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5.xml" ContentType="application/vnd.ms-excel.person+xml"/>
  <Override PartName="/xl/persons/person3.xml" ContentType="application/vnd.ms-excel.person+xml"/>
  <Override PartName="/xl/persons/person0.xml" ContentType="application/vnd.ms-excel.person+xml"/>
  <Override PartName="/xl/persons/person1.xml" ContentType="application/vnd.ms-excel.person+xml"/>
  <Override PartName="/xl/persons/person4.xml" ContentType="application/vnd.ms-excel.person+xml"/>
  <Override PartName="/xl/persons/person2.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mc:AlternateContent xmlns:mc="http://schemas.openxmlformats.org/markup-compatibility/2006">
    <mc:Choice Requires="x15">
      <x15ac:absPath xmlns:x15ac="http://schemas.microsoft.com/office/spreadsheetml/2010/11/ac" url="https://d.docs.live.net/162f916e6eb784d0/Desktop/ineuron project/"/>
    </mc:Choice>
  </mc:AlternateContent>
  <xr:revisionPtr revIDLastSave="74" documentId="11_F25DC773A252ABDACC1048A8915E7CE05BDE58E1" xr6:coauthVersionLast="47" xr6:coauthVersionMax="47" xr10:uidLastSave="{F06E3510-0AB8-49A8-8469-019F2A066F47}"/>
  <bookViews>
    <workbookView xWindow="0" yWindow="0" windowWidth="23040" windowHeight="12240" activeTab="2" xr2:uid="{00000000-000D-0000-FFFF-FFFF00000000}"/>
  </bookViews>
  <sheets>
    <sheet name="Dashboard" sheetId="4" r:id="rId1"/>
    <sheet name="Analysis" sheetId="3" r:id="rId2"/>
    <sheet name="Master Data" sheetId="1" r:id="rId3"/>
    <sheet name="input data" sheetId="5" r:id="rId4"/>
  </sheets>
  <definedNames>
    <definedName name="Slicer_Country">#N/A</definedName>
    <definedName name="Slicer_Item_Type">#N/A</definedName>
    <definedName name="Slicer_Region">#N/A</definedName>
    <definedName name="Slicer_Sales_Channel">#N/A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B101" i="1"/>
  <c r="C101" i="1" s="1"/>
  <c r="D101" i="1" s="1"/>
  <c r="E101" i="1" s="1"/>
  <c r="F101" i="1" s="1"/>
  <c r="G101" i="1" s="1"/>
  <c r="H101" i="1" s="1"/>
  <c r="I101" i="1" s="1"/>
  <c r="J101" i="1" s="1"/>
  <c r="K101" i="1" s="1"/>
  <c r="M101" i="1" s="1"/>
  <c r="N101" i="1" s="1"/>
  <c r="O101" i="1" s="1"/>
  <c r="B100" i="1"/>
  <c r="C100" i="1" s="1"/>
  <c r="D100" i="1" s="1"/>
  <c r="E100" i="1" s="1"/>
  <c r="F100" i="1" s="1"/>
  <c r="G100" i="1" s="1"/>
  <c r="H100" i="1" s="1"/>
  <c r="I100" i="1" s="1"/>
  <c r="J100" i="1" s="1"/>
  <c r="K100" i="1" s="1"/>
  <c r="M100" i="1" s="1"/>
  <c r="N100" i="1" s="1"/>
  <c r="O100" i="1" s="1"/>
  <c r="B99" i="1"/>
  <c r="C99" i="1" s="1"/>
  <c r="D99" i="1" s="1"/>
  <c r="E99" i="1" s="1"/>
  <c r="F99" i="1" s="1"/>
  <c r="G99" i="1" s="1"/>
  <c r="H99" i="1" s="1"/>
  <c r="I99" i="1" s="1"/>
  <c r="J99" i="1" s="1"/>
  <c r="K99" i="1" s="1"/>
  <c r="M99" i="1" s="1"/>
  <c r="N99" i="1" s="1"/>
  <c r="O99" i="1" s="1"/>
  <c r="B98" i="1"/>
  <c r="C98" i="1" s="1"/>
  <c r="D98" i="1" s="1"/>
  <c r="E98" i="1" s="1"/>
  <c r="F98" i="1" s="1"/>
  <c r="G98" i="1" s="1"/>
  <c r="H98" i="1" s="1"/>
  <c r="I98" i="1" s="1"/>
  <c r="J98" i="1" s="1"/>
  <c r="K98" i="1" s="1"/>
  <c r="M98" i="1" s="1"/>
  <c r="N98" i="1" s="1"/>
  <c r="O98" i="1" s="1"/>
  <c r="B97" i="1"/>
  <c r="C97" i="1" s="1"/>
  <c r="D97" i="1" s="1"/>
  <c r="E97" i="1" s="1"/>
  <c r="F97" i="1" s="1"/>
  <c r="G97" i="1" s="1"/>
  <c r="H97" i="1" s="1"/>
  <c r="I97" i="1" s="1"/>
  <c r="J97" i="1" s="1"/>
  <c r="K97" i="1" s="1"/>
  <c r="M97" i="1" s="1"/>
  <c r="N97" i="1" s="1"/>
  <c r="O97" i="1" s="1"/>
  <c r="B96" i="1"/>
  <c r="C96" i="1" s="1"/>
  <c r="D96" i="1" s="1"/>
  <c r="E96" i="1" s="1"/>
  <c r="F96" i="1" s="1"/>
  <c r="G96" i="1" s="1"/>
  <c r="H96" i="1" s="1"/>
  <c r="I96" i="1" s="1"/>
  <c r="J96" i="1" s="1"/>
  <c r="K96" i="1" s="1"/>
  <c r="M96" i="1" s="1"/>
  <c r="N96" i="1" s="1"/>
  <c r="O96" i="1" s="1"/>
  <c r="B95" i="1"/>
  <c r="C95" i="1" s="1"/>
  <c r="D95" i="1" s="1"/>
  <c r="E95" i="1" s="1"/>
  <c r="F95" i="1" s="1"/>
  <c r="G95" i="1" s="1"/>
  <c r="H95" i="1" s="1"/>
  <c r="I95" i="1" s="1"/>
  <c r="J95" i="1" s="1"/>
  <c r="K95" i="1" s="1"/>
  <c r="M95" i="1" s="1"/>
  <c r="N95" i="1" s="1"/>
  <c r="O95" i="1" s="1"/>
  <c r="B94" i="1"/>
  <c r="C94" i="1" s="1"/>
  <c r="D94" i="1" s="1"/>
  <c r="E94" i="1" s="1"/>
  <c r="F94" i="1" s="1"/>
  <c r="G94" i="1" s="1"/>
  <c r="H94" i="1" s="1"/>
  <c r="I94" i="1" s="1"/>
  <c r="J94" i="1" s="1"/>
  <c r="K94" i="1" s="1"/>
  <c r="M94" i="1" s="1"/>
  <c r="N94" i="1" s="1"/>
  <c r="O94" i="1" s="1"/>
  <c r="B93" i="1"/>
  <c r="C93" i="1" s="1"/>
  <c r="D93" i="1" s="1"/>
  <c r="E93" i="1" s="1"/>
  <c r="F93" i="1" s="1"/>
  <c r="G93" i="1" s="1"/>
  <c r="H93" i="1" s="1"/>
  <c r="I93" i="1" s="1"/>
  <c r="J93" i="1" s="1"/>
  <c r="K93" i="1" s="1"/>
  <c r="M93" i="1" s="1"/>
  <c r="N93" i="1" s="1"/>
  <c r="O93" i="1" s="1"/>
  <c r="B92" i="1"/>
  <c r="C92" i="1" s="1"/>
  <c r="D92" i="1" s="1"/>
  <c r="E92" i="1" s="1"/>
  <c r="F92" i="1" s="1"/>
  <c r="G92" i="1" s="1"/>
  <c r="H92" i="1" s="1"/>
  <c r="I92" i="1" s="1"/>
  <c r="J92" i="1" s="1"/>
  <c r="K92" i="1" s="1"/>
  <c r="M92" i="1" s="1"/>
  <c r="N92" i="1" s="1"/>
  <c r="O92" i="1" s="1"/>
  <c r="B91" i="1"/>
  <c r="C91" i="1" s="1"/>
  <c r="D91" i="1" s="1"/>
  <c r="E91" i="1" s="1"/>
  <c r="F91" i="1" s="1"/>
  <c r="G91" i="1" s="1"/>
  <c r="H91" i="1" s="1"/>
  <c r="I91" i="1" s="1"/>
  <c r="J91" i="1" s="1"/>
  <c r="K91" i="1" s="1"/>
  <c r="M91" i="1" s="1"/>
  <c r="N91" i="1" s="1"/>
  <c r="O91" i="1" s="1"/>
  <c r="B90" i="1"/>
  <c r="C90" i="1" s="1"/>
  <c r="D90" i="1" s="1"/>
  <c r="E90" i="1" s="1"/>
  <c r="F90" i="1" s="1"/>
  <c r="G90" i="1" s="1"/>
  <c r="H90" i="1" s="1"/>
  <c r="I90" i="1" s="1"/>
  <c r="J90" i="1" s="1"/>
  <c r="K90" i="1" s="1"/>
  <c r="M90" i="1" s="1"/>
  <c r="N90" i="1" s="1"/>
  <c r="O90" i="1" s="1"/>
  <c r="B89" i="1"/>
  <c r="C89" i="1" s="1"/>
  <c r="D89" i="1" s="1"/>
  <c r="E89" i="1" s="1"/>
  <c r="F89" i="1" s="1"/>
  <c r="G89" i="1" s="1"/>
  <c r="H89" i="1" s="1"/>
  <c r="I89" i="1" s="1"/>
  <c r="J89" i="1" s="1"/>
  <c r="K89" i="1" s="1"/>
  <c r="M89" i="1" s="1"/>
  <c r="N89" i="1" s="1"/>
  <c r="O89" i="1" s="1"/>
  <c r="B88" i="1"/>
  <c r="C88" i="1" s="1"/>
  <c r="D88" i="1" s="1"/>
  <c r="E88" i="1" s="1"/>
  <c r="F88" i="1" s="1"/>
  <c r="G88" i="1" s="1"/>
  <c r="H88" i="1" s="1"/>
  <c r="I88" i="1" s="1"/>
  <c r="J88" i="1" s="1"/>
  <c r="K88" i="1" s="1"/>
  <c r="M88" i="1" s="1"/>
  <c r="N88" i="1" s="1"/>
  <c r="O88" i="1" s="1"/>
  <c r="B87" i="1"/>
  <c r="C87" i="1" s="1"/>
  <c r="D87" i="1" s="1"/>
  <c r="E87" i="1" s="1"/>
  <c r="F87" i="1" s="1"/>
  <c r="G87" i="1" s="1"/>
  <c r="H87" i="1" s="1"/>
  <c r="I87" i="1" s="1"/>
  <c r="J87" i="1" s="1"/>
  <c r="K87" i="1" s="1"/>
  <c r="M87" i="1" s="1"/>
  <c r="N87" i="1" s="1"/>
  <c r="O87" i="1" s="1"/>
  <c r="B86" i="1"/>
  <c r="C86" i="1" s="1"/>
  <c r="D86" i="1" s="1"/>
  <c r="E86" i="1" s="1"/>
  <c r="F86" i="1" s="1"/>
  <c r="G86" i="1" s="1"/>
  <c r="H86" i="1" s="1"/>
  <c r="I86" i="1" s="1"/>
  <c r="J86" i="1" s="1"/>
  <c r="K86" i="1" s="1"/>
  <c r="M86" i="1" s="1"/>
  <c r="N86" i="1" s="1"/>
  <c r="O86" i="1" s="1"/>
  <c r="B85" i="1"/>
  <c r="C85" i="1" s="1"/>
  <c r="D85" i="1" s="1"/>
  <c r="E85" i="1" s="1"/>
  <c r="F85" i="1" s="1"/>
  <c r="G85" i="1" s="1"/>
  <c r="H85" i="1" s="1"/>
  <c r="I85" i="1" s="1"/>
  <c r="J85" i="1" s="1"/>
  <c r="K85" i="1" s="1"/>
  <c r="M85" i="1" s="1"/>
  <c r="N85" i="1" s="1"/>
  <c r="O85" i="1" s="1"/>
  <c r="B84" i="1"/>
  <c r="C84" i="1" s="1"/>
  <c r="D84" i="1" s="1"/>
  <c r="E84" i="1" s="1"/>
  <c r="F84" i="1" s="1"/>
  <c r="G84" i="1" s="1"/>
  <c r="H84" i="1" s="1"/>
  <c r="I84" i="1" s="1"/>
  <c r="J84" i="1" s="1"/>
  <c r="K84" i="1" s="1"/>
  <c r="M84" i="1" s="1"/>
  <c r="N84" i="1" s="1"/>
  <c r="O84" i="1" s="1"/>
  <c r="B83" i="1"/>
  <c r="C83" i="1" s="1"/>
  <c r="D83" i="1" s="1"/>
  <c r="E83" i="1" s="1"/>
  <c r="F83" i="1" s="1"/>
  <c r="G83" i="1" s="1"/>
  <c r="H83" i="1" s="1"/>
  <c r="I83" i="1" s="1"/>
  <c r="J83" i="1" s="1"/>
  <c r="K83" i="1" s="1"/>
  <c r="M83" i="1" s="1"/>
  <c r="N83" i="1" s="1"/>
  <c r="O83" i="1" s="1"/>
  <c r="B82" i="1"/>
  <c r="C82" i="1" s="1"/>
  <c r="D82" i="1" s="1"/>
  <c r="E82" i="1" s="1"/>
  <c r="F82" i="1" s="1"/>
  <c r="G82" i="1" s="1"/>
  <c r="H82" i="1" s="1"/>
  <c r="I82" i="1" s="1"/>
  <c r="J82" i="1" s="1"/>
  <c r="K82" i="1" s="1"/>
  <c r="M82" i="1" s="1"/>
  <c r="N82" i="1" s="1"/>
  <c r="O82" i="1" s="1"/>
  <c r="B81" i="1"/>
  <c r="C81" i="1" s="1"/>
  <c r="D81" i="1" s="1"/>
  <c r="E81" i="1" s="1"/>
  <c r="F81" i="1" s="1"/>
  <c r="G81" i="1" s="1"/>
  <c r="H81" i="1" s="1"/>
  <c r="I81" i="1" s="1"/>
  <c r="J81" i="1" s="1"/>
  <c r="K81" i="1" s="1"/>
  <c r="M81" i="1" s="1"/>
  <c r="N81" i="1" s="1"/>
  <c r="O81" i="1" s="1"/>
  <c r="B80" i="1"/>
  <c r="C80" i="1" s="1"/>
  <c r="D80" i="1" s="1"/>
  <c r="E80" i="1" s="1"/>
  <c r="F80" i="1" s="1"/>
  <c r="G80" i="1" s="1"/>
  <c r="H80" i="1" s="1"/>
  <c r="I80" i="1" s="1"/>
  <c r="J80" i="1" s="1"/>
  <c r="K80" i="1" s="1"/>
  <c r="M80" i="1" s="1"/>
  <c r="N80" i="1" s="1"/>
  <c r="O80" i="1" s="1"/>
  <c r="B79" i="1"/>
  <c r="C79" i="1" s="1"/>
  <c r="D79" i="1" s="1"/>
  <c r="E79" i="1" s="1"/>
  <c r="F79" i="1" s="1"/>
  <c r="G79" i="1" s="1"/>
  <c r="H79" i="1" s="1"/>
  <c r="I79" i="1" s="1"/>
  <c r="J79" i="1" s="1"/>
  <c r="K79" i="1" s="1"/>
  <c r="M79" i="1" s="1"/>
  <c r="N79" i="1" s="1"/>
  <c r="O79" i="1" s="1"/>
  <c r="B78" i="1"/>
  <c r="C78" i="1" s="1"/>
  <c r="D78" i="1" s="1"/>
  <c r="E78" i="1" s="1"/>
  <c r="F78" i="1" s="1"/>
  <c r="G78" i="1" s="1"/>
  <c r="H78" i="1" s="1"/>
  <c r="I78" i="1" s="1"/>
  <c r="J78" i="1" s="1"/>
  <c r="K78" i="1" s="1"/>
  <c r="M78" i="1" s="1"/>
  <c r="N78" i="1" s="1"/>
  <c r="O78" i="1" s="1"/>
  <c r="B77" i="1"/>
  <c r="C77" i="1" s="1"/>
  <c r="D77" i="1" s="1"/>
  <c r="E77" i="1" s="1"/>
  <c r="F77" i="1" s="1"/>
  <c r="G77" i="1" s="1"/>
  <c r="H77" i="1" s="1"/>
  <c r="I77" i="1" s="1"/>
  <c r="J77" i="1" s="1"/>
  <c r="K77" i="1" s="1"/>
  <c r="M77" i="1" s="1"/>
  <c r="N77" i="1" s="1"/>
  <c r="O77" i="1" s="1"/>
  <c r="B76" i="1"/>
  <c r="C76" i="1" s="1"/>
  <c r="D76" i="1" s="1"/>
  <c r="E76" i="1" s="1"/>
  <c r="F76" i="1" s="1"/>
  <c r="G76" i="1" s="1"/>
  <c r="H76" i="1" s="1"/>
  <c r="I76" i="1" s="1"/>
  <c r="J76" i="1" s="1"/>
  <c r="K76" i="1" s="1"/>
  <c r="M76" i="1" s="1"/>
  <c r="N76" i="1" s="1"/>
  <c r="O76" i="1" s="1"/>
  <c r="B75" i="1"/>
  <c r="C75" i="1" s="1"/>
  <c r="D75" i="1" s="1"/>
  <c r="E75" i="1" s="1"/>
  <c r="F75" i="1" s="1"/>
  <c r="G75" i="1" s="1"/>
  <c r="H75" i="1" s="1"/>
  <c r="I75" i="1" s="1"/>
  <c r="J75" i="1" s="1"/>
  <c r="K75" i="1" s="1"/>
  <c r="M75" i="1" s="1"/>
  <c r="N75" i="1" s="1"/>
  <c r="O75" i="1" s="1"/>
  <c r="B74" i="1"/>
  <c r="C74" i="1" s="1"/>
  <c r="D74" i="1" s="1"/>
  <c r="E74" i="1" s="1"/>
  <c r="F74" i="1" s="1"/>
  <c r="G74" i="1" s="1"/>
  <c r="H74" i="1" s="1"/>
  <c r="I74" i="1" s="1"/>
  <c r="J74" i="1" s="1"/>
  <c r="K74" i="1" s="1"/>
  <c r="M74" i="1" s="1"/>
  <c r="N74" i="1" s="1"/>
  <c r="O74" i="1" s="1"/>
  <c r="B73" i="1"/>
  <c r="C73" i="1" s="1"/>
  <c r="D73" i="1" s="1"/>
  <c r="E73" i="1" s="1"/>
  <c r="F73" i="1" s="1"/>
  <c r="G73" i="1" s="1"/>
  <c r="H73" i="1" s="1"/>
  <c r="I73" i="1" s="1"/>
  <c r="J73" i="1" s="1"/>
  <c r="K73" i="1" s="1"/>
  <c r="M73" i="1" s="1"/>
  <c r="N73" i="1" s="1"/>
  <c r="O73" i="1" s="1"/>
  <c r="B72" i="1"/>
  <c r="C72" i="1" s="1"/>
  <c r="D72" i="1" s="1"/>
  <c r="E72" i="1" s="1"/>
  <c r="F72" i="1" s="1"/>
  <c r="G72" i="1" s="1"/>
  <c r="H72" i="1" s="1"/>
  <c r="I72" i="1" s="1"/>
  <c r="J72" i="1" s="1"/>
  <c r="K72" i="1" s="1"/>
  <c r="M72" i="1" s="1"/>
  <c r="N72" i="1" s="1"/>
  <c r="O72" i="1" s="1"/>
  <c r="B71" i="1"/>
  <c r="C71" i="1" s="1"/>
  <c r="D71" i="1" s="1"/>
  <c r="E71" i="1" s="1"/>
  <c r="F71" i="1" s="1"/>
  <c r="G71" i="1" s="1"/>
  <c r="H71" i="1" s="1"/>
  <c r="I71" i="1" s="1"/>
  <c r="J71" i="1" s="1"/>
  <c r="K71" i="1" s="1"/>
  <c r="M71" i="1" s="1"/>
  <c r="N71" i="1" s="1"/>
  <c r="O71" i="1" s="1"/>
  <c r="C70" i="1"/>
  <c r="D70" i="1" s="1"/>
  <c r="E70" i="1" s="1"/>
  <c r="F70" i="1" s="1"/>
  <c r="G70" i="1" s="1"/>
  <c r="H70" i="1" s="1"/>
  <c r="I70" i="1" s="1"/>
  <c r="J70" i="1" s="1"/>
  <c r="K70" i="1" s="1"/>
  <c r="M70" i="1" s="1"/>
  <c r="N70" i="1" s="1"/>
  <c r="O70" i="1" s="1"/>
  <c r="B70" i="1"/>
  <c r="B69" i="1"/>
  <c r="C69" i="1" s="1"/>
  <c r="D69" i="1" s="1"/>
  <c r="E69" i="1" s="1"/>
  <c r="F69" i="1" s="1"/>
  <c r="G69" i="1" s="1"/>
  <c r="H69" i="1" s="1"/>
  <c r="I69" i="1" s="1"/>
  <c r="J69" i="1" s="1"/>
  <c r="K69" i="1" s="1"/>
  <c r="M69" i="1" s="1"/>
  <c r="N69" i="1" s="1"/>
  <c r="O69" i="1" s="1"/>
  <c r="B68" i="1"/>
  <c r="C68" i="1" s="1"/>
  <c r="D68" i="1" s="1"/>
  <c r="E68" i="1" s="1"/>
  <c r="F68" i="1" s="1"/>
  <c r="G68" i="1" s="1"/>
  <c r="H68" i="1" s="1"/>
  <c r="I68" i="1" s="1"/>
  <c r="J68" i="1" s="1"/>
  <c r="K68" i="1" s="1"/>
  <c r="M68" i="1" s="1"/>
  <c r="N68" i="1" s="1"/>
  <c r="O68" i="1" s="1"/>
  <c r="B67" i="1"/>
  <c r="C67" i="1" s="1"/>
  <c r="D67" i="1" s="1"/>
  <c r="E67" i="1" s="1"/>
  <c r="F67" i="1" s="1"/>
  <c r="G67" i="1" s="1"/>
  <c r="H67" i="1" s="1"/>
  <c r="I67" i="1" s="1"/>
  <c r="J67" i="1" s="1"/>
  <c r="K67" i="1" s="1"/>
  <c r="M67" i="1" s="1"/>
  <c r="N67" i="1" s="1"/>
  <c r="O67" i="1" s="1"/>
  <c r="B66" i="1"/>
  <c r="C66" i="1" s="1"/>
  <c r="D66" i="1" s="1"/>
  <c r="E66" i="1" s="1"/>
  <c r="F66" i="1" s="1"/>
  <c r="G66" i="1" s="1"/>
  <c r="H66" i="1" s="1"/>
  <c r="I66" i="1" s="1"/>
  <c r="J66" i="1" s="1"/>
  <c r="K66" i="1" s="1"/>
  <c r="M66" i="1" s="1"/>
  <c r="N66" i="1" s="1"/>
  <c r="O66" i="1" s="1"/>
  <c r="B65" i="1"/>
  <c r="C65" i="1" s="1"/>
  <c r="D65" i="1" s="1"/>
  <c r="E65" i="1" s="1"/>
  <c r="F65" i="1" s="1"/>
  <c r="G65" i="1" s="1"/>
  <c r="H65" i="1" s="1"/>
  <c r="I65" i="1" s="1"/>
  <c r="J65" i="1" s="1"/>
  <c r="K65" i="1" s="1"/>
  <c r="M65" i="1" s="1"/>
  <c r="N65" i="1" s="1"/>
  <c r="O65" i="1" s="1"/>
  <c r="B64" i="1"/>
  <c r="C64" i="1" s="1"/>
  <c r="D64" i="1" s="1"/>
  <c r="E64" i="1" s="1"/>
  <c r="F64" i="1" s="1"/>
  <c r="G64" i="1" s="1"/>
  <c r="H64" i="1" s="1"/>
  <c r="I64" i="1" s="1"/>
  <c r="J64" i="1" s="1"/>
  <c r="K64" i="1" s="1"/>
  <c r="M64" i="1" s="1"/>
  <c r="N64" i="1" s="1"/>
  <c r="O64" i="1" s="1"/>
  <c r="B63" i="1"/>
  <c r="C63" i="1" s="1"/>
  <c r="D63" i="1" s="1"/>
  <c r="E63" i="1" s="1"/>
  <c r="F63" i="1" s="1"/>
  <c r="G63" i="1" s="1"/>
  <c r="H63" i="1" s="1"/>
  <c r="I63" i="1" s="1"/>
  <c r="J63" i="1" s="1"/>
  <c r="K63" i="1" s="1"/>
  <c r="M63" i="1" s="1"/>
  <c r="N63" i="1" s="1"/>
  <c r="O63" i="1" s="1"/>
  <c r="B62" i="1"/>
  <c r="C62" i="1" s="1"/>
  <c r="D62" i="1" s="1"/>
  <c r="E62" i="1" s="1"/>
  <c r="F62" i="1" s="1"/>
  <c r="G62" i="1" s="1"/>
  <c r="H62" i="1" s="1"/>
  <c r="I62" i="1" s="1"/>
  <c r="J62" i="1" s="1"/>
  <c r="K62" i="1" s="1"/>
  <c r="M62" i="1" s="1"/>
  <c r="N62" i="1" s="1"/>
  <c r="O62" i="1" s="1"/>
  <c r="B61" i="1"/>
  <c r="C61" i="1" s="1"/>
  <c r="D61" i="1" s="1"/>
  <c r="E61" i="1" s="1"/>
  <c r="F61" i="1" s="1"/>
  <c r="G61" i="1" s="1"/>
  <c r="H61" i="1" s="1"/>
  <c r="I61" i="1" s="1"/>
  <c r="J61" i="1" s="1"/>
  <c r="K61" i="1" s="1"/>
  <c r="M61" i="1" s="1"/>
  <c r="N61" i="1" s="1"/>
  <c r="O61" i="1" s="1"/>
  <c r="B60" i="1"/>
  <c r="C60" i="1" s="1"/>
  <c r="D60" i="1" s="1"/>
  <c r="E60" i="1" s="1"/>
  <c r="F60" i="1" s="1"/>
  <c r="G60" i="1" s="1"/>
  <c r="H60" i="1" s="1"/>
  <c r="I60" i="1" s="1"/>
  <c r="J60" i="1" s="1"/>
  <c r="K60" i="1" s="1"/>
  <c r="M60" i="1" s="1"/>
  <c r="N60" i="1" s="1"/>
  <c r="O60" i="1" s="1"/>
  <c r="B59" i="1"/>
  <c r="C59" i="1" s="1"/>
  <c r="D59" i="1" s="1"/>
  <c r="E59" i="1" s="1"/>
  <c r="F59" i="1" s="1"/>
  <c r="G59" i="1" s="1"/>
  <c r="H59" i="1" s="1"/>
  <c r="I59" i="1" s="1"/>
  <c r="J59" i="1" s="1"/>
  <c r="K59" i="1" s="1"/>
  <c r="M59" i="1" s="1"/>
  <c r="N59" i="1" s="1"/>
  <c r="O59" i="1" s="1"/>
  <c r="B58" i="1"/>
  <c r="C58" i="1" s="1"/>
  <c r="D58" i="1" s="1"/>
  <c r="E58" i="1" s="1"/>
  <c r="F58" i="1" s="1"/>
  <c r="G58" i="1" s="1"/>
  <c r="H58" i="1" s="1"/>
  <c r="I58" i="1" s="1"/>
  <c r="J58" i="1" s="1"/>
  <c r="K58" i="1" s="1"/>
  <c r="M58" i="1" s="1"/>
  <c r="N58" i="1" s="1"/>
  <c r="O58" i="1" s="1"/>
  <c r="B57" i="1"/>
  <c r="C57" i="1" s="1"/>
  <c r="D57" i="1" s="1"/>
  <c r="E57" i="1" s="1"/>
  <c r="F57" i="1" s="1"/>
  <c r="G57" i="1" s="1"/>
  <c r="H57" i="1" s="1"/>
  <c r="I57" i="1" s="1"/>
  <c r="J57" i="1" s="1"/>
  <c r="K57" i="1" s="1"/>
  <c r="M57" i="1" s="1"/>
  <c r="N57" i="1" s="1"/>
  <c r="O57" i="1" s="1"/>
  <c r="B56" i="1"/>
  <c r="C56" i="1" s="1"/>
  <c r="D56" i="1" s="1"/>
  <c r="E56" i="1" s="1"/>
  <c r="F56" i="1" s="1"/>
  <c r="G56" i="1" s="1"/>
  <c r="H56" i="1" s="1"/>
  <c r="I56" i="1" s="1"/>
  <c r="J56" i="1" s="1"/>
  <c r="K56" i="1" s="1"/>
  <c r="M56" i="1" s="1"/>
  <c r="N56" i="1" s="1"/>
  <c r="O56" i="1" s="1"/>
  <c r="B55" i="1"/>
  <c r="C55" i="1" s="1"/>
  <c r="D55" i="1" s="1"/>
  <c r="E55" i="1" s="1"/>
  <c r="F55" i="1" s="1"/>
  <c r="G55" i="1" s="1"/>
  <c r="H55" i="1" s="1"/>
  <c r="I55" i="1" s="1"/>
  <c r="J55" i="1" s="1"/>
  <c r="K55" i="1" s="1"/>
  <c r="M55" i="1" s="1"/>
  <c r="N55" i="1" s="1"/>
  <c r="O55" i="1" s="1"/>
  <c r="B54" i="1"/>
  <c r="C54" i="1" s="1"/>
  <c r="D54" i="1" s="1"/>
  <c r="E54" i="1" s="1"/>
  <c r="F54" i="1" s="1"/>
  <c r="G54" i="1" s="1"/>
  <c r="H54" i="1" s="1"/>
  <c r="I54" i="1" s="1"/>
  <c r="J54" i="1" s="1"/>
  <c r="K54" i="1" s="1"/>
  <c r="M54" i="1" s="1"/>
  <c r="N54" i="1" s="1"/>
  <c r="O54" i="1" s="1"/>
  <c r="B53" i="1"/>
  <c r="C53" i="1" s="1"/>
  <c r="D53" i="1" s="1"/>
  <c r="E53" i="1" s="1"/>
  <c r="F53" i="1" s="1"/>
  <c r="G53" i="1" s="1"/>
  <c r="H53" i="1" s="1"/>
  <c r="I53" i="1" s="1"/>
  <c r="J53" i="1" s="1"/>
  <c r="K53" i="1" s="1"/>
  <c r="M53" i="1" s="1"/>
  <c r="N53" i="1" s="1"/>
  <c r="O53" i="1" s="1"/>
  <c r="B52" i="1"/>
  <c r="C52" i="1" s="1"/>
  <c r="D52" i="1" s="1"/>
  <c r="E52" i="1" s="1"/>
  <c r="F52" i="1" s="1"/>
  <c r="G52" i="1" s="1"/>
  <c r="H52" i="1" s="1"/>
  <c r="I52" i="1" s="1"/>
  <c r="J52" i="1" s="1"/>
  <c r="K52" i="1" s="1"/>
  <c r="M52" i="1" s="1"/>
  <c r="N52" i="1" s="1"/>
  <c r="O52" i="1" s="1"/>
  <c r="B51" i="1"/>
  <c r="C51" i="1" s="1"/>
  <c r="D51" i="1" s="1"/>
  <c r="E51" i="1" s="1"/>
  <c r="F51" i="1" s="1"/>
  <c r="G51" i="1" s="1"/>
  <c r="H51" i="1" s="1"/>
  <c r="I51" i="1" s="1"/>
  <c r="J51" i="1" s="1"/>
  <c r="K51" i="1" s="1"/>
  <c r="M51" i="1" s="1"/>
  <c r="N51" i="1" s="1"/>
  <c r="O51" i="1" s="1"/>
  <c r="B50" i="1"/>
  <c r="C50" i="1" s="1"/>
  <c r="D50" i="1" s="1"/>
  <c r="E50" i="1" s="1"/>
  <c r="F50" i="1" s="1"/>
  <c r="G50" i="1" s="1"/>
  <c r="H50" i="1" s="1"/>
  <c r="I50" i="1" s="1"/>
  <c r="J50" i="1" s="1"/>
  <c r="K50" i="1" s="1"/>
  <c r="M50" i="1" s="1"/>
  <c r="N50" i="1" s="1"/>
  <c r="O50" i="1" s="1"/>
  <c r="B49" i="1"/>
  <c r="C49" i="1" s="1"/>
  <c r="D49" i="1" s="1"/>
  <c r="E49" i="1" s="1"/>
  <c r="F49" i="1" s="1"/>
  <c r="G49" i="1" s="1"/>
  <c r="H49" i="1" s="1"/>
  <c r="I49" i="1" s="1"/>
  <c r="J49" i="1" s="1"/>
  <c r="K49" i="1" s="1"/>
  <c r="M49" i="1" s="1"/>
  <c r="N49" i="1" s="1"/>
  <c r="O49" i="1" s="1"/>
  <c r="B48" i="1"/>
  <c r="C48" i="1" s="1"/>
  <c r="D48" i="1" s="1"/>
  <c r="E48" i="1" s="1"/>
  <c r="F48" i="1" s="1"/>
  <c r="G48" i="1" s="1"/>
  <c r="H48" i="1" s="1"/>
  <c r="I48" i="1" s="1"/>
  <c r="J48" i="1" s="1"/>
  <c r="K48" i="1" s="1"/>
  <c r="M48" i="1" s="1"/>
  <c r="N48" i="1" s="1"/>
  <c r="O48" i="1" s="1"/>
  <c r="B47" i="1"/>
  <c r="C47" i="1" s="1"/>
  <c r="D47" i="1" s="1"/>
  <c r="E47" i="1" s="1"/>
  <c r="F47" i="1" s="1"/>
  <c r="G47" i="1" s="1"/>
  <c r="H47" i="1" s="1"/>
  <c r="I47" i="1" s="1"/>
  <c r="J47" i="1" s="1"/>
  <c r="K47" i="1" s="1"/>
  <c r="M47" i="1" s="1"/>
  <c r="N47" i="1" s="1"/>
  <c r="O47" i="1" s="1"/>
  <c r="B46" i="1"/>
  <c r="C46" i="1" s="1"/>
  <c r="D46" i="1" s="1"/>
  <c r="E46" i="1" s="1"/>
  <c r="F46" i="1" s="1"/>
  <c r="G46" i="1" s="1"/>
  <c r="H46" i="1" s="1"/>
  <c r="I46" i="1" s="1"/>
  <c r="J46" i="1" s="1"/>
  <c r="K46" i="1" s="1"/>
  <c r="M46" i="1" s="1"/>
  <c r="N46" i="1" s="1"/>
  <c r="O46" i="1" s="1"/>
  <c r="B45" i="1"/>
  <c r="C45" i="1" s="1"/>
  <c r="D45" i="1" s="1"/>
  <c r="E45" i="1" s="1"/>
  <c r="F45" i="1" s="1"/>
  <c r="G45" i="1" s="1"/>
  <c r="H45" i="1" s="1"/>
  <c r="I45" i="1" s="1"/>
  <c r="J45" i="1" s="1"/>
  <c r="K45" i="1" s="1"/>
  <c r="M45" i="1" s="1"/>
  <c r="N45" i="1" s="1"/>
  <c r="O45" i="1" s="1"/>
  <c r="B44" i="1"/>
  <c r="C44" i="1" s="1"/>
  <c r="D44" i="1" s="1"/>
  <c r="E44" i="1" s="1"/>
  <c r="F44" i="1" s="1"/>
  <c r="G44" i="1" s="1"/>
  <c r="H44" i="1" s="1"/>
  <c r="I44" i="1" s="1"/>
  <c r="J44" i="1" s="1"/>
  <c r="K44" i="1" s="1"/>
  <c r="M44" i="1" s="1"/>
  <c r="N44" i="1" s="1"/>
  <c r="O44" i="1" s="1"/>
  <c r="B43" i="1"/>
  <c r="C43" i="1" s="1"/>
  <c r="D43" i="1" s="1"/>
  <c r="E43" i="1" s="1"/>
  <c r="F43" i="1" s="1"/>
  <c r="G43" i="1" s="1"/>
  <c r="H43" i="1" s="1"/>
  <c r="I43" i="1" s="1"/>
  <c r="J43" i="1" s="1"/>
  <c r="K43" i="1" s="1"/>
  <c r="M43" i="1" s="1"/>
  <c r="N43" i="1" s="1"/>
  <c r="O43" i="1" s="1"/>
  <c r="B42" i="1"/>
  <c r="C42" i="1" s="1"/>
  <c r="D42" i="1" s="1"/>
  <c r="E42" i="1" s="1"/>
  <c r="F42" i="1" s="1"/>
  <c r="G42" i="1" s="1"/>
  <c r="H42" i="1" s="1"/>
  <c r="I42" i="1" s="1"/>
  <c r="J42" i="1" s="1"/>
  <c r="K42" i="1" s="1"/>
  <c r="M42" i="1" s="1"/>
  <c r="N42" i="1" s="1"/>
  <c r="O42" i="1" s="1"/>
  <c r="B41" i="1"/>
  <c r="C41" i="1" s="1"/>
  <c r="D41" i="1" s="1"/>
  <c r="E41" i="1" s="1"/>
  <c r="F41" i="1" s="1"/>
  <c r="G41" i="1" s="1"/>
  <c r="H41" i="1" s="1"/>
  <c r="I41" i="1" s="1"/>
  <c r="J41" i="1" s="1"/>
  <c r="K41" i="1" s="1"/>
  <c r="M41" i="1" s="1"/>
  <c r="N41" i="1" s="1"/>
  <c r="O41" i="1" s="1"/>
  <c r="B40" i="1"/>
  <c r="C40" i="1" s="1"/>
  <c r="D40" i="1" s="1"/>
  <c r="E40" i="1" s="1"/>
  <c r="F40" i="1" s="1"/>
  <c r="G40" i="1" s="1"/>
  <c r="H40" i="1" s="1"/>
  <c r="I40" i="1" s="1"/>
  <c r="J40" i="1" s="1"/>
  <c r="K40" i="1" s="1"/>
  <c r="M40" i="1" s="1"/>
  <c r="N40" i="1" s="1"/>
  <c r="O40" i="1" s="1"/>
  <c r="B39" i="1"/>
  <c r="C39" i="1" s="1"/>
  <c r="D39" i="1" s="1"/>
  <c r="E39" i="1" s="1"/>
  <c r="F39" i="1" s="1"/>
  <c r="G39" i="1" s="1"/>
  <c r="H39" i="1" s="1"/>
  <c r="I39" i="1" s="1"/>
  <c r="J39" i="1" s="1"/>
  <c r="K39" i="1" s="1"/>
  <c r="M39" i="1" s="1"/>
  <c r="N39" i="1" s="1"/>
  <c r="O39" i="1" s="1"/>
  <c r="B38" i="1"/>
  <c r="C38" i="1" s="1"/>
  <c r="D38" i="1" s="1"/>
  <c r="E38" i="1" s="1"/>
  <c r="F38" i="1" s="1"/>
  <c r="G38" i="1" s="1"/>
  <c r="H38" i="1" s="1"/>
  <c r="I38" i="1" s="1"/>
  <c r="J38" i="1" s="1"/>
  <c r="K38" i="1" s="1"/>
  <c r="M38" i="1" s="1"/>
  <c r="N38" i="1" s="1"/>
  <c r="O38" i="1" s="1"/>
  <c r="B37" i="1"/>
  <c r="C37" i="1" s="1"/>
  <c r="D37" i="1" s="1"/>
  <c r="E37" i="1" s="1"/>
  <c r="F37" i="1" s="1"/>
  <c r="G37" i="1" s="1"/>
  <c r="H37" i="1" s="1"/>
  <c r="I37" i="1" s="1"/>
  <c r="J37" i="1" s="1"/>
  <c r="K37" i="1" s="1"/>
  <c r="M37" i="1" s="1"/>
  <c r="N37" i="1" s="1"/>
  <c r="O37" i="1" s="1"/>
  <c r="B36" i="1"/>
  <c r="C36" i="1" s="1"/>
  <c r="D36" i="1" s="1"/>
  <c r="E36" i="1" s="1"/>
  <c r="F36" i="1" s="1"/>
  <c r="G36" i="1" s="1"/>
  <c r="H36" i="1" s="1"/>
  <c r="I36" i="1" s="1"/>
  <c r="J36" i="1" s="1"/>
  <c r="K36" i="1" s="1"/>
  <c r="M36" i="1" s="1"/>
  <c r="N36" i="1" s="1"/>
  <c r="O36" i="1" s="1"/>
  <c r="B35" i="1"/>
  <c r="C35" i="1" s="1"/>
  <c r="D35" i="1" s="1"/>
  <c r="E35" i="1" s="1"/>
  <c r="F35" i="1" s="1"/>
  <c r="G35" i="1" s="1"/>
  <c r="H35" i="1" s="1"/>
  <c r="I35" i="1" s="1"/>
  <c r="J35" i="1" s="1"/>
  <c r="K35" i="1" s="1"/>
  <c r="M35" i="1" s="1"/>
  <c r="N35" i="1" s="1"/>
  <c r="O35" i="1" s="1"/>
  <c r="B34" i="1"/>
  <c r="C34" i="1" s="1"/>
  <c r="D34" i="1" s="1"/>
  <c r="E34" i="1" s="1"/>
  <c r="F34" i="1" s="1"/>
  <c r="G34" i="1" s="1"/>
  <c r="H34" i="1" s="1"/>
  <c r="I34" i="1" s="1"/>
  <c r="J34" i="1" s="1"/>
  <c r="K34" i="1" s="1"/>
  <c r="M34" i="1" s="1"/>
  <c r="N34" i="1" s="1"/>
  <c r="O34" i="1" s="1"/>
  <c r="B33" i="1"/>
  <c r="C33" i="1" s="1"/>
  <c r="D33" i="1" s="1"/>
  <c r="E33" i="1" s="1"/>
  <c r="F33" i="1" s="1"/>
  <c r="G33" i="1" s="1"/>
  <c r="H33" i="1" s="1"/>
  <c r="I33" i="1" s="1"/>
  <c r="J33" i="1" s="1"/>
  <c r="K33" i="1" s="1"/>
  <c r="M33" i="1" s="1"/>
  <c r="N33" i="1" s="1"/>
  <c r="O33" i="1" s="1"/>
  <c r="B32" i="1"/>
  <c r="C32" i="1" s="1"/>
  <c r="D32" i="1" s="1"/>
  <c r="E32" i="1" s="1"/>
  <c r="F32" i="1" s="1"/>
  <c r="G32" i="1" s="1"/>
  <c r="H32" i="1" s="1"/>
  <c r="I32" i="1" s="1"/>
  <c r="J32" i="1" s="1"/>
  <c r="K32" i="1" s="1"/>
  <c r="M32" i="1" s="1"/>
  <c r="N32" i="1" s="1"/>
  <c r="O32" i="1" s="1"/>
  <c r="B31" i="1"/>
  <c r="C31" i="1" s="1"/>
  <c r="D31" i="1" s="1"/>
  <c r="E31" i="1" s="1"/>
  <c r="F31" i="1" s="1"/>
  <c r="G31" i="1" s="1"/>
  <c r="H31" i="1" s="1"/>
  <c r="I31" i="1" s="1"/>
  <c r="J31" i="1" s="1"/>
  <c r="K31" i="1" s="1"/>
  <c r="M31" i="1" s="1"/>
  <c r="N31" i="1" s="1"/>
  <c r="O31" i="1" s="1"/>
  <c r="B30" i="1"/>
  <c r="C30" i="1" s="1"/>
  <c r="D30" i="1" s="1"/>
  <c r="E30" i="1" s="1"/>
  <c r="F30" i="1" s="1"/>
  <c r="G30" i="1" s="1"/>
  <c r="H30" i="1" s="1"/>
  <c r="I30" i="1" s="1"/>
  <c r="J30" i="1" s="1"/>
  <c r="K30" i="1" s="1"/>
  <c r="M30" i="1" s="1"/>
  <c r="N30" i="1" s="1"/>
  <c r="O30" i="1" s="1"/>
  <c r="B29" i="1"/>
  <c r="C29" i="1" s="1"/>
  <c r="D29" i="1" s="1"/>
  <c r="E29" i="1" s="1"/>
  <c r="F29" i="1" s="1"/>
  <c r="G29" i="1" s="1"/>
  <c r="H29" i="1" s="1"/>
  <c r="I29" i="1" s="1"/>
  <c r="J29" i="1" s="1"/>
  <c r="K29" i="1" s="1"/>
  <c r="M29" i="1" s="1"/>
  <c r="N29" i="1" s="1"/>
  <c r="O29" i="1" s="1"/>
  <c r="B28" i="1"/>
  <c r="C28" i="1" s="1"/>
  <c r="D28" i="1" s="1"/>
  <c r="E28" i="1" s="1"/>
  <c r="F28" i="1" s="1"/>
  <c r="G28" i="1" s="1"/>
  <c r="H28" i="1" s="1"/>
  <c r="I28" i="1" s="1"/>
  <c r="J28" i="1" s="1"/>
  <c r="K28" i="1" s="1"/>
  <c r="M28" i="1" s="1"/>
  <c r="N28" i="1" s="1"/>
  <c r="O28" i="1" s="1"/>
  <c r="B27" i="1"/>
  <c r="C27" i="1" s="1"/>
  <c r="D27" i="1" s="1"/>
  <c r="E27" i="1" s="1"/>
  <c r="F27" i="1" s="1"/>
  <c r="G27" i="1" s="1"/>
  <c r="H27" i="1" s="1"/>
  <c r="I27" i="1" s="1"/>
  <c r="J27" i="1" s="1"/>
  <c r="K27" i="1" s="1"/>
  <c r="M27" i="1" s="1"/>
  <c r="N27" i="1" s="1"/>
  <c r="O27" i="1" s="1"/>
  <c r="B26" i="1"/>
  <c r="C26" i="1" s="1"/>
  <c r="D26" i="1" s="1"/>
  <c r="E26" i="1" s="1"/>
  <c r="F26" i="1" s="1"/>
  <c r="G26" i="1" s="1"/>
  <c r="H26" i="1" s="1"/>
  <c r="I26" i="1" s="1"/>
  <c r="J26" i="1" s="1"/>
  <c r="K26" i="1" s="1"/>
  <c r="M26" i="1" s="1"/>
  <c r="N26" i="1" s="1"/>
  <c r="O26" i="1" s="1"/>
  <c r="B25" i="1"/>
  <c r="C25" i="1" s="1"/>
  <c r="D25" i="1" s="1"/>
  <c r="E25" i="1" s="1"/>
  <c r="F25" i="1" s="1"/>
  <c r="G25" i="1" s="1"/>
  <c r="H25" i="1" s="1"/>
  <c r="I25" i="1" s="1"/>
  <c r="J25" i="1" s="1"/>
  <c r="K25" i="1" s="1"/>
  <c r="M25" i="1" s="1"/>
  <c r="N25" i="1" s="1"/>
  <c r="O25" i="1" s="1"/>
  <c r="B24" i="1"/>
  <c r="C24" i="1" s="1"/>
  <c r="D24" i="1" s="1"/>
  <c r="E24" i="1" s="1"/>
  <c r="F24" i="1" s="1"/>
  <c r="G24" i="1" s="1"/>
  <c r="H24" i="1" s="1"/>
  <c r="I24" i="1" s="1"/>
  <c r="J24" i="1" s="1"/>
  <c r="K24" i="1" s="1"/>
  <c r="M24" i="1" s="1"/>
  <c r="N24" i="1" s="1"/>
  <c r="O24" i="1" s="1"/>
  <c r="B23" i="1"/>
  <c r="C23" i="1" s="1"/>
  <c r="D23" i="1" s="1"/>
  <c r="E23" i="1" s="1"/>
  <c r="F23" i="1" s="1"/>
  <c r="G23" i="1" s="1"/>
  <c r="H23" i="1" s="1"/>
  <c r="I23" i="1" s="1"/>
  <c r="J23" i="1" s="1"/>
  <c r="K23" i="1" s="1"/>
  <c r="M23" i="1" s="1"/>
  <c r="N23" i="1" s="1"/>
  <c r="O23" i="1" s="1"/>
  <c r="B22" i="1"/>
  <c r="C22" i="1" s="1"/>
  <c r="D22" i="1" s="1"/>
  <c r="E22" i="1" s="1"/>
  <c r="F22" i="1" s="1"/>
  <c r="G22" i="1" s="1"/>
  <c r="H22" i="1" s="1"/>
  <c r="I22" i="1" s="1"/>
  <c r="J22" i="1" s="1"/>
  <c r="K22" i="1" s="1"/>
  <c r="M22" i="1" s="1"/>
  <c r="N22" i="1" s="1"/>
  <c r="O22" i="1" s="1"/>
  <c r="B21" i="1"/>
  <c r="C21" i="1" s="1"/>
  <c r="D21" i="1" s="1"/>
  <c r="E21" i="1" s="1"/>
  <c r="F21" i="1" s="1"/>
  <c r="G21" i="1" s="1"/>
  <c r="H21" i="1" s="1"/>
  <c r="I21" i="1" s="1"/>
  <c r="J21" i="1" s="1"/>
  <c r="K21" i="1" s="1"/>
  <c r="M21" i="1" s="1"/>
  <c r="N21" i="1" s="1"/>
  <c r="O21" i="1" s="1"/>
  <c r="B20" i="1"/>
  <c r="C20" i="1" s="1"/>
  <c r="D20" i="1" s="1"/>
  <c r="E20" i="1" s="1"/>
  <c r="F20" i="1" s="1"/>
  <c r="G20" i="1" s="1"/>
  <c r="H20" i="1" s="1"/>
  <c r="I20" i="1" s="1"/>
  <c r="J20" i="1" s="1"/>
  <c r="K20" i="1" s="1"/>
  <c r="M20" i="1" s="1"/>
  <c r="N20" i="1" s="1"/>
  <c r="O20" i="1" s="1"/>
  <c r="B19" i="1"/>
  <c r="C19" i="1" s="1"/>
  <c r="D19" i="1" s="1"/>
  <c r="E19" i="1" s="1"/>
  <c r="F19" i="1" s="1"/>
  <c r="G19" i="1" s="1"/>
  <c r="H19" i="1" s="1"/>
  <c r="I19" i="1" s="1"/>
  <c r="J19" i="1" s="1"/>
  <c r="K19" i="1" s="1"/>
  <c r="M19" i="1" s="1"/>
  <c r="N19" i="1" s="1"/>
  <c r="O19" i="1" s="1"/>
  <c r="C18" i="1"/>
  <c r="D18" i="1" s="1"/>
  <c r="E18" i="1" s="1"/>
  <c r="F18" i="1" s="1"/>
  <c r="G18" i="1" s="1"/>
  <c r="H18" i="1" s="1"/>
  <c r="I18" i="1" s="1"/>
  <c r="J18" i="1" s="1"/>
  <c r="K18" i="1" s="1"/>
  <c r="M18" i="1" s="1"/>
  <c r="N18" i="1" s="1"/>
  <c r="O18" i="1" s="1"/>
  <c r="B18" i="1"/>
  <c r="B17" i="1"/>
  <c r="C17" i="1" s="1"/>
  <c r="D17" i="1" s="1"/>
  <c r="E17" i="1" s="1"/>
  <c r="F17" i="1" s="1"/>
  <c r="G17" i="1" s="1"/>
  <c r="H17" i="1" s="1"/>
  <c r="I17" i="1" s="1"/>
  <c r="J17" i="1" s="1"/>
  <c r="K17" i="1" s="1"/>
  <c r="M17" i="1" s="1"/>
  <c r="N17" i="1" s="1"/>
  <c r="O17" i="1" s="1"/>
  <c r="B16" i="1"/>
  <c r="C16" i="1" s="1"/>
  <c r="D16" i="1" s="1"/>
  <c r="E16" i="1" s="1"/>
  <c r="F16" i="1" s="1"/>
  <c r="G16" i="1" s="1"/>
  <c r="H16" i="1" s="1"/>
  <c r="I16" i="1" s="1"/>
  <c r="J16" i="1" s="1"/>
  <c r="K16" i="1" s="1"/>
  <c r="M16" i="1" s="1"/>
  <c r="N16" i="1" s="1"/>
  <c r="O16" i="1" s="1"/>
  <c r="B15" i="1"/>
  <c r="C15" i="1" s="1"/>
  <c r="D15" i="1" s="1"/>
  <c r="E15" i="1" s="1"/>
  <c r="F15" i="1" s="1"/>
  <c r="G15" i="1" s="1"/>
  <c r="H15" i="1" s="1"/>
  <c r="I15" i="1" s="1"/>
  <c r="J15" i="1" s="1"/>
  <c r="K15" i="1" s="1"/>
  <c r="M15" i="1" s="1"/>
  <c r="N15" i="1" s="1"/>
  <c r="O15" i="1" s="1"/>
  <c r="B14" i="1"/>
  <c r="C14" i="1" s="1"/>
  <c r="D14" i="1" s="1"/>
  <c r="E14" i="1" s="1"/>
  <c r="F14" i="1" s="1"/>
  <c r="G14" i="1" s="1"/>
  <c r="H14" i="1" s="1"/>
  <c r="I14" i="1" s="1"/>
  <c r="J14" i="1" s="1"/>
  <c r="K14" i="1" s="1"/>
  <c r="M14" i="1" s="1"/>
  <c r="N14" i="1" s="1"/>
  <c r="O14" i="1" s="1"/>
  <c r="B13" i="1"/>
  <c r="C13" i="1" s="1"/>
  <c r="D13" i="1" s="1"/>
  <c r="E13" i="1" s="1"/>
  <c r="F13" i="1" s="1"/>
  <c r="G13" i="1" s="1"/>
  <c r="H13" i="1" s="1"/>
  <c r="I13" i="1" s="1"/>
  <c r="J13" i="1" s="1"/>
  <c r="K13" i="1" s="1"/>
  <c r="M13" i="1" s="1"/>
  <c r="N13" i="1" s="1"/>
  <c r="O13" i="1" s="1"/>
  <c r="B12" i="1"/>
  <c r="C12" i="1" s="1"/>
  <c r="D12" i="1" s="1"/>
  <c r="E12" i="1" s="1"/>
  <c r="F12" i="1" s="1"/>
  <c r="G12" i="1" s="1"/>
  <c r="H12" i="1" s="1"/>
  <c r="I12" i="1" s="1"/>
  <c r="J12" i="1" s="1"/>
  <c r="K12" i="1" s="1"/>
  <c r="M12" i="1" s="1"/>
  <c r="N12" i="1" s="1"/>
  <c r="O12" i="1" s="1"/>
  <c r="B11" i="1"/>
  <c r="C11" i="1" s="1"/>
  <c r="D11" i="1" s="1"/>
  <c r="E11" i="1" s="1"/>
  <c r="F11" i="1" s="1"/>
  <c r="G11" i="1" s="1"/>
  <c r="H11" i="1" s="1"/>
  <c r="I11" i="1" s="1"/>
  <c r="J11" i="1" s="1"/>
  <c r="K11" i="1" s="1"/>
  <c r="M11" i="1" s="1"/>
  <c r="N11" i="1" s="1"/>
  <c r="O11" i="1" s="1"/>
  <c r="B10" i="1"/>
  <c r="C10" i="1" s="1"/>
  <c r="D10" i="1" s="1"/>
  <c r="E10" i="1" s="1"/>
  <c r="F10" i="1" s="1"/>
  <c r="G10" i="1" s="1"/>
  <c r="H10" i="1" s="1"/>
  <c r="I10" i="1" s="1"/>
  <c r="J10" i="1" s="1"/>
  <c r="K10" i="1" s="1"/>
  <c r="M10" i="1" s="1"/>
  <c r="N10" i="1" s="1"/>
  <c r="O10" i="1" s="1"/>
  <c r="B9" i="1"/>
  <c r="C9" i="1" s="1"/>
  <c r="D9" i="1" s="1"/>
  <c r="E9" i="1" s="1"/>
  <c r="F9" i="1" s="1"/>
  <c r="G9" i="1" s="1"/>
  <c r="H9" i="1" s="1"/>
  <c r="I9" i="1" s="1"/>
  <c r="J9" i="1" s="1"/>
  <c r="K9" i="1" s="1"/>
  <c r="M9" i="1" s="1"/>
  <c r="N9" i="1" s="1"/>
  <c r="O9" i="1" s="1"/>
  <c r="B8" i="1"/>
  <c r="C8" i="1" s="1"/>
  <c r="D8" i="1" s="1"/>
  <c r="E8" i="1" s="1"/>
  <c r="F8" i="1" s="1"/>
  <c r="G8" i="1" s="1"/>
  <c r="H8" i="1" s="1"/>
  <c r="I8" i="1" s="1"/>
  <c r="J8" i="1" s="1"/>
  <c r="K8" i="1" s="1"/>
  <c r="M8" i="1" s="1"/>
  <c r="N8" i="1" s="1"/>
  <c r="O8" i="1" s="1"/>
  <c r="B7" i="1"/>
  <c r="C7" i="1" s="1"/>
  <c r="D7" i="1" s="1"/>
  <c r="E7" i="1" s="1"/>
  <c r="F7" i="1" s="1"/>
  <c r="G7" i="1" s="1"/>
  <c r="H7" i="1" s="1"/>
  <c r="I7" i="1" s="1"/>
  <c r="J7" i="1" s="1"/>
  <c r="K7" i="1" s="1"/>
  <c r="M7" i="1" s="1"/>
  <c r="N7" i="1" s="1"/>
  <c r="O7" i="1" s="1"/>
  <c r="B6" i="1"/>
  <c r="C6" i="1" s="1"/>
  <c r="D6" i="1" s="1"/>
  <c r="E6" i="1" s="1"/>
  <c r="F6" i="1" s="1"/>
  <c r="G6" i="1" s="1"/>
  <c r="H6" i="1" s="1"/>
  <c r="I6" i="1" s="1"/>
  <c r="J6" i="1" s="1"/>
  <c r="K6" i="1" s="1"/>
  <c r="M6" i="1" s="1"/>
  <c r="N6" i="1" s="1"/>
  <c r="O6" i="1" s="1"/>
  <c r="B5" i="1"/>
  <c r="C5" i="1" s="1"/>
  <c r="D5" i="1" s="1"/>
  <c r="E5" i="1" s="1"/>
  <c r="F5" i="1" s="1"/>
  <c r="G5" i="1" s="1"/>
  <c r="H5" i="1" s="1"/>
  <c r="I5" i="1" s="1"/>
  <c r="J5" i="1" s="1"/>
  <c r="K5" i="1" s="1"/>
  <c r="M5" i="1" s="1"/>
  <c r="N5" i="1" s="1"/>
  <c r="O5" i="1" s="1"/>
  <c r="B4" i="1"/>
  <c r="C4" i="1" s="1"/>
  <c r="D4" i="1" s="1"/>
  <c r="E4" i="1" s="1"/>
  <c r="F4" i="1" s="1"/>
  <c r="G4" i="1" s="1"/>
  <c r="H4" i="1" s="1"/>
  <c r="I4" i="1" s="1"/>
  <c r="J4" i="1" s="1"/>
  <c r="K4" i="1" s="1"/>
  <c r="M4" i="1" s="1"/>
  <c r="N4" i="1" s="1"/>
  <c r="O4" i="1" s="1"/>
  <c r="B3" i="1"/>
  <c r="C3" i="1" s="1"/>
  <c r="D3" i="1" s="1"/>
  <c r="E3" i="1" s="1"/>
  <c r="F3" i="1" s="1"/>
  <c r="G3" i="1" s="1"/>
  <c r="H3" i="1" s="1"/>
  <c r="I3" i="1" s="1"/>
  <c r="J3" i="1" s="1"/>
  <c r="K3" i="1" s="1"/>
  <c r="M3" i="1" s="1"/>
  <c r="N3" i="1" s="1"/>
  <c r="O3" i="1" s="1"/>
  <c r="B2" i="1"/>
  <c r="C2" i="1" s="1"/>
  <c r="D2" i="1" s="1"/>
  <c r="E2" i="1" s="1"/>
  <c r="F2" i="1" s="1"/>
  <c r="G2" i="1" s="1"/>
  <c r="H2" i="1" s="1"/>
  <c r="I2" i="1" s="1"/>
  <c r="J2" i="1" s="1"/>
  <c r="K2" i="1" s="1"/>
  <c r="M2" i="1" s="1"/>
  <c r="N2" i="1" s="1"/>
  <c r="O2" i="1" s="1"/>
  <c r="O114" i="3"/>
  <c r="E32" i="4" s="1"/>
  <c r="Q36" i="3"/>
  <c r="I8" i="4"/>
  <c r="F16" i="3"/>
  <c r="L2" i="1" l="1"/>
</calcChain>
</file>

<file path=xl/sharedStrings.xml><?xml version="1.0" encoding="utf-8"?>
<sst xmlns="http://schemas.openxmlformats.org/spreadsheetml/2006/main" count="902" uniqueCount="262">
  <si>
    <t>Region</t>
  </si>
  <si>
    <t>Country</t>
  </si>
  <si>
    <t>Item Type</t>
  </si>
  <si>
    <t>Sales Channel</t>
  </si>
  <si>
    <t>Order Priority</t>
  </si>
  <si>
    <t>Order Date</t>
  </si>
  <si>
    <t>Order ID</t>
  </si>
  <si>
    <t>Ship Date</t>
  </si>
  <si>
    <t>Units Sold</t>
  </si>
  <si>
    <t>Unit Price</t>
  </si>
  <si>
    <t>Unit Cost</t>
  </si>
  <si>
    <t>Total Revenue</t>
  </si>
  <si>
    <t>Total Cost</t>
  </si>
  <si>
    <t>Total Profit</t>
  </si>
  <si>
    <t>Australia and Oceania</t>
  </si>
  <si>
    <t>Tuvalu</t>
  </si>
  <si>
    <t>Baby Food</t>
  </si>
  <si>
    <t>Offline</t>
  </si>
  <si>
    <t>H</t>
  </si>
  <si>
    <t>05-28-2010</t>
  </si>
  <si>
    <t>6/27/2010</t>
  </si>
  <si>
    <t>Central America and the Caribbean</t>
  </si>
  <si>
    <t>Grenada</t>
  </si>
  <si>
    <t>Cereal</t>
  </si>
  <si>
    <t>Online</t>
  </si>
  <si>
    <t>C</t>
  </si>
  <si>
    <t>08-22-2012</t>
  </si>
  <si>
    <t>9/15/2012</t>
  </si>
  <si>
    <t>Europe</t>
  </si>
  <si>
    <t>Russia</t>
  </si>
  <si>
    <t>Office Supplies</t>
  </si>
  <si>
    <t>L</t>
  </si>
  <si>
    <t>Sub-Saharan Africa</t>
  </si>
  <si>
    <t>Sao Tome and Principe</t>
  </si>
  <si>
    <t>Fruits</t>
  </si>
  <si>
    <t>06-20-2014</t>
  </si>
  <si>
    <t>Rwanda</t>
  </si>
  <si>
    <t>Solomon Islands</t>
  </si>
  <si>
    <t>2/21/2015</t>
  </si>
  <si>
    <t>Angola</t>
  </si>
  <si>
    <t>Household</t>
  </si>
  <si>
    <t>M</t>
  </si>
  <si>
    <t>04-23-2011</t>
  </si>
  <si>
    <t>4/27/2011</t>
  </si>
  <si>
    <t>Burkina Faso</t>
  </si>
  <si>
    <t>Vegetables</t>
  </si>
  <si>
    <t>07-17-2012</t>
  </si>
  <si>
    <t>7/27/2012</t>
  </si>
  <si>
    <t>Republic of the Congo</t>
  </si>
  <si>
    <t>Personal Care</t>
  </si>
  <si>
    <t>07-14-2015</t>
  </si>
  <si>
    <t>8/25/2015</t>
  </si>
  <si>
    <t>Senegal</t>
  </si>
  <si>
    <t>04-18-2014</t>
  </si>
  <si>
    <t>5/30/2014</t>
  </si>
  <si>
    <t>Asia</t>
  </si>
  <si>
    <t>Kyrgyzstan</t>
  </si>
  <si>
    <t>06-24-2011</t>
  </si>
  <si>
    <t>Cape Verde</t>
  </si>
  <si>
    <t>Clothes</t>
  </si>
  <si>
    <t>8/19/2014</t>
  </si>
  <si>
    <t>Bangladesh</t>
  </si>
  <si>
    <t>01-13-2017</t>
  </si>
  <si>
    <t>Honduras</t>
  </si>
  <si>
    <t>2/13/2017</t>
  </si>
  <si>
    <t>Mongolia</t>
  </si>
  <si>
    <t>02-19-2014</t>
  </si>
  <si>
    <t>2/23/2014</t>
  </si>
  <si>
    <t>Bulgaria</t>
  </si>
  <si>
    <t>04-23-2012</t>
  </si>
  <si>
    <t>Sri Lanka</t>
  </si>
  <si>
    <t>Cosmetics</t>
  </si>
  <si>
    <t>11-19-2016</t>
  </si>
  <si>
    <t>12/18/2016</t>
  </si>
  <si>
    <t>Cameroon</t>
  </si>
  <si>
    <t>Beverages</t>
  </si>
  <si>
    <t>4/18/2015</t>
  </si>
  <si>
    <t>Turkmenistan</t>
  </si>
  <si>
    <t>12-30-2010</t>
  </si>
  <si>
    <t>1/20/2011</t>
  </si>
  <si>
    <t>East Timor</t>
  </si>
  <si>
    <t>Meat</t>
  </si>
  <si>
    <t>07-31-2012</t>
  </si>
  <si>
    <t>Norway</t>
  </si>
  <si>
    <t>05-14-2014</t>
  </si>
  <si>
    <t>6/28/2014</t>
  </si>
  <si>
    <t>Portugal</t>
  </si>
  <si>
    <t>07-31-2015</t>
  </si>
  <si>
    <t>Snacks</t>
  </si>
  <si>
    <t>06-30-2016</t>
  </si>
  <si>
    <t>7/26/2016</t>
  </si>
  <si>
    <t>New Zealand</t>
  </si>
  <si>
    <t xml:space="preserve">Moldova </t>
  </si>
  <si>
    <t>France</t>
  </si>
  <si>
    <t>05-22-2017</t>
  </si>
  <si>
    <t>Kiribati</t>
  </si>
  <si>
    <t>10-13-2014</t>
  </si>
  <si>
    <t>Mali</t>
  </si>
  <si>
    <t>07-18-2014</t>
  </si>
  <si>
    <t>7/30/2014</t>
  </si>
  <si>
    <t>The Gambia</t>
  </si>
  <si>
    <t>05-26-2012</t>
  </si>
  <si>
    <t>Switzerland</t>
  </si>
  <si>
    <t>09-17-2012</t>
  </si>
  <si>
    <t>10/20/2012</t>
  </si>
  <si>
    <t>South Sudan</t>
  </si>
  <si>
    <t>12-29-2013</t>
  </si>
  <si>
    <t>1/28/2014</t>
  </si>
  <si>
    <t>Australia</t>
  </si>
  <si>
    <t>10-27-2015</t>
  </si>
  <si>
    <t>11/25/2015</t>
  </si>
  <si>
    <t>Myanmar</t>
  </si>
  <si>
    <t>01-16-2015</t>
  </si>
  <si>
    <t>Djibouti</t>
  </si>
  <si>
    <t>02-25-2017</t>
  </si>
  <si>
    <t>2/25/2017</t>
  </si>
  <si>
    <t>Costa Rica</t>
  </si>
  <si>
    <t>5/21/2017</t>
  </si>
  <si>
    <t>Middle East and North Africa</t>
  </si>
  <si>
    <t>Syria</t>
  </si>
  <si>
    <t>11-22-2011</t>
  </si>
  <si>
    <t>01-14-2017</t>
  </si>
  <si>
    <t>1/23/2017</t>
  </si>
  <si>
    <t>Brunei</t>
  </si>
  <si>
    <t>02-16-2012</t>
  </si>
  <si>
    <t>2/28/2012</t>
  </si>
  <si>
    <t>Niger</t>
  </si>
  <si>
    <t>3/28/2017</t>
  </si>
  <si>
    <t>Azerbaijan</t>
  </si>
  <si>
    <t>2/25/2010</t>
  </si>
  <si>
    <t>Slovakia</t>
  </si>
  <si>
    <t>11-14-2015</t>
  </si>
  <si>
    <t>11/18/2015</t>
  </si>
  <si>
    <t>Comoros</t>
  </si>
  <si>
    <t>03-29-2016</t>
  </si>
  <si>
    <t>4/29/2016</t>
  </si>
  <si>
    <t>Iceland</t>
  </si>
  <si>
    <t>12-31-2016</t>
  </si>
  <si>
    <t>12/31/2016</t>
  </si>
  <si>
    <t>12-23-2010</t>
  </si>
  <si>
    <t>1/31/2011</t>
  </si>
  <si>
    <t>Macedonia</t>
  </si>
  <si>
    <t>10-14-2014</t>
  </si>
  <si>
    <t>11/14/2014</t>
  </si>
  <si>
    <t>Mauritania</t>
  </si>
  <si>
    <t>1/13/2012</t>
  </si>
  <si>
    <t>Albania</t>
  </si>
  <si>
    <t>3/18/2010</t>
  </si>
  <si>
    <t>Lesotho</t>
  </si>
  <si>
    <t>08-18-2013</t>
  </si>
  <si>
    <t>9/18/2013</t>
  </si>
  <si>
    <t>Saudi Arabia</t>
  </si>
  <si>
    <t>03-25-2013</t>
  </si>
  <si>
    <t>3/28/2013</t>
  </si>
  <si>
    <t>Sierra Leone</t>
  </si>
  <si>
    <t>11-26-2011</t>
  </si>
  <si>
    <t>09-17-2013</t>
  </si>
  <si>
    <t>10/24/2013</t>
  </si>
  <si>
    <t>Cote d'Ivoire</t>
  </si>
  <si>
    <t>6/27/2012</t>
  </si>
  <si>
    <t>Fiji</t>
  </si>
  <si>
    <t>06-30-2010</t>
  </si>
  <si>
    <t>Austria</t>
  </si>
  <si>
    <t>02-23-2015</t>
  </si>
  <si>
    <t>United Kingdom</t>
  </si>
  <si>
    <t>2/14/2012</t>
  </si>
  <si>
    <t>4/19/2014</t>
  </si>
  <si>
    <t>San Marino</t>
  </si>
  <si>
    <t>06-26-2013</t>
  </si>
  <si>
    <t>11/15/2011</t>
  </si>
  <si>
    <t>Libya</t>
  </si>
  <si>
    <t>10-30-2010</t>
  </si>
  <si>
    <t>11/17/2010</t>
  </si>
  <si>
    <t>Haiti</t>
  </si>
  <si>
    <t>10-13-2013</t>
  </si>
  <si>
    <t>11/16/2013</t>
  </si>
  <si>
    <t>11/25/2013</t>
  </si>
  <si>
    <t>Gabon</t>
  </si>
  <si>
    <t>Belize</t>
  </si>
  <si>
    <t>07-25-2016</t>
  </si>
  <si>
    <t>Lithuania</t>
  </si>
  <si>
    <t>10-24-2010</t>
  </si>
  <si>
    <t>Madagascar</t>
  </si>
  <si>
    <t>04-25-2015</t>
  </si>
  <si>
    <t>5/28/2015</t>
  </si>
  <si>
    <t>04-23-2013</t>
  </si>
  <si>
    <t>5/20/2013</t>
  </si>
  <si>
    <t>08-14-2015</t>
  </si>
  <si>
    <t>9/30/2015</t>
  </si>
  <si>
    <t>Democratic Republic of the Congo</t>
  </si>
  <si>
    <t>05-26-2011</t>
  </si>
  <si>
    <t>7/15/2011</t>
  </si>
  <si>
    <t>05-20-2017</t>
  </si>
  <si>
    <t>6/17/2017</t>
  </si>
  <si>
    <t>Pakistan</t>
  </si>
  <si>
    <t>8/16/2013</t>
  </si>
  <si>
    <t>North America</t>
  </si>
  <si>
    <t>Mexico</t>
  </si>
  <si>
    <t>Federated States of Micronesia</t>
  </si>
  <si>
    <t>10-28-2014</t>
  </si>
  <si>
    <t>11/15/2014</t>
  </si>
  <si>
    <t>Laos</t>
  </si>
  <si>
    <t>09-15-2011</t>
  </si>
  <si>
    <t>10/23/2011</t>
  </si>
  <si>
    <t>Monaco</t>
  </si>
  <si>
    <t>05-29-2012</t>
  </si>
  <si>
    <t xml:space="preserve">Samoa </t>
  </si>
  <si>
    <t>07-20-2013</t>
  </si>
  <si>
    <t>Spain</t>
  </si>
  <si>
    <t>10-21-2012</t>
  </si>
  <si>
    <t>11/30/2012</t>
  </si>
  <si>
    <t>Lebanon</t>
  </si>
  <si>
    <t>09-18-2012</t>
  </si>
  <si>
    <t>Iran</t>
  </si>
  <si>
    <t>11-15-2016</t>
  </si>
  <si>
    <t>Zambia</t>
  </si>
  <si>
    <t>Kenya</t>
  </si>
  <si>
    <t>03-18-2012</t>
  </si>
  <si>
    <t>02-17-2012</t>
  </si>
  <si>
    <t>3/20/2012</t>
  </si>
  <si>
    <t>01-16-2011</t>
  </si>
  <si>
    <t>1/21/2011</t>
  </si>
  <si>
    <t>3/20/2014</t>
  </si>
  <si>
    <t>Kuwait</t>
  </si>
  <si>
    <t>04-30-2012</t>
  </si>
  <si>
    <t>5/18/2012</t>
  </si>
  <si>
    <t>Slovenia</t>
  </si>
  <si>
    <t>10-23-2016</t>
  </si>
  <si>
    <t>11/25/2016</t>
  </si>
  <si>
    <t>12/14/2016</t>
  </si>
  <si>
    <t>06-13-2012</t>
  </si>
  <si>
    <t>7/24/2012</t>
  </si>
  <si>
    <t>Romania</t>
  </si>
  <si>
    <t>11-26-2010</t>
  </si>
  <si>
    <t>12/25/2010</t>
  </si>
  <si>
    <t>Nicaragua</t>
  </si>
  <si>
    <t>3/21/2011</t>
  </si>
  <si>
    <t>07-26-2011</t>
  </si>
  <si>
    <t>Malaysia</t>
  </si>
  <si>
    <t>12/28/2011</t>
  </si>
  <si>
    <t>6/29/2016</t>
  </si>
  <si>
    <t>07-30-2015</t>
  </si>
  <si>
    <t>Mozambique</t>
  </si>
  <si>
    <t>2/15/2012</t>
  </si>
  <si>
    <t>Row Labels</t>
  </si>
  <si>
    <t>Grand Total</t>
  </si>
  <si>
    <t>Sum of Total Profit</t>
  </si>
  <si>
    <t>Sum of Total Revenue</t>
  </si>
  <si>
    <t>Sum of Units Sold</t>
  </si>
  <si>
    <t>Product Item</t>
  </si>
  <si>
    <t>Sum of Total Cost</t>
  </si>
  <si>
    <t>based on country</t>
  </si>
  <si>
    <t>Average of unit profit</t>
  </si>
  <si>
    <t>AMAZON SALES DETAILS</t>
  </si>
  <si>
    <t>Product Based pofit</t>
  </si>
  <si>
    <t xml:space="preserve">TOTAL PROFIT </t>
  </si>
  <si>
    <t>Profit</t>
  </si>
  <si>
    <t>Revenue and Cost</t>
  </si>
  <si>
    <t>Profit %</t>
  </si>
  <si>
    <t>Sold Unit</t>
  </si>
  <si>
    <t>Profit in Country by Product</t>
  </si>
  <si>
    <t>unit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</si>
</sst>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 0,&quot;K&quot;"/>
    <numFmt numFmtId="165" formatCode="_-[$$-409]* #,##0.00_ ;_-[$$-409]* \-#,##0.00\ ;_-[$$-409]* &quot;-&quot;??_ ;_-@_ "/>
    <numFmt numFmtId="166" formatCode="\$\ 0,\ &quot;K&quot;"/>
    <numFmt numFmtId="167" formatCode="\$\ 0.000,,&quot;M&quot;"/>
  </numFmts>
  <fonts count="13" x14ac:knownFonts="1">
    <font>
      <sz val="11"/>
      <color theme="1"/>
      <name val="Calibri"/>
      <family val="2"/>
      <scheme val="minor"/>
    </font>
    <font>
      <b/>
      <sz val="14"/>
      <color theme="0"/>
      <name val="Calibri"/>
      <family val="2"/>
      <scheme val="minor"/>
    </font>
    <font>
      <sz val="11"/>
      <color theme="1"/>
      <name val="Calibri"/>
      <family val="2"/>
      <scheme val="minor"/>
    </font>
    <font>
      <sz val="14"/>
      <color rgb="FFFF0000"/>
      <name val="Calibri"/>
      <family val="2"/>
      <scheme val="minor"/>
    </font>
    <font>
      <b/>
      <sz val="14"/>
      <color theme="1"/>
      <name val="Calibri"/>
      <family val="2"/>
      <scheme val="minor"/>
    </font>
    <font>
      <b/>
      <sz val="11"/>
      <color theme="0"/>
      <name val="Calibri"/>
      <family val="2"/>
      <scheme val="minor"/>
    </font>
    <font>
      <b/>
      <sz val="18"/>
      <color theme="0"/>
      <name val="Calibri"/>
      <family val="2"/>
      <scheme val="minor"/>
    </font>
    <font>
      <sz val="11"/>
      <color rgb="FFFF0000"/>
      <name val="Calibri"/>
      <family val="2"/>
      <scheme val="minor"/>
    </font>
    <font>
      <sz val="11"/>
      <color theme="0"/>
      <name val="Calibri"/>
      <family val="2"/>
      <scheme val="minor"/>
    </font>
    <font>
      <sz val="14"/>
      <color theme="0"/>
      <name val="Calibri"/>
      <family val="2"/>
      <scheme val="minor"/>
    </font>
    <font>
      <sz val="16"/>
      <color theme="0"/>
      <name val="Calibri"/>
      <family val="2"/>
      <scheme val="minor"/>
    </font>
    <font>
      <sz val="22"/>
      <color theme="1"/>
      <name val="Calibri"/>
      <family val="2"/>
      <scheme val="minor"/>
    </font>
    <font>
      <sz val="22"/>
      <color theme="1"/>
      <name val="Bahnschrift Condensed"/>
      <family val="2"/>
    </font>
  </fonts>
  <fills count="10">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0000"/>
        <bgColor indexed="64"/>
      </patternFill>
    </fill>
    <fill>
      <patternFill patternType="solid">
        <fgColor theme="1"/>
        <bgColor indexed="64"/>
      </patternFill>
    </fill>
    <fill>
      <gradientFill degree="90">
        <stop position="0">
          <color theme="4"/>
        </stop>
        <stop position="1">
          <color theme="5"/>
        </stop>
      </gradientFill>
    </fill>
    <fill>
      <patternFill patternType="solid">
        <fgColor theme="4"/>
        <bgColor indexed="64"/>
      </patternFill>
    </fill>
    <fill>
      <patternFill patternType="solid">
        <fgColor theme="7"/>
        <bgColor indexed="64"/>
      </patternFill>
    </fill>
    <fill>
      <patternFill patternType="solid">
        <fgColor theme="9"/>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2" fillId="0" borderId="0" applyFont="0" applyFill="0" applyBorder="0" applyAlignment="0" applyProtection="0"/>
  </cellStyleXfs>
  <cellXfs count="51">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6" fontId="0" fillId="0" borderId="0" xfId="0" applyNumberFormat="1"/>
    <xf numFmtId="167"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10" fontId="0" fillId="0" borderId="0" xfId="0" applyNumberFormat="1"/>
    <xf numFmtId="0" fontId="0" fillId="2" borderId="0" xfId="0" applyFill="1"/>
    <xf numFmtId="165" fontId="0" fillId="2" borderId="0" xfId="0" applyNumberFormat="1" applyFill="1"/>
    <xf numFmtId="164" fontId="0" fillId="2" borderId="0" xfId="0" applyNumberFormat="1" applyFill="1"/>
    <xf numFmtId="9" fontId="0" fillId="0" borderId="0" xfId="1" applyFont="1"/>
    <xf numFmtId="14" fontId="0" fillId="2" borderId="0" xfId="0" applyNumberFormat="1" applyFill="1"/>
    <xf numFmtId="14" fontId="0" fillId="0" borderId="0" xfId="0" applyNumberFormat="1"/>
    <xf numFmtId="0" fontId="0" fillId="7" borderId="0" xfId="0" applyFill="1" applyAlignment="1">
      <alignment horizontal="left"/>
    </xf>
    <xf numFmtId="167" fontId="0" fillId="7" borderId="0" xfId="0" applyNumberFormat="1" applyFill="1"/>
    <xf numFmtId="0" fontId="0" fillId="3" borderId="0" xfId="0" applyFill="1" applyAlignment="1">
      <alignment horizontal="left"/>
    </xf>
    <xf numFmtId="0" fontId="0" fillId="8" borderId="0" xfId="0" applyFill="1" applyAlignment="1">
      <alignment horizontal="left"/>
    </xf>
    <xf numFmtId="10" fontId="0" fillId="8" borderId="0" xfId="0" applyNumberFormat="1" applyFill="1"/>
    <xf numFmtId="0" fontId="8" fillId="9" borderId="0" xfId="0" applyFont="1" applyFill="1"/>
    <xf numFmtId="0" fontId="0" fillId="9" borderId="0" xfId="0" applyFill="1" applyAlignment="1">
      <alignment horizontal="left"/>
    </xf>
    <xf numFmtId="0" fontId="8" fillId="8" borderId="0" xfId="0" applyFont="1" applyFill="1"/>
    <xf numFmtId="167" fontId="0" fillId="3" borderId="0" xfId="0" applyNumberFormat="1" applyFill="1"/>
    <xf numFmtId="2" fontId="0" fillId="0" borderId="0" xfId="0" applyNumberFormat="1"/>
    <xf numFmtId="0" fontId="1" fillId="6" borderId="0" xfId="0" applyFont="1" applyFill="1" applyAlignment="1">
      <alignment horizontal="center" vertical="center"/>
    </xf>
    <xf numFmtId="0" fontId="6" fillId="5" borderId="0" xfId="0" applyFont="1" applyFill="1" applyAlignment="1">
      <alignment horizontal="center" vertical="center"/>
    </xf>
    <xf numFmtId="0" fontId="1" fillId="3" borderId="4" xfId="0" applyFont="1" applyFill="1" applyBorder="1" applyAlignment="1">
      <alignment horizontal="center"/>
    </xf>
    <xf numFmtId="0" fontId="1" fillId="3" borderId="0" xfId="0" applyFont="1" applyFill="1" applyAlignment="1">
      <alignment horizontal="center"/>
    </xf>
    <xf numFmtId="167" fontId="4" fillId="3" borderId="0" xfId="0" applyNumberFormat="1" applyFont="1" applyFill="1" applyAlignment="1">
      <alignment horizontal="center" vertical="center"/>
    </xf>
    <xf numFmtId="0" fontId="5" fillId="7" borderId="0" xfId="0" applyFont="1" applyFill="1" applyAlignment="1">
      <alignment horizontal="center" wrapText="1"/>
    </xf>
    <xf numFmtId="166" fontId="5" fillId="7" borderId="0" xfId="0" applyNumberFormat="1" applyFont="1" applyFill="1" applyAlignment="1">
      <alignment horizontal="center" vertical="center"/>
    </xf>
    <xf numFmtId="0" fontId="12" fillId="0" borderId="2" xfId="0" applyFont="1" applyBorder="1" applyAlignment="1">
      <alignment horizontal="center" vertical="center"/>
    </xf>
    <xf numFmtId="0" fontId="11" fillId="0" borderId="2" xfId="0" applyFont="1" applyBorder="1" applyAlignment="1">
      <alignment horizontal="center" vertical="center"/>
    </xf>
    <xf numFmtId="0" fontId="11" fillId="0" borderId="0" xfId="0" applyFont="1" applyAlignment="1">
      <alignment horizontal="center" vertical="center"/>
    </xf>
    <xf numFmtId="0" fontId="11" fillId="0" borderId="7" xfId="0" applyFont="1" applyBorder="1" applyAlignment="1">
      <alignment horizontal="center" vertical="center"/>
    </xf>
    <xf numFmtId="0" fontId="10" fillId="7" borderId="0" xfId="0" applyFont="1" applyFill="1" applyAlignment="1">
      <alignment horizontal="center" vertical="center"/>
    </xf>
    <xf numFmtId="0" fontId="3" fillId="2" borderId="0" xfId="0" applyFont="1" applyFill="1" applyAlignment="1">
      <alignment horizontal="center" vertical="center"/>
    </xf>
    <xf numFmtId="0" fontId="9" fillId="3" borderId="0" xfId="0" applyFont="1" applyFill="1" applyAlignment="1">
      <alignment horizontal="center" vertical="center"/>
    </xf>
    <xf numFmtId="0" fontId="0" fillId="0" borderId="0" xfId="0" applyNumberFormat="1"/>
    <xf numFmtId="0" fontId="0" fillId="9" borderId="0" xfId="0" applyNumberFormat="1" applyFill="1"/>
    <xf numFmtId="14" fontId="7" fillId="2" borderId="0" xfId="0" applyNumberFormat="1" applyFont="1" applyFill="1"/>
    <xf numFmtId="14" fontId="7" fillId="0" borderId="0" xfId="0" applyNumberFormat="1" applyFont="1"/>
    <xf numFmtId="14" fontId="7" fillId="4" borderId="0" xfId="0" applyNumberFormat="1" applyFont="1" applyFill="1"/>
  </cellXfs>
  <cellStyles count="2">
    <cellStyle name="Normal" xfId="0" builtinId="0"/>
    <cellStyle name="Percent" xfId="1" builtinId="5"/>
  </cellStyles>
  <dxfs count="17">
    <dxf>
      <fill>
        <patternFill>
          <bgColor rgb="FFFF0000"/>
        </patternFill>
      </fill>
    </dxf>
    <dxf>
      <numFmt numFmtId="1" formatCode="0"/>
    </dxf>
    <dxf>
      <numFmt numFmtId="2" formatCode="0.00"/>
    </dxf>
    <dxf>
      <numFmt numFmtId="166" formatCode="\$\ 0,\ &quot;K&quot;"/>
    </dxf>
    <dxf>
      <numFmt numFmtId="166" formatCode="\$\ 0,\ &quot;K&quot;"/>
    </dxf>
    <dxf>
      <numFmt numFmtId="166" formatCode="\$\ 0,\ &quot;K&quot;"/>
    </dxf>
    <dxf>
      <fill>
        <patternFill patternType="solid">
          <bgColor theme="7"/>
        </patternFill>
      </fill>
    </dxf>
    <dxf>
      <fill>
        <patternFill patternType="solid">
          <bgColor theme="7"/>
        </patternFill>
      </fill>
    </dxf>
    <dxf>
      <fill>
        <patternFill patternType="solid">
          <bgColor theme="5"/>
        </patternFill>
      </fill>
    </dxf>
    <dxf>
      <numFmt numFmtId="167" formatCode="\$\ 0.000,,&quot;M&quot;"/>
    </dxf>
    <dxf>
      <numFmt numFmtId="167" formatCode="\$\ 0.000,,&quot;M&quot;"/>
    </dxf>
    <dxf>
      <fill>
        <patternFill>
          <bgColor theme="9"/>
        </patternFill>
      </fill>
    </dxf>
    <dxf>
      <numFmt numFmtId="167" formatCode="\$\ 0.000,,&quot;M&quot;"/>
    </dxf>
    <dxf>
      <numFmt numFmtId="167" formatCode="\$\ 0.000,,&quot;M&quot;"/>
    </dxf>
    <dxf>
      <fill>
        <patternFill patternType="solid">
          <bgColor theme="4"/>
        </patternFill>
      </fill>
    </dxf>
    <dxf>
      <font>
        <color theme="0"/>
      </font>
      <fill>
        <patternFill>
          <bgColor theme="5"/>
        </patternFill>
      </fill>
    </dxf>
    <dxf>
      <font>
        <color theme="0"/>
      </font>
      <fill>
        <patternFill>
          <bgColor theme="5"/>
        </patternFill>
      </fill>
    </dxf>
  </dxfs>
  <tableStyles count="2" defaultTableStyle="TableStyleMedium2" defaultPivotStyle="PivotStyleLight16">
    <tableStyle name="Slicer Style 1" pivot="0" table="0" count="1" xr9:uid="{EA107520-C7F0-4589-9A9B-BAED5E34DCEC}">
      <tableStyleElement type="headerRow" dxfId="16"/>
    </tableStyle>
    <tableStyle name="Slicer Style 2" pivot="0" table="0" count="1" xr9:uid="{5532A81A-A974-400A-BC10-B4722E49987C}">
      <tableStyleElement type="headerRow" dxfId="15"/>
    </tableStyle>
  </tableStyles>
  <colors>
    <mruColors>
      <color rgb="FFF6FAA4"/>
      <color rgb="FFDFB829"/>
    </mruColors>
  </colors>
  <extLst>
    <ext xmlns:x14="http://schemas.microsoft.com/office/spreadsheetml/2009/9/main" uri="{EB79DEF2-80B8-43e5-95BD-54CBDDF9020C}">
      <x14:slicerStyles defaultSlicerStyle="Slicer Style 2">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18" Type="http://schemas.microsoft.com/office/2017/10/relationships/person" Target="persons/person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17" Type="http://schemas.microsoft.com/office/2017/10/relationships/person" Target="persons/person0.xml"/><Relationship Id="rId2" Type="http://schemas.openxmlformats.org/officeDocument/2006/relationships/worksheet" Target="worksheets/sheet2.xml"/><Relationship Id="rId16" Type="http://schemas.microsoft.com/office/2017/10/relationships/person" Target="persons/person1.xml"/><Relationship Id="rId20" Type="http://schemas.microsoft.com/office/2017/10/relationships/person" Target="persons/person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microsoft.com/office/2017/10/relationships/person" Target="persons/person5.xml"/><Relationship Id="rId10" Type="http://schemas.openxmlformats.org/officeDocument/2006/relationships/theme" Target="theme/theme1.xml"/><Relationship Id="rId19" Type="http://schemas.microsoft.com/office/2017/10/relationships/person" Target="persons/person4.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master data.xlsx]Analysis!cost and revenue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4">
                    <a:lumMod val="60000"/>
                    <a:lumOff val="40000"/>
                  </a:schemeClr>
                </a:solidFill>
              </a:rPr>
              <a:t>REVENUE</a:t>
            </a:r>
            <a:r>
              <a:rPr lang="en-IN" b="1" baseline="0"/>
              <a:t> </a:t>
            </a:r>
            <a:r>
              <a:rPr lang="en-IN" b="1" baseline="0">
                <a:solidFill>
                  <a:schemeClr val="bg1"/>
                </a:solidFill>
              </a:rPr>
              <a:t>and</a:t>
            </a:r>
            <a:r>
              <a:rPr lang="en-IN" b="1" baseline="0"/>
              <a:t> </a:t>
            </a:r>
            <a:r>
              <a:rPr lang="en-IN" b="1" baseline="0">
                <a:solidFill>
                  <a:schemeClr val="accent2"/>
                </a:solidFill>
              </a:rPr>
              <a:t>COST</a:t>
            </a:r>
            <a:endParaRPr lang="en-IN" b="1">
              <a:solidFill>
                <a:schemeClr val="accent2"/>
              </a:solidFill>
            </a:endParaRPr>
          </a:p>
        </c:rich>
      </c:tx>
      <c:overlay val="0"/>
      <c:spPr>
        <a:solidFill>
          <a:schemeClr val="tx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Analysis!$J$3</c:f>
              <c:strCache>
                <c:ptCount val="1"/>
                <c:pt idx="0">
                  <c:v>Sum of Total Revenue</c:v>
                </c:pt>
              </c:strCache>
            </c:strRef>
          </c:tx>
          <c:spPr>
            <a:solidFill>
              <a:schemeClr val="accent4">
                <a:lumMod val="60000"/>
                <a:lumOff val="40000"/>
              </a:schemeClr>
            </a:solidFill>
            <a:ln>
              <a:noFill/>
            </a:ln>
            <a:effectLst/>
          </c:spPr>
          <c:invertIfNegative val="0"/>
          <c:cat>
            <c:strRef>
              <c:f>Analysis!$I$4:$I$16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Analysis!$J$4:$J$16</c:f>
              <c:numCache>
                <c:formatCode>\$\ 0.000,,"M"</c:formatCode>
                <c:ptCount val="12"/>
                <c:pt idx="0">
                  <c:v>10350327.6</c:v>
                </c:pt>
                <c:pt idx="1">
                  <c:v>2690794.6</c:v>
                </c:pt>
                <c:pt idx="2">
                  <c:v>5322898.9000000004</c:v>
                </c:pt>
                <c:pt idx="3">
                  <c:v>7787292.799999998</c:v>
                </c:pt>
                <c:pt idx="4">
                  <c:v>36601509.600000001</c:v>
                </c:pt>
                <c:pt idx="5">
                  <c:v>466481.34</c:v>
                </c:pt>
                <c:pt idx="6">
                  <c:v>29889712.289999995</c:v>
                </c:pt>
                <c:pt idx="7">
                  <c:v>4503675.75</c:v>
                </c:pt>
                <c:pt idx="8">
                  <c:v>30585380.07</c:v>
                </c:pt>
                <c:pt idx="9">
                  <c:v>3980904.8400000003</c:v>
                </c:pt>
                <c:pt idx="10">
                  <c:v>2080733.46</c:v>
                </c:pt>
                <c:pt idx="11">
                  <c:v>3089057.06</c:v>
                </c:pt>
              </c:numCache>
            </c:numRef>
          </c:val>
          <c:extLst>
            <c:ext xmlns:c16="http://schemas.microsoft.com/office/drawing/2014/chart" uri="{C3380CC4-5D6E-409C-BE32-E72D297353CC}">
              <c16:uniqueId val="{00000000-274A-4DD9-9E2A-33698406AB93}"/>
            </c:ext>
          </c:extLst>
        </c:ser>
        <c:ser>
          <c:idx val="1"/>
          <c:order val="1"/>
          <c:tx>
            <c:strRef>
              <c:f>Analysis!$K$3</c:f>
              <c:strCache>
                <c:ptCount val="1"/>
                <c:pt idx="0">
                  <c:v>Sum of Total Cost</c:v>
                </c:pt>
              </c:strCache>
            </c:strRef>
          </c:tx>
          <c:spPr>
            <a:solidFill>
              <a:schemeClr val="accent2"/>
            </a:solidFill>
            <a:ln>
              <a:noFill/>
            </a:ln>
            <a:effectLst/>
          </c:spPr>
          <c:invertIfNegative val="0"/>
          <c:cat>
            <c:strRef>
              <c:f>Analysis!$I$4:$I$16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Analysis!$K$4:$K$16</c:f>
              <c:numCache>
                <c:formatCode>\$\ 0.000,,"M"</c:formatCode>
                <c:ptCount val="12"/>
                <c:pt idx="0">
                  <c:v>6463683.9000000004</c:v>
                </c:pt>
                <c:pt idx="1">
                  <c:v>1802747.3199999998</c:v>
                </c:pt>
                <c:pt idx="2">
                  <c:v>3030455.47</c:v>
                </c:pt>
                <c:pt idx="3">
                  <c:v>2553958.3999999999</c:v>
                </c:pt>
                <c:pt idx="4">
                  <c:v>22045460.940000001</c:v>
                </c:pt>
                <c:pt idx="5">
                  <c:v>345986.16</c:v>
                </c:pt>
                <c:pt idx="6">
                  <c:v>22477106.579999998</c:v>
                </c:pt>
                <c:pt idx="7">
                  <c:v>3893065.75</c:v>
                </c:pt>
                <c:pt idx="8">
                  <c:v>24655796.319999997</c:v>
                </c:pt>
                <c:pt idx="9">
                  <c:v>2760282.36</c:v>
                </c:pt>
                <c:pt idx="10">
                  <c:v>1328789.28</c:v>
                </c:pt>
                <c:pt idx="11">
                  <c:v>1823237.4300000002</c:v>
                </c:pt>
              </c:numCache>
            </c:numRef>
          </c:val>
          <c:extLst>
            <c:ext xmlns:c16="http://schemas.microsoft.com/office/drawing/2014/chart" uri="{C3380CC4-5D6E-409C-BE32-E72D297353CC}">
              <c16:uniqueId val="{00000001-274A-4DD9-9E2A-33698406AB93}"/>
            </c:ext>
          </c:extLst>
        </c:ser>
        <c:dLbls>
          <c:showLegendKey val="0"/>
          <c:showVal val="0"/>
          <c:showCatName val="0"/>
          <c:showSerName val="0"/>
          <c:showPercent val="0"/>
          <c:showBubbleSize val="0"/>
        </c:dLbls>
        <c:gapWidth val="219"/>
        <c:overlap val="-27"/>
        <c:axId val="1839480016"/>
        <c:axId val="1839481264"/>
      </c:barChart>
      <c:catAx>
        <c:axId val="183948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39481264"/>
        <c:crosses val="autoZero"/>
        <c:auto val="1"/>
        <c:lblAlgn val="ctr"/>
        <c:lblOffset val="100"/>
        <c:noMultiLvlLbl val="0"/>
      </c:catAx>
      <c:valAx>
        <c:axId val="1839481264"/>
        <c:scaling>
          <c:orientation val="minMax"/>
        </c:scaling>
        <c:delete val="0"/>
        <c:axPos val="l"/>
        <c:majorGridlines>
          <c:spPr>
            <a:ln w="9525" cap="flat" cmpd="sng" algn="ctr">
              <a:solidFill>
                <a:schemeClr val="tx1">
                  <a:lumMod val="15000"/>
                  <a:lumOff val="85000"/>
                </a:schemeClr>
              </a:solidFill>
              <a:round/>
            </a:ln>
            <a:effectLst/>
          </c:spPr>
        </c:majorGridlines>
        <c:numFmt formatCode="\$\ 0.0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39480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master data.xlsx]Analysis!PivotTable4</c:name>
    <c:fmtId val="7"/>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Total Profit %</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Analysis!$T$3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071-4991-AB56-525F7456683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071-4991-AB56-525F74566835}"/>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071-4991-AB56-525F74566835}"/>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5071-4991-AB56-525F74566835}"/>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5071-4991-AB56-525F74566835}"/>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5071-4991-AB56-525F74566835}"/>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5071-4991-AB56-525F74566835}"/>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5071-4991-AB56-525F74566835}"/>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5071-4991-AB56-525F74566835}"/>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5071-4991-AB56-525F74566835}"/>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5071-4991-AB56-525F74566835}"/>
              </c:ext>
            </c:extLst>
          </c:dPt>
          <c:dPt>
            <c:idx val="11"/>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5071-4991-AB56-525F7456683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Analysis!$S$4:$S$16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Analysis!$T$4:$T$16</c:f>
              <c:numCache>
                <c:formatCode>0.00%</c:formatCode>
                <c:ptCount val="12"/>
                <c:pt idx="0">
                  <c:v>8.7996428217457026E-2</c:v>
                </c:pt>
                <c:pt idx="1">
                  <c:v>2.0106033575505763E-2</c:v>
                </c:pt>
                <c:pt idx="2">
                  <c:v>5.1902579526540066E-2</c:v>
                </c:pt>
                <c:pt idx="3">
                  <c:v>0.11848648098809483</c:v>
                </c:pt>
                <c:pt idx="4">
                  <c:v>0.32955948368498544</c:v>
                </c:pt>
                <c:pt idx="5">
                  <c:v>2.7280981422144672E-3</c:v>
                </c:pt>
                <c:pt idx="6">
                  <c:v>0.16782676175444822</c:v>
                </c:pt>
                <c:pt idx="7">
                  <c:v>1.3824652626084925E-2</c:v>
                </c:pt>
                <c:pt idx="8">
                  <c:v>0.13425007052132787</c:v>
                </c:pt>
                <c:pt idx="9">
                  <c:v>2.7635776966624021E-2</c:v>
                </c:pt>
                <c:pt idx="10">
                  <c:v>1.7024560820665034E-2</c:v>
                </c:pt>
                <c:pt idx="11">
                  <c:v>2.8659073176052392E-2</c:v>
                </c:pt>
              </c:numCache>
            </c:numRef>
          </c:val>
          <c:extLst>
            <c:ext xmlns:c16="http://schemas.microsoft.com/office/drawing/2014/chart" uri="{C3380CC4-5D6E-409C-BE32-E72D297353CC}">
              <c16:uniqueId val="{00000000-436D-4DBE-B654-6ACB3435183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8423097112860896"/>
          <c:y val="1.6699475065616792E-2"/>
          <c:w val="0.19910236220472441"/>
          <c:h val="0.896552566345873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master data.xlsx]Analysis!country's Revenue &amp;cost</c:name>
    <c:fmtId val="1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Revenue</a:t>
            </a:r>
            <a:r>
              <a:rPr lang="en-IN" baseline="0"/>
              <a:t> and Cost</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Analysis!$F$36</c:f>
              <c:strCache>
                <c:ptCount val="1"/>
                <c:pt idx="0">
                  <c:v>Sum of Total Revenue</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Analysis!$E$37:$E$113</c:f>
              <c:strCache>
                <c:ptCount val="76"/>
                <c:pt idx="0">
                  <c:v>Albania</c:v>
                </c:pt>
                <c:pt idx="1">
                  <c:v>Angola</c:v>
                </c:pt>
                <c:pt idx="2">
                  <c:v>Australia</c:v>
                </c:pt>
                <c:pt idx="3">
                  <c:v>Austria</c:v>
                </c:pt>
                <c:pt idx="4">
                  <c:v>Azerbaijan</c:v>
                </c:pt>
                <c:pt idx="5">
                  <c:v>Bangladesh</c:v>
                </c:pt>
                <c:pt idx="6">
                  <c:v>Belize</c:v>
                </c:pt>
                <c:pt idx="7">
                  <c:v>Brunei</c:v>
                </c:pt>
                <c:pt idx="8">
                  <c:v>Bulgaria</c:v>
                </c:pt>
                <c:pt idx="9">
                  <c:v>Burkina Faso</c:v>
                </c:pt>
                <c:pt idx="10">
                  <c:v>Cameroon</c:v>
                </c:pt>
                <c:pt idx="11">
                  <c:v>Cape Verde</c:v>
                </c:pt>
                <c:pt idx="12">
                  <c:v>Comoros</c:v>
                </c:pt>
                <c:pt idx="13">
                  <c:v>Costa Rica</c:v>
                </c:pt>
                <c:pt idx="14">
                  <c:v>Cote d'Ivoire</c:v>
                </c:pt>
                <c:pt idx="15">
                  <c:v>Democratic Republic of the Congo</c:v>
                </c:pt>
                <c:pt idx="16">
                  <c:v>Djibouti</c:v>
                </c:pt>
                <c:pt idx="17">
                  <c:v>East Timor</c:v>
                </c:pt>
                <c:pt idx="18">
                  <c:v>Federated States of Micronesia</c:v>
                </c:pt>
                <c:pt idx="19">
                  <c:v>Fiji</c:v>
                </c:pt>
                <c:pt idx="20">
                  <c:v>France</c:v>
                </c:pt>
                <c:pt idx="21">
                  <c:v>Gabon</c:v>
                </c:pt>
                <c:pt idx="22">
                  <c:v>Grenada</c:v>
                </c:pt>
                <c:pt idx="23">
                  <c:v>Haiti</c:v>
                </c:pt>
                <c:pt idx="24">
                  <c:v>Honduras</c:v>
                </c:pt>
                <c:pt idx="25">
                  <c:v>Iceland</c:v>
                </c:pt>
                <c:pt idx="26">
                  <c:v>Iran</c:v>
                </c:pt>
                <c:pt idx="27">
                  <c:v>Kenya</c:v>
                </c:pt>
                <c:pt idx="28">
                  <c:v>Kiribati</c:v>
                </c:pt>
                <c:pt idx="29">
                  <c:v>Kuwait</c:v>
                </c:pt>
                <c:pt idx="30">
                  <c:v>Kyrgyzstan</c:v>
                </c:pt>
                <c:pt idx="31">
                  <c:v>Laos</c:v>
                </c:pt>
                <c:pt idx="32">
                  <c:v>Lebanon</c:v>
                </c:pt>
                <c:pt idx="33">
                  <c:v>Lesotho</c:v>
                </c:pt>
                <c:pt idx="34">
                  <c:v>Libya</c:v>
                </c:pt>
                <c:pt idx="35">
                  <c:v>Lithuania</c:v>
                </c:pt>
                <c:pt idx="36">
                  <c:v>Macedonia</c:v>
                </c:pt>
                <c:pt idx="37">
                  <c:v>Madagascar</c:v>
                </c:pt>
                <c:pt idx="38">
                  <c:v>Malaysia</c:v>
                </c:pt>
                <c:pt idx="39">
                  <c:v>Mali</c:v>
                </c:pt>
                <c:pt idx="40">
                  <c:v>Mauritania</c:v>
                </c:pt>
                <c:pt idx="41">
                  <c:v>Mexico</c:v>
                </c:pt>
                <c:pt idx="42">
                  <c:v>Moldova </c:v>
                </c:pt>
                <c:pt idx="43">
                  <c:v>Monaco</c:v>
                </c:pt>
                <c:pt idx="44">
                  <c:v>Mongolia</c:v>
                </c:pt>
                <c:pt idx="45">
                  <c:v>Mozambique</c:v>
                </c:pt>
                <c:pt idx="46">
                  <c:v>Myanmar</c:v>
                </c:pt>
                <c:pt idx="47">
                  <c:v>New Zealand</c:v>
                </c:pt>
                <c:pt idx="48">
                  <c:v>Nicaragua</c:v>
                </c:pt>
                <c:pt idx="49">
                  <c:v>Niger</c:v>
                </c:pt>
                <c:pt idx="50">
                  <c:v>Norway</c:v>
                </c:pt>
                <c:pt idx="51">
                  <c:v>Pakistan</c:v>
                </c:pt>
                <c:pt idx="52">
                  <c:v>Portugal</c:v>
                </c:pt>
                <c:pt idx="53">
                  <c:v>Republic of the Congo</c:v>
                </c:pt>
                <c:pt idx="54">
                  <c:v>Romania</c:v>
                </c:pt>
                <c:pt idx="55">
                  <c:v>Russia</c:v>
                </c:pt>
                <c:pt idx="56">
                  <c:v>Rwanda</c:v>
                </c:pt>
                <c:pt idx="57">
                  <c:v>Samoa </c:v>
                </c:pt>
                <c:pt idx="58">
                  <c:v>San Marino</c:v>
                </c:pt>
                <c:pt idx="59">
                  <c:v>Sao Tome and Principe</c:v>
                </c:pt>
                <c:pt idx="60">
                  <c:v>Saudi Arabia</c:v>
                </c:pt>
                <c:pt idx="61">
                  <c:v>Senegal</c:v>
                </c:pt>
                <c:pt idx="62">
                  <c:v>Sierra Leone</c:v>
                </c:pt>
                <c:pt idx="63">
                  <c:v>Slovakia</c:v>
                </c:pt>
                <c:pt idx="64">
                  <c:v>Slovenia</c:v>
                </c:pt>
                <c:pt idx="65">
                  <c:v>Solomon Islands</c:v>
                </c:pt>
                <c:pt idx="66">
                  <c:v>South Sudan</c:v>
                </c:pt>
                <c:pt idx="67">
                  <c:v>Spain</c:v>
                </c:pt>
                <c:pt idx="68">
                  <c:v>Sri Lanka</c:v>
                </c:pt>
                <c:pt idx="69">
                  <c:v>Switzerland</c:v>
                </c:pt>
                <c:pt idx="70">
                  <c:v>Syria</c:v>
                </c:pt>
                <c:pt idx="71">
                  <c:v>The Gambia</c:v>
                </c:pt>
                <c:pt idx="72">
                  <c:v>Turkmenistan</c:v>
                </c:pt>
                <c:pt idx="73">
                  <c:v>Tuvalu</c:v>
                </c:pt>
                <c:pt idx="74">
                  <c:v>United Kingdom</c:v>
                </c:pt>
                <c:pt idx="75">
                  <c:v>Zambia</c:v>
                </c:pt>
              </c:strCache>
            </c:strRef>
          </c:cat>
          <c:val>
            <c:numRef>
              <c:f>Analysis!$F$37:$F$113</c:f>
              <c:numCache>
                <c:formatCode>\$\ 0,\ "K"</c:formatCode>
                <c:ptCount val="76"/>
                <c:pt idx="0">
                  <c:v>247956.32</c:v>
                </c:pt>
                <c:pt idx="1">
                  <c:v>2798046.49</c:v>
                </c:pt>
                <c:pt idx="2">
                  <c:v>2489933.4899999998</c:v>
                </c:pt>
                <c:pt idx="3">
                  <c:v>1244708.3999999999</c:v>
                </c:pt>
                <c:pt idx="4">
                  <c:v>4478800.21</c:v>
                </c:pt>
                <c:pt idx="5">
                  <c:v>902980.64</c:v>
                </c:pt>
                <c:pt idx="6">
                  <c:v>600821.43999999994</c:v>
                </c:pt>
                <c:pt idx="7">
                  <c:v>4368316.68</c:v>
                </c:pt>
                <c:pt idx="8">
                  <c:v>2779199.71</c:v>
                </c:pt>
                <c:pt idx="9">
                  <c:v>1245112.92</c:v>
                </c:pt>
                <c:pt idx="10">
                  <c:v>3851030.28</c:v>
                </c:pt>
                <c:pt idx="11">
                  <c:v>455479.03999999998</c:v>
                </c:pt>
                <c:pt idx="12">
                  <c:v>197883.4</c:v>
                </c:pt>
                <c:pt idx="13">
                  <c:v>523807.57</c:v>
                </c:pt>
                <c:pt idx="14">
                  <c:v>380512.96</c:v>
                </c:pt>
                <c:pt idx="15">
                  <c:v>272410.45</c:v>
                </c:pt>
                <c:pt idx="16">
                  <c:v>6052890.8600000003</c:v>
                </c:pt>
                <c:pt idx="17">
                  <c:v>2492526.12</c:v>
                </c:pt>
                <c:pt idx="18">
                  <c:v>445033.55</c:v>
                </c:pt>
                <c:pt idx="19">
                  <c:v>1082418.3999999999</c:v>
                </c:pt>
                <c:pt idx="20">
                  <c:v>793518</c:v>
                </c:pt>
                <c:pt idx="21">
                  <c:v>707454.88</c:v>
                </c:pt>
                <c:pt idx="22">
                  <c:v>576782.80000000005</c:v>
                </c:pt>
                <c:pt idx="23">
                  <c:v>745426</c:v>
                </c:pt>
                <c:pt idx="24">
                  <c:v>6336545.4800000004</c:v>
                </c:pt>
                <c:pt idx="25">
                  <c:v>3876652.4</c:v>
                </c:pt>
                <c:pt idx="26">
                  <c:v>2836990.8</c:v>
                </c:pt>
                <c:pt idx="27">
                  <c:v>994765.42</c:v>
                </c:pt>
                <c:pt idx="28">
                  <c:v>50363.34</c:v>
                </c:pt>
                <c:pt idx="29">
                  <c:v>4870.26</c:v>
                </c:pt>
                <c:pt idx="30">
                  <c:v>19103.439999999999</c:v>
                </c:pt>
                <c:pt idx="31">
                  <c:v>574951.92000000004</c:v>
                </c:pt>
                <c:pt idx="32">
                  <c:v>861563.52</c:v>
                </c:pt>
                <c:pt idx="33">
                  <c:v>89623.98</c:v>
                </c:pt>
                <c:pt idx="34">
                  <c:v>674635.57</c:v>
                </c:pt>
                <c:pt idx="35">
                  <c:v>5396577.2699999996</c:v>
                </c:pt>
                <c:pt idx="36">
                  <c:v>856973.76</c:v>
                </c:pt>
                <c:pt idx="37">
                  <c:v>802333.76</c:v>
                </c:pt>
                <c:pt idx="38">
                  <c:v>58471.11</c:v>
                </c:pt>
                <c:pt idx="39">
                  <c:v>151359.9</c:v>
                </c:pt>
                <c:pt idx="40">
                  <c:v>824431.86</c:v>
                </c:pt>
                <c:pt idx="41">
                  <c:v>5643356.5500000007</c:v>
                </c:pt>
                <c:pt idx="42">
                  <c:v>414371.1</c:v>
                </c:pt>
                <c:pt idx="43">
                  <c:v>2198981.92</c:v>
                </c:pt>
                <c:pt idx="44">
                  <c:v>400558.73</c:v>
                </c:pt>
                <c:pt idx="45">
                  <c:v>3586605.09</c:v>
                </c:pt>
                <c:pt idx="46">
                  <c:v>6161257.9000000004</c:v>
                </c:pt>
                <c:pt idx="47">
                  <c:v>20404.71</c:v>
                </c:pt>
                <c:pt idx="48">
                  <c:v>387002.2</c:v>
                </c:pt>
                <c:pt idx="49">
                  <c:v>246415.95</c:v>
                </c:pt>
                <c:pt idx="50">
                  <c:v>2144969.7999999998</c:v>
                </c:pt>
                <c:pt idx="51">
                  <c:v>4324782.4000000004</c:v>
                </c:pt>
                <c:pt idx="52">
                  <c:v>324971.44</c:v>
                </c:pt>
                <c:pt idx="53">
                  <c:v>496101.1</c:v>
                </c:pt>
                <c:pt idx="54">
                  <c:v>3458252</c:v>
                </c:pt>
                <c:pt idx="55">
                  <c:v>1158502.5900000001</c:v>
                </c:pt>
                <c:pt idx="56">
                  <c:v>5253769.42</c:v>
                </c:pt>
                <c:pt idx="57">
                  <c:v>4220728.8</c:v>
                </c:pt>
                <c:pt idx="58">
                  <c:v>1212580</c:v>
                </c:pt>
                <c:pt idx="59">
                  <c:v>565780.91999999993</c:v>
                </c:pt>
                <c:pt idx="60">
                  <c:v>835759.1</c:v>
                </c:pt>
                <c:pt idx="61">
                  <c:v>1356180.1</c:v>
                </c:pt>
                <c:pt idx="62">
                  <c:v>3097359.1500000004</c:v>
                </c:pt>
                <c:pt idx="63">
                  <c:v>26344.26</c:v>
                </c:pt>
                <c:pt idx="64">
                  <c:v>221117</c:v>
                </c:pt>
                <c:pt idx="65">
                  <c:v>759202.72</c:v>
                </c:pt>
                <c:pt idx="66">
                  <c:v>173676.25</c:v>
                </c:pt>
                <c:pt idx="67">
                  <c:v>3015902.51</c:v>
                </c:pt>
                <c:pt idx="68">
                  <c:v>3039414.4</c:v>
                </c:pt>
                <c:pt idx="69">
                  <c:v>3808901.49</c:v>
                </c:pt>
                <c:pt idx="70">
                  <c:v>35304.720000000001</c:v>
                </c:pt>
                <c:pt idx="71">
                  <c:v>5449517.9499999993</c:v>
                </c:pt>
                <c:pt idx="72">
                  <c:v>5822036.2000000002</c:v>
                </c:pt>
                <c:pt idx="73">
                  <c:v>2533654</c:v>
                </c:pt>
                <c:pt idx="74">
                  <c:v>188452.14</c:v>
                </c:pt>
                <c:pt idx="75">
                  <c:v>623289.30000000005</c:v>
                </c:pt>
              </c:numCache>
            </c:numRef>
          </c:val>
          <c:smooth val="0"/>
          <c:extLst>
            <c:ext xmlns:c16="http://schemas.microsoft.com/office/drawing/2014/chart" uri="{C3380CC4-5D6E-409C-BE32-E72D297353CC}">
              <c16:uniqueId val="{00000000-8091-48C2-84F7-A69D5EBE4191}"/>
            </c:ext>
          </c:extLst>
        </c:ser>
        <c:ser>
          <c:idx val="1"/>
          <c:order val="1"/>
          <c:tx>
            <c:strRef>
              <c:f>Analysis!$G$36</c:f>
              <c:strCache>
                <c:ptCount val="1"/>
                <c:pt idx="0">
                  <c:v>Sum of Total Cost</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Analysis!$E$37:$E$113</c:f>
              <c:strCache>
                <c:ptCount val="76"/>
                <c:pt idx="0">
                  <c:v>Albania</c:v>
                </c:pt>
                <c:pt idx="1">
                  <c:v>Angola</c:v>
                </c:pt>
                <c:pt idx="2">
                  <c:v>Australia</c:v>
                </c:pt>
                <c:pt idx="3">
                  <c:v>Austria</c:v>
                </c:pt>
                <c:pt idx="4">
                  <c:v>Azerbaijan</c:v>
                </c:pt>
                <c:pt idx="5">
                  <c:v>Bangladesh</c:v>
                </c:pt>
                <c:pt idx="6">
                  <c:v>Belize</c:v>
                </c:pt>
                <c:pt idx="7">
                  <c:v>Brunei</c:v>
                </c:pt>
                <c:pt idx="8">
                  <c:v>Bulgaria</c:v>
                </c:pt>
                <c:pt idx="9">
                  <c:v>Burkina Faso</c:v>
                </c:pt>
                <c:pt idx="10">
                  <c:v>Cameroon</c:v>
                </c:pt>
                <c:pt idx="11">
                  <c:v>Cape Verde</c:v>
                </c:pt>
                <c:pt idx="12">
                  <c:v>Comoros</c:v>
                </c:pt>
                <c:pt idx="13">
                  <c:v>Costa Rica</c:v>
                </c:pt>
                <c:pt idx="14">
                  <c:v>Cote d'Ivoire</c:v>
                </c:pt>
                <c:pt idx="15">
                  <c:v>Democratic Republic of the Congo</c:v>
                </c:pt>
                <c:pt idx="16">
                  <c:v>Djibouti</c:v>
                </c:pt>
                <c:pt idx="17">
                  <c:v>East Timor</c:v>
                </c:pt>
                <c:pt idx="18">
                  <c:v>Federated States of Micronesia</c:v>
                </c:pt>
                <c:pt idx="19">
                  <c:v>Fiji</c:v>
                </c:pt>
                <c:pt idx="20">
                  <c:v>France</c:v>
                </c:pt>
                <c:pt idx="21">
                  <c:v>Gabon</c:v>
                </c:pt>
                <c:pt idx="22">
                  <c:v>Grenada</c:v>
                </c:pt>
                <c:pt idx="23">
                  <c:v>Haiti</c:v>
                </c:pt>
                <c:pt idx="24">
                  <c:v>Honduras</c:v>
                </c:pt>
                <c:pt idx="25">
                  <c:v>Iceland</c:v>
                </c:pt>
                <c:pt idx="26">
                  <c:v>Iran</c:v>
                </c:pt>
                <c:pt idx="27">
                  <c:v>Kenya</c:v>
                </c:pt>
                <c:pt idx="28">
                  <c:v>Kiribati</c:v>
                </c:pt>
                <c:pt idx="29">
                  <c:v>Kuwait</c:v>
                </c:pt>
                <c:pt idx="30">
                  <c:v>Kyrgyzstan</c:v>
                </c:pt>
                <c:pt idx="31">
                  <c:v>Laos</c:v>
                </c:pt>
                <c:pt idx="32">
                  <c:v>Lebanon</c:v>
                </c:pt>
                <c:pt idx="33">
                  <c:v>Lesotho</c:v>
                </c:pt>
                <c:pt idx="34">
                  <c:v>Libya</c:v>
                </c:pt>
                <c:pt idx="35">
                  <c:v>Lithuania</c:v>
                </c:pt>
                <c:pt idx="36">
                  <c:v>Macedonia</c:v>
                </c:pt>
                <c:pt idx="37">
                  <c:v>Madagascar</c:v>
                </c:pt>
                <c:pt idx="38">
                  <c:v>Malaysia</c:v>
                </c:pt>
                <c:pt idx="39">
                  <c:v>Mali</c:v>
                </c:pt>
                <c:pt idx="40">
                  <c:v>Mauritania</c:v>
                </c:pt>
                <c:pt idx="41">
                  <c:v>Mexico</c:v>
                </c:pt>
                <c:pt idx="42">
                  <c:v>Moldova </c:v>
                </c:pt>
                <c:pt idx="43">
                  <c:v>Monaco</c:v>
                </c:pt>
                <c:pt idx="44">
                  <c:v>Mongolia</c:v>
                </c:pt>
                <c:pt idx="45">
                  <c:v>Mozambique</c:v>
                </c:pt>
                <c:pt idx="46">
                  <c:v>Myanmar</c:v>
                </c:pt>
                <c:pt idx="47">
                  <c:v>New Zealand</c:v>
                </c:pt>
                <c:pt idx="48">
                  <c:v>Nicaragua</c:v>
                </c:pt>
                <c:pt idx="49">
                  <c:v>Niger</c:v>
                </c:pt>
                <c:pt idx="50">
                  <c:v>Norway</c:v>
                </c:pt>
                <c:pt idx="51">
                  <c:v>Pakistan</c:v>
                </c:pt>
                <c:pt idx="52">
                  <c:v>Portugal</c:v>
                </c:pt>
                <c:pt idx="53">
                  <c:v>Republic of the Congo</c:v>
                </c:pt>
                <c:pt idx="54">
                  <c:v>Romania</c:v>
                </c:pt>
                <c:pt idx="55">
                  <c:v>Russia</c:v>
                </c:pt>
                <c:pt idx="56">
                  <c:v>Rwanda</c:v>
                </c:pt>
                <c:pt idx="57">
                  <c:v>Samoa </c:v>
                </c:pt>
                <c:pt idx="58">
                  <c:v>San Marino</c:v>
                </c:pt>
                <c:pt idx="59">
                  <c:v>Sao Tome and Principe</c:v>
                </c:pt>
                <c:pt idx="60">
                  <c:v>Saudi Arabia</c:v>
                </c:pt>
                <c:pt idx="61">
                  <c:v>Senegal</c:v>
                </c:pt>
                <c:pt idx="62">
                  <c:v>Sierra Leone</c:v>
                </c:pt>
                <c:pt idx="63">
                  <c:v>Slovakia</c:v>
                </c:pt>
                <c:pt idx="64">
                  <c:v>Slovenia</c:v>
                </c:pt>
                <c:pt idx="65">
                  <c:v>Solomon Islands</c:v>
                </c:pt>
                <c:pt idx="66">
                  <c:v>South Sudan</c:v>
                </c:pt>
                <c:pt idx="67">
                  <c:v>Spain</c:v>
                </c:pt>
                <c:pt idx="68">
                  <c:v>Sri Lanka</c:v>
                </c:pt>
                <c:pt idx="69">
                  <c:v>Switzerland</c:v>
                </c:pt>
                <c:pt idx="70">
                  <c:v>Syria</c:v>
                </c:pt>
                <c:pt idx="71">
                  <c:v>The Gambia</c:v>
                </c:pt>
                <c:pt idx="72">
                  <c:v>Turkmenistan</c:v>
                </c:pt>
                <c:pt idx="73">
                  <c:v>Tuvalu</c:v>
                </c:pt>
                <c:pt idx="74">
                  <c:v>United Kingdom</c:v>
                </c:pt>
                <c:pt idx="75">
                  <c:v>Zambia</c:v>
                </c:pt>
              </c:strCache>
            </c:strRef>
          </c:cat>
          <c:val>
            <c:numRef>
              <c:f>Analysis!$G$37:$G$113</c:f>
              <c:numCache>
                <c:formatCode>\$\ 0,\ "K"</c:formatCode>
                <c:ptCount val="76"/>
                <c:pt idx="0">
                  <c:v>81320.960000000006</c:v>
                </c:pt>
                <c:pt idx="1">
                  <c:v>2104134.98</c:v>
                </c:pt>
                <c:pt idx="2">
                  <c:v>1913328.37</c:v>
                </c:pt>
                <c:pt idx="3">
                  <c:v>749700.51</c:v>
                </c:pt>
                <c:pt idx="4">
                  <c:v>2965873.38</c:v>
                </c:pt>
                <c:pt idx="5">
                  <c:v>296145.91999999998</c:v>
                </c:pt>
                <c:pt idx="6">
                  <c:v>197048.32000000001</c:v>
                </c:pt>
                <c:pt idx="7">
                  <c:v>3521431.68</c:v>
                </c:pt>
                <c:pt idx="8">
                  <c:v>2152975.84</c:v>
                </c:pt>
                <c:pt idx="9">
                  <c:v>734896.26</c:v>
                </c:pt>
                <c:pt idx="10">
                  <c:v>3069348.98</c:v>
                </c:pt>
                <c:pt idx="11">
                  <c:v>149381.12</c:v>
                </c:pt>
                <c:pt idx="12">
                  <c:v>112659.82</c:v>
                </c:pt>
                <c:pt idx="13">
                  <c:v>363198.03</c:v>
                </c:pt>
                <c:pt idx="14">
                  <c:v>124794.88</c:v>
                </c:pt>
                <c:pt idx="15">
                  <c:v>182506.39</c:v>
                </c:pt>
                <c:pt idx="16">
                  <c:v>3627572.99</c:v>
                </c:pt>
                <c:pt idx="17">
                  <c:v>2154588.52</c:v>
                </c:pt>
                <c:pt idx="18">
                  <c:v>298158.40999999997</c:v>
                </c:pt>
                <c:pt idx="19">
                  <c:v>354995.20000000001</c:v>
                </c:pt>
                <c:pt idx="20">
                  <c:v>477943.95</c:v>
                </c:pt>
                <c:pt idx="21">
                  <c:v>490535.52</c:v>
                </c:pt>
                <c:pt idx="22">
                  <c:v>328376.44</c:v>
                </c:pt>
                <c:pt idx="23">
                  <c:v>448977.65</c:v>
                </c:pt>
                <c:pt idx="24">
                  <c:v>4726597.96</c:v>
                </c:pt>
                <c:pt idx="25">
                  <c:v>2334947.11</c:v>
                </c:pt>
                <c:pt idx="26">
                  <c:v>1708748.37</c:v>
                </c:pt>
                <c:pt idx="27">
                  <c:v>587135.01</c:v>
                </c:pt>
                <c:pt idx="28">
                  <c:v>37354.160000000003</c:v>
                </c:pt>
                <c:pt idx="29">
                  <c:v>3612.24</c:v>
                </c:pt>
                <c:pt idx="30">
                  <c:v>11275.32</c:v>
                </c:pt>
                <c:pt idx="31">
                  <c:v>339350.76</c:v>
                </c:pt>
                <c:pt idx="32">
                  <c:v>282562.56</c:v>
                </c:pt>
                <c:pt idx="33">
                  <c:v>66473.52</c:v>
                </c:pt>
                <c:pt idx="34">
                  <c:v>223854.6</c:v>
                </c:pt>
                <c:pt idx="35">
                  <c:v>4350343.5199999996</c:v>
                </c:pt>
                <c:pt idx="36">
                  <c:v>281057.28000000003</c:v>
                </c:pt>
                <c:pt idx="37">
                  <c:v>263137.28000000003</c:v>
                </c:pt>
                <c:pt idx="38">
                  <c:v>43367.64</c:v>
                </c:pt>
                <c:pt idx="39">
                  <c:v>72114.16</c:v>
                </c:pt>
                <c:pt idx="40">
                  <c:v>664599.36</c:v>
                </c:pt>
                <c:pt idx="41">
                  <c:v>4185413.7900000005</c:v>
                </c:pt>
                <c:pt idx="42">
                  <c:v>287316.90000000002</c:v>
                </c:pt>
                <c:pt idx="43">
                  <c:v>1373243.88</c:v>
                </c:pt>
                <c:pt idx="44">
                  <c:v>277739.67</c:v>
                </c:pt>
                <c:pt idx="45">
                  <c:v>2697132.18</c:v>
                </c:pt>
                <c:pt idx="46">
                  <c:v>4358486.2</c:v>
                </c:pt>
                <c:pt idx="47">
                  <c:v>15134.04</c:v>
                </c:pt>
                <c:pt idx="48">
                  <c:v>259279.24</c:v>
                </c:pt>
                <c:pt idx="49">
                  <c:v>170860.05</c:v>
                </c:pt>
                <c:pt idx="50">
                  <c:v>1350570.96</c:v>
                </c:pt>
                <c:pt idx="51">
                  <c:v>2604860.36</c:v>
                </c:pt>
                <c:pt idx="52">
                  <c:v>202941.66</c:v>
                </c:pt>
                <c:pt idx="53">
                  <c:v>343986.9</c:v>
                </c:pt>
                <c:pt idx="54">
                  <c:v>2082940.3</c:v>
                </c:pt>
                <c:pt idx="55">
                  <c:v>933903.84</c:v>
                </c:pt>
                <c:pt idx="56">
                  <c:v>3836275.9299999997</c:v>
                </c:pt>
                <c:pt idx="57">
                  <c:v>2542187.8199999998</c:v>
                </c:pt>
                <c:pt idx="58">
                  <c:v>757245</c:v>
                </c:pt>
                <c:pt idx="59">
                  <c:v>389587.79</c:v>
                </c:pt>
                <c:pt idx="60">
                  <c:v>475817.93</c:v>
                </c:pt>
                <c:pt idx="61">
                  <c:v>772106.23</c:v>
                </c:pt>
                <c:pt idx="62">
                  <c:v>2447479.8499999996</c:v>
                </c:pt>
                <c:pt idx="63">
                  <c:v>15549.03</c:v>
                </c:pt>
                <c:pt idx="64">
                  <c:v>148141.4</c:v>
                </c:pt>
                <c:pt idx="65">
                  <c:v>474115.08</c:v>
                </c:pt>
                <c:pt idx="66">
                  <c:v>120423.75</c:v>
                </c:pt>
                <c:pt idx="67">
                  <c:v>2267963.02</c:v>
                </c:pt>
                <c:pt idx="68">
                  <c:v>1830670.16</c:v>
                </c:pt>
                <c:pt idx="69">
                  <c:v>2296172.04</c:v>
                </c:pt>
                <c:pt idx="70">
                  <c:v>26185.279999999999</c:v>
                </c:pt>
                <c:pt idx="71">
                  <c:v>4063634.6800000006</c:v>
                </c:pt>
                <c:pt idx="72">
                  <c:v>4554777.8</c:v>
                </c:pt>
                <c:pt idx="73">
                  <c:v>1582243.5</c:v>
                </c:pt>
                <c:pt idx="74">
                  <c:v>141716.28</c:v>
                </c:pt>
                <c:pt idx="75">
                  <c:v>398042.4</c:v>
                </c:pt>
              </c:numCache>
            </c:numRef>
          </c:val>
          <c:smooth val="0"/>
          <c:extLst>
            <c:ext xmlns:c16="http://schemas.microsoft.com/office/drawing/2014/chart" uri="{C3380CC4-5D6E-409C-BE32-E72D297353CC}">
              <c16:uniqueId val="{00000001-8091-48C2-84F7-A69D5EBE4191}"/>
            </c:ext>
          </c:extLst>
        </c:ser>
        <c:dLbls>
          <c:dLblPos val="ctr"/>
          <c:showLegendKey val="0"/>
          <c:showVal val="1"/>
          <c:showCatName val="0"/>
          <c:showSerName val="0"/>
          <c:showPercent val="0"/>
          <c:showBubbleSize val="0"/>
        </c:dLbls>
        <c:marker val="1"/>
        <c:smooth val="0"/>
        <c:axId val="1757444543"/>
        <c:axId val="1757444959"/>
      </c:lineChart>
      <c:catAx>
        <c:axId val="175744454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57444959"/>
        <c:crosses val="autoZero"/>
        <c:auto val="1"/>
        <c:lblAlgn val="ctr"/>
        <c:lblOffset val="100"/>
        <c:noMultiLvlLbl val="0"/>
      </c:catAx>
      <c:valAx>
        <c:axId val="175744495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 0,\ &quot;K&quot;" sourceLinked="1"/>
        <c:majorTickMark val="none"/>
        <c:minorTickMark val="none"/>
        <c:tickLblPos val="nextTo"/>
        <c:crossAx val="1757444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master data.xlsx]Analysis!PivotTable2</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Analysis!$O$36</c:f>
              <c:strCache>
                <c:ptCount val="1"/>
                <c:pt idx="0">
                  <c:v>Total</c:v>
                </c:pt>
              </c:strCache>
            </c:strRef>
          </c:tx>
          <c:spPr>
            <a:solidFill>
              <a:schemeClr val="accent1"/>
            </a:solidFill>
            <a:ln>
              <a:noFill/>
            </a:ln>
            <a:effectLst/>
          </c:spPr>
          <c:invertIfNegative val="0"/>
          <c:cat>
            <c:strRef>
              <c:f>Analysis!$N$37:$N$112</c:f>
              <c:strCache>
                <c:ptCount val="76"/>
                <c:pt idx="0">
                  <c:v>Albania</c:v>
                </c:pt>
                <c:pt idx="1">
                  <c:v>Angola</c:v>
                </c:pt>
                <c:pt idx="2">
                  <c:v>Australia</c:v>
                </c:pt>
                <c:pt idx="3">
                  <c:v>Austria</c:v>
                </c:pt>
                <c:pt idx="4">
                  <c:v>Azerbaijan</c:v>
                </c:pt>
                <c:pt idx="5">
                  <c:v>Bangladesh</c:v>
                </c:pt>
                <c:pt idx="6">
                  <c:v>Belize</c:v>
                </c:pt>
                <c:pt idx="7">
                  <c:v>Brunei</c:v>
                </c:pt>
                <c:pt idx="8">
                  <c:v>Bulgaria</c:v>
                </c:pt>
                <c:pt idx="9">
                  <c:v>Burkina Faso</c:v>
                </c:pt>
                <c:pt idx="10">
                  <c:v>Cameroon</c:v>
                </c:pt>
                <c:pt idx="11">
                  <c:v>Cape Verde</c:v>
                </c:pt>
                <c:pt idx="12">
                  <c:v>Comoros</c:v>
                </c:pt>
                <c:pt idx="13">
                  <c:v>Costa Rica</c:v>
                </c:pt>
                <c:pt idx="14">
                  <c:v>Cote d'Ivoire</c:v>
                </c:pt>
                <c:pt idx="15">
                  <c:v>Democratic Republic of the Congo</c:v>
                </c:pt>
                <c:pt idx="16">
                  <c:v>Djibouti</c:v>
                </c:pt>
                <c:pt idx="17">
                  <c:v>East Timor</c:v>
                </c:pt>
                <c:pt idx="18">
                  <c:v>Federated States of Micronesia</c:v>
                </c:pt>
                <c:pt idx="19">
                  <c:v>Fiji</c:v>
                </c:pt>
                <c:pt idx="20">
                  <c:v>France</c:v>
                </c:pt>
                <c:pt idx="21">
                  <c:v>Gabon</c:v>
                </c:pt>
                <c:pt idx="22">
                  <c:v>Grenada</c:v>
                </c:pt>
                <c:pt idx="23">
                  <c:v>Haiti</c:v>
                </c:pt>
                <c:pt idx="24">
                  <c:v>Honduras</c:v>
                </c:pt>
                <c:pt idx="25">
                  <c:v>Iceland</c:v>
                </c:pt>
                <c:pt idx="26">
                  <c:v>Iran</c:v>
                </c:pt>
                <c:pt idx="27">
                  <c:v>Kenya</c:v>
                </c:pt>
                <c:pt idx="28">
                  <c:v>Kiribati</c:v>
                </c:pt>
                <c:pt idx="29">
                  <c:v>Kuwait</c:v>
                </c:pt>
                <c:pt idx="30">
                  <c:v>Kyrgyzstan</c:v>
                </c:pt>
                <c:pt idx="31">
                  <c:v>Laos</c:v>
                </c:pt>
                <c:pt idx="32">
                  <c:v>Lebanon</c:v>
                </c:pt>
                <c:pt idx="33">
                  <c:v>Lesotho</c:v>
                </c:pt>
                <c:pt idx="34">
                  <c:v>Libya</c:v>
                </c:pt>
                <c:pt idx="35">
                  <c:v>Lithuania</c:v>
                </c:pt>
                <c:pt idx="36">
                  <c:v>Macedonia</c:v>
                </c:pt>
                <c:pt idx="37">
                  <c:v>Madagascar</c:v>
                </c:pt>
                <c:pt idx="38">
                  <c:v>Malaysia</c:v>
                </c:pt>
                <c:pt idx="39">
                  <c:v>Mali</c:v>
                </c:pt>
                <c:pt idx="40">
                  <c:v>Mauritania</c:v>
                </c:pt>
                <c:pt idx="41">
                  <c:v>Mexico</c:v>
                </c:pt>
                <c:pt idx="42">
                  <c:v>Moldova </c:v>
                </c:pt>
                <c:pt idx="43">
                  <c:v>Monaco</c:v>
                </c:pt>
                <c:pt idx="44">
                  <c:v>Mongolia</c:v>
                </c:pt>
                <c:pt idx="45">
                  <c:v>Mozambique</c:v>
                </c:pt>
                <c:pt idx="46">
                  <c:v>Myanmar</c:v>
                </c:pt>
                <c:pt idx="47">
                  <c:v>New Zealand</c:v>
                </c:pt>
                <c:pt idx="48">
                  <c:v>Nicaragua</c:v>
                </c:pt>
                <c:pt idx="49">
                  <c:v>Niger</c:v>
                </c:pt>
                <c:pt idx="50">
                  <c:v>Norway</c:v>
                </c:pt>
                <c:pt idx="51">
                  <c:v>Pakistan</c:v>
                </c:pt>
                <c:pt idx="52">
                  <c:v>Portugal</c:v>
                </c:pt>
                <c:pt idx="53">
                  <c:v>Republic of the Congo</c:v>
                </c:pt>
                <c:pt idx="54">
                  <c:v>Romania</c:v>
                </c:pt>
                <c:pt idx="55">
                  <c:v>Russia</c:v>
                </c:pt>
                <c:pt idx="56">
                  <c:v>Rwanda</c:v>
                </c:pt>
                <c:pt idx="57">
                  <c:v>Samoa </c:v>
                </c:pt>
                <c:pt idx="58">
                  <c:v>San Marino</c:v>
                </c:pt>
                <c:pt idx="59">
                  <c:v>Sao Tome and Principe</c:v>
                </c:pt>
                <c:pt idx="60">
                  <c:v>Saudi Arabia</c:v>
                </c:pt>
                <c:pt idx="61">
                  <c:v>Senegal</c:v>
                </c:pt>
                <c:pt idx="62">
                  <c:v>Sierra Leone</c:v>
                </c:pt>
                <c:pt idx="63">
                  <c:v>Slovakia</c:v>
                </c:pt>
                <c:pt idx="64">
                  <c:v>Slovenia</c:v>
                </c:pt>
                <c:pt idx="65">
                  <c:v>Solomon Islands</c:v>
                </c:pt>
                <c:pt idx="66">
                  <c:v>South Sudan</c:v>
                </c:pt>
                <c:pt idx="67">
                  <c:v>Spain</c:v>
                </c:pt>
                <c:pt idx="68">
                  <c:v>Sri Lanka</c:v>
                </c:pt>
                <c:pt idx="69">
                  <c:v>Switzerland</c:v>
                </c:pt>
                <c:pt idx="70">
                  <c:v>Syria</c:v>
                </c:pt>
                <c:pt idx="71">
                  <c:v>The Gambia</c:v>
                </c:pt>
                <c:pt idx="72">
                  <c:v>Turkmenistan</c:v>
                </c:pt>
                <c:pt idx="73">
                  <c:v>Tuvalu</c:v>
                </c:pt>
                <c:pt idx="74">
                  <c:v>United Kingdom</c:v>
                </c:pt>
                <c:pt idx="75">
                  <c:v>Zambia</c:v>
                </c:pt>
              </c:strCache>
            </c:strRef>
          </c:cat>
          <c:val>
            <c:numRef>
              <c:f>Analysis!$O$37:$O$112</c:f>
              <c:numCache>
                <c:formatCode>\$\ 0,\ "K"</c:formatCode>
                <c:ptCount val="76"/>
                <c:pt idx="0">
                  <c:v>166635.35999999999</c:v>
                </c:pt>
                <c:pt idx="1">
                  <c:v>693911.51</c:v>
                </c:pt>
                <c:pt idx="2">
                  <c:v>576605.12</c:v>
                </c:pt>
                <c:pt idx="3">
                  <c:v>495007.89</c:v>
                </c:pt>
                <c:pt idx="4">
                  <c:v>1512926.83</c:v>
                </c:pt>
                <c:pt idx="5">
                  <c:v>606834.72</c:v>
                </c:pt>
                <c:pt idx="6">
                  <c:v>403773.12</c:v>
                </c:pt>
                <c:pt idx="7">
                  <c:v>846885</c:v>
                </c:pt>
                <c:pt idx="8">
                  <c:v>626223.87</c:v>
                </c:pt>
                <c:pt idx="9">
                  <c:v>510216.66</c:v>
                </c:pt>
                <c:pt idx="10">
                  <c:v>781681.3</c:v>
                </c:pt>
                <c:pt idx="11">
                  <c:v>306097.91999999998</c:v>
                </c:pt>
                <c:pt idx="12">
                  <c:v>85223.58</c:v>
                </c:pt>
                <c:pt idx="13">
                  <c:v>160609.54</c:v>
                </c:pt>
                <c:pt idx="14">
                  <c:v>255718.08</c:v>
                </c:pt>
                <c:pt idx="15">
                  <c:v>89904.06</c:v>
                </c:pt>
                <c:pt idx="16">
                  <c:v>2425317.87</c:v>
                </c:pt>
                <c:pt idx="17">
                  <c:v>337937.6</c:v>
                </c:pt>
                <c:pt idx="18">
                  <c:v>146875.14000000001</c:v>
                </c:pt>
                <c:pt idx="19">
                  <c:v>727423.2</c:v>
                </c:pt>
                <c:pt idx="20">
                  <c:v>315574.05</c:v>
                </c:pt>
                <c:pt idx="21">
                  <c:v>216919.36</c:v>
                </c:pt>
                <c:pt idx="22">
                  <c:v>248406.36</c:v>
                </c:pt>
                <c:pt idx="23">
                  <c:v>296448.34999999998</c:v>
                </c:pt>
                <c:pt idx="24">
                  <c:v>1609947.52</c:v>
                </c:pt>
                <c:pt idx="25">
                  <c:v>1541705.29</c:v>
                </c:pt>
                <c:pt idx="26">
                  <c:v>1128242.43</c:v>
                </c:pt>
                <c:pt idx="27">
                  <c:v>407630.41</c:v>
                </c:pt>
                <c:pt idx="28">
                  <c:v>13009.18</c:v>
                </c:pt>
                <c:pt idx="29">
                  <c:v>1258.02</c:v>
                </c:pt>
                <c:pt idx="30">
                  <c:v>7828.12</c:v>
                </c:pt>
                <c:pt idx="31">
                  <c:v>235601.16</c:v>
                </c:pt>
                <c:pt idx="32">
                  <c:v>579000.96</c:v>
                </c:pt>
                <c:pt idx="33">
                  <c:v>23150.46</c:v>
                </c:pt>
                <c:pt idx="34">
                  <c:v>450780.97</c:v>
                </c:pt>
                <c:pt idx="35">
                  <c:v>1046233.75</c:v>
                </c:pt>
                <c:pt idx="36">
                  <c:v>575916.48</c:v>
                </c:pt>
                <c:pt idx="37">
                  <c:v>539196.48</c:v>
                </c:pt>
                <c:pt idx="38">
                  <c:v>15103.47</c:v>
                </c:pt>
                <c:pt idx="39">
                  <c:v>79245.740000000005</c:v>
                </c:pt>
                <c:pt idx="40">
                  <c:v>159832.5</c:v>
                </c:pt>
                <c:pt idx="41">
                  <c:v>1457942.76</c:v>
                </c:pt>
                <c:pt idx="42">
                  <c:v>127054.2</c:v>
                </c:pt>
                <c:pt idx="43">
                  <c:v>825738.04</c:v>
                </c:pt>
                <c:pt idx="44">
                  <c:v>122819.06</c:v>
                </c:pt>
                <c:pt idx="45">
                  <c:v>889472.91</c:v>
                </c:pt>
                <c:pt idx="46">
                  <c:v>1802771.7</c:v>
                </c:pt>
                <c:pt idx="47">
                  <c:v>5270.67</c:v>
                </c:pt>
                <c:pt idx="48">
                  <c:v>127722.96</c:v>
                </c:pt>
                <c:pt idx="49">
                  <c:v>75555.899999999994</c:v>
                </c:pt>
                <c:pt idx="50">
                  <c:v>794398.84</c:v>
                </c:pt>
                <c:pt idx="51">
                  <c:v>1719922.04</c:v>
                </c:pt>
                <c:pt idx="52">
                  <c:v>122029.78</c:v>
                </c:pt>
                <c:pt idx="53">
                  <c:v>152114.20000000001</c:v>
                </c:pt>
                <c:pt idx="54">
                  <c:v>1375311.7</c:v>
                </c:pt>
                <c:pt idx="55">
                  <c:v>224598.75</c:v>
                </c:pt>
                <c:pt idx="56">
                  <c:v>1417493.49</c:v>
                </c:pt>
                <c:pt idx="57">
                  <c:v>1678540.98</c:v>
                </c:pt>
                <c:pt idx="58">
                  <c:v>455335</c:v>
                </c:pt>
                <c:pt idx="59">
                  <c:v>176193.13</c:v>
                </c:pt>
                <c:pt idx="60">
                  <c:v>359941.17</c:v>
                </c:pt>
                <c:pt idx="61">
                  <c:v>584073.87</c:v>
                </c:pt>
                <c:pt idx="62">
                  <c:v>649879.30000000005</c:v>
                </c:pt>
                <c:pt idx="63">
                  <c:v>10795.23</c:v>
                </c:pt>
                <c:pt idx="64">
                  <c:v>72975.600000000006</c:v>
                </c:pt>
                <c:pt idx="65">
                  <c:v>285087.64</c:v>
                </c:pt>
                <c:pt idx="66">
                  <c:v>53252.5</c:v>
                </c:pt>
                <c:pt idx="67">
                  <c:v>747939.49</c:v>
                </c:pt>
                <c:pt idx="68">
                  <c:v>1208744.24</c:v>
                </c:pt>
                <c:pt idx="69">
                  <c:v>1512729.45</c:v>
                </c:pt>
                <c:pt idx="70">
                  <c:v>9119.44</c:v>
                </c:pt>
                <c:pt idx="71">
                  <c:v>1385883.27</c:v>
                </c:pt>
                <c:pt idx="72">
                  <c:v>1267258.3999999999</c:v>
                </c:pt>
                <c:pt idx="73">
                  <c:v>951410.5</c:v>
                </c:pt>
                <c:pt idx="74">
                  <c:v>46735.86</c:v>
                </c:pt>
                <c:pt idx="75">
                  <c:v>225246.9</c:v>
                </c:pt>
              </c:numCache>
            </c:numRef>
          </c:val>
          <c:extLst>
            <c:ext xmlns:c16="http://schemas.microsoft.com/office/drawing/2014/chart" uri="{C3380CC4-5D6E-409C-BE32-E72D297353CC}">
              <c16:uniqueId val="{00000000-6EB2-4394-BB74-54E1FE74017F}"/>
            </c:ext>
          </c:extLst>
        </c:ser>
        <c:dLbls>
          <c:showLegendKey val="0"/>
          <c:showVal val="0"/>
          <c:showCatName val="0"/>
          <c:showSerName val="0"/>
          <c:showPercent val="0"/>
          <c:showBubbleSize val="0"/>
        </c:dLbls>
        <c:gapWidth val="219"/>
        <c:overlap val="-27"/>
        <c:axId val="1757474079"/>
        <c:axId val="1757480735"/>
      </c:barChart>
      <c:catAx>
        <c:axId val="175747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480735"/>
        <c:crosses val="autoZero"/>
        <c:auto val="1"/>
        <c:lblAlgn val="ctr"/>
        <c:lblOffset val="100"/>
        <c:noMultiLvlLbl val="0"/>
      </c:catAx>
      <c:valAx>
        <c:axId val="1757480735"/>
        <c:scaling>
          <c:orientation val="minMax"/>
        </c:scaling>
        <c:delete val="0"/>
        <c:axPos val="l"/>
        <c:majorGridlines>
          <c:spPr>
            <a:ln w="9525" cap="flat" cmpd="sng" algn="ctr">
              <a:solidFill>
                <a:schemeClr val="tx1">
                  <a:lumMod val="15000"/>
                  <a:lumOff val="85000"/>
                </a:schemeClr>
              </a:solidFill>
              <a:round/>
            </a:ln>
            <a:effectLst/>
          </c:spPr>
        </c:majorGridlines>
        <c:numFmt formatCode="\$\ 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47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master data.xlsx]Analysis!Ave unit price</c:name>
    <c:fmtId val="7"/>
  </c:pivotSource>
  <c:chart>
    <c:title>
      <c:tx>
        <c:rich>
          <a:bodyPr rot="0" spcFirstLastPara="1" vertOverflow="ellipsis" vert="horz" wrap="square" anchor="ctr" anchorCtr="1"/>
          <a:lstStyle/>
          <a:p>
            <a:pPr>
              <a:defRPr sz="1800" b="1" i="0" u="none" strike="noStrike" kern="1200" baseline="0">
                <a:solidFill>
                  <a:schemeClr val="accent5"/>
                </a:solidFill>
                <a:latin typeface="+mn-lt"/>
                <a:ea typeface="+mn-ea"/>
                <a:cs typeface="+mn-cs"/>
              </a:defRPr>
            </a:pPr>
            <a:r>
              <a:rPr lang="en-US" sz="1600">
                <a:solidFill>
                  <a:schemeClr val="accent4"/>
                </a:solidFill>
              </a:rPr>
              <a:t>AVG</a:t>
            </a:r>
            <a:r>
              <a:rPr lang="en-US" sz="1600" baseline="0">
                <a:solidFill>
                  <a:schemeClr val="accent4"/>
                </a:solidFill>
              </a:rPr>
              <a:t>  UNITS SOLD</a:t>
            </a:r>
          </a:p>
          <a:p>
            <a:pPr>
              <a:defRPr>
                <a:solidFill>
                  <a:schemeClr val="accent5"/>
                </a:solidFill>
              </a:defRPr>
            </a:pPr>
            <a:r>
              <a:rPr lang="en-US" sz="1600" baseline="0">
                <a:solidFill>
                  <a:schemeClr val="accent4"/>
                </a:solidFill>
              </a:rPr>
              <a:t>OF PRODUCT CAREGORY</a:t>
            </a:r>
            <a:endParaRPr lang="en-US" sz="1600">
              <a:solidFill>
                <a:schemeClr val="accent4"/>
              </a:solidFill>
            </a:endParaRPr>
          </a:p>
        </c:rich>
      </c:tx>
      <c:overlay val="0"/>
      <c:spPr>
        <a:solidFill>
          <a:schemeClr val="tx1"/>
        </a:solidFill>
        <a:ln>
          <a:noFill/>
        </a:ln>
        <a:effectLst/>
      </c:spPr>
      <c:txPr>
        <a:bodyPr rot="0" spcFirstLastPara="1" vertOverflow="ellipsis" vert="horz" wrap="square" anchor="ctr" anchorCtr="1"/>
        <a:lstStyle/>
        <a:p>
          <a:pPr>
            <a:defRPr sz="1800" b="1" i="0" u="none" strike="noStrike" kern="1200" baseline="0">
              <a:solidFill>
                <a:schemeClr val="accent5"/>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Analysis!$O$3</c:f>
              <c:strCache>
                <c:ptCount val="1"/>
                <c:pt idx="0">
                  <c:v>Total</c:v>
                </c:pt>
              </c:strCache>
            </c:strRef>
          </c:tx>
          <c:spPr>
            <a:solidFill>
              <a:schemeClr val="accent5"/>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Analysis!$N$4:$N$16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Analysis!$O$4:$O$16</c:f>
              <c:numCache>
                <c:formatCode>General</c:formatCode>
                <c:ptCount val="12"/>
                <c:pt idx="0">
                  <c:v>40545</c:v>
                </c:pt>
                <c:pt idx="1">
                  <c:v>56708</c:v>
                </c:pt>
                <c:pt idx="2">
                  <c:v>25877</c:v>
                </c:pt>
                <c:pt idx="3">
                  <c:v>71260</c:v>
                </c:pt>
                <c:pt idx="4">
                  <c:v>83718</c:v>
                </c:pt>
                <c:pt idx="5">
                  <c:v>49998</c:v>
                </c:pt>
                <c:pt idx="6">
                  <c:v>44727</c:v>
                </c:pt>
                <c:pt idx="7">
                  <c:v>10675</c:v>
                </c:pt>
                <c:pt idx="8">
                  <c:v>46967</c:v>
                </c:pt>
                <c:pt idx="9">
                  <c:v>48708</c:v>
                </c:pt>
                <c:pt idx="10">
                  <c:v>13637</c:v>
                </c:pt>
                <c:pt idx="11">
                  <c:v>20051</c:v>
                </c:pt>
              </c:numCache>
            </c:numRef>
          </c:val>
          <c:extLst>
            <c:ext xmlns:c16="http://schemas.microsoft.com/office/drawing/2014/chart" uri="{C3380CC4-5D6E-409C-BE32-E72D297353CC}">
              <c16:uniqueId val="{00000001-AECD-4AF2-AF63-EABF28F96CD0}"/>
            </c:ext>
          </c:extLst>
        </c:ser>
        <c:dLbls>
          <c:dLblPos val="outEnd"/>
          <c:showLegendKey val="0"/>
          <c:showVal val="1"/>
          <c:showCatName val="0"/>
          <c:showSerName val="0"/>
          <c:showPercent val="0"/>
          <c:showBubbleSize val="0"/>
        </c:dLbls>
        <c:gapWidth val="65"/>
        <c:axId val="1925982288"/>
        <c:axId val="1925990192"/>
      </c:barChart>
      <c:catAx>
        <c:axId val="192598228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1925990192"/>
        <c:crosses val="autoZero"/>
        <c:auto val="1"/>
        <c:lblAlgn val="ctr"/>
        <c:lblOffset val="100"/>
        <c:noMultiLvlLbl val="0"/>
      </c:catAx>
      <c:valAx>
        <c:axId val="19259901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92598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master data.xlsx]Analysis!profit</c:name>
    <c:fmtId val="4"/>
  </c:pivotSource>
  <c:chart>
    <c:title>
      <c:tx>
        <c:rich>
          <a:bodyPr rot="0" spcFirstLastPara="1" vertOverflow="ellipsis" vert="horz" wrap="square" anchor="ctr" anchorCtr="1"/>
          <a:lstStyle/>
          <a:p>
            <a:pPr>
              <a:defRPr sz="1400" b="1" i="0" u="none" strike="noStrike" kern="1200" cap="none" spc="20" baseline="0">
                <a:solidFill>
                  <a:srgbClr val="FFFF00"/>
                </a:solidFill>
                <a:latin typeface="+mn-lt"/>
                <a:ea typeface="+mn-ea"/>
                <a:cs typeface="+mn-cs"/>
              </a:defRPr>
            </a:pPr>
            <a:r>
              <a:rPr lang="en-US" b="1">
                <a:solidFill>
                  <a:schemeClr val="accent4">
                    <a:lumMod val="60000"/>
                    <a:lumOff val="40000"/>
                  </a:schemeClr>
                </a:solidFill>
              </a:rPr>
              <a:t>PROFIT</a:t>
            </a:r>
          </a:p>
        </c:rich>
      </c:tx>
      <c:overlay val="0"/>
      <c:spPr>
        <a:solidFill>
          <a:schemeClr val="tx1"/>
        </a:solidFill>
        <a:ln>
          <a:noFill/>
        </a:ln>
        <a:effectLst/>
      </c:spPr>
      <c:txPr>
        <a:bodyPr rot="0" spcFirstLastPara="1" vertOverflow="ellipsis" vert="horz" wrap="square" anchor="ctr" anchorCtr="1"/>
        <a:lstStyle/>
        <a:p>
          <a:pPr>
            <a:defRPr sz="1400" b="1" i="0" u="none" strike="noStrike" kern="1200" cap="none" spc="20" baseline="0">
              <a:solidFill>
                <a:srgbClr val="FFFF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Analysis!$F$3</c:f>
              <c:strCache>
                <c:ptCount val="1"/>
                <c:pt idx="0">
                  <c:v>Total</c:v>
                </c:pt>
              </c:strCache>
            </c:strRef>
          </c:tx>
          <c:spPr>
            <a:solidFill>
              <a:schemeClr val="accent4">
                <a:lumMod val="60000"/>
                <a:lumOff val="40000"/>
              </a:schemeClr>
            </a:soli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Analysis!$E$4:$E$15</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Analysis!$F$4:$F$15</c:f>
              <c:numCache>
                <c:formatCode>\$\ 0.000,,"M"</c:formatCode>
                <c:ptCount val="12"/>
                <c:pt idx="0">
                  <c:v>3886643.7</c:v>
                </c:pt>
                <c:pt idx="1">
                  <c:v>888047.27999999991</c:v>
                </c:pt>
                <c:pt idx="2">
                  <c:v>2292443.4299999997</c:v>
                </c:pt>
                <c:pt idx="3">
                  <c:v>5233334.4000000004</c:v>
                </c:pt>
                <c:pt idx="4">
                  <c:v>14556048.66</c:v>
                </c:pt>
                <c:pt idx="5">
                  <c:v>120495.18</c:v>
                </c:pt>
                <c:pt idx="6">
                  <c:v>7412605.7100000009</c:v>
                </c:pt>
                <c:pt idx="7">
                  <c:v>610610</c:v>
                </c:pt>
                <c:pt idx="8">
                  <c:v>5929583.75</c:v>
                </c:pt>
                <c:pt idx="9">
                  <c:v>1220622.48</c:v>
                </c:pt>
                <c:pt idx="10">
                  <c:v>751944.18</c:v>
                </c:pt>
                <c:pt idx="11">
                  <c:v>1265819.6300000001</c:v>
                </c:pt>
              </c:numCache>
            </c:numRef>
          </c:val>
          <c:extLst>
            <c:ext xmlns:c16="http://schemas.microsoft.com/office/drawing/2014/chart" uri="{C3380CC4-5D6E-409C-BE32-E72D297353CC}">
              <c16:uniqueId val="{00000000-89F1-476E-B30E-415A0F3E46C0}"/>
            </c:ext>
          </c:extLst>
        </c:ser>
        <c:dLbls>
          <c:dLblPos val="outEnd"/>
          <c:showLegendKey val="0"/>
          <c:showVal val="1"/>
          <c:showCatName val="0"/>
          <c:showSerName val="0"/>
          <c:showPercent val="0"/>
          <c:showBubbleSize val="0"/>
        </c:dLbls>
        <c:gapWidth val="100"/>
        <c:axId val="1352234416"/>
        <c:axId val="1791728688"/>
      </c:barChart>
      <c:catAx>
        <c:axId val="1352234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791728688"/>
        <c:crosses val="autoZero"/>
        <c:auto val="1"/>
        <c:lblAlgn val="ctr"/>
        <c:lblOffset val="100"/>
        <c:noMultiLvlLbl val="0"/>
      </c:catAx>
      <c:valAx>
        <c:axId val="1791728688"/>
        <c:scaling>
          <c:orientation val="minMax"/>
        </c:scaling>
        <c:delete val="0"/>
        <c:axPos val="b"/>
        <c:numFmt formatCode="\$\ 0.0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5223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[amazon master data.xlsx]Analysis!PivotTable4</c:name>
    <c:fmtId val="9"/>
  </c:pivotSource>
  <c:chart>
    <c:title>
      <c:tx>
        <c:rich>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r>
              <a:rPr lang="en-US">
                <a:solidFill>
                  <a:schemeClr val="bg1"/>
                </a:solidFill>
              </a:rPr>
              <a:t>Total Profit %</a:t>
            </a:r>
          </a:p>
        </c:rich>
      </c:tx>
      <c:overlay val="0"/>
      <c:spPr>
        <a:solidFill>
          <a:schemeClr val="tx1"/>
        </a:solidFill>
        <a:ln>
          <a:noFill/>
        </a:ln>
        <a:effectLst/>
      </c:spPr>
      <c:txPr>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Analysis!$T$3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F2F-4090-9A47-ED365BFB1F1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F2F-4090-9A47-ED365BFB1F15}"/>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3F2F-4090-9A47-ED365BFB1F15}"/>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3F2F-4090-9A47-ED365BFB1F15}"/>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3F2F-4090-9A47-ED365BFB1F15}"/>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3F2F-4090-9A47-ED365BFB1F15}"/>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3F2F-4090-9A47-ED365BFB1F15}"/>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3F2F-4090-9A47-ED365BFB1F15}"/>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3F2F-4090-9A47-ED365BFB1F15}"/>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3F2F-4090-9A47-ED365BFB1F15}"/>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3F2F-4090-9A47-ED365BFB1F15}"/>
              </c:ext>
            </c:extLst>
          </c:dPt>
          <c:dPt>
            <c:idx val="11"/>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3F2F-4090-9A47-ED365BFB1F1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Analysis!$S$4:$S$16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Analysis!$T$4:$T$16</c:f>
              <c:numCache>
                <c:formatCode>0.00%</c:formatCode>
                <c:ptCount val="12"/>
                <c:pt idx="0">
                  <c:v>8.7996428217457026E-2</c:v>
                </c:pt>
                <c:pt idx="1">
                  <c:v>2.0106033575505763E-2</c:v>
                </c:pt>
                <c:pt idx="2">
                  <c:v>5.1902579526540066E-2</c:v>
                </c:pt>
                <c:pt idx="3">
                  <c:v>0.11848648098809483</c:v>
                </c:pt>
                <c:pt idx="4">
                  <c:v>0.32955948368498544</c:v>
                </c:pt>
                <c:pt idx="5">
                  <c:v>2.7280981422144672E-3</c:v>
                </c:pt>
                <c:pt idx="6">
                  <c:v>0.16782676175444822</c:v>
                </c:pt>
                <c:pt idx="7">
                  <c:v>1.3824652626084925E-2</c:v>
                </c:pt>
                <c:pt idx="8">
                  <c:v>0.13425007052132787</c:v>
                </c:pt>
                <c:pt idx="9">
                  <c:v>2.7635776966624021E-2</c:v>
                </c:pt>
                <c:pt idx="10">
                  <c:v>1.7024560820665034E-2</c:v>
                </c:pt>
                <c:pt idx="11">
                  <c:v>2.8659073176052392E-2</c:v>
                </c:pt>
              </c:numCache>
            </c:numRef>
          </c:val>
          <c:extLst>
            <c:ext xmlns:c16="http://schemas.microsoft.com/office/drawing/2014/chart" uri="{C3380CC4-5D6E-409C-BE32-E72D297353CC}">
              <c16:uniqueId val="{00000018-3F2F-4090-9A47-ED365BFB1F1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1300595972511993"/>
          <c:y val="1.6699475065616792E-2"/>
          <c:w val="0.27032737360821352"/>
          <c:h val="0.8965525663458734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master data.xlsx]Analysis!country's Revenue &amp;cost</c:name>
    <c:fmtId val="1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solidFill>
                  <a:schemeClr val="accent1"/>
                </a:solidFill>
              </a:rPr>
              <a:t>Revenue</a:t>
            </a:r>
            <a:r>
              <a:rPr lang="en-IN" baseline="0"/>
              <a:t> </a:t>
            </a:r>
            <a:r>
              <a:rPr lang="en-IN" baseline="0">
                <a:solidFill>
                  <a:schemeClr val="bg1"/>
                </a:solidFill>
              </a:rPr>
              <a:t>and</a:t>
            </a:r>
            <a:r>
              <a:rPr lang="en-IN" baseline="0"/>
              <a:t> </a:t>
            </a:r>
            <a:r>
              <a:rPr lang="en-IN" baseline="0">
                <a:solidFill>
                  <a:schemeClr val="accent2"/>
                </a:solidFill>
              </a:rPr>
              <a:t>Cost</a:t>
            </a:r>
            <a:endParaRPr lang="en-IN">
              <a:solidFill>
                <a:schemeClr val="accent2"/>
              </a:solidFill>
            </a:endParaRPr>
          </a:p>
        </c:rich>
      </c:tx>
      <c:layout>
        <c:manualLayout>
          <c:xMode val="edge"/>
          <c:yMode val="edge"/>
          <c:x val="0.29432713983041275"/>
          <c:y val="4.1666666666666664E-2"/>
        </c:manualLayout>
      </c:layout>
      <c:overlay val="0"/>
      <c:spPr>
        <a:solidFill>
          <a:schemeClr val="tx1"/>
        </a:solid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Analysis!$F$36</c:f>
              <c:strCache>
                <c:ptCount val="1"/>
                <c:pt idx="0">
                  <c:v>Sum of Total Revenue</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Analysis!$E$37:$E$113</c:f>
              <c:strCache>
                <c:ptCount val="76"/>
                <c:pt idx="0">
                  <c:v>Albania</c:v>
                </c:pt>
                <c:pt idx="1">
                  <c:v>Angola</c:v>
                </c:pt>
                <c:pt idx="2">
                  <c:v>Australia</c:v>
                </c:pt>
                <c:pt idx="3">
                  <c:v>Austria</c:v>
                </c:pt>
                <c:pt idx="4">
                  <c:v>Azerbaijan</c:v>
                </c:pt>
                <c:pt idx="5">
                  <c:v>Bangladesh</c:v>
                </c:pt>
                <c:pt idx="6">
                  <c:v>Belize</c:v>
                </c:pt>
                <c:pt idx="7">
                  <c:v>Brunei</c:v>
                </c:pt>
                <c:pt idx="8">
                  <c:v>Bulgaria</c:v>
                </c:pt>
                <c:pt idx="9">
                  <c:v>Burkina Faso</c:v>
                </c:pt>
                <c:pt idx="10">
                  <c:v>Cameroon</c:v>
                </c:pt>
                <c:pt idx="11">
                  <c:v>Cape Verde</c:v>
                </c:pt>
                <c:pt idx="12">
                  <c:v>Comoros</c:v>
                </c:pt>
                <c:pt idx="13">
                  <c:v>Costa Rica</c:v>
                </c:pt>
                <c:pt idx="14">
                  <c:v>Cote d'Ivoire</c:v>
                </c:pt>
                <c:pt idx="15">
                  <c:v>Democratic Republic of the Congo</c:v>
                </c:pt>
                <c:pt idx="16">
                  <c:v>Djibouti</c:v>
                </c:pt>
                <c:pt idx="17">
                  <c:v>East Timor</c:v>
                </c:pt>
                <c:pt idx="18">
                  <c:v>Federated States of Micronesia</c:v>
                </c:pt>
                <c:pt idx="19">
                  <c:v>Fiji</c:v>
                </c:pt>
                <c:pt idx="20">
                  <c:v>France</c:v>
                </c:pt>
                <c:pt idx="21">
                  <c:v>Gabon</c:v>
                </c:pt>
                <c:pt idx="22">
                  <c:v>Grenada</c:v>
                </c:pt>
                <c:pt idx="23">
                  <c:v>Haiti</c:v>
                </c:pt>
                <c:pt idx="24">
                  <c:v>Honduras</c:v>
                </c:pt>
                <c:pt idx="25">
                  <c:v>Iceland</c:v>
                </c:pt>
                <c:pt idx="26">
                  <c:v>Iran</c:v>
                </c:pt>
                <c:pt idx="27">
                  <c:v>Kenya</c:v>
                </c:pt>
                <c:pt idx="28">
                  <c:v>Kiribati</c:v>
                </c:pt>
                <c:pt idx="29">
                  <c:v>Kuwait</c:v>
                </c:pt>
                <c:pt idx="30">
                  <c:v>Kyrgyzstan</c:v>
                </c:pt>
                <c:pt idx="31">
                  <c:v>Laos</c:v>
                </c:pt>
                <c:pt idx="32">
                  <c:v>Lebanon</c:v>
                </c:pt>
                <c:pt idx="33">
                  <c:v>Lesotho</c:v>
                </c:pt>
                <c:pt idx="34">
                  <c:v>Libya</c:v>
                </c:pt>
                <c:pt idx="35">
                  <c:v>Lithuania</c:v>
                </c:pt>
                <c:pt idx="36">
                  <c:v>Macedonia</c:v>
                </c:pt>
                <c:pt idx="37">
                  <c:v>Madagascar</c:v>
                </c:pt>
                <c:pt idx="38">
                  <c:v>Malaysia</c:v>
                </c:pt>
                <c:pt idx="39">
                  <c:v>Mali</c:v>
                </c:pt>
                <c:pt idx="40">
                  <c:v>Mauritania</c:v>
                </c:pt>
                <c:pt idx="41">
                  <c:v>Mexico</c:v>
                </c:pt>
                <c:pt idx="42">
                  <c:v>Moldova </c:v>
                </c:pt>
                <c:pt idx="43">
                  <c:v>Monaco</c:v>
                </c:pt>
                <c:pt idx="44">
                  <c:v>Mongolia</c:v>
                </c:pt>
                <c:pt idx="45">
                  <c:v>Mozambique</c:v>
                </c:pt>
                <c:pt idx="46">
                  <c:v>Myanmar</c:v>
                </c:pt>
                <c:pt idx="47">
                  <c:v>New Zealand</c:v>
                </c:pt>
                <c:pt idx="48">
                  <c:v>Nicaragua</c:v>
                </c:pt>
                <c:pt idx="49">
                  <c:v>Niger</c:v>
                </c:pt>
                <c:pt idx="50">
                  <c:v>Norway</c:v>
                </c:pt>
                <c:pt idx="51">
                  <c:v>Pakistan</c:v>
                </c:pt>
                <c:pt idx="52">
                  <c:v>Portugal</c:v>
                </c:pt>
                <c:pt idx="53">
                  <c:v>Republic of the Congo</c:v>
                </c:pt>
                <c:pt idx="54">
                  <c:v>Romania</c:v>
                </c:pt>
                <c:pt idx="55">
                  <c:v>Russia</c:v>
                </c:pt>
                <c:pt idx="56">
                  <c:v>Rwanda</c:v>
                </c:pt>
                <c:pt idx="57">
                  <c:v>Samoa </c:v>
                </c:pt>
                <c:pt idx="58">
                  <c:v>San Marino</c:v>
                </c:pt>
                <c:pt idx="59">
                  <c:v>Sao Tome and Principe</c:v>
                </c:pt>
                <c:pt idx="60">
                  <c:v>Saudi Arabia</c:v>
                </c:pt>
                <c:pt idx="61">
                  <c:v>Senegal</c:v>
                </c:pt>
                <c:pt idx="62">
                  <c:v>Sierra Leone</c:v>
                </c:pt>
                <c:pt idx="63">
                  <c:v>Slovakia</c:v>
                </c:pt>
                <c:pt idx="64">
                  <c:v>Slovenia</c:v>
                </c:pt>
                <c:pt idx="65">
                  <c:v>Solomon Islands</c:v>
                </c:pt>
                <c:pt idx="66">
                  <c:v>South Sudan</c:v>
                </c:pt>
                <c:pt idx="67">
                  <c:v>Spain</c:v>
                </c:pt>
                <c:pt idx="68">
                  <c:v>Sri Lanka</c:v>
                </c:pt>
                <c:pt idx="69">
                  <c:v>Switzerland</c:v>
                </c:pt>
                <c:pt idx="70">
                  <c:v>Syria</c:v>
                </c:pt>
                <c:pt idx="71">
                  <c:v>The Gambia</c:v>
                </c:pt>
                <c:pt idx="72">
                  <c:v>Turkmenistan</c:v>
                </c:pt>
                <c:pt idx="73">
                  <c:v>Tuvalu</c:v>
                </c:pt>
                <c:pt idx="74">
                  <c:v>United Kingdom</c:v>
                </c:pt>
                <c:pt idx="75">
                  <c:v>Zambia</c:v>
                </c:pt>
              </c:strCache>
            </c:strRef>
          </c:cat>
          <c:val>
            <c:numRef>
              <c:f>Analysis!$F$37:$F$113</c:f>
              <c:numCache>
                <c:formatCode>\$\ 0,\ "K"</c:formatCode>
                <c:ptCount val="76"/>
                <c:pt idx="0">
                  <c:v>247956.32</c:v>
                </c:pt>
                <c:pt idx="1">
                  <c:v>2798046.49</c:v>
                </c:pt>
                <c:pt idx="2">
                  <c:v>2489933.4899999998</c:v>
                </c:pt>
                <c:pt idx="3">
                  <c:v>1244708.3999999999</c:v>
                </c:pt>
                <c:pt idx="4">
                  <c:v>4478800.21</c:v>
                </c:pt>
                <c:pt idx="5">
                  <c:v>902980.64</c:v>
                </c:pt>
                <c:pt idx="6">
                  <c:v>600821.43999999994</c:v>
                </c:pt>
                <c:pt idx="7">
                  <c:v>4368316.68</c:v>
                </c:pt>
                <c:pt idx="8">
                  <c:v>2779199.71</c:v>
                </c:pt>
                <c:pt idx="9">
                  <c:v>1245112.92</c:v>
                </c:pt>
                <c:pt idx="10">
                  <c:v>3851030.28</c:v>
                </c:pt>
                <c:pt idx="11">
                  <c:v>455479.03999999998</c:v>
                </c:pt>
                <c:pt idx="12">
                  <c:v>197883.4</c:v>
                </c:pt>
                <c:pt idx="13">
                  <c:v>523807.57</c:v>
                </c:pt>
                <c:pt idx="14">
                  <c:v>380512.96</c:v>
                </c:pt>
                <c:pt idx="15">
                  <c:v>272410.45</c:v>
                </c:pt>
                <c:pt idx="16">
                  <c:v>6052890.8600000003</c:v>
                </c:pt>
                <c:pt idx="17">
                  <c:v>2492526.12</c:v>
                </c:pt>
                <c:pt idx="18">
                  <c:v>445033.55</c:v>
                </c:pt>
                <c:pt idx="19">
                  <c:v>1082418.3999999999</c:v>
                </c:pt>
                <c:pt idx="20">
                  <c:v>793518</c:v>
                </c:pt>
                <c:pt idx="21">
                  <c:v>707454.88</c:v>
                </c:pt>
                <c:pt idx="22">
                  <c:v>576782.80000000005</c:v>
                </c:pt>
                <c:pt idx="23">
                  <c:v>745426</c:v>
                </c:pt>
                <c:pt idx="24">
                  <c:v>6336545.4800000004</c:v>
                </c:pt>
                <c:pt idx="25">
                  <c:v>3876652.4</c:v>
                </c:pt>
                <c:pt idx="26">
                  <c:v>2836990.8</c:v>
                </c:pt>
                <c:pt idx="27">
                  <c:v>994765.42</c:v>
                </c:pt>
                <c:pt idx="28">
                  <c:v>50363.34</c:v>
                </c:pt>
                <c:pt idx="29">
                  <c:v>4870.26</c:v>
                </c:pt>
                <c:pt idx="30">
                  <c:v>19103.439999999999</c:v>
                </c:pt>
                <c:pt idx="31">
                  <c:v>574951.92000000004</c:v>
                </c:pt>
                <c:pt idx="32">
                  <c:v>861563.52</c:v>
                </c:pt>
                <c:pt idx="33">
                  <c:v>89623.98</c:v>
                </c:pt>
                <c:pt idx="34">
                  <c:v>674635.57</c:v>
                </c:pt>
                <c:pt idx="35">
                  <c:v>5396577.2699999996</c:v>
                </c:pt>
                <c:pt idx="36">
                  <c:v>856973.76</c:v>
                </c:pt>
                <c:pt idx="37">
                  <c:v>802333.76</c:v>
                </c:pt>
                <c:pt idx="38">
                  <c:v>58471.11</c:v>
                </c:pt>
                <c:pt idx="39">
                  <c:v>151359.9</c:v>
                </c:pt>
                <c:pt idx="40">
                  <c:v>824431.86</c:v>
                </c:pt>
                <c:pt idx="41">
                  <c:v>5643356.5500000007</c:v>
                </c:pt>
                <c:pt idx="42">
                  <c:v>414371.1</c:v>
                </c:pt>
                <c:pt idx="43">
                  <c:v>2198981.92</c:v>
                </c:pt>
                <c:pt idx="44">
                  <c:v>400558.73</c:v>
                </c:pt>
                <c:pt idx="45">
                  <c:v>3586605.09</c:v>
                </c:pt>
                <c:pt idx="46">
                  <c:v>6161257.9000000004</c:v>
                </c:pt>
                <c:pt idx="47">
                  <c:v>20404.71</c:v>
                </c:pt>
                <c:pt idx="48">
                  <c:v>387002.2</c:v>
                </c:pt>
                <c:pt idx="49">
                  <c:v>246415.95</c:v>
                </c:pt>
                <c:pt idx="50">
                  <c:v>2144969.7999999998</c:v>
                </c:pt>
                <c:pt idx="51">
                  <c:v>4324782.4000000004</c:v>
                </c:pt>
                <c:pt idx="52">
                  <c:v>324971.44</c:v>
                </c:pt>
                <c:pt idx="53">
                  <c:v>496101.1</c:v>
                </c:pt>
                <c:pt idx="54">
                  <c:v>3458252</c:v>
                </c:pt>
                <c:pt idx="55">
                  <c:v>1158502.5900000001</c:v>
                </c:pt>
                <c:pt idx="56">
                  <c:v>5253769.42</c:v>
                </c:pt>
                <c:pt idx="57">
                  <c:v>4220728.8</c:v>
                </c:pt>
                <c:pt idx="58">
                  <c:v>1212580</c:v>
                </c:pt>
                <c:pt idx="59">
                  <c:v>565780.91999999993</c:v>
                </c:pt>
                <c:pt idx="60">
                  <c:v>835759.1</c:v>
                </c:pt>
                <c:pt idx="61">
                  <c:v>1356180.1</c:v>
                </c:pt>
                <c:pt idx="62">
                  <c:v>3097359.1500000004</c:v>
                </c:pt>
                <c:pt idx="63">
                  <c:v>26344.26</c:v>
                </c:pt>
                <c:pt idx="64">
                  <c:v>221117</c:v>
                </c:pt>
                <c:pt idx="65">
                  <c:v>759202.72</c:v>
                </c:pt>
                <c:pt idx="66">
                  <c:v>173676.25</c:v>
                </c:pt>
                <c:pt idx="67">
                  <c:v>3015902.51</c:v>
                </c:pt>
                <c:pt idx="68">
                  <c:v>3039414.4</c:v>
                </c:pt>
                <c:pt idx="69">
                  <c:v>3808901.49</c:v>
                </c:pt>
                <c:pt idx="70">
                  <c:v>35304.720000000001</c:v>
                </c:pt>
                <c:pt idx="71">
                  <c:v>5449517.9499999993</c:v>
                </c:pt>
                <c:pt idx="72">
                  <c:v>5822036.2000000002</c:v>
                </c:pt>
                <c:pt idx="73">
                  <c:v>2533654</c:v>
                </c:pt>
                <c:pt idx="74">
                  <c:v>188452.14</c:v>
                </c:pt>
                <c:pt idx="75">
                  <c:v>623289.30000000005</c:v>
                </c:pt>
              </c:numCache>
            </c:numRef>
          </c:val>
          <c:smooth val="0"/>
          <c:extLst>
            <c:ext xmlns:c16="http://schemas.microsoft.com/office/drawing/2014/chart" uri="{C3380CC4-5D6E-409C-BE32-E72D297353CC}">
              <c16:uniqueId val="{00000000-89F7-4E1E-A281-FCE229D1A241}"/>
            </c:ext>
          </c:extLst>
        </c:ser>
        <c:ser>
          <c:idx val="1"/>
          <c:order val="1"/>
          <c:tx>
            <c:strRef>
              <c:f>Analysis!$G$36</c:f>
              <c:strCache>
                <c:ptCount val="1"/>
                <c:pt idx="0">
                  <c:v>Sum of Total Cost</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Analysis!$E$37:$E$113</c:f>
              <c:strCache>
                <c:ptCount val="76"/>
                <c:pt idx="0">
                  <c:v>Albania</c:v>
                </c:pt>
                <c:pt idx="1">
                  <c:v>Angola</c:v>
                </c:pt>
                <c:pt idx="2">
                  <c:v>Australia</c:v>
                </c:pt>
                <c:pt idx="3">
                  <c:v>Austria</c:v>
                </c:pt>
                <c:pt idx="4">
                  <c:v>Azerbaijan</c:v>
                </c:pt>
                <c:pt idx="5">
                  <c:v>Bangladesh</c:v>
                </c:pt>
                <c:pt idx="6">
                  <c:v>Belize</c:v>
                </c:pt>
                <c:pt idx="7">
                  <c:v>Brunei</c:v>
                </c:pt>
                <c:pt idx="8">
                  <c:v>Bulgaria</c:v>
                </c:pt>
                <c:pt idx="9">
                  <c:v>Burkina Faso</c:v>
                </c:pt>
                <c:pt idx="10">
                  <c:v>Cameroon</c:v>
                </c:pt>
                <c:pt idx="11">
                  <c:v>Cape Verde</c:v>
                </c:pt>
                <c:pt idx="12">
                  <c:v>Comoros</c:v>
                </c:pt>
                <c:pt idx="13">
                  <c:v>Costa Rica</c:v>
                </c:pt>
                <c:pt idx="14">
                  <c:v>Cote d'Ivoire</c:v>
                </c:pt>
                <c:pt idx="15">
                  <c:v>Democratic Republic of the Congo</c:v>
                </c:pt>
                <c:pt idx="16">
                  <c:v>Djibouti</c:v>
                </c:pt>
                <c:pt idx="17">
                  <c:v>East Timor</c:v>
                </c:pt>
                <c:pt idx="18">
                  <c:v>Federated States of Micronesia</c:v>
                </c:pt>
                <c:pt idx="19">
                  <c:v>Fiji</c:v>
                </c:pt>
                <c:pt idx="20">
                  <c:v>France</c:v>
                </c:pt>
                <c:pt idx="21">
                  <c:v>Gabon</c:v>
                </c:pt>
                <c:pt idx="22">
                  <c:v>Grenada</c:v>
                </c:pt>
                <c:pt idx="23">
                  <c:v>Haiti</c:v>
                </c:pt>
                <c:pt idx="24">
                  <c:v>Honduras</c:v>
                </c:pt>
                <c:pt idx="25">
                  <c:v>Iceland</c:v>
                </c:pt>
                <c:pt idx="26">
                  <c:v>Iran</c:v>
                </c:pt>
                <c:pt idx="27">
                  <c:v>Kenya</c:v>
                </c:pt>
                <c:pt idx="28">
                  <c:v>Kiribati</c:v>
                </c:pt>
                <c:pt idx="29">
                  <c:v>Kuwait</c:v>
                </c:pt>
                <c:pt idx="30">
                  <c:v>Kyrgyzstan</c:v>
                </c:pt>
                <c:pt idx="31">
                  <c:v>Laos</c:v>
                </c:pt>
                <c:pt idx="32">
                  <c:v>Lebanon</c:v>
                </c:pt>
                <c:pt idx="33">
                  <c:v>Lesotho</c:v>
                </c:pt>
                <c:pt idx="34">
                  <c:v>Libya</c:v>
                </c:pt>
                <c:pt idx="35">
                  <c:v>Lithuania</c:v>
                </c:pt>
                <c:pt idx="36">
                  <c:v>Macedonia</c:v>
                </c:pt>
                <c:pt idx="37">
                  <c:v>Madagascar</c:v>
                </c:pt>
                <c:pt idx="38">
                  <c:v>Malaysia</c:v>
                </c:pt>
                <c:pt idx="39">
                  <c:v>Mali</c:v>
                </c:pt>
                <c:pt idx="40">
                  <c:v>Mauritania</c:v>
                </c:pt>
                <c:pt idx="41">
                  <c:v>Mexico</c:v>
                </c:pt>
                <c:pt idx="42">
                  <c:v>Moldova </c:v>
                </c:pt>
                <c:pt idx="43">
                  <c:v>Monaco</c:v>
                </c:pt>
                <c:pt idx="44">
                  <c:v>Mongolia</c:v>
                </c:pt>
                <c:pt idx="45">
                  <c:v>Mozambique</c:v>
                </c:pt>
                <c:pt idx="46">
                  <c:v>Myanmar</c:v>
                </c:pt>
                <c:pt idx="47">
                  <c:v>New Zealand</c:v>
                </c:pt>
                <c:pt idx="48">
                  <c:v>Nicaragua</c:v>
                </c:pt>
                <c:pt idx="49">
                  <c:v>Niger</c:v>
                </c:pt>
                <c:pt idx="50">
                  <c:v>Norway</c:v>
                </c:pt>
                <c:pt idx="51">
                  <c:v>Pakistan</c:v>
                </c:pt>
                <c:pt idx="52">
                  <c:v>Portugal</c:v>
                </c:pt>
                <c:pt idx="53">
                  <c:v>Republic of the Congo</c:v>
                </c:pt>
                <c:pt idx="54">
                  <c:v>Romania</c:v>
                </c:pt>
                <c:pt idx="55">
                  <c:v>Russia</c:v>
                </c:pt>
                <c:pt idx="56">
                  <c:v>Rwanda</c:v>
                </c:pt>
                <c:pt idx="57">
                  <c:v>Samoa </c:v>
                </c:pt>
                <c:pt idx="58">
                  <c:v>San Marino</c:v>
                </c:pt>
                <c:pt idx="59">
                  <c:v>Sao Tome and Principe</c:v>
                </c:pt>
                <c:pt idx="60">
                  <c:v>Saudi Arabia</c:v>
                </c:pt>
                <c:pt idx="61">
                  <c:v>Senegal</c:v>
                </c:pt>
                <c:pt idx="62">
                  <c:v>Sierra Leone</c:v>
                </c:pt>
                <c:pt idx="63">
                  <c:v>Slovakia</c:v>
                </c:pt>
                <c:pt idx="64">
                  <c:v>Slovenia</c:v>
                </c:pt>
                <c:pt idx="65">
                  <c:v>Solomon Islands</c:v>
                </c:pt>
                <c:pt idx="66">
                  <c:v>South Sudan</c:v>
                </c:pt>
                <c:pt idx="67">
                  <c:v>Spain</c:v>
                </c:pt>
                <c:pt idx="68">
                  <c:v>Sri Lanka</c:v>
                </c:pt>
                <c:pt idx="69">
                  <c:v>Switzerland</c:v>
                </c:pt>
                <c:pt idx="70">
                  <c:v>Syria</c:v>
                </c:pt>
                <c:pt idx="71">
                  <c:v>The Gambia</c:v>
                </c:pt>
                <c:pt idx="72">
                  <c:v>Turkmenistan</c:v>
                </c:pt>
                <c:pt idx="73">
                  <c:v>Tuvalu</c:v>
                </c:pt>
                <c:pt idx="74">
                  <c:v>United Kingdom</c:v>
                </c:pt>
                <c:pt idx="75">
                  <c:v>Zambia</c:v>
                </c:pt>
              </c:strCache>
            </c:strRef>
          </c:cat>
          <c:val>
            <c:numRef>
              <c:f>Analysis!$G$37:$G$113</c:f>
              <c:numCache>
                <c:formatCode>\$\ 0,\ "K"</c:formatCode>
                <c:ptCount val="76"/>
                <c:pt idx="0">
                  <c:v>81320.960000000006</c:v>
                </c:pt>
                <c:pt idx="1">
                  <c:v>2104134.98</c:v>
                </c:pt>
                <c:pt idx="2">
                  <c:v>1913328.37</c:v>
                </c:pt>
                <c:pt idx="3">
                  <c:v>749700.51</c:v>
                </c:pt>
                <c:pt idx="4">
                  <c:v>2965873.38</c:v>
                </c:pt>
                <c:pt idx="5">
                  <c:v>296145.91999999998</c:v>
                </c:pt>
                <c:pt idx="6">
                  <c:v>197048.32000000001</c:v>
                </c:pt>
                <c:pt idx="7">
                  <c:v>3521431.68</c:v>
                </c:pt>
                <c:pt idx="8">
                  <c:v>2152975.84</c:v>
                </c:pt>
                <c:pt idx="9">
                  <c:v>734896.26</c:v>
                </c:pt>
                <c:pt idx="10">
                  <c:v>3069348.98</c:v>
                </c:pt>
                <c:pt idx="11">
                  <c:v>149381.12</c:v>
                </c:pt>
                <c:pt idx="12">
                  <c:v>112659.82</c:v>
                </c:pt>
                <c:pt idx="13">
                  <c:v>363198.03</c:v>
                </c:pt>
                <c:pt idx="14">
                  <c:v>124794.88</c:v>
                </c:pt>
                <c:pt idx="15">
                  <c:v>182506.39</c:v>
                </c:pt>
                <c:pt idx="16">
                  <c:v>3627572.99</c:v>
                </c:pt>
                <c:pt idx="17">
                  <c:v>2154588.52</c:v>
                </c:pt>
                <c:pt idx="18">
                  <c:v>298158.40999999997</c:v>
                </c:pt>
                <c:pt idx="19">
                  <c:v>354995.20000000001</c:v>
                </c:pt>
                <c:pt idx="20">
                  <c:v>477943.95</c:v>
                </c:pt>
                <c:pt idx="21">
                  <c:v>490535.52</c:v>
                </c:pt>
                <c:pt idx="22">
                  <c:v>328376.44</c:v>
                </c:pt>
                <c:pt idx="23">
                  <c:v>448977.65</c:v>
                </c:pt>
                <c:pt idx="24">
                  <c:v>4726597.96</c:v>
                </c:pt>
                <c:pt idx="25">
                  <c:v>2334947.11</c:v>
                </c:pt>
                <c:pt idx="26">
                  <c:v>1708748.37</c:v>
                </c:pt>
                <c:pt idx="27">
                  <c:v>587135.01</c:v>
                </c:pt>
                <c:pt idx="28">
                  <c:v>37354.160000000003</c:v>
                </c:pt>
                <c:pt idx="29">
                  <c:v>3612.24</c:v>
                </c:pt>
                <c:pt idx="30">
                  <c:v>11275.32</c:v>
                </c:pt>
                <c:pt idx="31">
                  <c:v>339350.76</c:v>
                </c:pt>
                <c:pt idx="32">
                  <c:v>282562.56</c:v>
                </c:pt>
                <c:pt idx="33">
                  <c:v>66473.52</c:v>
                </c:pt>
                <c:pt idx="34">
                  <c:v>223854.6</c:v>
                </c:pt>
                <c:pt idx="35">
                  <c:v>4350343.5199999996</c:v>
                </c:pt>
                <c:pt idx="36">
                  <c:v>281057.28000000003</c:v>
                </c:pt>
                <c:pt idx="37">
                  <c:v>263137.28000000003</c:v>
                </c:pt>
                <c:pt idx="38">
                  <c:v>43367.64</c:v>
                </c:pt>
                <c:pt idx="39">
                  <c:v>72114.16</c:v>
                </c:pt>
                <c:pt idx="40">
                  <c:v>664599.36</c:v>
                </c:pt>
                <c:pt idx="41">
                  <c:v>4185413.7900000005</c:v>
                </c:pt>
                <c:pt idx="42">
                  <c:v>287316.90000000002</c:v>
                </c:pt>
                <c:pt idx="43">
                  <c:v>1373243.88</c:v>
                </c:pt>
                <c:pt idx="44">
                  <c:v>277739.67</c:v>
                </c:pt>
                <c:pt idx="45">
                  <c:v>2697132.18</c:v>
                </c:pt>
                <c:pt idx="46">
                  <c:v>4358486.2</c:v>
                </c:pt>
                <c:pt idx="47">
                  <c:v>15134.04</c:v>
                </c:pt>
                <c:pt idx="48">
                  <c:v>259279.24</c:v>
                </c:pt>
                <c:pt idx="49">
                  <c:v>170860.05</c:v>
                </c:pt>
                <c:pt idx="50">
                  <c:v>1350570.96</c:v>
                </c:pt>
                <c:pt idx="51">
                  <c:v>2604860.36</c:v>
                </c:pt>
                <c:pt idx="52">
                  <c:v>202941.66</c:v>
                </c:pt>
                <c:pt idx="53">
                  <c:v>343986.9</c:v>
                </c:pt>
                <c:pt idx="54">
                  <c:v>2082940.3</c:v>
                </c:pt>
                <c:pt idx="55">
                  <c:v>933903.84</c:v>
                </c:pt>
                <c:pt idx="56">
                  <c:v>3836275.9299999997</c:v>
                </c:pt>
                <c:pt idx="57">
                  <c:v>2542187.8199999998</c:v>
                </c:pt>
                <c:pt idx="58">
                  <c:v>757245</c:v>
                </c:pt>
                <c:pt idx="59">
                  <c:v>389587.79</c:v>
                </c:pt>
                <c:pt idx="60">
                  <c:v>475817.93</c:v>
                </c:pt>
                <c:pt idx="61">
                  <c:v>772106.23</c:v>
                </c:pt>
                <c:pt idx="62">
                  <c:v>2447479.8499999996</c:v>
                </c:pt>
                <c:pt idx="63">
                  <c:v>15549.03</c:v>
                </c:pt>
                <c:pt idx="64">
                  <c:v>148141.4</c:v>
                </c:pt>
                <c:pt idx="65">
                  <c:v>474115.08</c:v>
                </c:pt>
                <c:pt idx="66">
                  <c:v>120423.75</c:v>
                </c:pt>
                <c:pt idx="67">
                  <c:v>2267963.02</c:v>
                </c:pt>
                <c:pt idx="68">
                  <c:v>1830670.16</c:v>
                </c:pt>
                <c:pt idx="69">
                  <c:v>2296172.04</c:v>
                </c:pt>
                <c:pt idx="70">
                  <c:v>26185.279999999999</c:v>
                </c:pt>
                <c:pt idx="71">
                  <c:v>4063634.6800000006</c:v>
                </c:pt>
                <c:pt idx="72">
                  <c:v>4554777.8</c:v>
                </c:pt>
                <c:pt idx="73">
                  <c:v>1582243.5</c:v>
                </c:pt>
                <c:pt idx="74">
                  <c:v>141716.28</c:v>
                </c:pt>
                <c:pt idx="75">
                  <c:v>398042.4</c:v>
                </c:pt>
              </c:numCache>
            </c:numRef>
          </c:val>
          <c:smooth val="0"/>
          <c:extLst>
            <c:ext xmlns:c16="http://schemas.microsoft.com/office/drawing/2014/chart" uri="{C3380CC4-5D6E-409C-BE32-E72D297353CC}">
              <c16:uniqueId val="{00000001-89F7-4E1E-A281-FCE229D1A241}"/>
            </c:ext>
          </c:extLst>
        </c:ser>
        <c:dLbls>
          <c:dLblPos val="ctr"/>
          <c:showLegendKey val="0"/>
          <c:showVal val="1"/>
          <c:showCatName val="0"/>
          <c:showSerName val="0"/>
          <c:showPercent val="0"/>
          <c:showBubbleSize val="0"/>
        </c:dLbls>
        <c:marker val="1"/>
        <c:smooth val="0"/>
        <c:axId val="1757444543"/>
        <c:axId val="1757444959"/>
      </c:lineChart>
      <c:catAx>
        <c:axId val="175744454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57444959"/>
        <c:crosses val="autoZero"/>
        <c:auto val="1"/>
        <c:lblAlgn val="ctr"/>
        <c:lblOffset val="100"/>
        <c:noMultiLvlLbl val="0"/>
      </c:catAx>
      <c:valAx>
        <c:axId val="1757444959"/>
        <c:scaling>
          <c:orientation val="minMax"/>
        </c:scaling>
        <c:delete val="1"/>
        <c:axPos val="l"/>
        <c:numFmt formatCode="\$\ 0,\ &quot;K&quot;" sourceLinked="1"/>
        <c:majorTickMark val="none"/>
        <c:minorTickMark val="none"/>
        <c:tickLblPos val="nextTo"/>
        <c:crossAx val="1757444543"/>
        <c:crosses val="autoZero"/>
        <c:crossBetween val="between"/>
      </c:valAx>
      <c:spPr>
        <a:solidFill>
          <a:schemeClr val="tx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master data.xlsx]Analysis!PivotTable2</c:name>
    <c:fmtId val="19"/>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solidFill>
                  <a:schemeClr val="bg1"/>
                </a:solidFill>
              </a:rPr>
              <a:t>Profit based</a:t>
            </a:r>
            <a:r>
              <a:rPr lang="en-US" sz="1600" b="1" baseline="0">
                <a:solidFill>
                  <a:schemeClr val="bg1"/>
                </a:solidFill>
              </a:rPr>
              <a:t> on Country</a:t>
            </a:r>
            <a:endParaRPr lang="en-US" sz="1600" b="1">
              <a:solidFill>
                <a:schemeClr val="bg1"/>
              </a:solidFill>
            </a:endParaRPr>
          </a:p>
        </c:rich>
      </c:tx>
      <c:overlay val="0"/>
      <c:spPr>
        <a:solidFill>
          <a:schemeClr val="accent1"/>
        </a:solid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Analysis!$O$36</c:f>
              <c:strCache>
                <c:ptCount val="1"/>
                <c:pt idx="0">
                  <c:v>Total</c:v>
                </c:pt>
              </c:strCache>
            </c:strRef>
          </c:tx>
          <c:spPr>
            <a:solidFill>
              <a:schemeClr val="accent1"/>
            </a:solidFill>
            <a:ln>
              <a:noFill/>
            </a:ln>
            <a:effectLst/>
          </c:spPr>
          <c:invertIfNegative val="0"/>
          <c:cat>
            <c:strRef>
              <c:f>Analysis!$N$37:$N$112</c:f>
              <c:strCache>
                <c:ptCount val="76"/>
                <c:pt idx="0">
                  <c:v>Albania</c:v>
                </c:pt>
                <c:pt idx="1">
                  <c:v>Angola</c:v>
                </c:pt>
                <c:pt idx="2">
                  <c:v>Australia</c:v>
                </c:pt>
                <c:pt idx="3">
                  <c:v>Austria</c:v>
                </c:pt>
                <c:pt idx="4">
                  <c:v>Azerbaijan</c:v>
                </c:pt>
                <c:pt idx="5">
                  <c:v>Bangladesh</c:v>
                </c:pt>
                <c:pt idx="6">
                  <c:v>Belize</c:v>
                </c:pt>
                <c:pt idx="7">
                  <c:v>Brunei</c:v>
                </c:pt>
                <c:pt idx="8">
                  <c:v>Bulgaria</c:v>
                </c:pt>
                <c:pt idx="9">
                  <c:v>Burkina Faso</c:v>
                </c:pt>
                <c:pt idx="10">
                  <c:v>Cameroon</c:v>
                </c:pt>
                <c:pt idx="11">
                  <c:v>Cape Verde</c:v>
                </c:pt>
                <c:pt idx="12">
                  <c:v>Comoros</c:v>
                </c:pt>
                <c:pt idx="13">
                  <c:v>Costa Rica</c:v>
                </c:pt>
                <c:pt idx="14">
                  <c:v>Cote d'Ivoire</c:v>
                </c:pt>
                <c:pt idx="15">
                  <c:v>Democratic Republic of the Congo</c:v>
                </c:pt>
                <c:pt idx="16">
                  <c:v>Djibouti</c:v>
                </c:pt>
                <c:pt idx="17">
                  <c:v>East Timor</c:v>
                </c:pt>
                <c:pt idx="18">
                  <c:v>Federated States of Micronesia</c:v>
                </c:pt>
                <c:pt idx="19">
                  <c:v>Fiji</c:v>
                </c:pt>
                <c:pt idx="20">
                  <c:v>France</c:v>
                </c:pt>
                <c:pt idx="21">
                  <c:v>Gabon</c:v>
                </c:pt>
                <c:pt idx="22">
                  <c:v>Grenada</c:v>
                </c:pt>
                <c:pt idx="23">
                  <c:v>Haiti</c:v>
                </c:pt>
                <c:pt idx="24">
                  <c:v>Honduras</c:v>
                </c:pt>
                <c:pt idx="25">
                  <c:v>Iceland</c:v>
                </c:pt>
                <c:pt idx="26">
                  <c:v>Iran</c:v>
                </c:pt>
                <c:pt idx="27">
                  <c:v>Kenya</c:v>
                </c:pt>
                <c:pt idx="28">
                  <c:v>Kiribati</c:v>
                </c:pt>
                <c:pt idx="29">
                  <c:v>Kuwait</c:v>
                </c:pt>
                <c:pt idx="30">
                  <c:v>Kyrgyzstan</c:v>
                </c:pt>
                <c:pt idx="31">
                  <c:v>Laos</c:v>
                </c:pt>
                <c:pt idx="32">
                  <c:v>Lebanon</c:v>
                </c:pt>
                <c:pt idx="33">
                  <c:v>Lesotho</c:v>
                </c:pt>
                <c:pt idx="34">
                  <c:v>Libya</c:v>
                </c:pt>
                <c:pt idx="35">
                  <c:v>Lithuania</c:v>
                </c:pt>
                <c:pt idx="36">
                  <c:v>Macedonia</c:v>
                </c:pt>
                <c:pt idx="37">
                  <c:v>Madagascar</c:v>
                </c:pt>
                <c:pt idx="38">
                  <c:v>Malaysia</c:v>
                </c:pt>
                <c:pt idx="39">
                  <c:v>Mali</c:v>
                </c:pt>
                <c:pt idx="40">
                  <c:v>Mauritania</c:v>
                </c:pt>
                <c:pt idx="41">
                  <c:v>Mexico</c:v>
                </c:pt>
                <c:pt idx="42">
                  <c:v>Moldova </c:v>
                </c:pt>
                <c:pt idx="43">
                  <c:v>Monaco</c:v>
                </c:pt>
                <c:pt idx="44">
                  <c:v>Mongolia</c:v>
                </c:pt>
                <c:pt idx="45">
                  <c:v>Mozambique</c:v>
                </c:pt>
                <c:pt idx="46">
                  <c:v>Myanmar</c:v>
                </c:pt>
                <c:pt idx="47">
                  <c:v>New Zealand</c:v>
                </c:pt>
                <c:pt idx="48">
                  <c:v>Nicaragua</c:v>
                </c:pt>
                <c:pt idx="49">
                  <c:v>Niger</c:v>
                </c:pt>
                <c:pt idx="50">
                  <c:v>Norway</c:v>
                </c:pt>
                <c:pt idx="51">
                  <c:v>Pakistan</c:v>
                </c:pt>
                <c:pt idx="52">
                  <c:v>Portugal</c:v>
                </c:pt>
                <c:pt idx="53">
                  <c:v>Republic of the Congo</c:v>
                </c:pt>
                <c:pt idx="54">
                  <c:v>Romania</c:v>
                </c:pt>
                <c:pt idx="55">
                  <c:v>Russia</c:v>
                </c:pt>
                <c:pt idx="56">
                  <c:v>Rwanda</c:v>
                </c:pt>
                <c:pt idx="57">
                  <c:v>Samoa </c:v>
                </c:pt>
                <c:pt idx="58">
                  <c:v>San Marino</c:v>
                </c:pt>
                <c:pt idx="59">
                  <c:v>Sao Tome and Principe</c:v>
                </c:pt>
                <c:pt idx="60">
                  <c:v>Saudi Arabia</c:v>
                </c:pt>
                <c:pt idx="61">
                  <c:v>Senegal</c:v>
                </c:pt>
                <c:pt idx="62">
                  <c:v>Sierra Leone</c:v>
                </c:pt>
                <c:pt idx="63">
                  <c:v>Slovakia</c:v>
                </c:pt>
                <c:pt idx="64">
                  <c:v>Slovenia</c:v>
                </c:pt>
                <c:pt idx="65">
                  <c:v>Solomon Islands</c:v>
                </c:pt>
                <c:pt idx="66">
                  <c:v>South Sudan</c:v>
                </c:pt>
                <c:pt idx="67">
                  <c:v>Spain</c:v>
                </c:pt>
                <c:pt idx="68">
                  <c:v>Sri Lanka</c:v>
                </c:pt>
                <c:pt idx="69">
                  <c:v>Switzerland</c:v>
                </c:pt>
                <c:pt idx="70">
                  <c:v>Syria</c:v>
                </c:pt>
                <c:pt idx="71">
                  <c:v>The Gambia</c:v>
                </c:pt>
                <c:pt idx="72">
                  <c:v>Turkmenistan</c:v>
                </c:pt>
                <c:pt idx="73">
                  <c:v>Tuvalu</c:v>
                </c:pt>
                <c:pt idx="74">
                  <c:v>United Kingdom</c:v>
                </c:pt>
                <c:pt idx="75">
                  <c:v>Zambia</c:v>
                </c:pt>
              </c:strCache>
            </c:strRef>
          </c:cat>
          <c:val>
            <c:numRef>
              <c:f>Analysis!$O$37:$O$112</c:f>
              <c:numCache>
                <c:formatCode>\$\ 0,\ "K"</c:formatCode>
                <c:ptCount val="76"/>
                <c:pt idx="0">
                  <c:v>166635.35999999999</c:v>
                </c:pt>
                <c:pt idx="1">
                  <c:v>693911.51</c:v>
                </c:pt>
                <c:pt idx="2">
                  <c:v>576605.12</c:v>
                </c:pt>
                <c:pt idx="3">
                  <c:v>495007.89</c:v>
                </c:pt>
                <c:pt idx="4">
                  <c:v>1512926.83</c:v>
                </c:pt>
                <c:pt idx="5">
                  <c:v>606834.72</c:v>
                </c:pt>
                <c:pt idx="6">
                  <c:v>403773.12</c:v>
                </c:pt>
                <c:pt idx="7">
                  <c:v>846885</c:v>
                </c:pt>
                <c:pt idx="8">
                  <c:v>626223.87</c:v>
                </c:pt>
                <c:pt idx="9">
                  <c:v>510216.66</c:v>
                </c:pt>
                <c:pt idx="10">
                  <c:v>781681.3</c:v>
                </c:pt>
                <c:pt idx="11">
                  <c:v>306097.91999999998</c:v>
                </c:pt>
                <c:pt idx="12">
                  <c:v>85223.58</c:v>
                </c:pt>
                <c:pt idx="13">
                  <c:v>160609.54</c:v>
                </c:pt>
                <c:pt idx="14">
                  <c:v>255718.08</c:v>
                </c:pt>
                <c:pt idx="15">
                  <c:v>89904.06</c:v>
                </c:pt>
                <c:pt idx="16">
                  <c:v>2425317.87</c:v>
                </c:pt>
                <c:pt idx="17">
                  <c:v>337937.6</c:v>
                </c:pt>
                <c:pt idx="18">
                  <c:v>146875.14000000001</c:v>
                </c:pt>
                <c:pt idx="19">
                  <c:v>727423.2</c:v>
                </c:pt>
                <c:pt idx="20">
                  <c:v>315574.05</c:v>
                </c:pt>
                <c:pt idx="21">
                  <c:v>216919.36</c:v>
                </c:pt>
                <c:pt idx="22">
                  <c:v>248406.36</c:v>
                </c:pt>
                <c:pt idx="23">
                  <c:v>296448.34999999998</c:v>
                </c:pt>
                <c:pt idx="24">
                  <c:v>1609947.52</c:v>
                </c:pt>
                <c:pt idx="25">
                  <c:v>1541705.29</c:v>
                </c:pt>
                <c:pt idx="26">
                  <c:v>1128242.43</c:v>
                </c:pt>
                <c:pt idx="27">
                  <c:v>407630.41</c:v>
                </c:pt>
                <c:pt idx="28">
                  <c:v>13009.18</c:v>
                </c:pt>
                <c:pt idx="29">
                  <c:v>1258.02</c:v>
                </c:pt>
                <c:pt idx="30">
                  <c:v>7828.12</c:v>
                </c:pt>
                <c:pt idx="31">
                  <c:v>235601.16</c:v>
                </c:pt>
                <c:pt idx="32">
                  <c:v>579000.96</c:v>
                </c:pt>
                <c:pt idx="33">
                  <c:v>23150.46</c:v>
                </c:pt>
                <c:pt idx="34">
                  <c:v>450780.97</c:v>
                </c:pt>
                <c:pt idx="35">
                  <c:v>1046233.75</c:v>
                </c:pt>
                <c:pt idx="36">
                  <c:v>575916.48</c:v>
                </c:pt>
                <c:pt idx="37">
                  <c:v>539196.48</c:v>
                </c:pt>
                <c:pt idx="38">
                  <c:v>15103.47</c:v>
                </c:pt>
                <c:pt idx="39">
                  <c:v>79245.740000000005</c:v>
                </c:pt>
                <c:pt idx="40">
                  <c:v>159832.5</c:v>
                </c:pt>
                <c:pt idx="41">
                  <c:v>1457942.76</c:v>
                </c:pt>
                <c:pt idx="42">
                  <c:v>127054.2</c:v>
                </c:pt>
                <c:pt idx="43">
                  <c:v>825738.04</c:v>
                </c:pt>
                <c:pt idx="44">
                  <c:v>122819.06</c:v>
                </c:pt>
                <c:pt idx="45">
                  <c:v>889472.91</c:v>
                </c:pt>
                <c:pt idx="46">
                  <c:v>1802771.7</c:v>
                </c:pt>
                <c:pt idx="47">
                  <c:v>5270.67</c:v>
                </c:pt>
                <c:pt idx="48">
                  <c:v>127722.96</c:v>
                </c:pt>
                <c:pt idx="49">
                  <c:v>75555.899999999994</c:v>
                </c:pt>
                <c:pt idx="50">
                  <c:v>794398.84</c:v>
                </c:pt>
                <c:pt idx="51">
                  <c:v>1719922.04</c:v>
                </c:pt>
                <c:pt idx="52">
                  <c:v>122029.78</c:v>
                </c:pt>
                <c:pt idx="53">
                  <c:v>152114.20000000001</c:v>
                </c:pt>
                <c:pt idx="54">
                  <c:v>1375311.7</c:v>
                </c:pt>
                <c:pt idx="55">
                  <c:v>224598.75</c:v>
                </c:pt>
                <c:pt idx="56">
                  <c:v>1417493.49</c:v>
                </c:pt>
                <c:pt idx="57">
                  <c:v>1678540.98</c:v>
                </c:pt>
                <c:pt idx="58">
                  <c:v>455335</c:v>
                </c:pt>
                <c:pt idx="59">
                  <c:v>176193.13</c:v>
                </c:pt>
                <c:pt idx="60">
                  <c:v>359941.17</c:v>
                </c:pt>
                <c:pt idx="61">
                  <c:v>584073.87</c:v>
                </c:pt>
                <c:pt idx="62">
                  <c:v>649879.30000000005</c:v>
                </c:pt>
                <c:pt idx="63">
                  <c:v>10795.23</c:v>
                </c:pt>
                <c:pt idx="64">
                  <c:v>72975.600000000006</c:v>
                </c:pt>
                <c:pt idx="65">
                  <c:v>285087.64</c:v>
                </c:pt>
                <c:pt idx="66">
                  <c:v>53252.5</c:v>
                </c:pt>
                <c:pt idx="67">
                  <c:v>747939.49</c:v>
                </c:pt>
                <c:pt idx="68">
                  <c:v>1208744.24</c:v>
                </c:pt>
                <c:pt idx="69">
                  <c:v>1512729.45</c:v>
                </c:pt>
                <c:pt idx="70">
                  <c:v>9119.44</c:v>
                </c:pt>
                <c:pt idx="71">
                  <c:v>1385883.27</c:v>
                </c:pt>
                <c:pt idx="72">
                  <c:v>1267258.3999999999</c:v>
                </c:pt>
                <c:pt idx="73">
                  <c:v>951410.5</c:v>
                </c:pt>
                <c:pt idx="74">
                  <c:v>46735.86</c:v>
                </c:pt>
                <c:pt idx="75">
                  <c:v>225246.9</c:v>
                </c:pt>
              </c:numCache>
            </c:numRef>
          </c:val>
          <c:extLst>
            <c:ext xmlns:c16="http://schemas.microsoft.com/office/drawing/2014/chart" uri="{C3380CC4-5D6E-409C-BE32-E72D297353CC}">
              <c16:uniqueId val="{00000000-267A-4BE0-B75D-704A53126140}"/>
            </c:ext>
          </c:extLst>
        </c:ser>
        <c:dLbls>
          <c:showLegendKey val="0"/>
          <c:showVal val="0"/>
          <c:showCatName val="0"/>
          <c:showSerName val="0"/>
          <c:showPercent val="0"/>
          <c:showBubbleSize val="0"/>
        </c:dLbls>
        <c:gapWidth val="219"/>
        <c:overlap val="-27"/>
        <c:axId val="1757474079"/>
        <c:axId val="1757480735"/>
      </c:barChart>
      <c:catAx>
        <c:axId val="175747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757480735"/>
        <c:crosses val="autoZero"/>
        <c:auto val="1"/>
        <c:lblAlgn val="ctr"/>
        <c:lblOffset val="100"/>
        <c:noMultiLvlLbl val="0"/>
      </c:catAx>
      <c:valAx>
        <c:axId val="1757480735"/>
        <c:scaling>
          <c:orientation val="minMax"/>
        </c:scaling>
        <c:delete val="0"/>
        <c:axPos val="l"/>
        <c:majorGridlines>
          <c:spPr>
            <a:ln w="9525" cap="flat" cmpd="sng" algn="ctr">
              <a:solidFill>
                <a:schemeClr val="tx1">
                  <a:lumMod val="15000"/>
                  <a:lumOff val="85000"/>
                </a:schemeClr>
              </a:solidFill>
              <a:round/>
            </a:ln>
            <a:effectLst/>
          </c:spPr>
        </c:majorGridlines>
        <c:numFmt formatCode="\$\ 0,\ &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757474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master data.xlsx]Analysis!profit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p>
        </c:rich>
      </c:tx>
      <c:layout>
        <c:manualLayout>
          <c:xMode val="edge"/>
          <c:yMode val="edge"/>
          <c:x val="0.56567493112947653"/>
          <c:y val="0.222113384152339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Analysis!$F$3</c:f>
              <c:strCache>
                <c:ptCount val="1"/>
                <c:pt idx="0">
                  <c:v>Total</c:v>
                </c:pt>
              </c:strCache>
            </c:strRef>
          </c:tx>
          <c:spPr>
            <a:solidFill>
              <a:schemeClr val="accent1"/>
            </a:solidFill>
            <a:ln>
              <a:noFill/>
            </a:ln>
            <a:effectLst/>
          </c:spPr>
          <c:invertIfNegative val="0"/>
          <c:cat>
            <c:strRef>
              <c:f>Analysis!$E$4:$E$15</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Analysis!$F$4:$F$15</c:f>
              <c:numCache>
                <c:formatCode>\$\ 0.000,,"M"</c:formatCode>
                <c:ptCount val="12"/>
                <c:pt idx="0">
                  <c:v>3886643.7</c:v>
                </c:pt>
                <c:pt idx="1">
                  <c:v>888047.27999999991</c:v>
                </c:pt>
                <c:pt idx="2">
                  <c:v>2292443.4299999997</c:v>
                </c:pt>
                <c:pt idx="3">
                  <c:v>5233334.4000000004</c:v>
                </c:pt>
                <c:pt idx="4">
                  <c:v>14556048.66</c:v>
                </c:pt>
                <c:pt idx="5">
                  <c:v>120495.18</c:v>
                </c:pt>
                <c:pt idx="6">
                  <c:v>7412605.7100000009</c:v>
                </c:pt>
                <c:pt idx="7">
                  <c:v>610610</c:v>
                </c:pt>
                <c:pt idx="8">
                  <c:v>5929583.75</c:v>
                </c:pt>
                <c:pt idx="9">
                  <c:v>1220622.48</c:v>
                </c:pt>
                <c:pt idx="10">
                  <c:v>751944.18</c:v>
                </c:pt>
                <c:pt idx="11">
                  <c:v>1265819.6300000001</c:v>
                </c:pt>
              </c:numCache>
            </c:numRef>
          </c:val>
          <c:extLst>
            <c:ext xmlns:c16="http://schemas.microsoft.com/office/drawing/2014/chart" uri="{C3380CC4-5D6E-409C-BE32-E72D297353CC}">
              <c16:uniqueId val="{00000000-46CD-48D7-9AAB-2B24DEE0309D}"/>
            </c:ext>
          </c:extLst>
        </c:ser>
        <c:dLbls>
          <c:showLegendKey val="0"/>
          <c:showVal val="0"/>
          <c:showCatName val="0"/>
          <c:showSerName val="0"/>
          <c:showPercent val="0"/>
          <c:showBubbleSize val="0"/>
        </c:dLbls>
        <c:gapWidth val="219"/>
        <c:axId val="1352234416"/>
        <c:axId val="1791728688"/>
      </c:barChart>
      <c:catAx>
        <c:axId val="1352234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728688"/>
        <c:crosses val="autoZero"/>
        <c:auto val="1"/>
        <c:lblAlgn val="ctr"/>
        <c:lblOffset val="100"/>
        <c:noMultiLvlLbl val="0"/>
      </c:catAx>
      <c:valAx>
        <c:axId val="1791728688"/>
        <c:scaling>
          <c:orientation val="minMax"/>
        </c:scaling>
        <c:delete val="1"/>
        <c:axPos val="b"/>
        <c:majorGridlines>
          <c:spPr>
            <a:ln w="9525" cap="flat" cmpd="sng" algn="ctr">
              <a:solidFill>
                <a:schemeClr val="tx1">
                  <a:lumMod val="15000"/>
                  <a:lumOff val="85000"/>
                </a:schemeClr>
              </a:solidFill>
              <a:round/>
            </a:ln>
            <a:effectLst/>
          </c:spPr>
        </c:majorGridlines>
        <c:numFmt formatCode="\$\ 0.000,,&quot;M&quot;" sourceLinked="1"/>
        <c:majorTickMark val="none"/>
        <c:minorTickMark val="none"/>
        <c:tickLblPos val="nextTo"/>
        <c:crossAx val="1352234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master data.xlsx]Analysis!cost and revenue</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Analysis!$J$3</c:f>
              <c:strCache>
                <c:ptCount val="1"/>
                <c:pt idx="0">
                  <c:v>Sum of Total Revenue</c:v>
                </c:pt>
              </c:strCache>
            </c:strRef>
          </c:tx>
          <c:spPr>
            <a:solidFill>
              <a:schemeClr val="accent1"/>
            </a:solidFill>
            <a:ln>
              <a:noFill/>
            </a:ln>
            <a:effectLst/>
          </c:spPr>
          <c:invertIfNegative val="0"/>
          <c:cat>
            <c:strRef>
              <c:f>Analysis!$I$4:$I$16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Analysis!$J$4:$J$16</c:f>
              <c:numCache>
                <c:formatCode>\$\ 0.000,,"M"</c:formatCode>
                <c:ptCount val="12"/>
                <c:pt idx="0">
                  <c:v>10350327.6</c:v>
                </c:pt>
                <c:pt idx="1">
                  <c:v>2690794.6</c:v>
                </c:pt>
                <c:pt idx="2">
                  <c:v>5322898.9000000004</c:v>
                </c:pt>
                <c:pt idx="3">
                  <c:v>7787292.799999998</c:v>
                </c:pt>
                <c:pt idx="4">
                  <c:v>36601509.600000001</c:v>
                </c:pt>
                <c:pt idx="5">
                  <c:v>466481.34</c:v>
                </c:pt>
                <c:pt idx="6">
                  <c:v>29889712.289999995</c:v>
                </c:pt>
                <c:pt idx="7">
                  <c:v>4503675.75</c:v>
                </c:pt>
                <c:pt idx="8">
                  <c:v>30585380.07</c:v>
                </c:pt>
                <c:pt idx="9">
                  <c:v>3980904.8400000003</c:v>
                </c:pt>
                <c:pt idx="10">
                  <c:v>2080733.46</c:v>
                </c:pt>
                <c:pt idx="11">
                  <c:v>3089057.06</c:v>
                </c:pt>
              </c:numCache>
            </c:numRef>
          </c:val>
          <c:extLst>
            <c:ext xmlns:c16="http://schemas.microsoft.com/office/drawing/2014/chart" uri="{C3380CC4-5D6E-409C-BE32-E72D297353CC}">
              <c16:uniqueId val="{00000000-F7F3-493D-B85B-B26981DF3E94}"/>
            </c:ext>
          </c:extLst>
        </c:ser>
        <c:ser>
          <c:idx val="1"/>
          <c:order val="1"/>
          <c:tx>
            <c:strRef>
              <c:f>Analysis!$K$3</c:f>
              <c:strCache>
                <c:ptCount val="1"/>
                <c:pt idx="0">
                  <c:v>Sum of Total Cost</c:v>
                </c:pt>
              </c:strCache>
            </c:strRef>
          </c:tx>
          <c:spPr>
            <a:solidFill>
              <a:schemeClr val="accent2"/>
            </a:solidFill>
            <a:ln>
              <a:noFill/>
            </a:ln>
            <a:effectLst/>
          </c:spPr>
          <c:invertIfNegative val="0"/>
          <c:cat>
            <c:strRef>
              <c:f>Analysis!$I$4:$I$16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Analysis!$K$4:$K$16</c:f>
              <c:numCache>
                <c:formatCode>\$\ 0.000,,"M"</c:formatCode>
                <c:ptCount val="12"/>
                <c:pt idx="0">
                  <c:v>6463683.9000000004</c:v>
                </c:pt>
                <c:pt idx="1">
                  <c:v>1802747.3199999998</c:v>
                </c:pt>
                <c:pt idx="2">
                  <c:v>3030455.47</c:v>
                </c:pt>
                <c:pt idx="3">
                  <c:v>2553958.3999999999</c:v>
                </c:pt>
                <c:pt idx="4">
                  <c:v>22045460.940000001</c:v>
                </c:pt>
                <c:pt idx="5">
                  <c:v>345986.16</c:v>
                </c:pt>
                <c:pt idx="6">
                  <c:v>22477106.579999998</c:v>
                </c:pt>
                <c:pt idx="7">
                  <c:v>3893065.75</c:v>
                </c:pt>
                <c:pt idx="8">
                  <c:v>24655796.319999997</c:v>
                </c:pt>
                <c:pt idx="9">
                  <c:v>2760282.36</c:v>
                </c:pt>
                <c:pt idx="10">
                  <c:v>1328789.28</c:v>
                </c:pt>
                <c:pt idx="11">
                  <c:v>1823237.4300000002</c:v>
                </c:pt>
              </c:numCache>
            </c:numRef>
          </c:val>
          <c:extLst>
            <c:ext xmlns:c16="http://schemas.microsoft.com/office/drawing/2014/chart" uri="{C3380CC4-5D6E-409C-BE32-E72D297353CC}">
              <c16:uniqueId val="{00000003-F7F3-493D-B85B-B26981DF3E94}"/>
            </c:ext>
          </c:extLst>
        </c:ser>
        <c:dLbls>
          <c:showLegendKey val="0"/>
          <c:showVal val="0"/>
          <c:showCatName val="0"/>
          <c:showSerName val="0"/>
          <c:showPercent val="0"/>
          <c:showBubbleSize val="0"/>
        </c:dLbls>
        <c:gapWidth val="219"/>
        <c:overlap val="-27"/>
        <c:axId val="1839480016"/>
        <c:axId val="1839481264"/>
      </c:barChart>
      <c:catAx>
        <c:axId val="183948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481264"/>
        <c:crosses val="autoZero"/>
        <c:auto val="1"/>
        <c:lblAlgn val="ctr"/>
        <c:lblOffset val="100"/>
        <c:noMultiLvlLbl val="0"/>
      </c:catAx>
      <c:valAx>
        <c:axId val="1839481264"/>
        <c:scaling>
          <c:orientation val="minMax"/>
        </c:scaling>
        <c:delete val="0"/>
        <c:axPos val="l"/>
        <c:majorGridlines>
          <c:spPr>
            <a:ln w="9525" cap="flat" cmpd="sng" algn="ctr">
              <a:solidFill>
                <a:schemeClr val="tx1">
                  <a:lumMod val="15000"/>
                  <a:lumOff val="85000"/>
                </a:schemeClr>
              </a:solidFill>
              <a:round/>
            </a:ln>
            <a:effectLst/>
          </c:spPr>
        </c:majorGridlines>
        <c:numFmt formatCode="\$\ 0.0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48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master data.xlsx]Analysis!Ave unit price</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Analysis!$O$3</c:f>
              <c:strCache>
                <c:ptCount val="1"/>
                <c:pt idx="0">
                  <c:v>Total</c:v>
                </c:pt>
              </c:strCache>
            </c:strRef>
          </c:tx>
          <c:spPr>
            <a:solidFill>
              <a:schemeClr val="accent1"/>
            </a:solidFill>
            <a:ln>
              <a:noFill/>
            </a:ln>
            <a:effectLst/>
          </c:spPr>
          <c:invertIfNegative val="0"/>
          <c:cat>
            <c:strRef>
              <c:f>Analysis!$N$4:$N$16</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Analysis!$O$4:$O$16</c:f>
              <c:numCache>
                <c:formatCode>General</c:formatCode>
                <c:ptCount val="12"/>
                <c:pt idx="0">
                  <c:v>40545</c:v>
                </c:pt>
                <c:pt idx="1">
                  <c:v>56708</c:v>
                </c:pt>
                <c:pt idx="2">
                  <c:v>25877</c:v>
                </c:pt>
                <c:pt idx="3">
                  <c:v>71260</c:v>
                </c:pt>
                <c:pt idx="4">
                  <c:v>83718</c:v>
                </c:pt>
                <c:pt idx="5">
                  <c:v>49998</c:v>
                </c:pt>
                <c:pt idx="6">
                  <c:v>44727</c:v>
                </c:pt>
                <c:pt idx="7">
                  <c:v>10675</c:v>
                </c:pt>
                <c:pt idx="8">
                  <c:v>46967</c:v>
                </c:pt>
                <c:pt idx="9">
                  <c:v>48708</c:v>
                </c:pt>
                <c:pt idx="10">
                  <c:v>13637</c:v>
                </c:pt>
                <c:pt idx="11">
                  <c:v>20051</c:v>
                </c:pt>
              </c:numCache>
            </c:numRef>
          </c:val>
          <c:extLst>
            <c:ext xmlns:c16="http://schemas.microsoft.com/office/drawing/2014/chart" uri="{C3380CC4-5D6E-409C-BE32-E72D297353CC}">
              <c16:uniqueId val="{00000002-23BA-4C10-B04B-3E0660671C7F}"/>
            </c:ext>
          </c:extLst>
        </c:ser>
        <c:dLbls>
          <c:showLegendKey val="0"/>
          <c:showVal val="0"/>
          <c:showCatName val="0"/>
          <c:showSerName val="0"/>
          <c:showPercent val="0"/>
          <c:showBubbleSize val="0"/>
        </c:dLbls>
        <c:gapWidth val="182"/>
        <c:axId val="1925982288"/>
        <c:axId val="1925990192"/>
      </c:barChart>
      <c:catAx>
        <c:axId val="1925982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990192"/>
        <c:crosses val="autoZero"/>
        <c:auto val="1"/>
        <c:lblAlgn val="ctr"/>
        <c:lblOffset val="100"/>
        <c:noMultiLvlLbl val="0"/>
      </c:catAx>
      <c:valAx>
        <c:axId val="1925990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98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8</xdr:col>
      <xdr:colOff>30480</xdr:colOff>
      <xdr:row>12</xdr:row>
      <xdr:rowOff>140969</xdr:rowOff>
    </xdr:from>
    <xdr:to>
      <xdr:col>17</xdr:col>
      <xdr:colOff>320040</xdr:colOff>
      <xdr:row>26</xdr:row>
      <xdr:rowOff>68579</xdr:rowOff>
    </xdr:to>
    <xdr:graphicFrame macro="">
      <xdr:nvGraphicFramePr>
        <xdr:cNvPr id="3" name="Chart 2">
          <a:extLst>
            <a:ext uri="{FF2B5EF4-FFF2-40B4-BE49-F238E27FC236}">
              <a16:creationId xmlns:a16="http://schemas.microsoft.com/office/drawing/2014/main" id="{183217F6-1BB9-4E69-8525-739CE325E7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6</xdr:row>
      <xdr:rowOff>167640</xdr:rowOff>
    </xdr:from>
    <xdr:to>
      <xdr:col>2</xdr:col>
      <xdr:colOff>571500</xdr:colOff>
      <xdr:row>14</xdr:row>
      <xdr:rowOff>45720</xdr:rowOff>
    </xdr:to>
    <mc:AlternateContent xmlns:mc="http://schemas.openxmlformats.org/markup-compatibility/2006" xmlns:a14="http://schemas.microsoft.com/office/drawing/2010/main">
      <mc:Choice Requires="a14">
        <xdr:graphicFrame macro="">
          <xdr:nvGraphicFramePr>
            <xdr:cNvPr id="4" name="Region 1">
              <a:extLst>
                <a:ext uri="{FF2B5EF4-FFF2-40B4-BE49-F238E27FC236}">
                  <a16:creationId xmlns:a16="http://schemas.microsoft.com/office/drawing/2014/main" id="{0276B83A-3976-4055-8D32-92899F62867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1264920"/>
              <a:ext cx="1790700" cy="1386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14</xdr:row>
      <xdr:rowOff>152399</xdr:rowOff>
    </xdr:from>
    <xdr:to>
      <xdr:col>3</xdr:col>
      <xdr:colOff>7620</xdr:colOff>
      <xdr:row>27</xdr:row>
      <xdr:rowOff>152400</xdr:rowOff>
    </xdr:to>
    <mc:AlternateContent xmlns:mc="http://schemas.openxmlformats.org/markup-compatibility/2006" xmlns:a14="http://schemas.microsoft.com/office/drawing/2010/main">
      <mc:Choice Requires="a14">
        <xdr:graphicFrame macro="">
          <xdr:nvGraphicFramePr>
            <xdr:cNvPr id="5" name="Country 1">
              <a:extLst>
                <a:ext uri="{FF2B5EF4-FFF2-40B4-BE49-F238E27FC236}">
                  <a16:creationId xmlns:a16="http://schemas.microsoft.com/office/drawing/2014/main" id="{FB4BA146-04A8-43BD-9870-E80B64D7DAEA}"/>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7620" y="2712719"/>
              <a:ext cx="1828800" cy="23774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373380</xdr:colOff>
      <xdr:row>1</xdr:row>
      <xdr:rowOff>7620</xdr:rowOff>
    </xdr:from>
    <xdr:to>
      <xdr:col>22</xdr:col>
      <xdr:colOff>91440</xdr:colOff>
      <xdr:row>26</xdr:row>
      <xdr:rowOff>60960</xdr:rowOff>
    </xdr:to>
    <xdr:graphicFrame macro="">
      <xdr:nvGraphicFramePr>
        <xdr:cNvPr id="6" name="Chart 5">
          <a:extLst>
            <a:ext uri="{FF2B5EF4-FFF2-40B4-BE49-F238E27FC236}">
              <a16:creationId xmlns:a16="http://schemas.microsoft.com/office/drawing/2014/main" id="{D0BCE0C8-0F3D-4628-8AA5-413E75058E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15240</xdr:colOff>
      <xdr:row>0</xdr:row>
      <xdr:rowOff>175260</xdr:rowOff>
    </xdr:from>
    <xdr:to>
      <xdr:col>2</xdr:col>
      <xdr:colOff>594360</xdr:colOff>
      <xdr:row>6</xdr:row>
      <xdr:rowOff>22860</xdr:rowOff>
    </xdr:to>
    <mc:AlternateContent xmlns:mc="http://schemas.openxmlformats.org/markup-compatibility/2006" xmlns:a14="http://schemas.microsoft.com/office/drawing/2010/main">
      <mc:Choice Requires="a14">
        <xdr:graphicFrame macro="">
          <xdr:nvGraphicFramePr>
            <xdr:cNvPr id="7" name="Sales Channel 1">
              <a:extLst>
                <a:ext uri="{FF2B5EF4-FFF2-40B4-BE49-F238E27FC236}">
                  <a16:creationId xmlns:a16="http://schemas.microsoft.com/office/drawing/2014/main" id="{290B5250-0167-4758-A4DC-CBBFDD1BD574}"/>
                </a:ext>
              </a:extLst>
            </xdr:cNvPr>
            <xdr:cNvGraphicFramePr/>
          </xdr:nvGraphicFramePr>
          <xdr:xfrm>
            <a:off x="0" y="0"/>
            <a:ext cx="0" cy="0"/>
          </xdr:xfrm>
          <a:graphic>
            <a:graphicData uri="http://schemas.microsoft.com/office/drawing/2010/slicer">
              <sle:slicer xmlns:sle="http://schemas.microsoft.com/office/drawing/2010/slicer" name="Sales Channel 1"/>
            </a:graphicData>
          </a:graphic>
        </xdr:graphicFrame>
      </mc:Choice>
      <mc:Fallback xmlns="">
        <xdr:sp macro="" textlink="">
          <xdr:nvSpPr>
            <xdr:cNvPr id="0" name=""/>
            <xdr:cNvSpPr>
              <a:spLocks noTextEdit="1"/>
            </xdr:cNvSpPr>
          </xdr:nvSpPr>
          <xdr:spPr>
            <a:xfrm>
              <a:off x="15240" y="175260"/>
              <a:ext cx="1798320"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1</xdr:row>
      <xdr:rowOff>0</xdr:rowOff>
    </xdr:from>
    <xdr:to>
      <xdr:col>7</xdr:col>
      <xdr:colOff>594360</xdr:colOff>
      <xdr:row>26</xdr:row>
      <xdr:rowOff>68580</xdr:rowOff>
    </xdr:to>
    <xdr:graphicFrame macro="">
      <xdr:nvGraphicFramePr>
        <xdr:cNvPr id="8" name="Chart 7">
          <a:extLst>
            <a:ext uri="{FF2B5EF4-FFF2-40B4-BE49-F238E27FC236}">
              <a16:creationId xmlns:a16="http://schemas.microsoft.com/office/drawing/2014/main" id="{47F81FC7-8774-4A05-A746-1549CC8C7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83820</xdr:colOff>
      <xdr:row>1</xdr:row>
      <xdr:rowOff>30480</xdr:rowOff>
    </xdr:from>
    <xdr:to>
      <xdr:col>17</xdr:col>
      <xdr:colOff>320040</xdr:colOff>
      <xdr:row>12</xdr:row>
      <xdr:rowOff>129540</xdr:rowOff>
    </xdr:to>
    <xdr:graphicFrame macro="">
      <xdr:nvGraphicFramePr>
        <xdr:cNvPr id="2" name="Chart 1">
          <a:extLst>
            <a:ext uri="{FF2B5EF4-FFF2-40B4-BE49-F238E27FC236}">
              <a16:creationId xmlns:a16="http://schemas.microsoft.com/office/drawing/2014/main" id="{29CC9552-9741-46CD-9AEB-F55314A823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31</xdr:row>
      <xdr:rowOff>0</xdr:rowOff>
    </xdr:from>
    <xdr:to>
      <xdr:col>3</xdr:col>
      <xdr:colOff>0</xdr:colOff>
      <xdr:row>50</xdr:row>
      <xdr:rowOff>106680</xdr:rowOff>
    </xdr:to>
    <mc:AlternateContent xmlns:mc="http://schemas.openxmlformats.org/markup-compatibility/2006" xmlns:a14="http://schemas.microsoft.com/office/drawing/2010/main">
      <mc:Choice Requires="a14">
        <xdr:graphicFrame macro="">
          <xdr:nvGraphicFramePr>
            <xdr:cNvPr id="9" name="Item Type 1">
              <a:extLst>
                <a:ext uri="{FF2B5EF4-FFF2-40B4-BE49-F238E27FC236}">
                  <a16:creationId xmlns:a16="http://schemas.microsoft.com/office/drawing/2014/main" id="{FA6EAE05-7C63-4562-AEB1-8CE62D743326}"/>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0" y="6339840"/>
              <a:ext cx="1828800" cy="3581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403860</xdr:colOff>
      <xdr:row>33</xdr:row>
      <xdr:rowOff>76200</xdr:rowOff>
    </xdr:from>
    <xdr:to>
      <xdr:col>21</xdr:col>
      <xdr:colOff>594360</xdr:colOff>
      <xdr:row>50</xdr:row>
      <xdr:rowOff>7620</xdr:rowOff>
    </xdr:to>
    <xdr:graphicFrame macro="">
      <xdr:nvGraphicFramePr>
        <xdr:cNvPr id="10" name="Chart 9">
          <a:extLst>
            <a:ext uri="{FF2B5EF4-FFF2-40B4-BE49-F238E27FC236}">
              <a16:creationId xmlns:a16="http://schemas.microsoft.com/office/drawing/2014/main" id="{7113D369-F61D-44F2-A89D-CB1544A565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22860</xdr:colOff>
      <xdr:row>33</xdr:row>
      <xdr:rowOff>68580</xdr:rowOff>
    </xdr:from>
    <xdr:to>
      <xdr:col>15</xdr:col>
      <xdr:colOff>381000</xdr:colOff>
      <xdr:row>50</xdr:row>
      <xdr:rowOff>38100</xdr:rowOff>
    </xdr:to>
    <xdr:graphicFrame macro="">
      <xdr:nvGraphicFramePr>
        <xdr:cNvPr id="11" name="Chart 10">
          <a:extLst>
            <a:ext uri="{FF2B5EF4-FFF2-40B4-BE49-F238E27FC236}">
              <a16:creationId xmlns:a16="http://schemas.microsoft.com/office/drawing/2014/main" id="{6EB3E680-0B06-487E-8EF4-71A5990933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575458</xdr:colOff>
      <xdr:row>1</xdr:row>
      <xdr:rowOff>15240</xdr:rowOff>
    </xdr:from>
    <xdr:to>
      <xdr:col>8</xdr:col>
      <xdr:colOff>537853</xdr:colOff>
      <xdr:row>3</xdr:row>
      <xdr:rowOff>167640</xdr:rowOff>
    </xdr:to>
    <xdr:pic>
      <xdr:nvPicPr>
        <xdr:cNvPr id="13" name="Graphic 12" descr="Shopping cart">
          <a:extLst>
            <a:ext uri="{FF2B5EF4-FFF2-40B4-BE49-F238E27FC236}">
              <a16:creationId xmlns:a16="http://schemas.microsoft.com/office/drawing/2014/main" id="{9540336E-4B24-3E1B-F7FF-9412BCE10C7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842658" y="243840"/>
          <a:ext cx="571995" cy="5181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548640</xdr:colOff>
      <xdr:row>15</xdr:row>
      <xdr:rowOff>171450</xdr:rowOff>
    </xdr:from>
    <xdr:to>
      <xdr:col>7</xdr:col>
      <xdr:colOff>106680</xdr:colOff>
      <xdr:row>29</xdr:row>
      <xdr:rowOff>0</xdr:rowOff>
    </xdr:to>
    <xdr:graphicFrame macro="">
      <xdr:nvGraphicFramePr>
        <xdr:cNvPr id="2" name="Chart 1">
          <a:extLst>
            <a:ext uri="{FF2B5EF4-FFF2-40B4-BE49-F238E27FC236}">
              <a16:creationId xmlns:a16="http://schemas.microsoft.com/office/drawing/2014/main" id="{04069DD6-6B9F-3C9C-C364-153F3D2941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388620</xdr:colOff>
      <xdr:row>16</xdr:row>
      <xdr:rowOff>64770</xdr:rowOff>
    </xdr:from>
    <xdr:to>
      <xdr:col>12</xdr:col>
      <xdr:colOff>449580</xdr:colOff>
      <xdr:row>29</xdr:row>
      <xdr:rowOff>175260</xdr:rowOff>
    </xdr:to>
    <xdr:graphicFrame macro="">
      <xdr:nvGraphicFramePr>
        <xdr:cNvPr id="3" name="Chart 2">
          <a:extLst>
            <a:ext uri="{FF2B5EF4-FFF2-40B4-BE49-F238E27FC236}">
              <a16:creationId xmlns:a16="http://schemas.microsoft.com/office/drawing/2014/main" id="{39F2EC66-EF48-BF35-8367-55DBF93462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83820</xdr:colOff>
      <xdr:row>5</xdr:row>
      <xdr:rowOff>99061</xdr:rowOff>
    </xdr:from>
    <xdr:to>
      <xdr:col>2</xdr:col>
      <xdr:colOff>594360</xdr:colOff>
      <xdr:row>12</xdr:row>
      <xdr:rowOff>175260</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EADBEDE6-50F7-992C-666F-0C494B87841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3820" y="1013461"/>
              <a:ext cx="1729740" cy="1356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13</xdr:row>
      <xdr:rowOff>15240</xdr:rowOff>
    </xdr:from>
    <xdr:to>
      <xdr:col>3</xdr:col>
      <xdr:colOff>60960</xdr:colOff>
      <xdr:row>26</xdr:row>
      <xdr:rowOff>104775</xdr:rowOff>
    </xdr:to>
    <mc:AlternateContent xmlns:mc="http://schemas.openxmlformats.org/markup-compatibility/2006" xmlns:a14="http://schemas.microsoft.com/office/drawing/2010/main">
      <mc:Choice Requires="a14">
        <xdr:graphicFrame macro="">
          <xdr:nvGraphicFramePr>
            <xdr:cNvPr id="5" name="Country">
              <a:extLst>
                <a:ext uri="{FF2B5EF4-FFF2-40B4-BE49-F238E27FC236}">
                  <a16:creationId xmlns:a16="http://schemas.microsoft.com/office/drawing/2014/main" id="{E82BFA71-CAAE-5FFD-2F17-31054DC003E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0960" y="2392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495300</xdr:colOff>
      <xdr:row>16</xdr:row>
      <xdr:rowOff>72390</xdr:rowOff>
    </xdr:from>
    <xdr:to>
      <xdr:col>15</xdr:col>
      <xdr:colOff>228600</xdr:colOff>
      <xdr:row>31</xdr:row>
      <xdr:rowOff>72390</xdr:rowOff>
    </xdr:to>
    <xdr:graphicFrame macro="">
      <xdr:nvGraphicFramePr>
        <xdr:cNvPr id="7" name="Chart 6">
          <a:extLst>
            <a:ext uri="{FF2B5EF4-FFF2-40B4-BE49-F238E27FC236}">
              <a16:creationId xmlns:a16="http://schemas.microsoft.com/office/drawing/2014/main" id="{75669CCF-A318-57EE-CFA5-5983806DC6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83820</xdr:colOff>
      <xdr:row>0</xdr:row>
      <xdr:rowOff>53341</xdr:rowOff>
    </xdr:from>
    <xdr:to>
      <xdr:col>3</xdr:col>
      <xdr:colOff>0</xdr:colOff>
      <xdr:row>5</xdr:row>
      <xdr:rowOff>76201</xdr:rowOff>
    </xdr:to>
    <mc:AlternateContent xmlns:mc="http://schemas.openxmlformats.org/markup-compatibility/2006" xmlns:a14="http://schemas.microsoft.com/office/drawing/2010/main">
      <mc:Choice Requires="a14">
        <xdr:graphicFrame macro="">
          <xdr:nvGraphicFramePr>
            <xdr:cNvPr id="8" name="Sales Channel">
              <a:extLst>
                <a:ext uri="{FF2B5EF4-FFF2-40B4-BE49-F238E27FC236}">
                  <a16:creationId xmlns:a16="http://schemas.microsoft.com/office/drawing/2014/main" id="{BA428236-6ED9-3D5F-B4D5-1E77E3FBF706}"/>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83820" y="53341"/>
              <a:ext cx="1744980" cy="937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495300</xdr:colOff>
      <xdr:row>16</xdr:row>
      <xdr:rowOff>19050</xdr:rowOff>
    </xdr:from>
    <xdr:to>
      <xdr:col>20</xdr:col>
      <xdr:colOff>1059180</xdr:colOff>
      <xdr:row>33</xdr:row>
      <xdr:rowOff>68580</xdr:rowOff>
    </xdr:to>
    <xdr:graphicFrame macro="">
      <xdr:nvGraphicFramePr>
        <xdr:cNvPr id="9" name="Chart 8">
          <a:extLst>
            <a:ext uri="{FF2B5EF4-FFF2-40B4-BE49-F238E27FC236}">
              <a16:creationId xmlns:a16="http://schemas.microsoft.com/office/drawing/2014/main" id="{60E51862-662C-D7C5-5FB8-47E534531A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198120</xdr:colOff>
      <xdr:row>34</xdr:row>
      <xdr:rowOff>152400</xdr:rowOff>
    </xdr:from>
    <xdr:to>
      <xdr:col>3</xdr:col>
      <xdr:colOff>198120</xdr:colOff>
      <xdr:row>54</xdr:row>
      <xdr:rowOff>76200</xdr:rowOff>
    </xdr:to>
    <mc:AlternateContent xmlns:mc="http://schemas.openxmlformats.org/markup-compatibility/2006" xmlns:a14="http://schemas.microsoft.com/office/drawing/2010/main">
      <mc:Choice Requires="a14">
        <xdr:graphicFrame macro="">
          <xdr:nvGraphicFramePr>
            <xdr:cNvPr id="6" name="Item Type">
              <a:extLst>
                <a:ext uri="{FF2B5EF4-FFF2-40B4-BE49-F238E27FC236}">
                  <a16:creationId xmlns:a16="http://schemas.microsoft.com/office/drawing/2014/main" id="{605BB918-6CA0-F6D3-9884-336687765157}"/>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98120" y="6370320"/>
              <a:ext cx="1828800" cy="3581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601980</xdr:colOff>
      <xdr:row>30</xdr:row>
      <xdr:rowOff>22861</xdr:rowOff>
    </xdr:from>
    <xdr:to>
      <xdr:col>4</xdr:col>
      <xdr:colOff>1821180</xdr:colOff>
      <xdr:row>35</xdr:row>
      <xdr:rowOff>7621</xdr:rowOff>
    </xdr:to>
    <mc:AlternateContent xmlns:mc="http://schemas.openxmlformats.org/markup-compatibility/2006" xmlns:a14="http://schemas.microsoft.com/office/drawing/2010/main">
      <mc:Choice Requires="a14">
        <xdr:graphicFrame macro="">
          <xdr:nvGraphicFramePr>
            <xdr:cNvPr id="10" name="Sales Channel 2">
              <a:extLst>
                <a:ext uri="{FF2B5EF4-FFF2-40B4-BE49-F238E27FC236}">
                  <a16:creationId xmlns:a16="http://schemas.microsoft.com/office/drawing/2014/main" id="{F7CC9820-3A18-C32E-67E2-757394E16DE2}"/>
                </a:ext>
              </a:extLst>
            </xdr:cNvPr>
            <xdr:cNvGraphicFramePr/>
          </xdr:nvGraphicFramePr>
          <xdr:xfrm>
            <a:off x="0" y="0"/>
            <a:ext cx="0" cy="0"/>
          </xdr:xfrm>
          <a:graphic>
            <a:graphicData uri="http://schemas.microsoft.com/office/drawing/2010/slicer">
              <sle:slicer xmlns:sle="http://schemas.microsoft.com/office/drawing/2010/slicer" name="Sales Channel 2"/>
            </a:graphicData>
          </a:graphic>
        </xdr:graphicFrame>
      </mc:Choice>
      <mc:Fallback xmlns="">
        <xdr:sp macro="" textlink="">
          <xdr:nvSpPr>
            <xdr:cNvPr id="0" name=""/>
            <xdr:cNvSpPr>
              <a:spLocks noTextEdit="1"/>
            </xdr:cNvSpPr>
          </xdr:nvSpPr>
          <xdr:spPr>
            <a:xfrm>
              <a:off x="2430780" y="5509261"/>
              <a:ext cx="182880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91440</xdr:colOff>
      <xdr:row>34</xdr:row>
      <xdr:rowOff>171450</xdr:rowOff>
    </xdr:from>
    <xdr:to>
      <xdr:col>11</xdr:col>
      <xdr:colOff>495300</xdr:colOff>
      <xdr:row>49</xdr:row>
      <xdr:rowOff>171450</xdr:rowOff>
    </xdr:to>
    <xdr:graphicFrame macro="">
      <xdr:nvGraphicFramePr>
        <xdr:cNvPr id="11" name="Chart 10">
          <a:extLst>
            <a:ext uri="{FF2B5EF4-FFF2-40B4-BE49-F238E27FC236}">
              <a16:creationId xmlns:a16="http://schemas.microsoft.com/office/drawing/2014/main" id="{9B4D24B7-0961-F5CD-4434-59752F8D7D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45720</xdr:colOff>
      <xdr:row>36</xdr:row>
      <xdr:rowOff>80010</xdr:rowOff>
    </xdr:from>
    <xdr:to>
      <xdr:col>20</xdr:col>
      <xdr:colOff>266700</xdr:colOff>
      <xdr:row>51</xdr:row>
      <xdr:rowOff>80010</xdr:rowOff>
    </xdr:to>
    <xdr:graphicFrame macro="">
      <xdr:nvGraphicFramePr>
        <xdr:cNvPr id="13" name="Chart 12">
          <a:extLst>
            <a:ext uri="{FF2B5EF4-FFF2-40B4-BE49-F238E27FC236}">
              <a16:creationId xmlns:a16="http://schemas.microsoft.com/office/drawing/2014/main" id="{BE3E5C06-EDF5-181F-D790-5FFCDC5C97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ersons/person5.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73.900584027775" createdVersion="8" refreshedVersion="8" minRefreshableVersion="3" recordCount="100" xr:uid="{0BECD34F-370E-487B-82CF-5D7A560E2C98}">
  <cacheSource type="worksheet">
    <worksheetSource ref="B1:O101" sheet="Master Data"/>
  </cacheSource>
  <cacheFields count="15">
    <cacheField name="Region" numFmtId="0">
      <sharedItems count="7">
        <s v="Australia and Oceania"/>
        <s v="Central America and the Caribbean"/>
        <s v="Europe"/>
        <s v="Sub-Saharan Africa"/>
        <s v="Asia"/>
        <s v="Middle East and North Africa"/>
        <s v="North America"/>
      </sharedItems>
    </cacheField>
    <cacheField name="Country" numFmtId="0">
      <sharedItems count="76">
        <s v="Tuvalu"/>
        <s v="Grenada"/>
        <s v="Russia"/>
        <s v="Sao Tome and Principe"/>
        <s v="Rwanda"/>
        <s v="Solomon Islands"/>
        <s v="Angola"/>
        <s v="Burkina Faso"/>
        <s v="Republic of the Congo"/>
        <s v="Senegal"/>
        <s v="Kyrgyzstan"/>
        <s v="Cape Verde"/>
        <s v="Bangladesh"/>
        <s v="Honduras"/>
        <s v="Mongolia"/>
        <s v="Bulgaria"/>
        <s v="Sri Lanka"/>
        <s v="Cameroon"/>
        <s v="Turkmenistan"/>
        <s v="East Timor"/>
        <s v="Norway"/>
        <s v="Portugal"/>
        <s v="New Zealand"/>
        <s v="Moldova "/>
        <s v="France"/>
        <s v="Kiribati"/>
        <s v="Mali"/>
        <s v="The Gambia"/>
        <s v="Switzerland"/>
        <s v="South Sudan"/>
        <s v="Australia"/>
        <s v="Myanmar"/>
        <s v="Djibouti"/>
        <s v="Costa Rica"/>
        <s v="Syria"/>
        <s v="Brunei"/>
        <s v="Niger"/>
        <s v="Azerbaijan"/>
        <s v="Slovakia"/>
        <s v="Comoros"/>
        <s v="Iceland"/>
        <s v="Macedonia"/>
        <s v="Mauritania"/>
        <s v="Albania"/>
        <s v="Lesotho"/>
        <s v="Saudi Arabia"/>
        <s v="Sierra Leone"/>
        <s v="Cote d'Ivoire"/>
        <s v="Fiji"/>
        <s v="Austria"/>
        <s v="United Kingdom"/>
        <s v="San Marino"/>
        <s v="Libya"/>
        <s v="Haiti"/>
        <s v="Gabon"/>
        <s v="Belize"/>
        <s v="Lithuania"/>
        <s v="Madagascar"/>
        <s v="Democratic Republic of the Congo"/>
        <s v="Pakistan"/>
        <s v="Mexico"/>
        <s v="Federated States of Micronesia"/>
        <s v="Laos"/>
        <s v="Monaco"/>
        <s v="Samoa "/>
        <s v="Spain"/>
        <s v="Lebanon"/>
        <s v="Iran"/>
        <s v="Zambia"/>
        <s v="Kenya"/>
        <s v="Kuwait"/>
        <s v="Slovenia"/>
        <s v="Romania"/>
        <s v="Nicaragua"/>
        <s v="Malaysia"/>
        <s v="Mozambique"/>
      </sharedItems>
    </cacheField>
    <cacheField name="Item Type" numFmtId="0">
      <sharedItems count="12">
        <s v="Baby Food"/>
        <s v="Cereal"/>
        <s v="Office Supplies"/>
        <s v="Fruits"/>
        <s v="Household"/>
        <s v="Vegetables"/>
        <s v="Personal Care"/>
        <s v="Clothes"/>
        <s v="Cosmetics"/>
        <s v="Beverages"/>
        <s v="Meat"/>
        <s v="Snacks"/>
      </sharedItems>
    </cacheField>
    <cacheField name="Sales Channel" numFmtId="0">
      <sharedItems count="2">
        <s v="Offline"/>
        <s v="Online"/>
      </sharedItems>
    </cacheField>
    <cacheField name="Order Priority" numFmtId="0">
      <sharedItems/>
    </cacheField>
    <cacheField name="Order Date" numFmtId="0">
      <sharedItems containsDate="1" containsMixedTypes="1" minDate="2010-02-02T00:00:00" maxDate="2017-11-04T00:00:00"/>
    </cacheField>
    <cacheField name="Order ID" numFmtId="0">
      <sharedItems containsSemiMixedTypes="0" containsString="0" containsNumber="1" containsInteger="1" minValue="114606559" maxValue="994022214"/>
    </cacheField>
    <cacheField name="Ship Date" numFmtId="0">
      <sharedItems containsDate="1" containsMixedTypes="1" minDate="2010-01-08T00:00:00" maxDate="2017-05-07T00:00:00"/>
    </cacheField>
    <cacheField name="Units Sold" numFmtId="0">
      <sharedItems containsSemiMixedTypes="0" containsString="0" containsNumber="1" containsInteger="1" minValue="124" maxValue="9925"/>
    </cacheField>
    <cacheField name="Unit Price" numFmtId="165">
      <sharedItems containsSemiMixedTypes="0" containsString="0" containsNumber="1" minValue="9.33" maxValue="668.27"/>
    </cacheField>
    <cacheField name="Unit Cost" numFmtId="165">
      <sharedItems containsSemiMixedTypes="0" containsString="0" containsNumber="1" minValue="6.92" maxValue="524.96"/>
    </cacheField>
    <cacheField name="unit profit" numFmtId="165">
      <sharedItems containsSemiMixedTypes="0" containsString="0" containsNumber="1" minValue="2.41" maxValue="173.87"/>
    </cacheField>
    <cacheField name="Total Revenue" numFmtId="164">
      <sharedItems containsSemiMixedTypes="0" containsString="0" containsNumber="1" minValue="4870.26" maxValue="5997054.9800000004"/>
    </cacheField>
    <cacheField name="Total Cost" numFmtId="164">
      <sharedItems containsSemiMixedTypes="0" containsString="0" containsNumber="1" minValue="3612.24" maxValue="4509793.96"/>
    </cacheField>
    <cacheField name="Total Profit" numFmtId="164">
      <sharedItems containsSemiMixedTypes="0" containsString="0" containsNumber="1" minValue="1258.02" maxValue="1719922.04"/>
    </cacheField>
  </cacheFields>
  <extLst>
    <ext xmlns:x14="http://schemas.microsoft.com/office/spreadsheetml/2009/9/main" uri="{725AE2AE-9491-48be-B2B4-4EB974FC3084}">
      <x14:pivotCacheDefinition pivotCacheId="3057099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s v="H"/>
    <s v="05-28-2010"/>
    <n v="669165933"/>
    <s v="6/27/2010"/>
    <n v="9925"/>
    <n v="255.28"/>
    <n v="159.41999999999999"/>
    <n v="95.860000000000014"/>
    <n v="2533654"/>
    <n v="1582243.5"/>
    <n v="951410.5"/>
  </r>
  <r>
    <x v="1"/>
    <x v="1"/>
    <x v="1"/>
    <x v="1"/>
    <s v="C"/>
    <s v="08-22-2012"/>
    <n v="963881480"/>
    <s v="9/15/2012"/>
    <n v="2804"/>
    <n v="205.7"/>
    <n v="117.11"/>
    <n v="88.589999999999989"/>
    <n v="576782.80000000005"/>
    <n v="328376.44"/>
    <n v="248406.36"/>
  </r>
  <r>
    <x v="2"/>
    <x v="2"/>
    <x v="2"/>
    <x v="0"/>
    <s v="L"/>
    <d v="2014-02-05T00:00:00"/>
    <n v="341417157"/>
    <d v="2014-08-05T00:00:00"/>
    <n v="1779"/>
    <n v="651.21"/>
    <n v="524.96"/>
    <n v="126.25"/>
    <n v="1158502.5900000001"/>
    <n v="933903.84"/>
    <n v="224598.75"/>
  </r>
  <r>
    <x v="3"/>
    <x v="3"/>
    <x v="3"/>
    <x v="1"/>
    <s v="C"/>
    <s v="06-20-2014"/>
    <n v="514321792"/>
    <d v="2014-05-07T00:00:00"/>
    <n v="8102"/>
    <n v="9.33"/>
    <n v="6.92"/>
    <n v="2.41"/>
    <n v="75591.66"/>
    <n v="56065.84"/>
    <n v="19525.82"/>
  </r>
  <r>
    <x v="3"/>
    <x v="4"/>
    <x v="2"/>
    <x v="0"/>
    <s v="L"/>
    <d v="2013-01-02T00:00:00"/>
    <n v="115456712"/>
    <d v="2013-06-02T00:00:00"/>
    <n v="5062"/>
    <n v="651.21"/>
    <n v="524.96"/>
    <n v="126.25"/>
    <n v="3296425.02"/>
    <n v="2657347.52"/>
    <n v="639077.5"/>
  </r>
  <r>
    <x v="0"/>
    <x v="5"/>
    <x v="0"/>
    <x v="1"/>
    <s v="C"/>
    <d v="2015-04-02T00:00:00"/>
    <n v="547995746"/>
    <s v="2/21/2015"/>
    <n v="2974"/>
    <n v="255.28"/>
    <n v="159.41999999999999"/>
    <n v="95.860000000000014"/>
    <n v="759202.72"/>
    <n v="474115.08"/>
    <n v="285087.64"/>
  </r>
  <r>
    <x v="3"/>
    <x v="6"/>
    <x v="4"/>
    <x v="0"/>
    <s v="M"/>
    <s v="04-23-2011"/>
    <n v="135425221"/>
    <s v="4/27/2011"/>
    <n v="4187"/>
    <n v="668.27"/>
    <n v="502.54"/>
    <n v="165.72999999999996"/>
    <n v="2798046.49"/>
    <n v="2104134.98"/>
    <n v="693911.51"/>
  </r>
  <r>
    <x v="3"/>
    <x v="7"/>
    <x v="5"/>
    <x v="1"/>
    <s v="H"/>
    <s v="07-17-2012"/>
    <n v="871543967"/>
    <s v="7/27/2012"/>
    <n v="8082"/>
    <n v="154.06"/>
    <n v="90.93"/>
    <n v="63.129999999999995"/>
    <n v="1245112.92"/>
    <n v="734896.26"/>
    <n v="510216.66"/>
  </r>
  <r>
    <x v="3"/>
    <x v="8"/>
    <x v="6"/>
    <x v="0"/>
    <s v="M"/>
    <s v="07-14-2015"/>
    <n v="770463311"/>
    <s v="8/25/2015"/>
    <n v="6070"/>
    <n v="81.73"/>
    <n v="56.67"/>
    <n v="25.060000000000002"/>
    <n v="496101.1"/>
    <n v="343986.9"/>
    <n v="152114.20000000001"/>
  </r>
  <r>
    <x v="3"/>
    <x v="9"/>
    <x v="1"/>
    <x v="1"/>
    <s v="H"/>
    <s v="04-18-2014"/>
    <n v="616607081"/>
    <s v="5/30/2014"/>
    <n v="6593"/>
    <n v="205.7"/>
    <n v="117.11"/>
    <n v="88.589999999999989"/>
    <n v="1356180.1"/>
    <n v="772106.23"/>
    <n v="584073.87"/>
  </r>
  <r>
    <x v="4"/>
    <x v="10"/>
    <x v="5"/>
    <x v="1"/>
    <s v="H"/>
    <s v="06-24-2011"/>
    <n v="814711606"/>
    <d v="2011-12-07T00:00:00"/>
    <n v="124"/>
    <n v="154.06"/>
    <n v="90.93"/>
    <n v="63.129999999999995"/>
    <n v="19103.439999999999"/>
    <n v="11275.32"/>
    <n v="7828.12"/>
  </r>
  <r>
    <x v="3"/>
    <x v="11"/>
    <x v="7"/>
    <x v="0"/>
    <s v="H"/>
    <d v="2014-02-08T00:00:00"/>
    <n v="939825713"/>
    <s v="8/19/2014"/>
    <n v="4168"/>
    <n v="109.28"/>
    <n v="35.840000000000003"/>
    <n v="73.44"/>
    <n v="455479.03999999998"/>
    <n v="149381.12"/>
    <n v="306097.91999999998"/>
  </r>
  <r>
    <x v="4"/>
    <x v="12"/>
    <x v="7"/>
    <x v="1"/>
    <s v="L"/>
    <s v="01-13-2017"/>
    <n v="187310731"/>
    <d v="2017-01-03T00:00:00"/>
    <n v="8263"/>
    <n v="109.28"/>
    <n v="35.840000000000003"/>
    <n v="73.44"/>
    <n v="902980.64"/>
    <n v="296145.91999999998"/>
    <n v="606834.72"/>
  </r>
  <r>
    <x v="1"/>
    <x v="13"/>
    <x v="4"/>
    <x v="0"/>
    <s v="H"/>
    <d v="2017-08-02T00:00:00"/>
    <n v="522840487"/>
    <s v="2/13/2017"/>
    <n v="8974"/>
    <n v="668.27"/>
    <n v="502.54"/>
    <n v="165.72999999999996"/>
    <n v="5997054.9800000004"/>
    <n v="4509793.96"/>
    <n v="1487261.02"/>
  </r>
  <r>
    <x v="4"/>
    <x v="14"/>
    <x v="6"/>
    <x v="0"/>
    <s v="C"/>
    <s v="02-19-2014"/>
    <n v="832401311"/>
    <s v="2/23/2014"/>
    <n v="4901"/>
    <n v="81.73"/>
    <n v="56.67"/>
    <n v="25.060000000000002"/>
    <n v="400558.73"/>
    <n v="277739.67"/>
    <n v="122819.06"/>
  </r>
  <r>
    <x v="2"/>
    <x v="15"/>
    <x v="7"/>
    <x v="1"/>
    <s v="M"/>
    <s v="04-23-2012"/>
    <n v="972292029"/>
    <d v="2012-03-06T00:00:00"/>
    <n v="1673"/>
    <n v="109.28"/>
    <n v="35.840000000000003"/>
    <n v="73.44"/>
    <n v="182825.44"/>
    <n v="59960.32"/>
    <n v="122865.12"/>
  </r>
  <r>
    <x v="4"/>
    <x v="16"/>
    <x v="8"/>
    <x v="0"/>
    <s v="M"/>
    <s v="11-19-2016"/>
    <n v="419123971"/>
    <s v="12/18/2016"/>
    <n v="6952"/>
    <n v="437.2"/>
    <n v="263.33"/>
    <n v="173.87"/>
    <n v="3039414.4"/>
    <n v="1830670.16"/>
    <n v="1208744.24"/>
  </r>
  <r>
    <x v="3"/>
    <x v="17"/>
    <x v="9"/>
    <x v="0"/>
    <s v="C"/>
    <d v="2015-01-04T00:00:00"/>
    <n v="519820964"/>
    <s v="4/18/2015"/>
    <n v="5430"/>
    <n v="47.45"/>
    <n v="31.79"/>
    <n v="15.660000000000004"/>
    <n v="257653.5"/>
    <n v="172619.7"/>
    <n v="85033.8"/>
  </r>
  <r>
    <x v="4"/>
    <x v="18"/>
    <x v="4"/>
    <x v="0"/>
    <s v="L"/>
    <s v="12-30-2010"/>
    <n v="441619336"/>
    <s v="1/20/2011"/>
    <n v="3830"/>
    <n v="668.27"/>
    <n v="502.54"/>
    <n v="165.72999999999996"/>
    <n v="2559474.1"/>
    <n v="1924728.2"/>
    <n v="634745.9"/>
  </r>
  <r>
    <x v="0"/>
    <x v="19"/>
    <x v="10"/>
    <x v="1"/>
    <s v="L"/>
    <s v="07-31-2012"/>
    <n v="322067916"/>
    <d v="2012-11-09T00:00:00"/>
    <n v="5908"/>
    <n v="421.89"/>
    <n v="364.69"/>
    <n v="57.199999999999989"/>
    <n v="2492526.12"/>
    <n v="2154588.52"/>
    <n v="337937.6"/>
  </r>
  <r>
    <x v="2"/>
    <x v="20"/>
    <x v="0"/>
    <x v="1"/>
    <s v="L"/>
    <s v="05-14-2014"/>
    <n v="819028031"/>
    <s v="6/28/2014"/>
    <n v="7450"/>
    <n v="255.28"/>
    <n v="159.41999999999999"/>
    <n v="95.860000000000014"/>
    <n v="1901836"/>
    <n v="1187679"/>
    <n v="714157"/>
  </r>
  <r>
    <x v="2"/>
    <x v="21"/>
    <x v="0"/>
    <x v="1"/>
    <s v="H"/>
    <s v="07-31-2015"/>
    <n v="860673511"/>
    <d v="2015-03-09T00:00:00"/>
    <n v="1273"/>
    <n v="255.28"/>
    <n v="159.41999999999999"/>
    <n v="95.860000000000014"/>
    <n v="324971.44"/>
    <n v="202941.66"/>
    <n v="122029.78"/>
  </r>
  <r>
    <x v="1"/>
    <x v="13"/>
    <x v="11"/>
    <x v="1"/>
    <s v="L"/>
    <s v="06-30-2016"/>
    <n v="795490682"/>
    <s v="7/26/2016"/>
    <n v="2225"/>
    <n v="152.58000000000001"/>
    <n v="97.44"/>
    <n v="55.140000000000015"/>
    <n v="339490.5"/>
    <n v="216804"/>
    <n v="122686.5"/>
  </r>
  <r>
    <x v="0"/>
    <x v="22"/>
    <x v="3"/>
    <x v="1"/>
    <s v="H"/>
    <d v="2014-08-09T00:00:00"/>
    <n v="142278373"/>
    <d v="2014-04-10T00:00:00"/>
    <n v="2187"/>
    <n v="9.33"/>
    <n v="6.92"/>
    <n v="2.41"/>
    <n v="20404.71"/>
    <n v="15134.04"/>
    <n v="5270.67"/>
  </r>
  <r>
    <x v="2"/>
    <x v="23"/>
    <x v="6"/>
    <x v="1"/>
    <s v="L"/>
    <d v="2016-07-05T00:00:00"/>
    <n v="740147912"/>
    <d v="2016-10-05T00:00:00"/>
    <n v="5070"/>
    <n v="81.73"/>
    <n v="56.67"/>
    <n v="25.060000000000002"/>
    <n v="414371.1"/>
    <n v="287316.90000000002"/>
    <n v="127054.2"/>
  </r>
  <r>
    <x v="2"/>
    <x v="24"/>
    <x v="8"/>
    <x v="1"/>
    <s v="H"/>
    <s v="05-22-2017"/>
    <n v="898523128"/>
    <d v="2017-05-06T00:00:00"/>
    <n v="1815"/>
    <n v="437.2"/>
    <n v="263.33"/>
    <n v="173.87"/>
    <n v="793518"/>
    <n v="477943.95"/>
    <n v="315574.05"/>
  </r>
  <r>
    <x v="0"/>
    <x v="25"/>
    <x v="3"/>
    <x v="1"/>
    <s v="M"/>
    <s v="10-13-2014"/>
    <n v="347140347"/>
    <d v="2014-10-11T00:00:00"/>
    <n v="5398"/>
    <n v="9.33"/>
    <n v="6.92"/>
    <n v="2.41"/>
    <n v="50363.34"/>
    <n v="37354.160000000003"/>
    <n v="13009.18"/>
  </r>
  <r>
    <x v="3"/>
    <x v="26"/>
    <x v="3"/>
    <x v="1"/>
    <s v="L"/>
    <d v="2010-07-05T00:00:00"/>
    <n v="686048400"/>
    <d v="2010-10-05T00:00:00"/>
    <n v="5822"/>
    <n v="9.33"/>
    <n v="6.92"/>
    <n v="2.41"/>
    <n v="54319.26"/>
    <n v="40288.239999999998"/>
    <n v="14031.02"/>
  </r>
  <r>
    <x v="2"/>
    <x v="20"/>
    <x v="9"/>
    <x v="0"/>
    <s v="C"/>
    <s v="07-18-2014"/>
    <n v="435608613"/>
    <s v="7/30/2014"/>
    <n v="5124"/>
    <n v="47.45"/>
    <n v="31.79"/>
    <n v="15.660000000000004"/>
    <n v="243133.8"/>
    <n v="162891.96"/>
    <n v="80241.84"/>
  </r>
  <r>
    <x v="3"/>
    <x v="27"/>
    <x v="4"/>
    <x v="0"/>
    <s v="L"/>
    <s v="05-26-2012"/>
    <n v="886494815"/>
    <d v="2012-09-06T00:00:00"/>
    <n v="2370"/>
    <n v="668.27"/>
    <n v="502.54"/>
    <n v="165.72999999999996"/>
    <n v="1583799.9"/>
    <n v="1191019.8"/>
    <n v="392780.1"/>
  </r>
  <r>
    <x v="2"/>
    <x v="28"/>
    <x v="8"/>
    <x v="0"/>
    <s v="M"/>
    <s v="09-17-2012"/>
    <n v="249693334"/>
    <s v="10/20/2012"/>
    <n v="8661"/>
    <n v="437.2"/>
    <n v="263.33"/>
    <n v="173.87"/>
    <n v="3786589.2"/>
    <n v="2280701.13"/>
    <n v="1505888.07"/>
  </r>
  <r>
    <x v="3"/>
    <x v="29"/>
    <x v="6"/>
    <x v="0"/>
    <s v="C"/>
    <s v="12-29-2013"/>
    <n v="406502997"/>
    <s v="1/28/2014"/>
    <n v="2125"/>
    <n v="81.73"/>
    <n v="56.67"/>
    <n v="25.060000000000002"/>
    <n v="173676.25"/>
    <n v="120423.75"/>
    <n v="53252.5"/>
  </r>
  <r>
    <x v="0"/>
    <x v="30"/>
    <x v="2"/>
    <x v="1"/>
    <s v="C"/>
    <s v="10-27-2015"/>
    <n v="158535134"/>
    <s v="11/25/2015"/>
    <n v="2924"/>
    <n v="651.21"/>
    <n v="524.96"/>
    <n v="126.25"/>
    <n v="1904138.04"/>
    <n v="1534983.04"/>
    <n v="369155"/>
  </r>
  <r>
    <x v="4"/>
    <x v="31"/>
    <x v="4"/>
    <x v="0"/>
    <s v="H"/>
    <s v="01-16-2015"/>
    <n v="177713572"/>
    <d v="2015-01-03T00:00:00"/>
    <n v="8250"/>
    <n v="668.27"/>
    <n v="502.54"/>
    <n v="165.72999999999996"/>
    <n v="5513227.5"/>
    <n v="4145955"/>
    <n v="1367272.5"/>
  </r>
  <r>
    <x v="3"/>
    <x v="32"/>
    <x v="11"/>
    <x v="1"/>
    <s v="M"/>
    <s v="02-25-2017"/>
    <n v="756274640"/>
    <s v="2/25/2017"/>
    <n v="7327"/>
    <n v="152.58000000000001"/>
    <n v="97.44"/>
    <n v="55.140000000000015"/>
    <n v="1117953.6599999999"/>
    <n v="713942.88"/>
    <n v="404010.78"/>
  </r>
  <r>
    <x v="1"/>
    <x v="33"/>
    <x v="6"/>
    <x v="0"/>
    <s v="L"/>
    <d v="2017-08-05T00:00:00"/>
    <n v="456767165"/>
    <s v="5/21/2017"/>
    <n v="6409"/>
    <n v="81.73"/>
    <n v="56.67"/>
    <n v="25.060000000000002"/>
    <n v="523807.57"/>
    <n v="363198.03"/>
    <n v="160609.54"/>
  </r>
  <r>
    <x v="5"/>
    <x v="34"/>
    <x v="3"/>
    <x v="1"/>
    <s v="L"/>
    <s v="11-22-2011"/>
    <n v="162052476"/>
    <d v="2011-03-12T00:00:00"/>
    <n v="3784"/>
    <n v="9.33"/>
    <n v="6.92"/>
    <n v="2.41"/>
    <n v="35304.720000000001"/>
    <n v="26185.279999999999"/>
    <n v="9119.44"/>
  </r>
  <r>
    <x v="3"/>
    <x v="27"/>
    <x v="10"/>
    <x v="1"/>
    <s v="M"/>
    <s v="01-14-2017"/>
    <n v="825304400"/>
    <s v="1/23/2017"/>
    <n v="4767"/>
    <n v="421.89"/>
    <n v="364.69"/>
    <n v="57.199999999999989"/>
    <n v="2011149.63"/>
    <n v="1738477.23"/>
    <n v="272672.40000000002"/>
  </r>
  <r>
    <x v="4"/>
    <x v="35"/>
    <x v="2"/>
    <x v="1"/>
    <s v="L"/>
    <d v="2012-01-04T00:00:00"/>
    <n v="320009267"/>
    <d v="2012-08-05T00:00:00"/>
    <n v="6708"/>
    <n v="651.21"/>
    <n v="524.96"/>
    <n v="126.25"/>
    <n v="4368316.68"/>
    <n v="3521431.68"/>
    <n v="846885"/>
  </r>
  <r>
    <x v="2"/>
    <x v="15"/>
    <x v="2"/>
    <x v="1"/>
    <s v="M"/>
    <s v="02-16-2012"/>
    <n v="189965903"/>
    <s v="2/28/2012"/>
    <n v="3987"/>
    <n v="651.21"/>
    <n v="524.96"/>
    <n v="126.25"/>
    <n v="2596374.27"/>
    <n v="2093015.52"/>
    <n v="503358.75"/>
  </r>
  <r>
    <x v="3"/>
    <x v="36"/>
    <x v="6"/>
    <x v="1"/>
    <s v="H"/>
    <d v="2017-11-03T00:00:00"/>
    <n v="699285638"/>
    <s v="3/28/2017"/>
    <n v="3015"/>
    <n v="81.73"/>
    <n v="56.67"/>
    <n v="25.060000000000002"/>
    <n v="246415.95"/>
    <n v="170860.05"/>
    <n v="75555.899999999994"/>
  </r>
  <r>
    <x v="5"/>
    <x v="37"/>
    <x v="8"/>
    <x v="1"/>
    <s v="M"/>
    <d v="2010-06-02T00:00:00"/>
    <n v="382392299"/>
    <s v="2/25/2010"/>
    <n v="7234"/>
    <n v="437.2"/>
    <n v="263.33"/>
    <n v="173.87"/>
    <n v="3162704.8"/>
    <n v="1904929.22"/>
    <n v="1257775.58"/>
  </r>
  <r>
    <x v="3"/>
    <x v="27"/>
    <x v="1"/>
    <x v="0"/>
    <s v="H"/>
    <d v="2012-07-06T00:00:00"/>
    <n v="994022214"/>
    <d v="2012-08-06T00:00:00"/>
    <n v="2117"/>
    <n v="205.7"/>
    <n v="117.11"/>
    <n v="88.589999999999989"/>
    <n v="435466.9"/>
    <n v="247921.87"/>
    <n v="187545.03"/>
  </r>
  <r>
    <x v="2"/>
    <x v="38"/>
    <x v="5"/>
    <x v="1"/>
    <s v="H"/>
    <d v="2012-06-10T00:00:00"/>
    <n v="759224212"/>
    <d v="2012-10-11T00:00:00"/>
    <n v="171"/>
    <n v="154.06"/>
    <n v="90.93"/>
    <n v="63.129999999999995"/>
    <n v="26344.26"/>
    <n v="15549.03"/>
    <n v="10795.23"/>
  </r>
  <r>
    <x v="4"/>
    <x v="31"/>
    <x v="7"/>
    <x v="1"/>
    <s v="H"/>
    <s v="11-14-2015"/>
    <n v="223359620"/>
    <s v="11/18/2015"/>
    <n v="5930"/>
    <n v="109.28"/>
    <n v="35.840000000000003"/>
    <n v="73.44"/>
    <n v="648030.4"/>
    <n v="212531.20000000001"/>
    <n v="435499.2"/>
  </r>
  <r>
    <x v="3"/>
    <x v="39"/>
    <x v="1"/>
    <x v="0"/>
    <s v="H"/>
    <s v="03-29-2016"/>
    <n v="902102267"/>
    <s v="4/29/2016"/>
    <n v="962"/>
    <n v="205.7"/>
    <n v="117.11"/>
    <n v="88.589999999999989"/>
    <n v="197883.4"/>
    <n v="112659.82"/>
    <n v="85223.58"/>
  </r>
  <r>
    <x v="2"/>
    <x v="40"/>
    <x v="8"/>
    <x v="1"/>
    <s v="C"/>
    <s v="12-31-2016"/>
    <n v="331438481"/>
    <s v="12/31/2016"/>
    <n v="8867"/>
    <n v="437.2"/>
    <n v="263.33"/>
    <n v="173.87"/>
    <n v="3876652.4"/>
    <n v="2334947.11"/>
    <n v="1541705.29"/>
  </r>
  <r>
    <x v="2"/>
    <x v="28"/>
    <x v="6"/>
    <x v="1"/>
    <s v="M"/>
    <s v="12-23-2010"/>
    <n v="617667090"/>
    <s v="1/31/2011"/>
    <n v="273"/>
    <n v="81.73"/>
    <n v="56.67"/>
    <n v="25.060000000000002"/>
    <n v="22312.29"/>
    <n v="15470.91"/>
    <n v="6841.38"/>
  </r>
  <r>
    <x v="2"/>
    <x v="41"/>
    <x v="7"/>
    <x v="0"/>
    <s v="C"/>
    <s v="10-14-2014"/>
    <n v="787399423"/>
    <s v="11/14/2014"/>
    <n v="7842"/>
    <n v="109.28"/>
    <n v="35.840000000000003"/>
    <n v="73.44"/>
    <n v="856973.76"/>
    <n v="281057.28000000003"/>
    <n v="575916.48"/>
  </r>
  <r>
    <x v="3"/>
    <x v="42"/>
    <x v="2"/>
    <x v="0"/>
    <s v="C"/>
    <d v="2012-11-01T00:00:00"/>
    <n v="837559306"/>
    <s v="1/13/2012"/>
    <n v="1266"/>
    <n v="651.21"/>
    <n v="524.96"/>
    <n v="126.25"/>
    <n v="824431.86"/>
    <n v="664599.36"/>
    <n v="159832.5"/>
  </r>
  <r>
    <x v="2"/>
    <x v="43"/>
    <x v="7"/>
    <x v="1"/>
    <s v="C"/>
    <d v="2010-02-02T00:00:00"/>
    <n v="385383069"/>
    <s v="3/18/2010"/>
    <n v="2269"/>
    <n v="109.28"/>
    <n v="35.840000000000003"/>
    <n v="73.44"/>
    <n v="247956.32"/>
    <n v="81320.960000000006"/>
    <n v="166635.35999999999"/>
  </r>
  <r>
    <x v="3"/>
    <x v="44"/>
    <x v="3"/>
    <x v="1"/>
    <s v="L"/>
    <s v="08-18-2013"/>
    <n v="918419539"/>
    <s v="9/18/2013"/>
    <n v="9606"/>
    <n v="9.33"/>
    <n v="6.92"/>
    <n v="2.41"/>
    <n v="89623.98"/>
    <n v="66473.52"/>
    <n v="23150.46"/>
  </r>
  <r>
    <x v="5"/>
    <x v="45"/>
    <x v="1"/>
    <x v="1"/>
    <s v="M"/>
    <s v="03-25-2013"/>
    <n v="844530045"/>
    <s v="3/28/2013"/>
    <n v="4063"/>
    <n v="205.7"/>
    <n v="117.11"/>
    <n v="88.589999999999989"/>
    <n v="835759.1"/>
    <n v="475817.93"/>
    <n v="359941.17"/>
  </r>
  <r>
    <x v="3"/>
    <x v="46"/>
    <x v="2"/>
    <x v="0"/>
    <s v="M"/>
    <s v="11-26-2011"/>
    <n v="441888415"/>
    <d v="2012-07-01T00:00:00"/>
    <n v="3457"/>
    <n v="651.21"/>
    <n v="524.96"/>
    <n v="126.25"/>
    <n v="2251232.9700000002"/>
    <n v="1814786.72"/>
    <n v="436446.25"/>
  </r>
  <r>
    <x v="3"/>
    <x v="3"/>
    <x v="3"/>
    <x v="0"/>
    <s v="H"/>
    <s v="09-17-2013"/>
    <n v="508980977"/>
    <s v="10/24/2013"/>
    <n v="7637"/>
    <n v="9.33"/>
    <n v="6.92"/>
    <n v="2.41"/>
    <n v="71253.210000000006"/>
    <n v="52848.04"/>
    <n v="18405.169999999998"/>
  </r>
  <r>
    <x v="3"/>
    <x v="47"/>
    <x v="7"/>
    <x v="1"/>
    <s v="C"/>
    <d v="2012-08-06T00:00:00"/>
    <n v="114606559"/>
    <s v="6/27/2012"/>
    <n v="3482"/>
    <n v="109.28"/>
    <n v="35.840000000000003"/>
    <n v="73.44"/>
    <n v="380512.96"/>
    <n v="124794.88"/>
    <n v="255718.08"/>
  </r>
  <r>
    <x v="0"/>
    <x v="48"/>
    <x v="7"/>
    <x v="0"/>
    <s v="C"/>
    <s v="06-30-2010"/>
    <n v="647876489"/>
    <d v="2010-01-08T00:00:00"/>
    <n v="9905"/>
    <n v="109.28"/>
    <n v="35.840000000000003"/>
    <n v="73.44"/>
    <n v="1082418.3999999999"/>
    <n v="354995.20000000001"/>
    <n v="727423.2"/>
  </r>
  <r>
    <x v="2"/>
    <x v="49"/>
    <x v="8"/>
    <x v="0"/>
    <s v="H"/>
    <s v="02-23-2015"/>
    <n v="868214595"/>
    <d v="2015-02-03T00:00:00"/>
    <n v="2847"/>
    <n v="437.2"/>
    <n v="263.33"/>
    <n v="173.87"/>
    <n v="1244708.3999999999"/>
    <n v="749700.51"/>
    <n v="495007.89"/>
  </r>
  <r>
    <x v="2"/>
    <x v="50"/>
    <x v="4"/>
    <x v="1"/>
    <s v="L"/>
    <d v="2012-05-01T00:00:00"/>
    <n v="955357205"/>
    <s v="2/14/2012"/>
    <n v="282"/>
    <n v="668.27"/>
    <n v="502.54"/>
    <n v="165.72999999999996"/>
    <n v="188452.14"/>
    <n v="141716.28"/>
    <n v="46735.86"/>
  </r>
  <r>
    <x v="3"/>
    <x v="32"/>
    <x v="8"/>
    <x v="0"/>
    <s v="H"/>
    <d v="2014-07-04T00:00:00"/>
    <n v="259353148"/>
    <s v="4/19/2014"/>
    <n v="7215"/>
    <n v="437.2"/>
    <n v="263.33"/>
    <n v="173.87"/>
    <n v="3154398"/>
    <n v="1899925.95"/>
    <n v="1254472.05"/>
  </r>
  <r>
    <x v="0"/>
    <x v="30"/>
    <x v="1"/>
    <x v="0"/>
    <s v="H"/>
    <d v="2013-09-06T00:00:00"/>
    <n v="450563752"/>
    <d v="2013-02-07T00:00:00"/>
    <n v="682"/>
    <n v="205.7"/>
    <n v="117.11"/>
    <n v="88.589999999999989"/>
    <n v="140287.4"/>
    <n v="79869.02"/>
    <n v="60418.38"/>
  </r>
  <r>
    <x v="2"/>
    <x v="51"/>
    <x v="0"/>
    <x v="1"/>
    <s v="L"/>
    <s v="06-26-2013"/>
    <n v="569662845"/>
    <d v="2013-01-07T00:00:00"/>
    <n v="4750"/>
    <n v="255.28"/>
    <n v="159.41999999999999"/>
    <n v="95.860000000000014"/>
    <n v="1212580"/>
    <n v="757245"/>
    <n v="455335"/>
  </r>
  <r>
    <x v="3"/>
    <x v="17"/>
    <x v="2"/>
    <x v="1"/>
    <s v="M"/>
    <d v="2011-07-11T00:00:00"/>
    <n v="177636754"/>
    <s v="11/15/2011"/>
    <n v="5518"/>
    <n v="651.21"/>
    <n v="524.96"/>
    <n v="126.25"/>
    <n v="3593376.78"/>
    <n v="2896729.28"/>
    <n v="696647.5"/>
  </r>
  <r>
    <x v="5"/>
    <x v="52"/>
    <x v="7"/>
    <x v="0"/>
    <s v="H"/>
    <s v="10-30-2010"/>
    <n v="705784308"/>
    <s v="11/17/2010"/>
    <n v="6116"/>
    <n v="109.28"/>
    <n v="35.840000000000003"/>
    <n v="73.44"/>
    <n v="668356.48"/>
    <n v="219197.44"/>
    <n v="449159.04"/>
  </r>
  <r>
    <x v="1"/>
    <x v="53"/>
    <x v="8"/>
    <x v="0"/>
    <s v="H"/>
    <s v="10-13-2013"/>
    <n v="505716836"/>
    <s v="11/16/2013"/>
    <n v="1705"/>
    <n v="437.2"/>
    <n v="263.33"/>
    <n v="173.87"/>
    <n v="745426"/>
    <n v="448977.65"/>
    <n v="296448.34999999998"/>
  </r>
  <r>
    <x v="3"/>
    <x v="4"/>
    <x v="8"/>
    <x v="0"/>
    <s v="H"/>
    <d v="2013-11-10T00:00:00"/>
    <n v="699358165"/>
    <s v="11/25/2013"/>
    <n v="4477"/>
    <n v="437.2"/>
    <n v="263.33"/>
    <n v="173.87"/>
    <n v="1957344.4"/>
    <n v="1178928.4099999999"/>
    <n v="778415.99"/>
  </r>
  <r>
    <x v="3"/>
    <x v="54"/>
    <x v="6"/>
    <x v="0"/>
    <s v="L"/>
    <d v="2012-08-07T00:00:00"/>
    <n v="228944623"/>
    <d v="2012-09-07T00:00:00"/>
    <n v="8656"/>
    <n v="81.73"/>
    <n v="56.67"/>
    <n v="25.060000000000002"/>
    <n v="707454.88"/>
    <n v="490535.52"/>
    <n v="216919.36"/>
  </r>
  <r>
    <x v="1"/>
    <x v="55"/>
    <x v="7"/>
    <x v="0"/>
    <s v="M"/>
    <s v="07-25-2016"/>
    <n v="807025039"/>
    <d v="2016-07-09T00:00:00"/>
    <n v="5498"/>
    <n v="109.28"/>
    <n v="35.840000000000003"/>
    <n v="73.44"/>
    <n v="600821.43999999994"/>
    <n v="197048.32000000001"/>
    <n v="403773.12"/>
  </r>
  <r>
    <x v="2"/>
    <x v="56"/>
    <x v="2"/>
    <x v="0"/>
    <s v="H"/>
    <s v="10-24-2010"/>
    <n v="166460740"/>
    <s v="11/17/2010"/>
    <n v="8287"/>
    <n v="651.21"/>
    <n v="524.96"/>
    <n v="126.25"/>
    <n v="5396577.2699999996"/>
    <n v="4350343.5199999996"/>
    <n v="1046233.75"/>
  </r>
  <r>
    <x v="3"/>
    <x v="57"/>
    <x v="7"/>
    <x v="0"/>
    <s v="L"/>
    <s v="04-25-2015"/>
    <n v="610425555"/>
    <s v="5/28/2015"/>
    <n v="7342"/>
    <n v="109.28"/>
    <n v="35.840000000000003"/>
    <n v="73.44"/>
    <n v="802333.76"/>
    <n v="263137.28000000003"/>
    <n v="539196.48"/>
  </r>
  <r>
    <x v="4"/>
    <x v="18"/>
    <x v="2"/>
    <x v="1"/>
    <s v="M"/>
    <s v="04-23-2013"/>
    <n v="462405812"/>
    <s v="5/20/2013"/>
    <n v="5010"/>
    <n v="651.21"/>
    <n v="524.96"/>
    <n v="126.25"/>
    <n v="3262562.1"/>
    <n v="2630049.6"/>
    <n v="632512.5"/>
  </r>
  <r>
    <x v="5"/>
    <x v="52"/>
    <x v="3"/>
    <x v="1"/>
    <s v="L"/>
    <s v="08-14-2015"/>
    <n v="816200339"/>
    <s v="9/30/2015"/>
    <n v="673"/>
    <n v="9.33"/>
    <n v="6.92"/>
    <n v="2.41"/>
    <n v="6279.09"/>
    <n v="4657.16"/>
    <n v="1621.93"/>
  </r>
  <r>
    <x v="3"/>
    <x v="58"/>
    <x v="9"/>
    <x v="1"/>
    <s v="C"/>
    <s v="05-26-2011"/>
    <n v="585920464"/>
    <s v="7/15/2011"/>
    <n v="5741"/>
    <n v="47.45"/>
    <n v="31.79"/>
    <n v="15.660000000000004"/>
    <n v="272410.45"/>
    <n v="182506.39"/>
    <n v="89904.06"/>
  </r>
  <r>
    <x v="3"/>
    <x v="32"/>
    <x v="1"/>
    <x v="1"/>
    <s v="H"/>
    <s v="05-20-2017"/>
    <n v="555990016"/>
    <s v="6/17/2017"/>
    <n v="8656"/>
    <n v="205.7"/>
    <n v="117.11"/>
    <n v="88.589999999999989"/>
    <n v="1780539.2"/>
    <n v="1013704.16"/>
    <n v="766835.04"/>
  </r>
  <r>
    <x v="5"/>
    <x v="59"/>
    <x v="8"/>
    <x v="0"/>
    <s v="L"/>
    <d v="2013-05-07T00:00:00"/>
    <n v="231145322"/>
    <s v="8/16/2013"/>
    <n v="9892"/>
    <n v="437.2"/>
    <n v="263.33"/>
    <n v="173.87"/>
    <n v="4324782.4000000004"/>
    <n v="2604860.36"/>
    <n v="1719922.04"/>
  </r>
  <r>
    <x v="6"/>
    <x v="60"/>
    <x v="4"/>
    <x v="0"/>
    <s v="C"/>
    <d v="2014-06-11T00:00:00"/>
    <n v="986435210"/>
    <d v="2014-12-12T00:00:00"/>
    <n v="6954"/>
    <n v="668.27"/>
    <n v="502.54"/>
    <n v="165.72999999999996"/>
    <n v="4647149.58"/>
    <n v="3494663.16"/>
    <n v="1152486.42"/>
  </r>
  <r>
    <x v="0"/>
    <x v="61"/>
    <x v="9"/>
    <x v="1"/>
    <s v="C"/>
    <s v="10-28-2014"/>
    <n v="217221009"/>
    <s v="11/15/2014"/>
    <n v="9379"/>
    <n v="47.45"/>
    <n v="31.79"/>
    <n v="15.660000000000004"/>
    <n v="445033.55"/>
    <n v="298158.40999999997"/>
    <n v="146875.14000000001"/>
  </r>
  <r>
    <x v="4"/>
    <x v="62"/>
    <x v="5"/>
    <x v="0"/>
    <s v="C"/>
    <s v="09-15-2011"/>
    <n v="789176547"/>
    <s v="10/23/2011"/>
    <n v="3732"/>
    <n v="154.06"/>
    <n v="90.93"/>
    <n v="63.129999999999995"/>
    <n v="574951.92000000004"/>
    <n v="339350.76"/>
    <n v="235601.16"/>
  </r>
  <r>
    <x v="2"/>
    <x v="63"/>
    <x v="0"/>
    <x v="0"/>
    <s v="H"/>
    <s v="05-29-2012"/>
    <n v="688288152"/>
    <d v="2012-02-06T00:00:00"/>
    <n v="8614"/>
    <n v="255.28"/>
    <n v="159.41999999999999"/>
    <n v="95.860000000000014"/>
    <n v="2198981.92"/>
    <n v="1373243.88"/>
    <n v="825738.04"/>
  </r>
  <r>
    <x v="0"/>
    <x v="64"/>
    <x v="8"/>
    <x v="1"/>
    <s v="H"/>
    <s v="07-20-2013"/>
    <n v="670854651"/>
    <d v="2013-07-08T00:00:00"/>
    <n v="9654"/>
    <n v="437.2"/>
    <n v="263.33"/>
    <n v="173.87"/>
    <n v="4220728.8"/>
    <n v="2542187.8199999998"/>
    <n v="1678540.98"/>
  </r>
  <r>
    <x v="2"/>
    <x v="65"/>
    <x v="4"/>
    <x v="0"/>
    <s v="L"/>
    <s v="10-21-2012"/>
    <n v="213487374"/>
    <s v="11/30/2012"/>
    <n v="4513"/>
    <n v="668.27"/>
    <n v="502.54"/>
    <n v="165.72999999999996"/>
    <n v="3015902.51"/>
    <n v="2267963.02"/>
    <n v="747939.49"/>
  </r>
  <r>
    <x v="5"/>
    <x v="66"/>
    <x v="7"/>
    <x v="1"/>
    <s v="L"/>
    <s v="09-18-2012"/>
    <n v="663110148"/>
    <d v="2012-08-10T00:00:00"/>
    <n v="7884"/>
    <n v="109.28"/>
    <n v="35.840000000000003"/>
    <n v="73.44"/>
    <n v="861563.52"/>
    <n v="282562.56"/>
    <n v="579000.96"/>
  </r>
  <r>
    <x v="5"/>
    <x v="67"/>
    <x v="8"/>
    <x v="1"/>
    <s v="H"/>
    <s v="11-15-2016"/>
    <n v="286959302"/>
    <d v="2016-08-12T00:00:00"/>
    <n v="6489"/>
    <n v="437.2"/>
    <n v="263.33"/>
    <n v="173.87"/>
    <n v="2836990.8"/>
    <n v="1708748.37"/>
    <n v="1128242.43"/>
  </r>
  <r>
    <x v="3"/>
    <x v="68"/>
    <x v="11"/>
    <x v="1"/>
    <s v="L"/>
    <d v="2011-04-01T00:00:00"/>
    <n v="122583663"/>
    <d v="2011-05-01T00:00:00"/>
    <n v="4085"/>
    <n v="152.58000000000001"/>
    <n v="97.44"/>
    <n v="55.140000000000015"/>
    <n v="623289.30000000005"/>
    <n v="398042.4"/>
    <n v="225246.9"/>
  </r>
  <r>
    <x v="3"/>
    <x v="69"/>
    <x v="5"/>
    <x v="1"/>
    <s v="L"/>
    <s v="03-18-2012"/>
    <n v="827844560"/>
    <d v="2012-07-04T00:00:00"/>
    <n v="6457"/>
    <n v="154.06"/>
    <n v="90.93"/>
    <n v="63.129999999999995"/>
    <n v="994765.42"/>
    <n v="587135.01"/>
    <n v="407630.41"/>
  </r>
  <r>
    <x v="6"/>
    <x v="60"/>
    <x v="6"/>
    <x v="0"/>
    <s v="L"/>
    <s v="02-17-2012"/>
    <n v="430915820"/>
    <s v="3/20/2012"/>
    <n v="6422"/>
    <n v="81.73"/>
    <n v="56.67"/>
    <n v="25.060000000000002"/>
    <n v="524870.06000000006"/>
    <n v="363934.74"/>
    <n v="160935.32"/>
  </r>
  <r>
    <x v="3"/>
    <x v="3"/>
    <x v="9"/>
    <x v="0"/>
    <s v="C"/>
    <s v="01-16-2011"/>
    <n v="180283772"/>
    <s v="1/21/2011"/>
    <n v="8829"/>
    <n v="47.45"/>
    <n v="31.79"/>
    <n v="15.660000000000004"/>
    <n v="418936.05"/>
    <n v="280673.90999999997"/>
    <n v="138262.14000000001"/>
  </r>
  <r>
    <x v="3"/>
    <x v="27"/>
    <x v="0"/>
    <x v="0"/>
    <s v="M"/>
    <d v="2014-03-02T00:00:00"/>
    <n v="494747245"/>
    <s v="3/20/2014"/>
    <n v="5559"/>
    <n v="255.28"/>
    <n v="159.41999999999999"/>
    <n v="95.860000000000014"/>
    <n v="1419101.52"/>
    <n v="886215.78"/>
    <n v="532885.74"/>
  </r>
  <r>
    <x v="5"/>
    <x v="70"/>
    <x v="3"/>
    <x v="1"/>
    <s v="M"/>
    <s v="04-30-2012"/>
    <n v="513417565"/>
    <s v="5/18/2012"/>
    <n v="522"/>
    <n v="9.33"/>
    <n v="6.92"/>
    <n v="2.41"/>
    <n v="4870.26"/>
    <n v="3612.24"/>
    <n v="1258.02"/>
  </r>
  <r>
    <x v="2"/>
    <x v="71"/>
    <x v="9"/>
    <x v="0"/>
    <s v="C"/>
    <s v="10-23-2016"/>
    <n v="345718562"/>
    <s v="11/25/2016"/>
    <n v="4660"/>
    <n v="47.45"/>
    <n v="31.79"/>
    <n v="15.660000000000004"/>
    <n v="221117"/>
    <n v="148141.4"/>
    <n v="72975.600000000006"/>
  </r>
  <r>
    <x v="3"/>
    <x v="46"/>
    <x v="2"/>
    <x v="0"/>
    <s v="H"/>
    <d v="2016-06-12T00:00:00"/>
    <n v="621386563"/>
    <s v="12/14/2016"/>
    <n v="948"/>
    <n v="651.21"/>
    <n v="524.96"/>
    <n v="126.25"/>
    <n v="617347.07999999996"/>
    <n v="497662.08"/>
    <n v="119685"/>
  </r>
  <r>
    <x v="0"/>
    <x v="30"/>
    <x v="9"/>
    <x v="0"/>
    <s v="H"/>
    <d v="2014-07-07T00:00:00"/>
    <n v="240470397"/>
    <d v="2014-11-07T00:00:00"/>
    <n v="9389"/>
    <n v="47.45"/>
    <n v="31.79"/>
    <n v="15.660000000000004"/>
    <n v="445508.05"/>
    <n v="298476.31"/>
    <n v="147031.74"/>
  </r>
  <r>
    <x v="5"/>
    <x v="37"/>
    <x v="2"/>
    <x v="1"/>
    <s v="M"/>
    <s v="06-13-2012"/>
    <n v="423331391"/>
    <s v="7/24/2012"/>
    <n v="2021"/>
    <n v="651.21"/>
    <n v="524.96"/>
    <n v="126.25"/>
    <n v="1316095.4099999999"/>
    <n v="1060944.1599999999"/>
    <n v="255151.25"/>
  </r>
  <r>
    <x v="2"/>
    <x v="72"/>
    <x v="8"/>
    <x v="1"/>
    <s v="H"/>
    <s v="11-26-2010"/>
    <n v="660643374"/>
    <s v="12/25/2010"/>
    <n v="7910"/>
    <n v="437.2"/>
    <n v="263.33"/>
    <n v="173.87"/>
    <n v="3458252"/>
    <n v="2082940.3"/>
    <n v="1375311.7"/>
  </r>
  <r>
    <x v="1"/>
    <x v="73"/>
    <x v="9"/>
    <x v="0"/>
    <s v="C"/>
    <d v="2011-08-02T00:00:00"/>
    <n v="963392674"/>
    <s v="3/21/2011"/>
    <n v="8156"/>
    <n v="47.45"/>
    <n v="31.79"/>
    <n v="15.660000000000004"/>
    <n v="387002.2"/>
    <n v="259279.24"/>
    <n v="127722.96"/>
  </r>
  <r>
    <x v="3"/>
    <x v="26"/>
    <x v="7"/>
    <x v="1"/>
    <s v="M"/>
    <s v="07-26-2011"/>
    <n v="512878119"/>
    <d v="2011-03-09T00:00:00"/>
    <n v="888"/>
    <n v="109.28"/>
    <n v="35.840000000000003"/>
    <n v="73.44"/>
    <n v="97040.639999999999"/>
    <n v="31825.919999999998"/>
    <n v="65214.720000000001"/>
  </r>
  <r>
    <x v="4"/>
    <x v="74"/>
    <x v="3"/>
    <x v="0"/>
    <s v="L"/>
    <d v="2011-11-11T00:00:00"/>
    <n v="810711038"/>
    <s v="12/28/2011"/>
    <n v="6267"/>
    <n v="9.33"/>
    <n v="6.92"/>
    <n v="2.41"/>
    <n v="58471.11"/>
    <n v="43367.64"/>
    <n v="15103.47"/>
  </r>
  <r>
    <x v="3"/>
    <x v="46"/>
    <x v="5"/>
    <x v="0"/>
    <s v="C"/>
    <d v="2016-01-06T00:00:00"/>
    <n v="728815257"/>
    <s v="6/29/2016"/>
    <n v="1485"/>
    <n v="154.06"/>
    <n v="90.93"/>
    <n v="63.129999999999995"/>
    <n v="228779.1"/>
    <n v="135031.04999999999"/>
    <n v="93748.05"/>
  </r>
  <r>
    <x v="6"/>
    <x v="60"/>
    <x v="6"/>
    <x v="0"/>
    <s v="M"/>
    <s v="07-30-2015"/>
    <n v="559427106"/>
    <d v="2015-08-08T00:00:00"/>
    <n v="5767"/>
    <n v="81.73"/>
    <n v="56.67"/>
    <n v="25.060000000000002"/>
    <n v="471336.91"/>
    <n v="326815.89"/>
    <n v="144521.01999999999"/>
  </r>
  <r>
    <x v="3"/>
    <x v="75"/>
    <x v="4"/>
    <x v="0"/>
    <s v="L"/>
    <d v="2012-10-02T00:00:00"/>
    <n v="665095412"/>
    <s v="2/15/2012"/>
    <n v="5367"/>
    <n v="668.27"/>
    <n v="502.54"/>
    <n v="165.72999999999996"/>
    <n v="3586605.09"/>
    <n v="2697132.18"/>
    <n v="889472.9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7BD983-51FE-4FBA-A4F8-CA8F37DE0ECB}" name="cost and revenu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 Item">
  <location ref="I3:K16" firstHeaderRow="0" firstDataRow="1" firstDataCol="1"/>
  <pivotFields count="15">
    <pivotField showAll="0">
      <items count="8">
        <item x="4"/>
        <item x="0"/>
        <item x="1"/>
        <item x="2"/>
        <item x="5"/>
        <item x="6"/>
        <item x="3"/>
        <item t="default"/>
      </items>
    </pivotField>
    <pivotField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axis="axisRow" showAll="0">
      <items count="13">
        <item x="0"/>
        <item x="9"/>
        <item x="1"/>
        <item x="7"/>
        <item x="8"/>
        <item x="3"/>
        <item x="4"/>
        <item x="10"/>
        <item x="2"/>
        <item x="6"/>
        <item x="11"/>
        <item x="5"/>
        <item t="default"/>
      </items>
    </pivotField>
    <pivotField showAll="0">
      <items count="3">
        <item x="0"/>
        <item x="1"/>
        <item t="default"/>
      </items>
    </pivotField>
    <pivotField showAll="0"/>
    <pivotField showAll="0"/>
    <pivotField showAll="0"/>
    <pivotField showAll="0"/>
    <pivotField showAll="0"/>
    <pivotField showAll="0"/>
    <pivotField showAll="0"/>
    <pivotField numFmtId="165" showAll="0"/>
    <pivotField dataField="1" showAll="0"/>
    <pivotField dataField="1" showAll="0"/>
    <pivotField showAll="0"/>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Total Revenue" fld="12" baseField="0" baseItem="0"/>
    <dataField name="Sum of Total Cost" fld="13" baseField="0" baseItem="0"/>
  </dataFields>
  <formats count="3">
    <format dxfId="8">
      <pivotArea dataOnly="0" fieldPosition="0">
        <references count="1">
          <reference field="2" count="0"/>
        </references>
      </pivotArea>
    </format>
    <format dxfId="9">
      <pivotArea collapsedLevelsAreSubtotals="1" fieldPosition="0">
        <references count="1">
          <reference field="2" count="0"/>
        </references>
      </pivotArea>
    </format>
    <format dxfId="10">
      <pivotArea grandRow="1"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6E88CF-4240-4313-9435-45290D67AC21}" name="profit"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Product Item">
  <location ref="E3:F15" firstHeaderRow="1" firstDataRow="1" firstDataCol="1"/>
  <pivotFields count="15">
    <pivotField showAll="0">
      <items count="8">
        <item x="4"/>
        <item x="0"/>
        <item x="1"/>
        <item x="2"/>
        <item x="5"/>
        <item x="6"/>
        <item x="3"/>
        <item t="default"/>
      </items>
    </pivotField>
    <pivotField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axis="axisRow" showAll="0">
      <items count="13">
        <item x="0"/>
        <item x="9"/>
        <item x="1"/>
        <item x="7"/>
        <item x="8"/>
        <item x="3"/>
        <item x="4"/>
        <item x="10"/>
        <item x="2"/>
        <item x="6"/>
        <item x="11"/>
        <item x="5"/>
        <item t="default"/>
      </items>
    </pivotField>
    <pivotField showAll="0">
      <items count="3">
        <item x="0"/>
        <item x="1"/>
        <item t="default"/>
      </items>
    </pivotField>
    <pivotField showAll="0"/>
    <pivotField showAll="0"/>
    <pivotField showAll="0"/>
    <pivotField showAll="0"/>
    <pivotField showAll="0"/>
    <pivotField showAll="0"/>
    <pivotField showAll="0"/>
    <pivotField numFmtId="165" showAll="0"/>
    <pivotField showAll="0"/>
    <pivotField showAll="0"/>
    <pivotField dataField="1" showAll="0"/>
  </pivotFields>
  <rowFields count="1">
    <field x="2"/>
  </rowFields>
  <rowItems count="12">
    <i>
      <x/>
    </i>
    <i>
      <x v="1"/>
    </i>
    <i>
      <x v="2"/>
    </i>
    <i>
      <x v="3"/>
    </i>
    <i>
      <x v="4"/>
    </i>
    <i>
      <x v="5"/>
    </i>
    <i>
      <x v="6"/>
    </i>
    <i>
      <x v="7"/>
    </i>
    <i>
      <x v="8"/>
    </i>
    <i>
      <x v="9"/>
    </i>
    <i>
      <x v="10"/>
    </i>
    <i>
      <x v="11"/>
    </i>
  </rowItems>
  <colItems count="1">
    <i/>
  </colItems>
  <dataFields count="1">
    <dataField name="Sum of Total Profit" fld="14" baseField="0" baseItem="0" numFmtId="167"/>
  </dataFields>
  <formats count="3">
    <format dxfId="12">
      <pivotArea outline="0" collapsedLevelsAreSubtotals="1" fieldPosition="0"/>
    </format>
    <format dxfId="13">
      <pivotArea dataOnly="0" labelOnly="1" outline="0" axis="axisValues" fieldPosition="0"/>
    </format>
    <format dxfId="14">
      <pivotArea dataOnly="0" fieldPosition="0">
        <references count="1">
          <reference field="2" count="0"/>
        </references>
      </pivotArea>
    </format>
  </format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0081FB-ED02-4345-8BB7-D0D870297C76}" name="Ave unit pric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Product Item">
  <location ref="N3:O16" firstHeaderRow="1" firstDataRow="1" firstDataCol="1"/>
  <pivotFields count="15">
    <pivotField showAll="0">
      <items count="8">
        <item x="4"/>
        <item x="0"/>
        <item x="1"/>
        <item x="2"/>
        <item x="5"/>
        <item x="6"/>
        <item x="3"/>
        <item t="default"/>
      </items>
    </pivotField>
    <pivotField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axis="axisRow" showAll="0">
      <items count="13">
        <item x="0"/>
        <item x="9"/>
        <item x="1"/>
        <item x="7"/>
        <item x="8"/>
        <item x="3"/>
        <item x="4"/>
        <item x="10"/>
        <item x="2"/>
        <item x="6"/>
        <item x="11"/>
        <item x="5"/>
        <item t="default"/>
      </items>
    </pivotField>
    <pivotField showAll="0">
      <items count="3">
        <item x="0"/>
        <item x="1"/>
        <item t="default"/>
      </items>
    </pivotField>
    <pivotField showAll="0"/>
    <pivotField showAll="0"/>
    <pivotField showAll="0"/>
    <pivotField showAll="0"/>
    <pivotField dataField="1" showAll="0"/>
    <pivotField showAll="0"/>
    <pivotField showAll="0"/>
    <pivotField numFmtId="165" showAll="0"/>
    <pivotField showAll="0"/>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Units Sold" fld="8" baseField="0" baseItem="0"/>
  </dataFields>
  <formats count="1">
    <format dxfId="11">
      <pivotArea dataOnly="0" fieldPosition="0">
        <references count="1">
          <reference field="2" count="0"/>
        </references>
      </pivotArea>
    </format>
  </formats>
  <chartFormats count="2">
    <chartFormat chart="7" format="3"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249129-B763-4CC1-9AB0-56C43B01F994}" name="unit profit"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7" rowHeaderCaption="Product Item">
  <location ref="W3:X15" firstHeaderRow="1" firstDataRow="1" firstDataCol="1"/>
  <pivotFields count="15">
    <pivotField showAll="0">
      <items count="8">
        <item x="4"/>
        <item x="0"/>
        <item x="1"/>
        <item x="2"/>
        <item x="5"/>
        <item x="6"/>
        <item x="3"/>
        <item t="default"/>
      </items>
    </pivotField>
    <pivotField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axis="axisRow" showAll="0">
      <items count="13">
        <item x="0"/>
        <item x="9"/>
        <item x="1"/>
        <item x="7"/>
        <item x="8"/>
        <item x="3"/>
        <item x="4"/>
        <item x="10"/>
        <item x="2"/>
        <item x="6"/>
        <item x="11"/>
        <item x="5"/>
        <item t="default"/>
      </items>
    </pivotField>
    <pivotField showAll="0">
      <items count="3">
        <item x="0"/>
        <item x="1"/>
        <item t="default"/>
      </items>
    </pivotField>
    <pivotField showAll="0"/>
    <pivotField showAll="0"/>
    <pivotField showAll="0"/>
    <pivotField showAll="0"/>
    <pivotField showAll="0"/>
    <pivotField showAll="0"/>
    <pivotField showAll="0"/>
    <pivotField dataField="1" numFmtId="165" showAll="0"/>
    <pivotField showAll="0"/>
    <pivotField showAll="0"/>
    <pivotField showAll="0"/>
  </pivotFields>
  <rowFields count="1">
    <field x="2"/>
  </rowFields>
  <rowItems count="12">
    <i>
      <x/>
    </i>
    <i>
      <x v="1"/>
    </i>
    <i>
      <x v="2"/>
    </i>
    <i>
      <x v="3"/>
    </i>
    <i>
      <x v="4"/>
    </i>
    <i>
      <x v="5"/>
    </i>
    <i>
      <x v="6"/>
    </i>
    <i>
      <x v="7"/>
    </i>
    <i>
      <x v="8"/>
    </i>
    <i>
      <x v="9"/>
    </i>
    <i>
      <x v="10"/>
    </i>
    <i>
      <x v="11"/>
    </i>
  </rowItems>
  <colItems count="1">
    <i/>
  </colItems>
  <dataFields count="1">
    <dataField name="Average of unit profit" fld="11" subtotal="average" baseField="0" baseItem="0"/>
  </dataFields>
  <formats count="2">
    <format dxfId="1">
      <pivotArea outline="0" collapsedLevelsAreSubtotals="1" fieldPosition="0"/>
    </format>
    <format dxfId="2">
      <pivotArea collapsedLevelsAreSubtotals="1" fieldPosition="0">
        <references count="2">
          <reference field="4294967294" count="1" selected="0">
            <x v="0"/>
          </reference>
          <reference field="2" count="0"/>
        </references>
      </pivotArea>
    </format>
  </formats>
  <conditionalFormats count="1">
    <conditionalFormat type="all" priority="1">
      <pivotAreas count="1">
        <pivotArea type="data" collapsedLevelsAreSubtotals="1" fieldPosition="0">
          <references count="2">
            <reference field="4294967294" count="1" selected="0">
              <x v="0"/>
            </reference>
            <reference field="2" count="12">
              <x v="0"/>
              <x v="1"/>
              <x v="2"/>
              <x v="3"/>
              <x v="4"/>
              <x v="5"/>
              <x v="6"/>
              <x v="7"/>
              <x v="8"/>
              <x v="9"/>
              <x v="10"/>
              <x v="11"/>
            </reference>
          </references>
        </pivotArea>
      </pivotAreas>
    </conditionalFormat>
  </conditionalFormats>
  <chartFormats count="2">
    <chartFormat chart="11"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0A7EC5C-37BA-47A0-8AEB-8307C8B9E4A3}"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rowHeaderCaption="Product Item">
  <location ref="N36:O112" firstHeaderRow="1" firstDataRow="1" firstDataCol="1"/>
  <pivotFields count="15">
    <pivotField showAll="0">
      <items count="8">
        <item x="4"/>
        <item x="0"/>
        <item x="1"/>
        <item x="2"/>
        <item x="5"/>
        <item x="6"/>
        <item x="3"/>
        <item t="default"/>
      </items>
    </pivotField>
    <pivotField axis="axisRow"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showAll="0">
      <items count="13">
        <item x="0"/>
        <item x="9"/>
        <item x="1"/>
        <item x="7"/>
        <item x="8"/>
        <item x="3"/>
        <item x="4"/>
        <item x="10"/>
        <item x="2"/>
        <item x="6"/>
        <item x="11"/>
        <item x="5"/>
        <item t="default"/>
      </items>
    </pivotField>
    <pivotField showAll="0">
      <items count="3">
        <item x="0"/>
        <item x="1"/>
        <item t="default"/>
      </items>
    </pivotField>
    <pivotField showAll="0"/>
    <pivotField showAll="0"/>
    <pivotField showAll="0"/>
    <pivotField showAll="0"/>
    <pivotField showAll="0"/>
    <pivotField showAll="0"/>
    <pivotField showAll="0"/>
    <pivotField numFmtId="165" showAll="0"/>
    <pivotField showAll="0"/>
    <pivotField showAll="0"/>
    <pivotField dataField="1" showAll="0"/>
  </pivotFields>
  <rowFields count="1">
    <field x="1"/>
  </rowFields>
  <rowItems count="7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rowItems>
  <colItems count="1">
    <i/>
  </colItems>
  <dataFields count="1">
    <dataField name="Sum of Total Profit" fld="14" baseField="0" baseItem="0"/>
  </dataFields>
  <formats count="1">
    <format dxfId="3">
      <pivotArea outline="0" collapsedLevelsAreSubtotals="1" fieldPosition="0"/>
    </format>
  </formats>
  <chartFormats count="3">
    <chartFormat chart="17"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C1C6758-BBBE-40F7-96C0-BDE6CAEA27C3}" name="country's Revenue &amp;cos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Product Item">
  <location ref="E36:G113" firstHeaderRow="0" firstDataRow="1" firstDataCol="1"/>
  <pivotFields count="15">
    <pivotField showAll="0">
      <items count="8">
        <item x="4"/>
        <item x="0"/>
        <item x="1"/>
        <item x="2"/>
        <item x="5"/>
        <item x="6"/>
        <item x="3"/>
        <item t="default"/>
      </items>
    </pivotField>
    <pivotField axis="axisRow"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showAll="0">
      <items count="13">
        <item x="0"/>
        <item x="9"/>
        <item x="1"/>
        <item x="7"/>
        <item x="8"/>
        <item x="3"/>
        <item x="4"/>
        <item x="10"/>
        <item x="2"/>
        <item x="6"/>
        <item x="11"/>
        <item x="5"/>
        <item t="default"/>
      </items>
    </pivotField>
    <pivotField showAll="0">
      <items count="3">
        <item x="0"/>
        <item x="1"/>
        <item t="default"/>
      </items>
    </pivotField>
    <pivotField showAll="0"/>
    <pivotField showAll="0"/>
    <pivotField showAll="0"/>
    <pivotField showAll="0"/>
    <pivotField showAll="0"/>
    <pivotField showAll="0"/>
    <pivotField showAll="0"/>
    <pivotField numFmtId="165" showAll="0"/>
    <pivotField dataField="1" showAll="0"/>
    <pivotField dataField="1" showAll="0"/>
    <pivotField showAll="0"/>
  </pivotFields>
  <rowFields count="1">
    <field x="1"/>
  </rowFields>
  <rowItems count="7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t="grand">
      <x/>
    </i>
  </rowItems>
  <colFields count="1">
    <field x="-2"/>
  </colFields>
  <colItems count="2">
    <i>
      <x/>
    </i>
    <i i="1">
      <x v="1"/>
    </i>
  </colItems>
  <dataFields count="2">
    <dataField name="Sum of Total Revenue" fld="12" baseField="0" baseItem="0"/>
    <dataField name="Sum of Total Cost" fld="13" baseField="0" baseItem="0"/>
  </dataFields>
  <formats count="2">
    <format dxfId="4">
      <pivotArea outline="0" collapsedLevelsAreSubtotals="1" fieldPosition="0"/>
    </format>
    <format dxfId="5">
      <pivotArea dataOnly="0" labelOnly="1" outline="0" fieldPosition="0">
        <references count="1">
          <reference field="4294967294" count="2">
            <x v="0"/>
            <x v="1"/>
          </reference>
        </references>
      </pivotArea>
    </format>
  </formats>
  <chartFormats count="8">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E85ACF3-14AD-463F-A07E-ACD06F60836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S3:T16" firstHeaderRow="1" firstDataRow="1" firstDataCol="1"/>
  <pivotFields count="15">
    <pivotField showAll="0">
      <items count="8">
        <item x="4"/>
        <item x="0"/>
        <item x="1"/>
        <item x="2"/>
        <item x="5"/>
        <item x="6"/>
        <item x="3"/>
        <item t="default"/>
      </items>
    </pivotField>
    <pivotField showAll="0">
      <items count="77">
        <item x="43"/>
        <item x="6"/>
        <item x="30"/>
        <item x="49"/>
        <item x="37"/>
        <item x="12"/>
        <item x="55"/>
        <item x="35"/>
        <item x="15"/>
        <item x="7"/>
        <item x="17"/>
        <item x="11"/>
        <item x="39"/>
        <item x="33"/>
        <item x="47"/>
        <item x="58"/>
        <item x="32"/>
        <item x="19"/>
        <item x="61"/>
        <item x="48"/>
        <item x="24"/>
        <item x="54"/>
        <item x="1"/>
        <item x="53"/>
        <item x="13"/>
        <item x="40"/>
        <item x="67"/>
        <item x="69"/>
        <item x="25"/>
        <item x="70"/>
        <item x="10"/>
        <item x="62"/>
        <item x="66"/>
        <item x="44"/>
        <item x="52"/>
        <item x="56"/>
        <item x="41"/>
        <item x="57"/>
        <item x="74"/>
        <item x="26"/>
        <item x="42"/>
        <item x="60"/>
        <item x="23"/>
        <item x="63"/>
        <item x="14"/>
        <item x="75"/>
        <item x="31"/>
        <item x="22"/>
        <item x="73"/>
        <item x="36"/>
        <item x="20"/>
        <item x="59"/>
        <item x="21"/>
        <item x="8"/>
        <item x="72"/>
        <item x="2"/>
        <item x="4"/>
        <item x="64"/>
        <item x="51"/>
        <item x="3"/>
        <item x="45"/>
        <item x="9"/>
        <item x="46"/>
        <item x="38"/>
        <item x="71"/>
        <item x="5"/>
        <item x="29"/>
        <item x="65"/>
        <item x="16"/>
        <item x="28"/>
        <item x="34"/>
        <item x="27"/>
        <item x="18"/>
        <item x="0"/>
        <item x="50"/>
        <item x="68"/>
        <item t="default"/>
      </items>
    </pivotField>
    <pivotField axis="axisRow" showAll="0">
      <items count="13">
        <item x="0"/>
        <item x="9"/>
        <item x="1"/>
        <item x="7"/>
        <item x="8"/>
        <item x="3"/>
        <item x="4"/>
        <item x="10"/>
        <item x="2"/>
        <item x="6"/>
        <item x="11"/>
        <item x="5"/>
        <item t="default"/>
      </items>
    </pivotField>
    <pivotField showAll="0">
      <items count="3">
        <item x="0"/>
        <item x="1"/>
        <item t="default"/>
      </items>
    </pivotField>
    <pivotField showAll="0"/>
    <pivotField showAll="0"/>
    <pivotField showAll="0"/>
    <pivotField showAll="0"/>
    <pivotField showAll="0"/>
    <pivotField showAll="0"/>
    <pivotField showAll="0"/>
    <pivotField numFmtId="165" showAll="0"/>
    <pivotField showAll="0"/>
    <pivotField showAll="0"/>
    <pivotField dataField="1" showAll="0"/>
  </pivotFields>
  <rowFields count="1">
    <field x="2"/>
  </rowFields>
  <rowItems count="13">
    <i>
      <x/>
    </i>
    <i>
      <x v="1"/>
    </i>
    <i>
      <x v="2"/>
    </i>
    <i>
      <x v="3"/>
    </i>
    <i>
      <x v="4"/>
    </i>
    <i>
      <x v="5"/>
    </i>
    <i>
      <x v="6"/>
    </i>
    <i>
      <x v="7"/>
    </i>
    <i>
      <x v="8"/>
    </i>
    <i>
      <x v="9"/>
    </i>
    <i>
      <x v="10"/>
    </i>
    <i>
      <x v="11"/>
    </i>
    <i t="grand">
      <x/>
    </i>
  </rowItems>
  <colItems count="1">
    <i/>
  </colItems>
  <dataFields count="1">
    <dataField name="Sum of Total Profit" fld="14" showDataAs="percentOfTotal" baseField="0" baseItem="0" numFmtId="10"/>
  </dataFields>
  <formats count="2">
    <format dxfId="6">
      <pivotArea collapsedLevelsAreSubtotals="1" fieldPosition="0">
        <references count="1">
          <reference field="2" count="0"/>
        </references>
      </pivotArea>
    </format>
    <format dxfId="7">
      <pivotArea dataOnly="0" labelOnly="1" fieldPosition="0">
        <references count="1">
          <reference field="2" count="0"/>
        </references>
      </pivotArea>
    </format>
  </formats>
  <chartFormats count="26">
    <chartFormat chart="7" format="0" series="1">
      <pivotArea type="data" outline="0" fieldPosition="0">
        <references count="1">
          <reference field="4294967294" count="1" selected="0">
            <x v="0"/>
          </reference>
        </references>
      </pivotArea>
    </chartFormat>
    <chartFormat chart="9" format="14" series="1">
      <pivotArea type="data" outline="0" fieldPosition="0">
        <references count="1">
          <reference field="4294967294" count="1" selected="0">
            <x v="0"/>
          </reference>
        </references>
      </pivotArea>
    </chartFormat>
    <chartFormat chart="9" format="15">
      <pivotArea type="data" outline="0" fieldPosition="0">
        <references count="2">
          <reference field="4294967294" count="1" selected="0">
            <x v="0"/>
          </reference>
          <reference field="2" count="1" selected="0">
            <x v="0"/>
          </reference>
        </references>
      </pivotArea>
    </chartFormat>
    <chartFormat chart="9" format="16">
      <pivotArea type="data" outline="0" fieldPosition="0">
        <references count="2">
          <reference field="4294967294" count="1" selected="0">
            <x v="0"/>
          </reference>
          <reference field="2" count="1" selected="0">
            <x v="1"/>
          </reference>
        </references>
      </pivotArea>
    </chartFormat>
    <chartFormat chart="9" format="17">
      <pivotArea type="data" outline="0" fieldPosition="0">
        <references count="2">
          <reference field="4294967294" count="1" selected="0">
            <x v="0"/>
          </reference>
          <reference field="2" count="1" selected="0">
            <x v="2"/>
          </reference>
        </references>
      </pivotArea>
    </chartFormat>
    <chartFormat chart="9" format="18">
      <pivotArea type="data" outline="0" fieldPosition="0">
        <references count="2">
          <reference field="4294967294" count="1" selected="0">
            <x v="0"/>
          </reference>
          <reference field="2" count="1" selected="0">
            <x v="3"/>
          </reference>
        </references>
      </pivotArea>
    </chartFormat>
    <chartFormat chart="9" format="19">
      <pivotArea type="data" outline="0" fieldPosition="0">
        <references count="2">
          <reference field="4294967294" count="1" selected="0">
            <x v="0"/>
          </reference>
          <reference field="2" count="1" selected="0">
            <x v="4"/>
          </reference>
        </references>
      </pivotArea>
    </chartFormat>
    <chartFormat chart="9" format="20">
      <pivotArea type="data" outline="0" fieldPosition="0">
        <references count="2">
          <reference field="4294967294" count="1" selected="0">
            <x v="0"/>
          </reference>
          <reference field="2" count="1" selected="0">
            <x v="5"/>
          </reference>
        </references>
      </pivotArea>
    </chartFormat>
    <chartFormat chart="9" format="21">
      <pivotArea type="data" outline="0" fieldPosition="0">
        <references count="2">
          <reference field="4294967294" count="1" selected="0">
            <x v="0"/>
          </reference>
          <reference field="2" count="1" selected="0">
            <x v="6"/>
          </reference>
        </references>
      </pivotArea>
    </chartFormat>
    <chartFormat chart="9" format="22">
      <pivotArea type="data" outline="0" fieldPosition="0">
        <references count="2">
          <reference field="4294967294" count="1" selected="0">
            <x v="0"/>
          </reference>
          <reference field="2" count="1" selected="0">
            <x v="7"/>
          </reference>
        </references>
      </pivotArea>
    </chartFormat>
    <chartFormat chart="9" format="23">
      <pivotArea type="data" outline="0" fieldPosition="0">
        <references count="2">
          <reference field="4294967294" count="1" selected="0">
            <x v="0"/>
          </reference>
          <reference field="2" count="1" selected="0">
            <x v="8"/>
          </reference>
        </references>
      </pivotArea>
    </chartFormat>
    <chartFormat chart="9" format="24">
      <pivotArea type="data" outline="0" fieldPosition="0">
        <references count="2">
          <reference field="4294967294" count="1" selected="0">
            <x v="0"/>
          </reference>
          <reference field="2" count="1" selected="0">
            <x v="9"/>
          </reference>
        </references>
      </pivotArea>
    </chartFormat>
    <chartFormat chart="9" format="25">
      <pivotArea type="data" outline="0" fieldPosition="0">
        <references count="2">
          <reference field="4294967294" count="1" selected="0">
            <x v="0"/>
          </reference>
          <reference field="2" count="1" selected="0">
            <x v="10"/>
          </reference>
        </references>
      </pivotArea>
    </chartFormat>
    <chartFormat chart="9" format="26">
      <pivotArea type="data" outline="0" fieldPosition="0">
        <references count="2">
          <reference field="4294967294" count="1" selected="0">
            <x v="0"/>
          </reference>
          <reference field="2" count="1" selected="0">
            <x v="11"/>
          </reference>
        </references>
      </pivotArea>
    </chartFormat>
    <chartFormat chart="7" format="1">
      <pivotArea type="data" outline="0" fieldPosition="0">
        <references count="2">
          <reference field="4294967294" count="1" selected="0">
            <x v="0"/>
          </reference>
          <reference field="2" count="1" selected="0">
            <x v="0"/>
          </reference>
        </references>
      </pivotArea>
    </chartFormat>
    <chartFormat chart="7" format="2">
      <pivotArea type="data" outline="0" fieldPosition="0">
        <references count="2">
          <reference field="4294967294" count="1" selected="0">
            <x v="0"/>
          </reference>
          <reference field="2" count="1" selected="0">
            <x v="1"/>
          </reference>
        </references>
      </pivotArea>
    </chartFormat>
    <chartFormat chart="7" format="3">
      <pivotArea type="data" outline="0" fieldPosition="0">
        <references count="2">
          <reference field="4294967294" count="1" selected="0">
            <x v="0"/>
          </reference>
          <reference field="2" count="1" selected="0">
            <x v="2"/>
          </reference>
        </references>
      </pivotArea>
    </chartFormat>
    <chartFormat chart="7" format="4">
      <pivotArea type="data" outline="0" fieldPosition="0">
        <references count="2">
          <reference field="4294967294" count="1" selected="0">
            <x v="0"/>
          </reference>
          <reference field="2" count="1" selected="0">
            <x v="3"/>
          </reference>
        </references>
      </pivotArea>
    </chartFormat>
    <chartFormat chart="7" format="5">
      <pivotArea type="data" outline="0" fieldPosition="0">
        <references count="2">
          <reference field="4294967294" count="1" selected="0">
            <x v="0"/>
          </reference>
          <reference field="2" count="1" selected="0">
            <x v="4"/>
          </reference>
        </references>
      </pivotArea>
    </chartFormat>
    <chartFormat chart="7" format="6">
      <pivotArea type="data" outline="0" fieldPosition="0">
        <references count="2">
          <reference field="4294967294" count="1" selected="0">
            <x v="0"/>
          </reference>
          <reference field="2" count="1" selected="0">
            <x v="5"/>
          </reference>
        </references>
      </pivotArea>
    </chartFormat>
    <chartFormat chart="7" format="7">
      <pivotArea type="data" outline="0" fieldPosition="0">
        <references count="2">
          <reference field="4294967294" count="1" selected="0">
            <x v="0"/>
          </reference>
          <reference field="2" count="1" selected="0">
            <x v="6"/>
          </reference>
        </references>
      </pivotArea>
    </chartFormat>
    <chartFormat chart="7" format="8">
      <pivotArea type="data" outline="0" fieldPosition="0">
        <references count="2">
          <reference field="4294967294" count="1" selected="0">
            <x v="0"/>
          </reference>
          <reference field="2" count="1" selected="0">
            <x v="7"/>
          </reference>
        </references>
      </pivotArea>
    </chartFormat>
    <chartFormat chart="7" format="9">
      <pivotArea type="data" outline="0" fieldPosition="0">
        <references count="2">
          <reference field="4294967294" count="1" selected="0">
            <x v="0"/>
          </reference>
          <reference field="2" count="1" selected="0">
            <x v="8"/>
          </reference>
        </references>
      </pivotArea>
    </chartFormat>
    <chartFormat chart="7" format="10">
      <pivotArea type="data" outline="0" fieldPosition="0">
        <references count="2">
          <reference field="4294967294" count="1" selected="0">
            <x v="0"/>
          </reference>
          <reference field="2" count="1" selected="0">
            <x v="9"/>
          </reference>
        </references>
      </pivotArea>
    </chartFormat>
    <chartFormat chart="7" format="11">
      <pivotArea type="data" outline="0" fieldPosition="0">
        <references count="2">
          <reference field="4294967294" count="1" selected="0">
            <x v="0"/>
          </reference>
          <reference field="2" count="1" selected="0">
            <x v="10"/>
          </reference>
        </references>
      </pivotArea>
    </chartFormat>
    <chartFormat chart="7" format="12">
      <pivotArea type="data" outline="0" fieldPosition="0">
        <references count="2">
          <reference field="4294967294" count="1" selected="0">
            <x v="0"/>
          </reference>
          <reference field="2"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002905D-8276-442E-B30A-8397CFB96C69}" sourceName="Region">
  <pivotTables>
    <pivotTable tabId="3" name="profit"/>
    <pivotTable tabId="3" name="Ave unit price"/>
    <pivotTable tabId="3" name="cost and revenue"/>
    <pivotTable tabId="3" name="PivotTable4"/>
    <pivotTable tabId="3" name="country's Revenue &amp;cost"/>
    <pivotTable tabId="3" name="PivotTable2"/>
    <pivotTable tabId="3" name="unit profit"/>
  </pivotTables>
  <data>
    <tabular pivotCacheId="305709993">
      <items count="7">
        <i x="4" s="1"/>
        <i x="0" s="1"/>
        <i x="1" s="1"/>
        <i x="2" s="1"/>
        <i x="5" s="1"/>
        <i x="6"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F69FBA5-CEB7-4D39-904A-EEE053B716BE}" sourceName="Country">
  <pivotTables>
    <pivotTable tabId="3" name="profit"/>
    <pivotTable tabId="3" name="Ave unit price"/>
    <pivotTable tabId="3" name="cost and revenue"/>
    <pivotTable tabId="3" name="PivotTable4"/>
    <pivotTable tabId="3" name="country's Revenue &amp;cost"/>
    <pivotTable tabId="3" name="PivotTable2"/>
    <pivotTable tabId="3" name="unit profit"/>
  </pivotTables>
  <data>
    <tabular pivotCacheId="305709993">
      <items count="76">
        <i x="43" s="1"/>
        <i x="6" s="1"/>
        <i x="30" s="1"/>
        <i x="49" s="1"/>
        <i x="37" s="1"/>
        <i x="12" s="1"/>
        <i x="55" s="1"/>
        <i x="35" s="1"/>
        <i x="15" s="1"/>
        <i x="7" s="1"/>
        <i x="17" s="1"/>
        <i x="11" s="1"/>
        <i x="39" s="1"/>
        <i x="33" s="1"/>
        <i x="47" s="1"/>
        <i x="58" s="1"/>
        <i x="32" s="1"/>
        <i x="19" s="1"/>
        <i x="61" s="1"/>
        <i x="48" s="1"/>
        <i x="24" s="1"/>
        <i x="54" s="1"/>
        <i x="1" s="1"/>
        <i x="53" s="1"/>
        <i x="13" s="1"/>
        <i x="40" s="1"/>
        <i x="67" s="1"/>
        <i x="69" s="1"/>
        <i x="25" s="1"/>
        <i x="70" s="1"/>
        <i x="10" s="1"/>
        <i x="62" s="1"/>
        <i x="66" s="1"/>
        <i x="44" s="1"/>
        <i x="52" s="1"/>
        <i x="56" s="1"/>
        <i x="41" s="1"/>
        <i x="57" s="1"/>
        <i x="74" s="1"/>
        <i x="26" s="1"/>
        <i x="42" s="1"/>
        <i x="60" s="1"/>
        <i x="23" s="1"/>
        <i x="63" s="1"/>
        <i x="14" s="1"/>
        <i x="75" s="1"/>
        <i x="31" s="1"/>
        <i x="22" s="1"/>
        <i x="73" s="1"/>
        <i x="36" s="1"/>
        <i x="20" s="1"/>
        <i x="59" s="1"/>
        <i x="21" s="1"/>
        <i x="8" s="1"/>
        <i x="72" s="1"/>
        <i x="2" s="1"/>
        <i x="4" s="1"/>
        <i x="64" s="1"/>
        <i x="51" s="1"/>
        <i x="3" s="1"/>
        <i x="45" s="1"/>
        <i x="9" s="1"/>
        <i x="46" s="1"/>
        <i x="38" s="1"/>
        <i x="71" s="1"/>
        <i x="5" s="1"/>
        <i x="29" s="1"/>
        <i x="65" s="1"/>
        <i x="16" s="1"/>
        <i x="28" s="1"/>
        <i x="34" s="1"/>
        <i x="27" s="1"/>
        <i x="18" s="1"/>
        <i x="0" s="1"/>
        <i x="50" s="1"/>
        <i x="6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DADD461E-2B62-4DE4-832D-0ABFD0E0A352}" sourceName="Sales Channel">
  <pivotTables>
    <pivotTable tabId="3" name="profit"/>
    <pivotTable tabId="3" name="Ave unit price"/>
    <pivotTable tabId="3" name="cost and revenue"/>
    <pivotTable tabId="3" name="PivotTable4"/>
    <pivotTable tabId="3" name="country's Revenue &amp;cost"/>
    <pivotTable tabId="3" name="PivotTable2"/>
    <pivotTable tabId="3" name="unit profit"/>
  </pivotTables>
  <data>
    <tabular pivotCacheId="305709993">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C92BED3A-88A3-43AA-AF91-F55C143F3C45}" sourceName="Item Type">
  <pivotTables>
    <pivotTable tabId="3" name="country's Revenue &amp;cost"/>
    <pivotTable tabId="3" name="PivotTable2"/>
  </pivotTables>
  <data>
    <tabular pivotCacheId="305709993">
      <items count="12">
        <i x="0" s="1"/>
        <i x="9" s="1"/>
        <i x="1" s="1"/>
        <i x="7" s="1"/>
        <i x="8" s="1"/>
        <i x="3" s="1"/>
        <i x="4" s="1"/>
        <i x="10" s="1"/>
        <i x="2" s="1"/>
        <i x="6" s="1"/>
        <i x="11"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C9733739-60E1-4406-9191-156B484C766D}" cache="Slicer_Region" caption="Region" startItem="4" style="SlicerStyleDark2" rowHeight="234950"/>
  <slicer name="Country 1" xr10:uid="{CB42343B-BA01-4167-A932-2801AA50D51A}" cache="Slicer_Country" caption="Country" style="SlicerStyleDark2" rowHeight="234950"/>
  <slicer name="Sales Channel 1" xr10:uid="{1E81A462-BE7D-474E-BCBD-ED15BBFEEDEE}" cache="Slicer_Sales_Channel" caption="Sales Channel" style="SlicerStyleDark2" rowHeight="234950"/>
  <slicer name="Item Type 1" xr10:uid="{55BDB7AE-14A1-4EE1-8FC2-06EDE849E288}" cache="Slicer_Item_Type" caption="Item Type" style="SlicerStyleDark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1F74FC5-1B8F-4A41-A9CC-5B3DB36DEE2A}" cache="Slicer_Region" caption="Region" style="SlicerStyleLight1" rowHeight="234950"/>
  <slicer name="Country" xr10:uid="{BADFB522-92A1-470E-A6AA-6437870D7E22}" cache="Slicer_Country" caption="Country" style="SlicerStyleLight1" rowHeight="234950"/>
  <slicer name="Sales Channel" xr10:uid="{F29B7B3F-9427-411A-9A2A-FB9B15714636}" cache="Slicer_Sales_Channel" caption="Sales Channel" style="SlicerStyleLight1" rowHeight="234950"/>
  <slicer name="Sales Channel 2" xr10:uid="{C51A1276-24CE-46A4-9B85-3704FD55D01D}" cache="Slicer_Sales_Channel" caption="Sales Channel" style="SlicerStyleLight1" rowHeight="234950"/>
  <slicer name="Item Type" xr10:uid="{95447B80-F518-4BAE-B125-79E4565C9BB2}" cache="Slicer_Item_Type" caption="Item Type" style="SlicerStyleLight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2.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7459C-47AB-4DB6-9833-F42F07128639}">
  <sheetPr>
    <tabColor rgb="FFDFB829"/>
  </sheetPr>
  <dimension ref="A1:W33"/>
  <sheetViews>
    <sheetView showGridLines="0" workbookViewId="0">
      <selection activeCell="M8" sqref="M8"/>
    </sheetView>
  </sheetViews>
  <sheetFormatPr defaultRowHeight="14.4" x14ac:dyDescent="0.3"/>
  <cols>
    <col min="13" max="13" width="9.5546875" customWidth="1"/>
    <col min="18" max="18" width="9.5546875" customWidth="1"/>
    <col min="19" max="20" width="12.77734375" bestFit="1" customWidth="1"/>
  </cols>
  <sheetData>
    <row r="1" spans="1:23" ht="18" x14ac:dyDescent="0.3">
      <c r="A1" s="7"/>
      <c r="B1" s="8"/>
      <c r="C1" s="8"/>
      <c r="D1" s="8"/>
      <c r="E1" s="32" t="s">
        <v>254</v>
      </c>
      <c r="F1" s="32"/>
      <c r="G1" s="32"/>
      <c r="H1" s="8"/>
      <c r="I1" s="8"/>
      <c r="J1" s="8"/>
      <c r="K1" s="8"/>
      <c r="L1" s="8"/>
      <c r="M1" s="8"/>
      <c r="N1" s="8"/>
      <c r="O1" s="8"/>
      <c r="P1" s="8"/>
      <c r="Q1" s="8"/>
      <c r="R1" s="8"/>
      <c r="S1" s="8"/>
      <c r="T1" s="8"/>
      <c r="U1" s="8"/>
      <c r="V1" s="8"/>
      <c r="W1" s="9"/>
    </row>
    <row r="2" spans="1:23" x14ac:dyDescent="0.3">
      <c r="A2" s="10"/>
      <c r="I2" s="39" t="s">
        <v>253</v>
      </c>
      <c r="J2" s="40"/>
      <c r="K2" s="40"/>
      <c r="L2" s="40"/>
      <c r="M2" s="40"/>
      <c r="W2" s="11"/>
    </row>
    <row r="3" spans="1:23" x14ac:dyDescent="0.3">
      <c r="A3" s="10"/>
      <c r="I3" s="41"/>
      <c r="J3" s="41"/>
      <c r="K3" s="41"/>
      <c r="L3" s="41"/>
      <c r="M3" s="41"/>
      <c r="W3" s="11"/>
    </row>
    <row r="4" spans="1:23" ht="14.4" customHeight="1" x14ac:dyDescent="0.3">
      <c r="A4" s="10"/>
      <c r="I4" s="42"/>
      <c r="J4" s="42"/>
      <c r="K4" s="42"/>
      <c r="L4" s="42"/>
      <c r="M4" s="42"/>
      <c r="W4" s="11"/>
    </row>
    <row r="5" spans="1:23" ht="14.4" customHeight="1" x14ac:dyDescent="0.3">
      <c r="A5" s="10"/>
      <c r="W5" s="11"/>
    </row>
    <row r="6" spans="1:23" x14ac:dyDescent="0.3">
      <c r="A6" s="10"/>
      <c r="W6" s="11"/>
    </row>
    <row r="7" spans="1:23" ht="18" x14ac:dyDescent="0.35">
      <c r="A7" s="10"/>
      <c r="I7" s="34" t="s">
        <v>13</v>
      </c>
      <c r="J7" s="35"/>
      <c r="K7" s="35"/>
      <c r="W7" s="11"/>
    </row>
    <row r="8" spans="1:23" x14ac:dyDescent="0.3">
      <c r="A8" s="10"/>
      <c r="I8" s="36">
        <f>SUM(Analysis!F4:F15)</f>
        <v>44168198.399999999</v>
      </c>
      <c r="J8" s="36"/>
      <c r="K8" s="36"/>
      <c r="W8" s="11"/>
    </row>
    <row r="9" spans="1:23" x14ac:dyDescent="0.3">
      <c r="A9" s="10"/>
      <c r="I9" s="36"/>
      <c r="J9" s="36"/>
      <c r="K9" s="36"/>
      <c r="W9" s="11"/>
    </row>
    <row r="10" spans="1:23" ht="14.4" customHeight="1" x14ac:dyDescent="0.3">
      <c r="A10" s="10"/>
      <c r="W10" s="11"/>
    </row>
    <row r="11" spans="1:23" x14ac:dyDescent="0.3">
      <c r="A11" s="10"/>
      <c r="W11" s="11"/>
    </row>
    <row r="12" spans="1:23" ht="14.4" customHeight="1" x14ac:dyDescent="0.3">
      <c r="A12" s="10"/>
      <c r="W12" s="11"/>
    </row>
    <row r="13" spans="1:23" ht="14.4" customHeight="1" x14ac:dyDescent="0.3">
      <c r="A13" s="10"/>
      <c r="W13" s="11"/>
    </row>
    <row r="14" spans="1:23" x14ac:dyDescent="0.3">
      <c r="A14" s="10"/>
      <c r="W14" s="11"/>
    </row>
    <row r="15" spans="1:23" x14ac:dyDescent="0.3">
      <c r="A15" s="10"/>
      <c r="W15" s="11"/>
    </row>
    <row r="16" spans="1:23" x14ac:dyDescent="0.3">
      <c r="A16" s="10"/>
      <c r="W16" s="11"/>
    </row>
    <row r="17" spans="1:23" x14ac:dyDescent="0.3">
      <c r="A17" s="10"/>
      <c r="W17" s="11"/>
    </row>
    <row r="18" spans="1:23" x14ac:dyDescent="0.3">
      <c r="A18" s="10"/>
      <c r="W18" s="11"/>
    </row>
    <row r="19" spans="1:23" x14ac:dyDescent="0.3">
      <c r="A19" s="10"/>
      <c r="W19" s="11"/>
    </row>
    <row r="20" spans="1:23" x14ac:dyDescent="0.3">
      <c r="A20" s="10"/>
      <c r="W20" s="11"/>
    </row>
    <row r="21" spans="1:23" x14ac:dyDescent="0.3">
      <c r="A21" s="10"/>
      <c r="W21" s="11"/>
    </row>
    <row r="22" spans="1:23" x14ac:dyDescent="0.3">
      <c r="A22" s="10"/>
      <c r="W22" s="11"/>
    </row>
    <row r="23" spans="1:23" x14ac:dyDescent="0.3">
      <c r="A23" s="10"/>
      <c r="W23" s="11"/>
    </row>
    <row r="24" spans="1:23" x14ac:dyDescent="0.3">
      <c r="A24" s="10"/>
      <c r="W24" s="11"/>
    </row>
    <row r="25" spans="1:23" x14ac:dyDescent="0.3">
      <c r="A25" s="10"/>
      <c r="W25" s="11"/>
    </row>
    <row r="26" spans="1:23" x14ac:dyDescent="0.3">
      <c r="A26" s="10"/>
      <c r="W26" s="11"/>
    </row>
    <row r="27" spans="1:23" x14ac:dyDescent="0.3">
      <c r="A27" s="10"/>
      <c r="W27" s="11"/>
    </row>
    <row r="28" spans="1:23" x14ac:dyDescent="0.3">
      <c r="A28" s="12"/>
      <c r="B28" s="13"/>
      <c r="C28" s="13"/>
      <c r="D28" s="13"/>
      <c r="E28" s="13"/>
      <c r="F28" s="13"/>
      <c r="G28" s="13"/>
      <c r="H28" s="13"/>
      <c r="I28" s="13"/>
      <c r="J28" s="13"/>
      <c r="K28" s="13"/>
      <c r="L28" s="13"/>
      <c r="M28" s="13"/>
      <c r="N28" s="13"/>
      <c r="O28" s="13"/>
      <c r="P28" s="13"/>
      <c r="Q28" s="13"/>
      <c r="R28" s="13"/>
      <c r="S28" s="13"/>
      <c r="T28" s="13"/>
      <c r="U28" s="13"/>
      <c r="V28" s="13"/>
      <c r="W28" s="14"/>
    </row>
    <row r="32" spans="1:23" ht="14.4" customHeight="1" x14ac:dyDescent="0.3">
      <c r="D32" s="37" t="s">
        <v>255</v>
      </c>
      <c r="E32" s="38">
        <f>SUM(Analysis!O114)</f>
        <v>44168198.399999991</v>
      </c>
      <c r="F32" s="38"/>
      <c r="I32" s="33" t="s">
        <v>260</v>
      </c>
      <c r="J32" s="33"/>
      <c r="K32" s="33"/>
      <c r="L32" s="33"/>
      <c r="M32" s="33"/>
    </row>
    <row r="33" spans="4:13" ht="14.4" customHeight="1" x14ac:dyDescent="0.3">
      <c r="D33" s="37"/>
      <c r="E33" s="38"/>
      <c r="F33" s="38"/>
      <c r="I33" s="33"/>
      <c r="J33" s="33"/>
      <c r="K33" s="33"/>
      <c r="L33" s="33"/>
      <c r="M33" s="33"/>
    </row>
  </sheetData>
  <mergeCells count="7">
    <mergeCell ref="E1:G1"/>
    <mergeCell ref="I32:M33"/>
    <mergeCell ref="I7:K7"/>
    <mergeCell ref="I8:K9"/>
    <mergeCell ref="D32:D33"/>
    <mergeCell ref="E32:F33"/>
    <mergeCell ref="I2:M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536CE-61AF-4427-BDFE-55D0A364F795}">
  <sheetPr>
    <tabColor rgb="FFFF0000"/>
  </sheetPr>
  <dimension ref="A1:X114"/>
  <sheetViews>
    <sheetView workbookViewId="0">
      <selection activeCell="G6" sqref="G6"/>
    </sheetView>
  </sheetViews>
  <sheetFormatPr defaultRowHeight="14.4" x14ac:dyDescent="0.3"/>
  <cols>
    <col min="5" max="5" width="29.21875" bestFit="1" customWidth="1"/>
    <col min="6" max="6" width="19.6640625" style="6" bestFit="1" customWidth="1"/>
    <col min="7" max="7" width="15.88671875" bestFit="1" customWidth="1"/>
    <col min="9" max="9" width="14.21875" bestFit="1" customWidth="1"/>
    <col min="10" max="10" width="19.6640625" style="5" bestFit="1" customWidth="1"/>
    <col min="11" max="11" width="15.88671875" style="5" bestFit="1" customWidth="1"/>
    <col min="14" max="14" width="29.21875" bestFit="1" customWidth="1"/>
    <col min="15" max="15" width="16.88671875" bestFit="1" customWidth="1"/>
    <col min="16" max="16" width="15.6640625" bestFit="1" customWidth="1"/>
    <col min="17" max="17" width="10" bestFit="1" customWidth="1"/>
    <col min="19" max="19" width="13.109375" bestFit="1" customWidth="1"/>
    <col min="20" max="21" width="16.88671875" bestFit="1" customWidth="1"/>
    <col min="22" max="22" width="9.88671875" bestFit="1" customWidth="1"/>
    <col min="23" max="23" width="14.21875" bestFit="1" customWidth="1"/>
    <col min="24" max="24" width="19.21875" bestFit="1" customWidth="1"/>
    <col min="25" max="25" width="16" bestFit="1" customWidth="1"/>
    <col min="26" max="26" width="19.21875" bestFit="1" customWidth="1"/>
    <col min="27" max="27" width="9.77734375" bestFit="1" customWidth="1"/>
    <col min="28" max="28" width="11.6640625" bestFit="1" customWidth="1"/>
    <col min="29" max="29" width="30.109375" bestFit="1" customWidth="1"/>
    <col min="30" max="30" width="7.6640625" bestFit="1" customWidth="1"/>
    <col min="31" max="31" width="9.77734375" bestFit="1" customWidth="1"/>
    <col min="32" max="32" width="27.33203125" bestFit="1" customWidth="1"/>
    <col min="33" max="33" width="6.5546875" bestFit="1" customWidth="1"/>
    <col min="34" max="34" width="8.109375" bestFit="1" customWidth="1"/>
    <col min="35" max="35" width="9.109375" bestFit="1" customWidth="1"/>
    <col min="36" max="36" width="7.109375" bestFit="1" customWidth="1"/>
    <col min="37" max="37" width="5" bestFit="1" customWidth="1"/>
    <col min="38" max="38" width="6.21875" bestFit="1" customWidth="1"/>
    <col min="39" max="39" width="6.88671875" bestFit="1" customWidth="1"/>
    <col min="40" max="40" width="6.77734375" bestFit="1" customWidth="1"/>
    <col min="41" max="41" width="10.109375" bestFit="1" customWidth="1"/>
    <col min="42" max="42" width="8.33203125" bestFit="1" customWidth="1"/>
    <col min="43" max="43" width="7.6640625" bestFit="1" customWidth="1"/>
    <col min="44" max="44" width="5.44140625" bestFit="1" customWidth="1"/>
    <col min="45" max="45" width="5" bestFit="1" customWidth="1"/>
    <col min="46" max="46" width="9" bestFit="1" customWidth="1"/>
    <col min="47" max="47" width="9.21875" bestFit="1" customWidth="1"/>
    <col min="48" max="48" width="11.88671875" bestFit="1" customWidth="1"/>
    <col min="49" max="49" width="5.44140625" bestFit="1" customWidth="1"/>
    <col min="50" max="50" width="7.5546875" bestFit="1" customWidth="1"/>
    <col min="51" max="51" width="8.109375" bestFit="1" customWidth="1"/>
    <col min="52" max="52" width="8.44140625" bestFit="1" customWidth="1"/>
    <col min="53" max="53" width="7.21875" bestFit="1" customWidth="1"/>
    <col min="54" max="54" width="10.6640625" bestFit="1" customWidth="1"/>
    <col min="55" max="55" width="20.44140625" bestFit="1" customWidth="1"/>
    <col min="56" max="56" width="11.5546875" bestFit="1" customWidth="1"/>
    <col min="57" max="57" width="7.5546875" bestFit="1" customWidth="1"/>
    <col min="58" max="58" width="8" bestFit="1" customWidth="1"/>
    <col min="59" max="59" width="14.88671875" bestFit="1" customWidth="1"/>
    <col min="60" max="60" width="10.6640625" bestFit="1" customWidth="1"/>
    <col min="61" max="61" width="5.109375" bestFit="1" customWidth="1"/>
    <col min="62" max="62" width="11" bestFit="1" customWidth="1"/>
    <col min="63" max="63" width="12.5546875" bestFit="1" customWidth="1"/>
    <col min="64" max="64" width="14.77734375" bestFit="1" customWidth="1"/>
    <col min="65" max="65" width="7.21875" bestFit="1" customWidth="1"/>
    <col min="66" max="66" width="10.77734375" bestFit="1" customWidth="1"/>
  </cols>
  <sheetData>
    <row r="1" spans="5:24" x14ac:dyDescent="0.3">
      <c r="E1" s="43" t="s">
        <v>256</v>
      </c>
      <c r="F1" s="43"/>
      <c r="I1" s="45" t="s">
        <v>257</v>
      </c>
      <c r="J1" s="45"/>
      <c r="N1" s="27" t="s">
        <v>259</v>
      </c>
      <c r="S1" s="29" t="s">
        <v>258</v>
      </c>
    </row>
    <row r="2" spans="5:24" x14ac:dyDescent="0.3">
      <c r="E2" s="43"/>
      <c r="F2" s="43"/>
      <c r="I2" s="45"/>
      <c r="J2" s="45"/>
    </row>
    <row r="3" spans="5:24" x14ac:dyDescent="0.3">
      <c r="E3" s="1" t="s">
        <v>249</v>
      </c>
      <c r="F3" s="6" t="s">
        <v>246</v>
      </c>
      <c r="I3" s="1" t="s">
        <v>249</v>
      </c>
      <c r="J3" t="s">
        <v>247</v>
      </c>
      <c r="K3" t="s">
        <v>250</v>
      </c>
      <c r="N3" s="1" t="s">
        <v>249</v>
      </c>
      <c r="O3" t="s">
        <v>248</v>
      </c>
      <c r="S3" s="1" t="s">
        <v>244</v>
      </c>
      <c r="T3" t="s">
        <v>246</v>
      </c>
      <c r="W3" s="1" t="s">
        <v>249</v>
      </c>
      <c r="X3" t="s">
        <v>252</v>
      </c>
    </row>
    <row r="4" spans="5:24" x14ac:dyDescent="0.3">
      <c r="E4" s="22" t="s">
        <v>16</v>
      </c>
      <c r="F4" s="23">
        <v>3886643.7</v>
      </c>
      <c r="I4" s="24" t="s">
        <v>16</v>
      </c>
      <c r="J4" s="30">
        <v>10350327.6</v>
      </c>
      <c r="K4" s="30">
        <v>6463683.9000000004</v>
      </c>
      <c r="L4" s="5"/>
      <c r="N4" s="28" t="s">
        <v>16</v>
      </c>
      <c r="O4" s="47">
        <v>40545</v>
      </c>
      <c r="P4" s="19"/>
      <c r="S4" s="25" t="s">
        <v>16</v>
      </c>
      <c r="T4" s="26">
        <v>8.7996428217457026E-2</v>
      </c>
      <c r="W4" s="2" t="s">
        <v>16</v>
      </c>
      <c r="X4" s="31">
        <v>95.860000000000014</v>
      </c>
    </row>
    <row r="5" spans="5:24" x14ac:dyDescent="0.3">
      <c r="E5" s="22" t="s">
        <v>75</v>
      </c>
      <c r="F5" s="23">
        <v>888047.27999999991</v>
      </c>
      <c r="I5" s="24" t="s">
        <v>75</v>
      </c>
      <c r="J5" s="30">
        <v>2690794.6</v>
      </c>
      <c r="K5" s="30">
        <v>1802747.3199999998</v>
      </c>
      <c r="L5" s="5"/>
      <c r="N5" s="28" t="s">
        <v>75</v>
      </c>
      <c r="O5" s="47">
        <v>56708</v>
      </c>
      <c r="S5" s="25" t="s">
        <v>75</v>
      </c>
      <c r="T5" s="26">
        <v>2.0106033575505763E-2</v>
      </c>
      <c r="W5" s="2" t="s">
        <v>75</v>
      </c>
      <c r="X5" s="31">
        <v>15.66</v>
      </c>
    </row>
    <row r="6" spans="5:24" x14ac:dyDescent="0.3">
      <c r="E6" s="22" t="s">
        <v>23</v>
      </c>
      <c r="F6" s="23">
        <v>2292443.4299999997</v>
      </c>
      <c r="I6" s="24" t="s">
        <v>23</v>
      </c>
      <c r="J6" s="30">
        <v>5322898.9000000004</v>
      </c>
      <c r="K6" s="30">
        <v>3030455.47</v>
      </c>
      <c r="L6" s="5"/>
      <c r="N6" s="28" t="s">
        <v>23</v>
      </c>
      <c r="O6" s="47">
        <v>25877</v>
      </c>
      <c r="S6" s="25" t="s">
        <v>23</v>
      </c>
      <c r="T6" s="26">
        <v>5.1902579526540066E-2</v>
      </c>
      <c r="W6" s="2" t="s">
        <v>23</v>
      </c>
      <c r="X6" s="31">
        <v>88.59</v>
      </c>
    </row>
    <row r="7" spans="5:24" x14ac:dyDescent="0.3">
      <c r="E7" s="22" t="s">
        <v>59</v>
      </c>
      <c r="F7" s="23">
        <v>5233334.4000000004</v>
      </c>
      <c r="I7" s="24" t="s">
        <v>59</v>
      </c>
      <c r="J7" s="30">
        <v>7787292.799999998</v>
      </c>
      <c r="K7" s="30">
        <v>2553958.3999999999</v>
      </c>
      <c r="L7" s="5"/>
      <c r="N7" s="28" t="s">
        <v>59</v>
      </c>
      <c r="O7" s="47">
        <v>71260</v>
      </c>
      <c r="S7" s="25" t="s">
        <v>59</v>
      </c>
      <c r="T7" s="26">
        <v>0.11848648098809483</v>
      </c>
      <c r="W7" s="2" t="s">
        <v>59</v>
      </c>
      <c r="X7" s="31">
        <v>73.440000000000026</v>
      </c>
    </row>
    <row r="8" spans="5:24" x14ac:dyDescent="0.3">
      <c r="E8" s="22" t="s">
        <v>71</v>
      </c>
      <c r="F8" s="23">
        <v>14556048.66</v>
      </c>
      <c r="I8" s="24" t="s">
        <v>71</v>
      </c>
      <c r="J8" s="30">
        <v>36601509.600000001</v>
      </c>
      <c r="K8" s="30">
        <v>22045460.940000001</v>
      </c>
      <c r="L8" s="5"/>
      <c r="N8" s="28" t="s">
        <v>71</v>
      </c>
      <c r="O8" s="47">
        <v>83718</v>
      </c>
      <c r="S8" s="25" t="s">
        <v>71</v>
      </c>
      <c r="T8" s="26">
        <v>0.32955948368498544</v>
      </c>
      <c r="W8" s="2" t="s">
        <v>71</v>
      </c>
      <c r="X8" s="31">
        <v>173.86999999999995</v>
      </c>
    </row>
    <row r="9" spans="5:24" x14ac:dyDescent="0.3">
      <c r="E9" s="22" t="s">
        <v>34</v>
      </c>
      <c r="F9" s="23">
        <v>120495.18</v>
      </c>
      <c r="I9" s="24" t="s">
        <v>34</v>
      </c>
      <c r="J9" s="30">
        <v>466481.34</v>
      </c>
      <c r="K9" s="30">
        <v>345986.16</v>
      </c>
      <c r="L9" s="5"/>
      <c r="N9" s="28" t="s">
        <v>34</v>
      </c>
      <c r="O9" s="47">
        <v>49998</v>
      </c>
      <c r="S9" s="25" t="s">
        <v>34</v>
      </c>
      <c r="T9" s="26">
        <v>2.7280981422144672E-3</v>
      </c>
      <c r="W9" s="2" t="s">
        <v>34</v>
      </c>
      <c r="X9" s="31">
        <v>2.41</v>
      </c>
    </row>
    <row r="10" spans="5:24" x14ac:dyDescent="0.3">
      <c r="E10" s="22" t="s">
        <v>40</v>
      </c>
      <c r="F10" s="23">
        <v>7412605.7100000009</v>
      </c>
      <c r="I10" s="24" t="s">
        <v>40</v>
      </c>
      <c r="J10" s="30">
        <v>29889712.289999995</v>
      </c>
      <c r="K10" s="30">
        <v>22477106.579999998</v>
      </c>
      <c r="L10" s="5"/>
      <c r="N10" s="28" t="s">
        <v>40</v>
      </c>
      <c r="O10" s="47">
        <v>44727</v>
      </c>
      <c r="S10" s="25" t="s">
        <v>40</v>
      </c>
      <c r="T10" s="26">
        <v>0.16782676175444822</v>
      </c>
      <c r="W10" s="2" t="s">
        <v>40</v>
      </c>
      <c r="X10" s="31">
        <v>165.73</v>
      </c>
    </row>
    <row r="11" spans="5:24" x14ac:dyDescent="0.3">
      <c r="E11" s="22" t="s">
        <v>81</v>
      </c>
      <c r="F11" s="23">
        <v>610610</v>
      </c>
      <c r="I11" s="24" t="s">
        <v>81</v>
      </c>
      <c r="J11" s="30">
        <v>4503675.75</v>
      </c>
      <c r="K11" s="30">
        <v>3893065.75</v>
      </c>
      <c r="L11" s="5"/>
      <c r="N11" s="28" t="s">
        <v>81</v>
      </c>
      <c r="O11" s="47">
        <v>10675</v>
      </c>
      <c r="S11" s="25" t="s">
        <v>81</v>
      </c>
      <c r="T11" s="26">
        <v>1.3824652626084925E-2</v>
      </c>
      <c r="W11" s="2" t="s">
        <v>81</v>
      </c>
      <c r="X11" s="31">
        <v>57.199999999999989</v>
      </c>
    </row>
    <row r="12" spans="5:24" x14ac:dyDescent="0.3">
      <c r="E12" s="22" t="s">
        <v>30</v>
      </c>
      <c r="F12" s="23">
        <v>5929583.75</v>
      </c>
      <c r="I12" s="24" t="s">
        <v>30</v>
      </c>
      <c r="J12" s="30">
        <v>30585380.07</v>
      </c>
      <c r="K12" s="30">
        <v>24655796.319999997</v>
      </c>
      <c r="L12" s="5"/>
      <c r="N12" s="28" t="s">
        <v>30</v>
      </c>
      <c r="O12" s="47">
        <v>46967</v>
      </c>
      <c r="S12" s="25" t="s">
        <v>30</v>
      </c>
      <c r="T12" s="26">
        <v>0.13425007052132787</v>
      </c>
      <c r="W12" s="2" t="s">
        <v>30</v>
      </c>
      <c r="X12" s="31">
        <v>126.25</v>
      </c>
    </row>
    <row r="13" spans="5:24" x14ac:dyDescent="0.3">
      <c r="E13" s="22" t="s">
        <v>49</v>
      </c>
      <c r="F13" s="23">
        <v>1220622.48</v>
      </c>
      <c r="I13" s="24" t="s">
        <v>49</v>
      </c>
      <c r="J13" s="30">
        <v>3980904.8400000003</v>
      </c>
      <c r="K13" s="30">
        <v>2760282.36</v>
      </c>
      <c r="L13" s="5"/>
      <c r="N13" s="28" t="s">
        <v>49</v>
      </c>
      <c r="O13" s="47">
        <v>48708</v>
      </c>
      <c r="S13" s="25" t="s">
        <v>49</v>
      </c>
      <c r="T13" s="26">
        <v>2.7635776966624021E-2</v>
      </c>
      <c r="W13" s="2" t="s">
        <v>49</v>
      </c>
      <c r="X13" s="31">
        <v>25.060000000000002</v>
      </c>
    </row>
    <row r="14" spans="5:24" x14ac:dyDescent="0.3">
      <c r="E14" s="22" t="s">
        <v>88</v>
      </c>
      <c r="F14" s="23">
        <v>751944.18</v>
      </c>
      <c r="I14" s="24" t="s">
        <v>88</v>
      </c>
      <c r="J14" s="30">
        <v>2080733.46</v>
      </c>
      <c r="K14" s="30">
        <v>1328789.28</v>
      </c>
      <c r="L14" s="5"/>
      <c r="N14" s="28" t="s">
        <v>88</v>
      </c>
      <c r="O14" s="47">
        <v>13637</v>
      </c>
      <c r="S14" s="25" t="s">
        <v>88</v>
      </c>
      <c r="T14" s="26">
        <v>1.7024560820665034E-2</v>
      </c>
      <c r="W14" s="2" t="s">
        <v>88</v>
      </c>
      <c r="X14" s="31">
        <v>55.140000000000015</v>
      </c>
    </row>
    <row r="15" spans="5:24" x14ac:dyDescent="0.3">
      <c r="E15" s="22" t="s">
        <v>45</v>
      </c>
      <c r="F15" s="23">
        <v>1265819.6300000001</v>
      </c>
      <c r="I15" s="24" t="s">
        <v>45</v>
      </c>
      <c r="J15" s="30">
        <v>3089057.06</v>
      </c>
      <c r="K15" s="30">
        <v>1823237.4300000002</v>
      </c>
      <c r="L15" s="5"/>
      <c r="N15" s="28" t="s">
        <v>45</v>
      </c>
      <c r="O15" s="47">
        <v>20051</v>
      </c>
      <c r="S15" s="25" t="s">
        <v>45</v>
      </c>
      <c r="T15" s="26">
        <v>2.8659073176052392E-2</v>
      </c>
      <c r="W15" s="2" t="s">
        <v>45</v>
      </c>
      <c r="X15" s="31">
        <v>63.129999999999995</v>
      </c>
    </row>
    <row r="16" spans="5:24" x14ac:dyDescent="0.3">
      <c r="E16" s="2" t="s">
        <v>245</v>
      </c>
      <c r="F16" s="6">
        <f>SUM(F4:F15)</f>
        <v>44168198.399999999</v>
      </c>
      <c r="I16" s="2" t="s">
        <v>245</v>
      </c>
      <c r="J16" s="6">
        <v>137348768.31</v>
      </c>
      <c r="K16" s="6">
        <v>93180569.909999996</v>
      </c>
      <c r="L16" s="5"/>
      <c r="N16" s="2" t="s">
        <v>245</v>
      </c>
      <c r="O16" s="46">
        <v>512871</v>
      </c>
      <c r="S16" s="2" t="s">
        <v>245</v>
      </c>
      <c r="T16" s="15">
        <v>1</v>
      </c>
    </row>
    <row r="33" spans="1:17" x14ac:dyDescent="0.3">
      <c r="A33" s="44" t="s">
        <v>251</v>
      </c>
      <c r="B33" s="44"/>
      <c r="C33" s="44"/>
    </row>
    <row r="34" spans="1:17" x14ac:dyDescent="0.3">
      <c r="A34" s="44"/>
      <c r="B34" s="44"/>
      <c r="C34" s="44"/>
    </row>
    <row r="36" spans="1:17" x14ac:dyDescent="0.3">
      <c r="E36" s="1" t="s">
        <v>249</v>
      </c>
      <c r="F36" s="5" t="s">
        <v>247</v>
      </c>
      <c r="G36" s="5" t="s">
        <v>250</v>
      </c>
      <c r="N36" s="1" t="s">
        <v>249</v>
      </c>
      <c r="O36" t="s">
        <v>246</v>
      </c>
      <c r="Q36" s="5">
        <f>O45</f>
        <v>626223.87</v>
      </c>
    </row>
    <row r="37" spans="1:17" x14ac:dyDescent="0.3">
      <c r="E37" s="2" t="s">
        <v>146</v>
      </c>
      <c r="F37" s="5">
        <v>247956.32</v>
      </c>
      <c r="G37" s="5">
        <v>81320.960000000006</v>
      </c>
      <c r="N37" s="2" t="s">
        <v>146</v>
      </c>
      <c r="O37" s="5">
        <v>166635.35999999999</v>
      </c>
    </row>
    <row r="38" spans="1:17" x14ac:dyDescent="0.3">
      <c r="E38" s="2" t="s">
        <v>39</v>
      </c>
      <c r="F38" s="5">
        <v>2798046.49</v>
      </c>
      <c r="G38" s="5">
        <v>2104134.98</v>
      </c>
      <c r="N38" s="2" t="s">
        <v>39</v>
      </c>
      <c r="O38" s="5">
        <v>693911.51</v>
      </c>
    </row>
    <row r="39" spans="1:17" x14ac:dyDescent="0.3">
      <c r="E39" s="2" t="s">
        <v>108</v>
      </c>
      <c r="F39" s="5">
        <v>2489933.4899999998</v>
      </c>
      <c r="G39" s="5">
        <v>1913328.37</v>
      </c>
      <c r="N39" s="2" t="s">
        <v>108</v>
      </c>
      <c r="O39" s="5">
        <v>576605.12</v>
      </c>
    </row>
    <row r="40" spans="1:17" x14ac:dyDescent="0.3">
      <c r="E40" s="2" t="s">
        <v>162</v>
      </c>
      <c r="F40" s="5">
        <v>1244708.3999999999</v>
      </c>
      <c r="G40" s="5">
        <v>749700.51</v>
      </c>
      <c r="N40" s="2" t="s">
        <v>162</v>
      </c>
      <c r="O40" s="5">
        <v>495007.89</v>
      </c>
    </row>
    <row r="41" spans="1:17" x14ac:dyDescent="0.3">
      <c r="E41" s="2" t="s">
        <v>128</v>
      </c>
      <c r="F41" s="5">
        <v>4478800.21</v>
      </c>
      <c r="G41" s="5">
        <v>2965873.38</v>
      </c>
      <c r="N41" s="2" t="s">
        <v>128</v>
      </c>
      <c r="O41" s="5">
        <v>1512926.83</v>
      </c>
    </row>
    <row r="42" spans="1:17" x14ac:dyDescent="0.3">
      <c r="E42" s="2" t="s">
        <v>61</v>
      </c>
      <c r="F42" s="5">
        <v>902980.64</v>
      </c>
      <c r="G42" s="5">
        <v>296145.91999999998</v>
      </c>
      <c r="N42" s="2" t="s">
        <v>61</v>
      </c>
      <c r="O42" s="5">
        <v>606834.72</v>
      </c>
    </row>
    <row r="43" spans="1:17" x14ac:dyDescent="0.3">
      <c r="E43" s="2" t="s">
        <v>178</v>
      </c>
      <c r="F43" s="5">
        <v>600821.43999999994</v>
      </c>
      <c r="G43" s="5">
        <v>197048.32000000001</v>
      </c>
      <c r="N43" s="2" t="s">
        <v>178</v>
      </c>
      <c r="O43" s="5">
        <v>403773.12</v>
      </c>
    </row>
    <row r="44" spans="1:17" x14ac:dyDescent="0.3">
      <c r="E44" s="2" t="s">
        <v>123</v>
      </c>
      <c r="F44" s="5">
        <v>4368316.68</v>
      </c>
      <c r="G44" s="5">
        <v>3521431.68</v>
      </c>
      <c r="N44" s="2" t="s">
        <v>123</v>
      </c>
      <c r="O44" s="5">
        <v>846885</v>
      </c>
    </row>
    <row r="45" spans="1:17" x14ac:dyDescent="0.3">
      <c r="E45" s="2" t="s">
        <v>68</v>
      </c>
      <c r="F45" s="5">
        <v>2779199.71</v>
      </c>
      <c r="G45" s="5">
        <v>2152975.84</v>
      </c>
      <c r="N45" s="2" t="s">
        <v>68</v>
      </c>
      <c r="O45" s="5">
        <v>626223.87</v>
      </c>
    </row>
    <row r="46" spans="1:17" x14ac:dyDescent="0.3">
      <c r="E46" s="2" t="s">
        <v>44</v>
      </c>
      <c r="F46" s="5">
        <v>1245112.92</v>
      </c>
      <c r="G46" s="5">
        <v>734896.26</v>
      </c>
      <c r="N46" s="2" t="s">
        <v>44</v>
      </c>
      <c r="O46" s="5">
        <v>510216.66</v>
      </c>
    </row>
    <row r="47" spans="1:17" x14ac:dyDescent="0.3">
      <c r="E47" s="2" t="s">
        <v>74</v>
      </c>
      <c r="F47" s="5">
        <v>3851030.28</v>
      </c>
      <c r="G47" s="5">
        <v>3069348.98</v>
      </c>
      <c r="N47" s="2" t="s">
        <v>74</v>
      </c>
      <c r="O47" s="5">
        <v>781681.3</v>
      </c>
    </row>
    <row r="48" spans="1:17" x14ac:dyDescent="0.3">
      <c r="E48" s="2" t="s">
        <v>58</v>
      </c>
      <c r="F48" s="5">
        <v>455479.03999999998</v>
      </c>
      <c r="G48" s="5">
        <v>149381.12</v>
      </c>
      <c r="N48" s="2" t="s">
        <v>58</v>
      </c>
      <c r="O48" s="5">
        <v>306097.91999999998</v>
      </c>
    </row>
    <row r="49" spans="5:15" x14ac:dyDescent="0.3">
      <c r="E49" s="2" t="s">
        <v>133</v>
      </c>
      <c r="F49" s="5">
        <v>197883.4</v>
      </c>
      <c r="G49" s="5">
        <v>112659.82</v>
      </c>
      <c r="N49" s="2" t="s">
        <v>133</v>
      </c>
      <c r="O49" s="5">
        <v>85223.58</v>
      </c>
    </row>
    <row r="50" spans="5:15" x14ac:dyDescent="0.3">
      <c r="E50" s="2" t="s">
        <v>116</v>
      </c>
      <c r="F50" s="5">
        <v>523807.57</v>
      </c>
      <c r="G50" s="5">
        <v>363198.03</v>
      </c>
      <c r="N50" s="2" t="s">
        <v>116</v>
      </c>
      <c r="O50" s="5">
        <v>160609.54</v>
      </c>
    </row>
    <row r="51" spans="5:15" x14ac:dyDescent="0.3">
      <c r="E51" s="2" t="s">
        <v>158</v>
      </c>
      <c r="F51" s="5">
        <v>380512.96</v>
      </c>
      <c r="G51" s="5">
        <v>124794.88</v>
      </c>
      <c r="N51" s="2" t="s">
        <v>158</v>
      </c>
      <c r="O51" s="5">
        <v>255718.08</v>
      </c>
    </row>
    <row r="52" spans="5:15" x14ac:dyDescent="0.3">
      <c r="E52" s="2" t="s">
        <v>189</v>
      </c>
      <c r="F52" s="5">
        <v>272410.45</v>
      </c>
      <c r="G52" s="5">
        <v>182506.39</v>
      </c>
      <c r="N52" s="2" t="s">
        <v>189</v>
      </c>
      <c r="O52" s="5">
        <v>89904.06</v>
      </c>
    </row>
    <row r="53" spans="5:15" x14ac:dyDescent="0.3">
      <c r="E53" s="2" t="s">
        <v>113</v>
      </c>
      <c r="F53" s="5">
        <v>6052890.8600000003</v>
      </c>
      <c r="G53" s="5">
        <v>3627572.99</v>
      </c>
      <c r="N53" s="2" t="s">
        <v>113</v>
      </c>
      <c r="O53" s="5">
        <v>2425317.87</v>
      </c>
    </row>
    <row r="54" spans="5:15" x14ac:dyDescent="0.3">
      <c r="E54" s="2" t="s">
        <v>80</v>
      </c>
      <c r="F54" s="5">
        <v>2492526.12</v>
      </c>
      <c r="G54" s="5">
        <v>2154588.52</v>
      </c>
      <c r="N54" s="2" t="s">
        <v>80</v>
      </c>
      <c r="O54" s="5">
        <v>337937.6</v>
      </c>
    </row>
    <row r="55" spans="5:15" x14ac:dyDescent="0.3">
      <c r="E55" s="2" t="s">
        <v>198</v>
      </c>
      <c r="F55" s="5">
        <v>445033.55</v>
      </c>
      <c r="G55" s="5">
        <v>298158.40999999997</v>
      </c>
      <c r="N55" s="2" t="s">
        <v>198</v>
      </c>
      <c r="O55" s="5">
        <v>146875.14000000001</v>
      </c>
    </row>
    <row r="56" spans="5:15" x14ac:dyDescent="0.3">
      <c r="E56" s="2" t="s">
        <v>160</v>
      </c>
      <c r="F56" s="5">
        <v>1082418.3999999999</v>
      </c>
      <c r="G56" s="5">
        <v>354995.20000000001</v>
      </c>
      <c r="N56" s="2" t="s">
        <v>160</v>
      </c>
      <c r="O56" s="5">
        <v>727423.2</v>
      </c>
    </row>
    <row r="57" spans="5:15" x14ac:dyDescent="0.3">
      <c r="E57" s="2" t="s">
        <v>93</v>
      </c>
      <c r="F57" s="5">
        <v>793518</v>
      </c>
      <c r="G57" s="5">
        <v>477943.95</v>
      </c>
      <c r="N57" s="2" t="s">
        <v>93</v>
      </c>
      <c r="O57" s="5">
        <v>315574.05</v>
      </c>
    </row>
    <row r="58" spans="5:15" x14ac:dyDescent="0.3">
      <c r="E58" s="2" t="s">
        <v>177</v>
      </c>
      <c r="F58" s="5">
        <v>707454.88</v>
      </c>
      <c r="G58" s="5">
        <v>490535.52</v>
      </c>
      <c r="N58" s="2" t="s">
        <v>177</v>
      </c>
      <c r="O58" s="5">
        <v>216919.36</v>
      </c>
    </row>
    <row r="59" spans="5:15" x14ac:dyDescent="0.3">
      <c r="E59" s="2" t="s">
        <v>22</v>
      </c>
      <c r="F59" s="5">
        <v>576782.80000000005</v>
      </c>
      <c r="G59" s="5">
        <v>328376.44</v>
      </c>
      <c r="N59" s="2" t="s">
        <v>22</v>
      </c>
      <c r="O59" s="5">
        <v>248406.36</v>
      </c>
    </row>
    <row r="60" spans="5:15" x14ac:dyDescent="0.3">
      <c r="E60" s="2" t="s">
        <v>173</v>
      </c>
      <c r="F60" s="5">
        <v>745426</v>
      </c>
      <c r="G60" s="5">
        <v>448977.65</v>
      </c>
      <c r="N60" s="2" t="s">
        <v>173</v>
      </c>
      <c r="O60" s="5">
        <v>296448.34999999998</v>
      </c>
    </row>
    <row r="61" spans="5:15" x14ac:dyDescent="0.3">
      <c r="E61" s="2" t="s">
        <v>63</v>
      </c>
      <c r="F61" s="5">
        <v>6336545.4800000004</v>
      </c>
      <c r="G61" s="5">
        <v>4726597.96</v>
      </c>
      <c r="N61" s="2" t="s">
        <v>63</v>
      </c>
      <c r="O61" s="5">
        <v>1609947.52</v>
      </c>
    </row>
    <row r="62" spans="5:15" x14ac:dyDescent="0.3">
      <c r="E62" s="2" t="s">
        <v>136</v>
      </c>
      <c r="F62" s="5">
        <v>3876652.4</v>
      </c>
      <c r="G62" s="5">
        <v>2334947.11</v>
      </c>
      <c r="N62" s="2" t="s">
        <v>136</v>
      </c>
      <c r="O62" s="5">
        <v>1541705.29</v>
      </c>
    </row>
    <row r="63" spans="5:15" x14ac:dyDescent="0.3">
      <c r="E63" s="2" t="s">
        <v>213</v>
      </c>
      <c r="F63" s="5">
        <v>2836990.8</v>
      </c>
      <c r="G63" s="5">
        <v>1708748.37</v>
      </c>
      <c r="N63" s="2" t="s">
        <v>213</v>
      </c>
      <c r="O63" s="5">
        <v>1128242.43</v>
      </c>
    </row>
    <row r="64" spans="5:15" x14ac:dyDescent="0.3">
      <c r="E64" s="2" t="s">
        <v>216</v>
      </c>
      <c r="F64" s="5">
        <v>994765.42</v>
      </c>
      <c r="G64" s="5">
        <v>587135.01</v>
      </c>
      <c r="N64" s="2" t="s">
        <v>216</v>
      </c>
      <c r="O64" s="5">
        <v>407630.41</v>
      </c>
    </row>
    <row r="65" spans="5:15" x14ac:dyDescent="0.3">
      <c r="E65" s="2" t="s">
        <v>95</v>
      </c>
      <c r="F65" s="5">
        <v>50363.34</v>
      </c>
      <c r="G65" s="5">
        <v>37354.160000000003</v>
      </c>
      <c r="N65" s="2" t="s">
        <v>95</v>
      </c>
      <c r="O65" s="5">
        <v>13009.18</v>
      </c>
    </row>
    <row r="66" spans="5:15" x14ac:dyDescent="0.3">
      <c r="E66" s="2" t="s">
        <v>223</v>
      </c>
      <c r="F66" s="5">
        <v>4870.26</v>
      </c>
      <c r="G66" s="5">
        <v>3612.24</v>
      </c>
      <c r="N66" s="2" t="s">
        <v>223</v>
      </c>
      <c r="O66" s="5">
        <v>1258.02</v>
      </c>
    </row>
    <row r="67" spans="5:15" x14ac:dyDescent="0.3">
      <c r="E67" s="2" t="s">
        <v>56</v>
      </c>
      <c r="F67" s="5">
        <v>19103.439999999999</v>
      </c>
      <c r="G67" s="5">
        <v>11275.32</v>
      </c>
      <c r="N67" s="2" t="s">
        <v>56</v>
      </c>
      <c r="O67" s="5">
        <v>7828.12</v>
      </c>
    </row>
    <row r="68" spans="5:15" x14ac:dyDescent="0.3">
      <c r="E68" s="2" t="s">
        <v>201</v>
      </c>
      <c r="F68" s="5">
        <v>574951.92000000004</v>
      </c>
      <c r="G68" s="5">
        <v>339350.76</v>
      </c>
      <c r="N68" s="2" t="s">
        <v>201</v>
      </c>
      <c r="O68" s="5">
        <v>235601.16</v>
      </c>
    </row>
    <row r="69" spans="5:15" x14ac:dyDescent="0.3">
      <c r="E69" s="2" t="s">
        <v>211</v>
      </c>
      <c r="F69" s="5">
        <v>861563.52</v>
      </c>
      <c r="G69" s="5">
        <v>282562.56</v>
      </c>
      <c r="N69" s="2" t="s">
        <v>211</v>
      </c>
      <c r="O69" s="5">
        <v>579000.96</v>
      </c>
    </row>
    <row r="70" spans="5:15" x14ac:dyDescent="0.3">
      <c r="E70" s="2" t="s">
        <v>148</v>
      </c>
      <c r="F70" s="5">
        <v>89623.98</v>
      </c>
      <c r="G70" s="5">
        <v>66473.52</v>
      </c>
      <c r="N70" s="2" t="s">
        <v>148</v>
      </c>
      <c r="O70" s="5">
        <v>23150.46</v>
      </c>
    </row>
    <row r="71" spans="5:15" x14ac:dyDescent="0.3">
      <c r="E71" s="2" t="s">
        <v>170</v>
      </c>
      <c r="F71" s="5">
        <v>674635.57</v>
      </c>
      <c r="G71" s="5">
        <v>223854.6</v>
      </c>
      <c r="N71" s="2" t="s">
        <v>170</v>
      </c>
      <c r="O71" s="5">
        <v>450780.97</v>
      </c>
    </row>
    <row r="72" spans="5:15" x14ac:dyDescent="0.3">
      <c r="E72" s="2" t="s">
        <v>180</v>
      </c>
      <c r="F72" s="5">
        <v>5396577.2699999996</v>
      </c>
      <c r="G72" s="5">
        <v>4350343.5199999996</v>
      </c>
      <c r="N72" s="2" t="s">
        <v>180</v>
      </c>
      <c r="O72" s="5">
        <v>1046233.75</v>
      </c>
    </row>
    <row r="73" spans="5:15" x14ac:dyDescent="0.3">
      <c r="E73" s="2" t="s">
        <v>141</v>
      </c>
      <c r="F73" s="5">
        <v>856973.76</v>
      </c>
      <c r="G73" s="5">
        <v>281057.28000000003</v>
      </c>
      <c r="N73" s="2" t="s">
        <v>141</v>
      </c>
      <c r="O73" s="5">
        <v>575916.48</v>
      </c>
    </row>
    <row r="74" spans="5:15" x14ac:dyDescent="0.3">
      <c r="E74" s="2" t="s">
        <v>182</v>
      </c>
      <c r="F74" s="5">
        <v>802333.76</v>
      </c>
      <c r="G74" s="5">
        <v>263137.28000000003</v>
      </c>
      <c r="N74" s="2" t="s">
        <v>182</v>
      </c>
      <c r="O74" s="5">
        <v>539196.48</v>
      </c>
    </row>
    <row r="75" spans="5:15" x14ac:dyDescent="0.3">
      <c r="E75" s="2" t="s">
        <v>238</v>
      </c>
      <c r="F75" s="5">
        <v>58471.11</v>
      </c>
      <c r="G75" s="5">
        <v>43367.64</v>
      </c>
      <c r="N75" s="2" t="s">
        <v>238</v>
      </c>
      <c r="O75" s="5">
        <v>15103.47</v>
      </c>
    </row>
    <row r="76" spans="5:15" x14ac:dyDescent="0.3">
      <c r="E76" s="2" t="s">
        <v>97</v>
      </c>
      <c r="F76" s="5">
        <v>151359.9</v>
      </c>
      <c r="G76" s="5">
        <v>72114.16</v>
      </c>
      <c r="N76" s="2" t="s">
        <v>97</v>
      </c>
      <c r="O76" s="5">
        <v>79245.740000000005</v>
      </c>
    </row>
    <row r="77" spans="5:15" x14ac:dyDescent="0.3">
      <c r="E77" s="2" t="s">
        <v>144</v>
      </c>
      <c r="F77" s="5">
        <v>824431.86</v>
      </c>
      <c r="G77" s="5">
        <v>664599.36</v>
      </c>
      <c r="N77" s="2" t="s">
        <v>144</v>
      </c>
      <c r="O77" s="5">
        <v>159832.5</v>
      </c>
    </row>
    <row r="78" spans="5:15" x14ac:dyDescent="0.3">
      <c r="E78" s="2" t="s">
        <v>197</v>
      </c>
      <c r="F78" s="5">
        <v>5643356.5500000007</v>
      </c>
      <c r="G78" s="5">
        <v>4185413.7900000005</v>
      </c>
      <c r="N78" s="2" t="s">
        <v>197</v>
      </c>
      <c r="O78" s="5">
        <v>1457942.76</v>
      </c>
    </row>
    <row r="79" spans="5:15" x14ac:dyDescent="0.3">
      <c r="E79" s="2" t="s">
        <v>92</v>
      </c>
      <c r="F79" s="5">
        <v>414371.1</v>
      </c>
      <c r="G79" s="5">
        <v>287316.90000000002</v>
      </c>
      <c r="N79" s="2" t="s">
        <v>92</v>
      </c>
      <c r="O79" s="5">
        <v>127054.2</v>
      </c>
    </row>
    <row r="80" spans="5:15" x14ac:dyDescent="0.3">
      <c r="E80" s="2" t="s">
        <v>204</v>
      </c>
      <c r="F80" s="5">
        <v>2198981.92</v>
      </c>
      <c r="G80" s="5">
        <v>1373243.88</v>
      </c>
      <c r="N80" s="2" t="s">
        <v>204</v>
      </c>
      <c r="O80" s="5">
        <v>825738.04</v>
      </c>
    </row>
    <row r="81" spans="5:15" x14ac:dyDescent="0.3">
      <c r="E81" s="2" t="s">
        <v>65</v>
      </c>
      <c r="F81" s="5">
        <v>400558.73</v>
      </c>
      <c r="G81" s="5">
        <v>277739.67</v>
      </c>
      <c r="N81" s="2" t="s">
        <v>65</v>
      </c>
      <c r="O81" s="5">
        <v>122819.06</v>
      </c>
    </row>
    <row r="82" spans="5:15" x14ac:dyDescent="0.3">
      <c r="E82" s="2" t="s">
        <v>242</v>
      </c>
      <c r="F82" s="5">
        <v>3586605.09</v>
      </c>
      <c r="G82" s="5">
        <v>2697132.18</v>
      </c>
      <c r="N82" s="2" t="s">
        <v>242</v>
      </c>
      <c r="O82" s="5">
        <v>889472.91</v>
      </c>
    </row>
    <row r="83" spans="5:15" x14ac:dyDescent="0.3">
      <c r="E83" s="2" t="s">
        <v>111</v>
      </c>
      <c r="F83" s="5">
        <v>6161257.9000000004</v>
      </c>
      <c r="G83" s="5">
        <v>4358486.2</v>
      </c>
      <c r="N83" s="2" t="s">
        <v>111</v>
      </c>
      <c r="O83" s="5">
        <v>1802771.7</v>
      </c>
    </row>
    <row r="84" spans="5:15" x14ac:dyDescent="0.3">
      <c r="E84" s="2" t="s">
        <v>91</v>
      </c>
      <c r="F84" s="5">
        <v>20404.71</v>
      </c>
      <c r="G84" s="5">
        <v>15134.04</v>
      </c>
      <c r="N84" s="2" t="s">
        <v>91</v>
      </c>
      <c r="O84" s="5">
        <v>5270.67</v>
      </c>
    </row>
    <row r="85" spans="5:15" x14ac:dyDescent="0.3">
      <c r="E85" s="2" t="s">
        <v>235</v>
      </c>
      <c r="F85" s="5">
        <v>387002.2</v>
      </c>
      <c r="G85" s="5">
        <v>259279.24</v>
      </c>
      <c r="N85" s="2" t="s">
        <v>235</v>
      </c>
      <c r="O85" s="5">
        <v>127722.96</v>
      </c>
    </row>
    <row r="86" spans="5:15" x14ac:dyDescent="0.3">
      <c r="E86" s="2" t="s">
        <v>126</v>
      </c>
      <c r="F86" s="5">
        <v>246415.95</v>
      </c>
      <c r="G86" s="5">
        <v>170860.05</v>
      </c>
      <c r="N86" s="2" t="s">
        <v>126</v>
      </c>
      <c r="O86" s="5">
        <v>75555.899999999994</v>
      </c>
    </row>
    <row r="87" spans="5:15" x14ac:dyDescent="0.3">
      <c r="E87" s="2" t="s">
        <v>83</v>
      </c>
      <c r="F87" s="5">
        <v>2144969.7999999998</v>
      </c>
      <c r="G87" s="5">
        <v>1350570.96</v>
      </c>
      <c r="N87" s="2" t="s">
        <v>83</v>
      </c>
      <c r="O87" s="5">
        <v>794398.84</v>
      </c>
    </row>
    <row r="88" spans="5:15" x14ac:dyDescent="0.3">
      <c r="E88" s="2" t="s">
        <v>194</v>
      </c>
      <c r="F88" s="5">
        <v>4324782.4000000004</v>
      </c>
      <c r="G88" s="5">
        <v>2604860.36</v>
      </c>
      <c r="N88" s="2" t="s">
        <v>194</v>
      </c>
      <c r="O88" s="5">
        <v>1719922.04</v>
      </c>
    </row>
    <row r="89" spans="5:15" x14ac:dyDescent="0.3">
      <c r="E89" s="2" t="s">
        <v>86</v>
      </c>
      <c r="F89" s="5">
        <v>324971.44</v>
      </c>
      <c r="G89" s="5">
        <v>202941.66</v>
      </c>
      <c r="N89" s="2" t="s">
        <v>86</v>
      </c>
      <c r="O89" s="5">
        <v>122029.78</v>
      </c>
    </row>
    <row r="90" spans="5:15" x14ac:dyDescent="0.3">
      <c r="E90" s="2" t="s">
        <v>48</v>
      </c>
      <c r="F90" s="5">
        <v>496101.1</v>
      </c>
      <c r="G90" s="5">
        <v>343986.9</v>
      </c>
      <c r="N90" s="2" t="s">
        <v>48</v>
      </c>
      <c r="O90" s="5">
        <v>152114.20000000001</v>
      </c>
    </row>
    <row r="91" spans="5:15" x14ac:dyDescent="0.3">
      <c r="E91" s="2" t="s">
        <v>232</v>
      </c>
      <c r="F91" s="5">
        <v>3458252</v>
      </c>
      <c r="G91" s="5">
        <v>2082940.3</v>
      </c>
      <c r="N91" s="2" t="s">
        <v>232</v>
      </c>
      <c r="O91" s="5">
        <v>1375311.7</v>
      </c>
    </row>
    <row r="92" spans="5:15" x14ac:dyDescent="0.3">
      <c r="E92" s="2" t="s">
        <v>29</v>
      </c>
      <c r="F92" s="5">
        <v>1158502.5900000001</v>
      </c>
      <c r="G92" s="5">
        <v>933903.84</v>
      </c>
      <c r="N92" s="2" t="s">
        <v>29</v>
      </c>
      <c r="O92" s="5">
        <v>224598.75</v>
      </c>
    </row>
    <row r="93" spans="5:15" x14ac:dyDescent="0.3">
      <c r="E93" s="2" t="s">
        <v>36</v>
      </c>
      <c r="F93" s="5">
        <v>5253769.42</v>
      </c>
      <c r="G93" s="5">
        <v>3836275.9299999997</v>
      </c>
      <c r="N93" s="2" t="s">
        <v>36</v>
      </c>
      <c r="O93" s="5">
        <v>1417493.49</v>
      </c>
    </row>
    <row r="94" spans="5:15" x14ac:dyDescent="0.3">
      <c r="E94" s="2" t="s">
        <v>206</v>
      </c>
      <c r="F94" s="5">
        <v>4220728.8</v>
      </c>
      <c r="G94" s="5">
        <v>2542187.8199999998</v>
      </c>
      <c r="N94" s="2" t="s">
        <v>206</v>
      </c>
      <c r="O94" s="5">
        <v>1678540.98</v>
      </c>
    </row>
    <row r="95" spans="5:15" x14ac:dyDescent="0.3">
      <c r="E95" s="2" t="s">
        <v>167</v>
      </c>
      <c r="F95" s="5">
        <v>1212580</v>
      </c>
      <c r="G95" s="5">
        <v>757245</v>
      </c>
      <c r="N95" s="2" t="s">
        <v>167</v>
      </c>
      <c r="O95" s="5">
        <v>455335</v>
      </c>
    </row>
    <row r="96" spans="5:15" x14ac:dyDescent="0.3">
      <c r="E96" s="2" t="s">
        <v>33</v>
      </c>
      <c r="F96" s="5">
        <v>565780.91999999993</v>
      </c>
      <c r="G96" s="5">
        <v>389587.79</v>
      </c>
      <c r="N96" s="2" t="s">
        <v>33</v>
      </c>
      <c r="O96" s="5">
        <v>176193.13</v>
      </c>
    </row>
    <row r="97" spans="5:15" x14ac:dyDescent="0.3">
      <c r="E97" s="2" t="s">
        <v>151</v>
      </c>
      <c r="F97" s="5">
        <v>835759.1</v>
      </c>
      <c r="G97" s="5">
        <v>475817.93</v>
      </c>
      <c r="N97" s="2" t="s">
        <v>151</v>
      </c>
      <c r="O97" s="5">
        <v>359941.17</v>
      </c>
    </row>
    <row r="98" spans="5:15" x14ac:dyDescent="0.3">
      <c r="E98" s="2" t="s">
        <v>52</v>
      </c>
      <c r="F98" s="5">
        <v>1356180.1</v>
      </c>
      <c r="G98" s="5">
        <v>772106.23</v>
      </c>
      <c r="N98" s="2" t="s">
        <v>52</v>
      </c>
      <c r="O98" s="5">
        <v>584073.87</v>
      </c>
    </row>
    <row r="99" spans="5:15" x14ac:dyDescent="0.3">
      <c r="E99" s="2" t="s">
        <v>154</v>
      </c>
      <c r="F99" s="5">
        <v>3097359.1500000004</v>
      </c>
      <c r="G99" s="5">
        <v>2447479.8499999996</v>
      </c>
      <c r="N99" s="2" t="s">
        <v>154</v>
      </c>
      <c r="O99" s="5">
        <v>649879.30000000005</v>
      </c>
    </row>
    <row r="100" spans="5:15" x14ac:dyDescent="0.3">
      <c r="E100" s="2" t="s">
        <v>130</v>
      </c>
      <c r="F100" s="5">
        <v>26344.26</v>
      </c>
      <c r="G100" s="5">
        <v>15549.03</v>
      </c>
      <c r="N100" s="2" t="s">
        <v>130</v>
      </c>
      <c r="O100" s="5">
        <v>10795.23</v>
      </c>
    </row>
    <row r="101" spans="5:15" x14ac:dyDescent="0.3">
      <c r="E101" s="2" t="s">
        <v>226</v>
      </c>
      <c r="F101" s="5">
        <v>221117</v>
      </c>
      <c r="G101" s="5">
        <v>148141.4</v>
      </c>
      <c r="N101" s="2" t="s">
        <v>226</v>
      </c>
      <c r="O101" s="5">
        <v>72975.600000000006</v>
      </c>
    </row>
    <row r="102" spans="5:15" x14ac:dyDescent="0.3">
      <c r="E102" s="2" t="s">
        <v>37</v>
      </c>
      <c r="F102" s="5">
        <v>759202.72</v>
      </c>
      <c r="G102" s="5">
        <v>474115.08</v>
      </c>
      <c r="N102" s="2" t="s">
        <v>37</v>
      </c>
      <c r="O102" s="5">
        <v>285087.64</v>
      </c>
    </row>
    <row r="103" spans="5:15" x14ac:dyDescent="0.3">
      <c r="E103" s="2" t="s">
        <v>105</v>
      </c>
      <c r="F103" s="5">
        <v>173676.25</v>
      </c>
      <c r="G103" s="5">
        <v>120423.75</v>
      </c>
      <c r="N103" s="2" t="s">
        <v>105</v>
      </c>
      <c r="O103" s="5">
        <v>53252.5</v>
      </c>
    </row>
    <row r="104" spans="5:15" x14ac:dyDescent="0.3">
      <c r="E104" s="2" t="s">
        <v>208</v>
      </c>
      <c r="F104" s="5">
        <v>3015902.51</v>
      </c>
      <c r="G104" s="5">
        <v>2267963.02</v>
      </c>
      <c r="N104" s="2" t="s">
        <v>208</v>
      </c>
      <c r="O104" s="5">
        <v>747939.49</v>
      </c>
    </row>
    <row r="105" spans="5:15" x14ac:dyDescent="0.3">
      <c r="E105" s="2" t="s">
        <v>70</v>
      </c>
      <c r="F105" s="5">
        <v>3039414.4</v>
      </c>
      <c r="G105" s="5">
        <v>1830670.16</v>
      </c>
      <c r="N105" s="2" t="s">
        <v>70</v>
      </c>
      <c r="O105" s="5">
        <v>1208744.24</v>
      </c>
    </row>
    <row r="106" spans="5:15" x14ac:dyDescent="0.3">
      <c r="E106" s="2" t="s">
        <v>102</v>
      </c>
      <c r="F106" s="5">
        <v>3808901.49</v>
      </c>
      <c r="G106" s="5">
        <v>2296172.04</v>
      </c>
      <c r="N106" s="2" t="s">
        <v>102</v>
      </c>
      <c r="O106" s="5">
        <v>1512729.45</v>
      </c>
    </row>
    <row r="107" spans="5:15" x14ac:dyDescent="0.3">
      <c r="E107" s="2" t="s">
        <v>119</v>
      </c>
      <c r="F107" s="5">
        <v>35304.720000000001</v>
      </c>
      <c r="G107" s="5">
        <v>26185.279999999999</v>
      </c>
      <c r="N107" s="2" t="s">
        <v>119</v>
      </c>
      <c r="O107" s="5">
        <v>9119.44</v>
      </c>
    </row>
    <row r="108" spans="5:15" x14ac:dyDescent="0.3">
      <c r="E108" s="2" t="s">
        <v>100</v>
      </c>
      <c r="F108" s="5">
        <v>5449517.9499999993</v>
      </c>
      <c r="G108" s="5">
        <v>4063634.6800000006</v>
      </c>
      <c r="N108" s="2" t="s">
        <v>100</v>
      </c>
      <c r="O108" s="5">
        <v>1385883.27</v>
      </c>
    </row>
    <row r="109" spans="5:15" x14ac:dyDescent="0.3">
      <c r="E109" s="2" t="s">
        <v>77</v>
      </c>
      <c r="F109" s="5">
        <v>5822036.2000000002</v>
      </c>
      <c r="G109" s="5">
        <v>4554777.8</v>
      </c>
      <c r="N109" s="2" t="s">
        <v>77</v>
      </c>
      <c r="O109" s="5">
        <v>1267258.3999999999</v>
      </c>
    </row>
    <row r="110" spans="5:15" x14ac:dyDescent="0.3">
      <c r="E110" s="2" t="s">
        <v>15</v>
      </c>
      <c r="F110" s="5">
        <v>2533654</v>
      </c>
      <c r="G110" s="5">
        <v>1582243.5</v>
      </c>
      <c r="N110" s="2" t="s">
        <v>15</v>
      </c>
      <c r="O110" s="5">
        <v>951410.5</v>
      </c>
    </row>
    <row r="111" spans="5:15" x14ac:dyDescent="0.3">
      <c r="E111" s="2" t="s">
        <v>164</v>
      </c>
      <c r="F111" s="5">
        <v>188452.14</v>
      </c>
      <c r="G111" s="5">
        <v>141716.28</v>
      </c>
      <c r="N111" s="2" t="s">
        <v>164</v>
      </c>
      <c r="O111" s="5">
        <v>46735.86</v>
      </c>
    </row>
    <row r="112" spans="5:15" x14ac:dyDescent="0.3">
      <c r="E112" s="2" t="s">
        <v>215</v>
      </c>
      <c r="F112" s="5">
        <v>623289.30000000005</v>
      </c>
      <c r="G112" s="5">
        <v>398042.4</v>
      </c>
      <c r="N112" s="2" t="s">
        <v>215</v>
      </c>
      <c r="O112" s="5">
        <v>225246.9</v>
      </c>
    </row>
    <row r="113" spans="5:15" x14ac:dyDescent="0.3">
      <c r="E113" s="2" t="s">
        <v>245</v>
      </c>
      <c r="F113" s="5">
        <v>137348768.31</v>
      </c>
      <c r="G113" s="5">
        <v>93180569.910000026</v>
      </c>
    </row>
    <row r="114" spans="5:15" x14ac:dyDescent="0.3">
      <c r="O114" s="5">
        <f>SUM(O37:O113)</f>
        <v>44168198.399999991</v>
      </c>
    </row>
  </sheetData>
  <mergeCells count="3">
    <mergeCell ref="E1:F2"/>
    <mergeCell ref="A33:C34"/>
    <mergeCell ref="I1:J2"/>
  </mergeCells>
  <conditionalFormatting pivot="1" sqref="X4:X15">
    <cfRule type="top10" dxfId="0" priority="1" rank="3"/>
  </conditionalFormatting>
  <pageMargins left="0.7" right="0.7" top="0.75" bottom="0.75" header="0.3" footer="0.3"/>
  <pageSetup orientation="portrait" r:id="rId8"/>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1"/>
  <sheetViews>
    <sheetView tabSelected="1" workbookViewId="0">
      <selection activeCell="P5" sqref="P5"/>
    </sheetView>
  </sheetViews>
  <sheetFormatPr defaultRowHeight="14.4" x14ac:dyDescent="0.3"/>
  <cols>
    <col min="1" max="1" width="10" bestFit="1" customWidth="1"/>
    <col min="2" max="2" width="29.77734375" bestFit="1" customWidth="1"/>
    <col min="4" max="4" width="13.109375" bestFit="1" customWidth="1"/>
    <col min="7" max="7" width="15.21875" style="50" customWidth="1"/>
    <col min="8" max="8" width="16.5546875" style="50" customWidth="1"/>
    <col min="10" max="10" width="10" style="4" bestFit="1" customWidth="1"/>
    <col min="11" max="11" width="9.6640625" style="4" bestFit="1" customWidth="1"/>
    <col min="12" max="12" width="9.6640625" style="4" customWidth="1"/>
    <col min="13" max="13" width="12.6640625" style="3" bestFit="1" customWidth="1"/>
    <col min="14" max="14" width="9.33203125" style="3" bestFit="1" customWidth="1"/>
    <col min="15" max="15" width="10.21875" style="3" bestFit="1" customWidth="1"/>
  </cols>
  <sheetData>
    <row r="1" spans="1:15" x14ac:dyDescent="0.3">
      <c r="A1" s="16" t="s">
        <v>6</v>
      </c>
      <c r="B1" s="16" t="s">
        <v>0</v>
      </c>
      <c r="C1" s="16" t="s">
        <v>1</v>
      </c>
      <c r="D1" s="16" t="s">
        <v>2</v>
      </c>
      <c r="E1" s="16" t="s">
        <v>3</v>
      </c>
      <c r="F1" s="16" t="s">
        <v>4</v>
      </c>
      <c r="G1" s="48" t="s">
        <v>5</v>
      </c>
      <c r="H1" s="48" t="s">
        <v>7</v>
      </c>
      <c r="I1" s="16" t="s">
        <v>8</v>
      </c>
      <c r="J1" s="17" t="s">
        <v>9</v>
      </c>
      <c r="K1" s="17" t="s">
        <v>10</v>
      </c>
      <c r="L1" s="17" t="s">
        <v>261</v>
      </c>
      <c r="M1" s="18" t="s">
        <v>11</v>
      </c>
      <c r="N1" s="18" t="s">
        <v>12</v>
      </c>
      <c r="O1" s="18" t="s">
        <v>13</v>
      </c>
    </row>
    <row r="2" spans="1:15" x14ac:dyDescent="0.3">
      <c r="A2">
        <v>669165933</v>
      </c>
      <c r="B2" t="str">
        <f>VLOOKUP(A2,'input data'!A2:N101,2,)</f>
        <v>Australia and Oceania</v>
      </c>
      <c r="C2" t="str">
        <f>VLOOKUP(B2,'input data'!B2:O101,2,)</f>
        <v>Tuvalu</v>
      </c>
      <c r="D2" t="str">
        <f>VLOOKUP(C2,'input data'!C2:P101,2,)</f>
        <v>Baby Food</v>
      </c>
      <c r="E2" t="str">
        <f>VLOOKUP(D2,'input data'!D2:Q101,2,)</f>
        <v>Offline</v>
      </c>
      <c r="F2" t="str">
        <f>VLOOKUP(E2,'input data'!E2:R101,2,)</f>
        <v>H</v>
      </c>
      <c r="G2" s="49" t="str">
        <f>VLOOKUP(F2,'input data'!F2:S101,2,)</f>
        <v>05-28-2010</v>
      </c>
      <c r="H2" s="49" t="str">
        <f>VLOOKUP(G2,'input data'!G2:T101,2,)</f>
        <v>6/27/2010</v>
      </c>
      <c r="I2">
        <f>VLOOKUP(H2,'input data'!H2:U101,2,)</f>
        <v>9925</v>
      </c>
      <c r="J2">
        <f>VLOOKUP(I2,'input data'!I2:V101,2,)</f>
        <v>255.28</v>
      </c>
      <c r="K2">
        <f>VLOOKUP(J2,'input data'!J2:W101,2,)</f>
        <v>159.41999999999999</v>
      </c>
      <c r="L2">
        <f>J2-K2</f>
        <v>95.860000000000014</v>
      </c>
      <c r="M2">
        <f>VLOOKUP(K2,'input data'!K2:X101,2,)</f>
        <v>2533654</v>
      </c>
      <c r="N2">
        <f>VLOOKUP(M2,'input data'!L2:Y101,2,)</f>
        <v>1582243.5</v>
      </c>
      <c r="O2">
        <f>VLOOKUP(N2,'input data'!M2:Z101,2,)</f>
        <v>951410.5</v>
      </c>
    </row>
    <row r="3" spans="1:15" x14ac:dyDescent="0.3">
      <c r="A3">
        <v>963881480</v>
      </c>
      <c r="B3" t="str">
        <f>VLOOKUP(A3,'input data'!A3:N102,2,)</f>
        <v>Central America and the Caribbean</v>
      </c>
      <c r="C3" t="str">
        <f>VLOOKUP(B3,'input data'!B3:O102,2,)</f>
        <v>Grenada</v>
      </c>
      <c r="D3" t="str">
        <f>VLOOKUP(C3,'input data'!C3:P102,2,)</f>
        <v>Cereal</v>
      </c>
      <c r="E3" t="str">
        <f>VLOOKUP(D3,'input data'!D3:Q102,2,)</f>
        <v>Online</v>
      </c>
      <c r="F3" t="str">
        <f>VLOOKUP(E3,'input data'!E3:R102,2,)</f>
        <v>C</v>
      </c>
      <c r="G3" s="49" t="str">
        <f>VLOOKUP(F3,'input data'!F3:S102,2,)</f>
        <v>08-22-2012</v>
      </c>
      <c r="H3" s="49" t="str">
        <f>VLOOKUP(G3,'input data'!G3:T102,2,)</f>
        <v>9/15/2012</v>
      </c>
      <c r="I3">
        <f>VLOOKUP(H3,'input data'!H3:U102,2,)</f>
        <v>2804</v>
      </c>
      <c r="J3">
        <f>VLOOKUP(I3,'input data'!I3:V102,2,)</f>
        <v>205.7</v>
      </c>
      <c r="K3">
        <f>VLOOKUP(J3,'input data'!J3:W102,2,)</f>
        <v>117.11</v>
      </c>
      <c r="L3">
        <f t="shared" ref="L3:L66" si="0">J3-K3</f>
        <v>88.589999999999989</v>
      </c>
      <c r="M3">
        <f>VLOOKUP(K3,'input data'!K3:X102,2,)</f>
        <v>576782.80000000005</v>
      </c>
      <c r="N3">
        <f>VLOOKUP(M3,'input data'!L3:Y102,2,)</f>
        <v>328376.44</v>
      </c>
      <c r="O3">
        <f>VLOOKUP(N3,'input data'!M3:Z102,2,)</f>
        <v>248406.36</v>
      </c>
    </row>
    <row r="4" spans="1:15" x14ac:dyDescent="0.3">
      <c r="A4">
        <v>341417157</v>
      </c>
      <c r="B4" t="str">
        <f>VLOOKUP(A4,'input data'!A4:N103,2,)</f>
        <v>Europe</v>
      </c>
      <c r="C4" t="str">
        <f>VLOOKUP(B4,'input data'!B4:O103,2,)</f>
        <v>Russia</v>
      </c>
      <c r="D4" t="str">
        <f>VLOOKUP(C4,'input data'!C4:P103,2,)</f>
        <v>Office Supplies</v>
      </c>
      <c r="E4" t="str">
        <f>VLOOKUP(D4,'input data'!D4:Q103,2,)</f>
        <v>Offline</v>
      </c>
      <c r="F4" t="str">
        <f>VLOOKUP(E4,'input data'!E4:R103,2,)</f>
        <v>L</v>
      </c>
      <c r="G4" s="49">
        <f>VLOOKUP(F4,'input data'!F4:S103,2,)</f>
        <v>41675</v>
      </c>
      <c r="H4" s="49">
        <f>VLOOKUP(G4,'input data'!G4:T103,2,)</f>
        <v>41856</v>
      </c>
      <c r="I4">
        <f>VLOOKUP(H4,'input data'!H4:U103,2,)</f>
        <v>1779</v>
      </c>
      <c r="J4">
        <f>VLOOKUP(I4,'input data'!I4:V103,2,)</f>
        <v>651.21</v>
      </c>
      <c r="K4">
        <f>VLOOKUP(J4,'input data'!J4:W103,2,)</f>
        <v>524.96</v>
      </c>
      <c r="L4">
        <f t="shared" si="0"/>
        <v>126.25</v>
      </c>
      <c r="M4">
        <f>VLOOKUP(K4,'input data'!K4:X103,2,)</f>
        <v>1158502.5900000001</v>
      </c>
      <c r="N4">
        <f>VLOOKUP(M4,'input data'!L4:Y103,2,)</f>
        <v>933903.84</v>
      </c>
      <c r="O4">
        <f>VLOOKUP(N4,'input data'!M4:Z103,2,)</f>
        <v>224598.75</v>
      </c>
    </row>
    <row r="5" spans="1:15" x14ac:dyDescent="0.3">
      <c r="A5">
        <v>514321792</v>
      </c>
      <c r="B5" t="str">
        <f>VLOOKUP(A5,'input data'!A5:N104,2,)</f>
        <v>Sub-Saharan Africa</v>
      </c>
      <c r="C5" t="str">
        <f>VLOOKUP(B5,'input data'!B5:O104,2,)</f>
        <v>Sao Tome and Principe</v>
      </c>
      <c r="D5" t="str">
        <f>VLOOKUP(C5,'input data'!C5:P104,2,)</f>
        <v>Fruits</v>
      </c>
      <c r="E5" t="str">
        <f>VLOOKUP(D5,'input data'!D5:Q104,2,)</f>
        <v>Online</v>
      </c>
      <c r="F5" t="str">
        <f>VLOOKUP(E5,'input data'!E5:R104,2,)</f>
        <v>C</v>
      </c>
      <c r="G5" s="49" t="str">
        <f>VLOOKUP(F5,'input data'!F5:S104,2,)</f>
        <v>06-20-2014</v>
      </c>
      <c r="H5" s="49">
        <f>VLOOKUP(G5,'input data'!G5:T104,2,)</f>
        <v>41766</v>
      </c>
      <c r="I5">
        <f>VLOOKUP(H5,'input data'!H5:U104,2,)</f>
        <v>8102</v>
      </c>
      <c r="J5">
        <f>VLOOKUP(I5,'input data'!I5:V104,2,)</f>
        <v>9.33</v>
      </c>
      <c r="K5">
        <f>VLOOKUP(J5,'input data'!J5:W104,2,)</f>
        <v>6.92</v>
      </c>
      <c r="L5">
        <f t="shared" si="0"/>
        <v>2.41</v>
      </c>
      <c r="M5">
        <f>VLOOKUP(K5,'input data'!K5:X104,2,)</f>
        <v>75591.66</v>
      </c>
      <c r="N5">
        <f>VLOOKUP(M5,'input data'!L5:Y104,2,)</f>
        <v>56065.84</v>
      </c>
      <c r="O5">
        <f>VLOOKUP(N5,'input data'!M5:Z104,2,)</f>
        <v>19525.82</v>
      </c>
    </row>
    <row r="6" spans="1:15" x14ac:dyDescent="0.3">
      <c r="A6">
        <v>115456712</v>
      </c>
      <c r="B6" t="str">
        <f>VLOOKUP(A6,'input data'!A6:N105,2,)</f>
        <v>Sub-Saharan Africa</v>
      </c>
      <c r="C6" t="str">
        <f>VLOOKUP(B6,'input data'!B6:O105,2,)</f>
        <v>Rwanda</v>
      </c>
      <c r="D6" t="str">
        <f>VLOOKUP(C6,'input data'!C6:P105,2,)</f>
        <v>Office Supplies</v>
      </c>
      <c r="E6" t="str">
        <f>VLOOKUP(D6,'input data'!D6:Q105,2,)</f>
        <v>Offline</v>
      </c>
      <c r="F6" t="str">
        <f>VLOOKUP(E6,'input data'!E6:R105,2,)</f>
        <v>L</v>
      </c>
      <c r="G6" s="49">
        <f>VLOOKUP(F6,'input data'!F6:S105,2,)</f>
        <v>41276</v>
      </c>
      <c r="H6" s="49">
        <f>VLOOKUP(G6,'input data'!G6:T105,2,)</f>
        <v>41427</v>
      </c>
      <c r="I6">
        <f>VLOOKUP(H6,'input data'!H6:U105,2,)</f>
        <v>5062</v>
      </c>
      <c r="J6">
        <f>VLOOKUP(I6,'input data'!I6:V105,2,)</f>
        <v>651.21</v>
      </c>
      <c r="K6">
        <f>VLOOKUP(J6,'input data'!J6:W105,2,)</f>
        <v>524.96</v>
      </c>
      <c r="L6">
        <f t="shared" si="0"/>
        <v>126.25</v>
      </c>
      <c r="M6">
        <f>VLOOKUP(K6,'input data'!K6:X105,2,)</f>
        <v>3296425.02</v>
      </c>
      <c r="N6">
        <f>VLOOKUP(M6,'input data'!L6:Y105,2,)</f>
        <v>2657347.52</v>
      </c>
      <c r="O6">
        <f>VLOOKUP(N6,'input data'!M6:Z105,2,)</f>
        <v>639077.5</v>
      </c>
    </row>
    <row r="7" spans="1:15" x14ac:dyDescent="0.3">
      <c r="A7">
        <v>547995746</v>
      </c>
      <c r="B7" t="str">
        <f>VLOOKUP(A7,'input data'!A7:N106,2,)</f>
        <v>Australia and Oceania</v>
      </c>
      <c r="C7" t="str">
        <f>VLOOKUP(B7,'input data'!B7:O106,2,)</f>
        <v>Solomon Islands</v>
      </c>
      <c r="D7" t="str">
        <f>VLOOKUP(C7,'input data'!C7:P106,2,)</f>
        <v>Baby Food</v>
      </c>
      <c r="E7" t="str">
        <f>VLOOKUP(D7,'input data'!D7:Q106,2,)</f>
        <v>Online</v>
      </c>
      <c r="F7" t="str">
        <f>VLOOKUP(E7,'input data'!E7:R106,2,)</f>
        <v>C</v>
      </c>
      <c r="G7" s="49">
        <f>VLOOKUP(F7,'input data'!F7:S106,2,)</f>
        <v>42096</v>
      </c>
      <c r="H7" s="49" t="str">
        <f>VLOOKUP(G7,'input data'!G7:T106,2,)</f>
        <v>2/21/2015</v>
      </c>
      <c r="I7">
        <f>VLOOKUP(H7,'input data'!H7:U106,2,)</f>
        <v>2974</v>
      </c>
      <c r="J7">
        <f>VLOOKUP(I7,'input data'!I7:V106,2,)</f>
        <v>255.28</v>
      </c>
      <c r="K7">
        <f>VLOOKUP(J7,'input data'!J7:W106,2,)</f>
        <v>159.41999999999999</v>
      </c>
      <c r="L7">
        <f t="shared" si="0"/>
        <v>95.860000000000014</v>
      </c>
      <c r="M7">
        <f>VLOOKUP(K7,'input data'!K7:X106,2,)</f>
        <v>759202.72</v>
      </c>
      <c r="N7">
        <f>VLOOKUP(M7,'input data'!L7:Y106,2,)</f>
        <v>474115.08</v>
      </c>
      <c r="O7">
        <f>VLOOKUP(N7,'input data'!M7:Z106,2,)</f>
        <v>285087.64</v>
      </c>
    </row>
    <row r="8" spans="1:15" x14ac:dyDescent="0.3">
      <c r="A8">
        <v>135425221</v>
      </c>
      <c r="B8" t="str">
        <f>VLOOKUP(A8,'input data'!A8:N107,2,)</f>
        <v>Sub-Saharan Africa</v>
      </c>
      <c r="C8" t="str">
        <f>VLOOKUP(B8,'input data'!B8:O107,2,)</f>
        <v>Angola</v>
      </c>
      <c r="D8" t="str">
        <f>VLOOKUP(C8,'input data'!C8:P107,2,)</f>
        <v>Household</v>
      </c>
      <c r="E8" t="str">
        <f>VLOOKUP(D8,'input data'!D8:Q107,2,)</f>
        <v>Offline</v>
      </c>
      <c r="F8" t="str">
        <f>VLOOKUP(E8,'input data'!E8:R107,2,)</f>
        <v>M</v>
      </c>
      <c r="G8" s="49" t="str">
        <f>VLOOKUP(F8,'input data'!F8:S107,2,)</f>
        <v>04-23-2011</v>
      </c>
      <c r="H8" s="49" t="str">
        <f>VLOOKUP(G8,'input data'!G8:T107,2,)</f>
        <v>4/27/2011</v>
      </c>
      <c r="I8">
        <f>VLOOKUP(H8,'input data'!H8:U107,2,)</f>
        <v>4187</v>
      </c>
      <c r="J8">
        <f>VLOOKUP(I8,'input data'!I8:V107,2,)</f>
        <v>668.27</v>
      </c>
      <c r="K8">
        <f>VLOOKUP(J8,'input data'!J8:W107,2,)</f>
        <v>502.54</v>
      </c>
      <c r="L8">
        <f t="shared" si="0"/>
        <v>165.72999999999996</v>
      </c>
      <c r="M8">
        <f>VLOOKUP(K8,'input data'!K8:X107,2,)</f>
        <v>2798046.49</v>
      </c>
      <c r="N8">
        <f>VLOOKUP(M8,'input data'!L8:Y107,2,)</f>
        <v>2104134.98</v>
      </c>
      <c r="O8">
        <f>VLOOKUP(N8,'input data'!M8:Z107,2,)</f>
        <v>693911.51</v>
      </c>
    </row>
    <row r="9" spans="1:15" x14ac:dyDescent="0.3">
      <c r="A9">
        <v>871543967</v>
      </c>
      <c r="B9" t="str">
        <f>VLOOKUP(A9,'input data'!A9:N108,2,)</f>
        <v>Sub-Saharan Africa</v>
      </c>
      <c r="C9" t="str">
        <f>VLOOKUP(B9,'input data'!B9:O108,2,)</f>
        <v>Burkina Faso</v>
      </c>
      <c r="D9" t="str">
        <f>VLOOKUP(C9,'input data'!C9:P108,2,)</f>
        <v>Vegetables</v>
      </c>
      <c r="E9" t="str">
        <f>VLOOKUP(D9,'input data'!D9:Q108,2,)</f>
        <v>Online</v>
      </c>
      <c r="F9" t="str">
        <f>VLOOKUP(E9,'input data'!E9:R108,2,)</f>
        <v>H</v>
      </c>
      <c r="G9" s="49" t="str">
        <f>VLOOKUP(F9,'input data'!F9:S108,2,)</f>
        <v>07-17-2012</v>
      </c>
      <c r="H9" s="49" t="str">
        <f>VLOOKUP(G9,'input data'!G9:T108,2,)</f>
        <v>7/27/2012</v>
      </c>
      <c r="I9">
        <f>VLOOKUP(H9,'input data'!H9:U108,2,)</f>
        <v>8082</v>
      </c>
      <c r="J9">
        <f>VLOOKUP(I9,'input data'!I9:V108,2,)</f>
        <v>154.06</v>
      </c>
      <c r="K9">
        <f>VLOOKUP(J9,'input data'!J9:W108,2,)</f>
        <v>90.93</v>
      </c>
      <c r="L9">
        <f t="shared" si="0"/>
        <v>63.129999999999995</v>
      </c>
      <c r="M9">
        <f>VLOOKUP(K9,'input data'!K9:X108,2,)</f>
        <v>1245112.92</v>
      </c>
      <c r="N9">
        <f>VLOOKUP(M9,'input data'!L9:Y108,2,)</f>
        <v>734896.26</v>
      </c>
      <c r="O9">
        <f>VLOOKUP(N9,'input data'!M9:Z108,2,)</f>
        <v>510216.66</v>
      </c>
    </row>
    <row r="10" spans="1:15" x14ac:dyDescent="0.3">
      <c r="A10">
        <v>770463311</v>
      </c>
      <c r="B10" t="str">
        <f>VLOOKUP(A10,'input data'!A10:N109,2,)</f>
        <v>Sub-Saharan Africa</v>
      </c>
      <c r="C10" t="str">
        <f>VLOOKUP(B10,'input data'!B10:O109,2,)</f>
        <v>Republic of the Congo</v>
      </c>
      <c r="D10" t="str">
        <f>VLOOKUP(C10,'input data'!C10:P109,2,)</f>
        <v>Personal Care</v>
      </c>
      <c r="E10" t="str">
        <f>VLOOKUP(D10,'input data'!D10:Q109,2,)</f>
        <v>Offline</v>
      </c>
      <c r="F10" t="str">
        <f>VLOOKUP(E10,'input data'!E10:R109,2,)</f>
        <v>M</v>
      </c>
      <c r="G10" s="49" t="str">
        <f>VLOOKUP(F10,'input data'!F10:S109,2,)</f>
        <v>07-14-2015</v>
      </c>
      <c r="H10" s="49" t="str">
        <f>VLOOKUP(G10,'input data'!G10:T109,2,)</f>
        <v>8/25/2015</v>
      </c>
      <c r="I10">
        <f>VLOOKUP(H10,'input data'!H10:U109,2,)</f>
        <v>6070</v>
      </c>
      <c r="J10">
        <f>VLOOKUP(I10,'input data'!I10:V109,2,)</f>
        <v>81.73</v>
      </c>
      <c r="K10">
        <f>VLOOKUP(J10,'input data'!J10:W109,2,)</f>
        <v>56.67</v>
      </c>
      <c r="L10">
        <f t="shared" si="0"/>
        <v>25.060000000000002</v>
      </c>
      <c r="M10">
        <f>VLOOKUP(K10,'input data'!K10:X109,2,)</f>
        <v>496101.1</v>
      </c>
      <c r="N10">
        <f>VLOOKUP(M10,'input data'!L10:Y109,2,)</f>
        <v>343986.9</v>
      </c>
      <c r="O10">
        <f>VLOOKUP(N10,'input data'!M10:Z109,2,)</f>
        <v>152114.20000000001</v>
      </c>
    </row>
    <row r="11" spans="1:15" x14ac:dyDescent="0.3">
      <c r="A11">
        <v>616607081</v>
      </c>
      <c r="B11" t="str">
        <f>VLOOKUP(A11,'input data'!A11:N110,2,)</f>
        <v>Sub-Saharan Africa</v>
      </c>
      <c r="C11" t="str">
        <f>VLOOKUP(B11,'input data'!B11:O110,2,)</f>
        <v>Senegal</v>
      </c>
      <c r="D11" t="str">
        <f>VLOOKUP(C11,'input data'!C11:P110,2,)</f>
        <v>Cereal</v>
      </c>
      <c r="E11" t="str">
        <f>VLOOKUP(D11,'input data'!D11:Q110,2,)</f>
        <v>Online</v>
      </c>
      <c r="F11" t="str">
        <f>VLOOKUP(E11,'input data'!E11:R110,2,)</f>
        <v>H</v>
      </c>
      <c r="G11" s="49" t="str">
        <f>VLOOKUP(F11,'input data'!F11:S110,2,)</f>
        <v>04-18-2014</v>
      </c>
      <c r="H11" s="49" t="str">
        <f>VLOOKUP(G11,'input data'!G11:T110,2,)</f>
        <v>5/30/2014</v>
      </c>
      <c r="I11">
        <f>VLOOKUP(H11,'input data'!H11:U110,2,)</f>
        <v>6593</v>
      </c>
      <c r="J11">
        <f>VLOOKUP(I11,'input data'!I11:V110,2,)</f>
        <v>205.7</v>
      </c>
      <c r="K11">
        <f>VLOOKUP(J11,'input data'!J11:W110,2,)</f>
        <v>117.11</v>
      </c>
      <c r="L11">
        <f t="shared" si="0"/>
        <v>88.589999999999989</v>
      </c>
      <c r="M11">
        <f>VLOOKUP(K11,'input data'!K11:X110,2,)</f>
        <v>1356180.1</v>
      </c>
      <c r="N11">
        <f>VLOOKUP(M11,'input data'!L11:Y110,2,)</f>
        <v>772106.23</v>
      </c>
      <c r="O11">
        <f>VLOOKUP(N11,'input data'!M11:Z110,2,)</f>
        <v>584073.87</v>
      </c>
    </row>
    <row r="12" spans="1:15" x14ac:dyDescent="0.3">
      <c r="A12">
        <v>814711606</v>
      </c>
      <c r="B12" t="str">
        <f>VLOOKUP(A12,'input data'!A12:N111,2,)</f>
        <v>Asia</v>
      </c>
      <c r="C12" t="str">
        <f>VLOOKUP(B12,'input data'!B12:O111,2,)</f>
        <v>Kyrgyzstan</v>
      </c>
      <c r="D12" t="str">
        <f>VLOOKUP(C12,'input data'!C12:P111,2,)</f>
        <v>Vegetables</v>
      </c>
      <c r="E12" t="str">
        <f>VLOOKUP(D12,'input data'!D12:Q111,2,)</f>
        <v>Online</v>
      </c>
      <c r="F12" t="str">
        <f>VLOOKUP(E12,'input data'!E12:R111,2,)</f>
        <v>H</v>
      </c>
      <c r="G12" s="49" t="str">
        <f>VLOOKUP(F12,'input data'!F12:S111,2,)</f>
        <v>06-24-2011</v>
      </c>
      <c r="H12" s="49">
        <f>VLOOKUP(G12,'input data'!G12:T111,2,)</f>
        <v>40884</v>
      </c>
      <c r="I12">
        <f>VLOOKUP(H12,'input data'!H12:U111,2,)</f>
        <v>124</v>
      </c>
      <c r="J12">
        <f>VLOOKUP(I12,'input data'!I12:V111,2,)</f>
        <v>154.06</v>
      </c>
      <c r="K12">
        <f>VLOOKUP(J12,'input data'!J12:W111,2,)</f>
        <v>90.93</v>
      </c>
      <c r="L12">
        <f t="shared" si="0"/>
        <v>63.129999999999995</v>
      </c>
      <c r="M12">
        <f>VLOOKUP(K12,'input data'!K12:X111,2,)</f>
        <v>19103.439999999999</v>
      </c>
      <c r="N12">
        <f>VLOOKUP(M12,'input data'!L12:Y111,2,)</f>
        <v>11275.32</v>
      </c>
      <c r="O12">
        <f>VLOOKUP(N12,'input data'!M12:Z111,2,)</f>
        <v>7828.12</v>
      </c>
    </row>
    <row r="13" spans="1:15" x14ac:dyDescent="0.3">
      <c r="A13">
        <v>939825713</v>
      </c>
      <c r="B13" t="str">
        <f>VLOOKUP(A13,'input data'!A13:N112,2,)</f>
        <v>Sub-Saharan Africa</v>
      </c>
      <c r="C13" t="str">
        <f>VLOOKUP(B13,'input data'!B13:O112,2,)</f>
        <v>Cape Verde</v>
      </c>
      <c r="D13" t="str">
        <f>VLOOKUP(C13,'input data'!C13:P112,2,)</f>
        <v>Clothes</v>
      </c>
      <c r="E13" t="str">
        <f>VLOOKUP(D13,'input data'!D13:Q112,2,)</f>
        <v>Offline</v>
      </c>
      <c r="F13" t="str">
        <f>VLOOKUP(E13,'input data'!E13:R112,2,)</f>
        <v>H</v>
      </c>
      <c r="G13" s="49">
        <f>VLOOKUP(F13,'input data'!F13:S112,2,)</f>
        <v>41678</v>
      </c>
      <c r="H13" s="49" t="str">
        <f>VLOOKUP(G13,'input data'!G13:T112,2,)</f>
        <v>8/19/2014</v>
      </c>
      <c r="I13">
        <f>VLOOKUP(H13,'input data'!H13:U112,2,)</f>
        <v>4168</v>
      </c>
      <c r="J13">
        <f>VLOOKUP(I13,'input data'!I13:V112,2,)</f>
        <v>109.28</v>
      </c>
      <c r="K13">
        <f>VLOOKUP(J13,'input data'!J13:W112,2,)</f>
        <v>35.840000000000003</v>
      </c>
      <c r="L13">
        <f t="shared" si="0"/>
        <v>73.44</v>
      </c>
      <c r="M13">
        <f>VLOOKUP(K13,'input data'!K13:X112,2,)</f>
        <v>455479.03999999998</v>
      </c>
      <c r="N13">
        <f>VLOOKUP(M13,'input data'!L13:Y112,2,)</f>
        <v>149381.12</v>
      </c>
      <c r="O13">
        <f>VLOOKUP(N13,'input data'!M13:Z112,2,)</f>
        <v>306097.91999999998</v>
      </c>
    </row>
    <row r="14" spans="1:15" x14ac:dyDescent="0.3">
      <c r="A14">
        <v>187310731</v>
      </c>
      <c r="B14" t="str">
        <f>VLOOKUP(A14,'input data'!A14:N113,2,)</f>
        <v>Asia</v>
      </c>
      <c r="C14" t="str">
        <f>VLOOKUP(B14,'input data'!B14:O113,2,)</f>
        <v>Bangladesh</v>
      </c>
      <c r="D14" t="str">
        <f>VLOOKUP(C14,'input data'!C14:P113,2,)</f>
        <v>Clothes</v>
      </c>
      <c r="E14" t="str">
        <f>VLOOKUP(D14,'input data'!D14:Q113,2,)</f>
        <v>Online</v>
      </c>
      <c r="F14" t="str">
        <f>VLOOKUP(E14,'input data'!E14:R113,2,)</f>
        <v>L</v>
      </c>
      <c r="G14" s="49" t="str">
        <f>VLOOKUP(F14,'input data'!F14:S113,2,)</f>
        <v>01-13-2017</v>
      </c>
      <c r="H14" s="49">
        <f>VLOOKUP(G14,'input data'!G14:T113,2,)</f>
        <v>42738</v>
      </c>
      <c r="I14">
        <f>VLOOKUP(H14,'input data'!H14:U113,2,)</f>
        <v>8263</v>
      </c>
      <c r="J14">
        <f>VLOOKUP(I14,'input data'!I14:V113,2,)</f>
        <v>109.28</v>
      </c>
      <c r="K14">
        <f>VLOOKUP(J14,'input data'!J14:W113,2,)</f>
        <v>35.840000000000003</v>
      </c>
      <c r="L14">
        <f t="shared" si="0"/>
        <v>73.44</v>
      </c>
      <c r="M14">
        <f>VLOOKUP(K14,'input data'!K14:X113,2,)</f>
        <v>902980.64</v>
      </c>
      <c r="N14">
        <f>VLOOKUP(M14,'input data'!L14:Y113,2,)</f>
        <v>296145.91999999998</v>
      </c>
      <c r="O14">
        <f>VLOOKUP(N14,'input data'!M14:Z113,2,)</f>
        <v>606834.72</v>
      </c>
    </row>
    <row r="15" spans="1:15" x14ac:dyDescent="0.3">
      <c r="A15">
        <v>522840487</v>
      </c>
      <c r="B15" t="str">
        <f>VLOOKUP(A15,'input data'!A15:N114,2,)</f>
        <v>Central America and the Caribbean</v>
      </c>
      <c r="C15" t="str">
        <f>VLOOKUP(B15,'input data'!B15:O114,2,)</f>
        <v>Honduras</v>
      </c>
      <c r="D15" t="str">
        <f>VLOOKUP(C15,'input data'!C15:P114,2,)</f>
        <v>Household</v>
      </c>
      <c r="E15" t="str">
        <f>VLOOKUP(D15,'input data'!D15:Q114,2,)</f>
        <v>Offline</v>
      </c>
      <c r="F15" t="str">
        <f>VLOOKUP(E15,'input data'!E15:R114,2,)</f>
        <v>H</v>
      </c>
      <c r="G15" s="49">
        <f>VLOOKUP(F15,'input data'!F15:S114,2,)</f>
        <v>42949</v>
      </c>
      <c r="H15" s="49" t="str">
        <f>VLOOKUP(G15,'input data'!G15:T114,2,)</f>
        <v>2/13/2017</v>
      </c>
      <c r="I15">
        <f>VLOOKUP(H15,'input data'!H15:U114,2,)</f>
        <v>8974</v>
      </c>
      <c r="J15">
        <f>VLOOKUP(I15,'input data'!I15:V114,2,)</f>
        <v>668.27</v>
      </c>
      <c r="K15">
        <f>VLOOKUP(J15,'input data'!J15:W114,2,)</f>
        <v>502.54</v>
      </c>
      <c r="L15">
        <f t="shared" si="0"/>
        <v>165.72999999999996</v>
      </c>
      <c r="M15">
        <f>VLOOKUP(K15,'input data'!K15:X114,2,)</f>
        <v>5997054.9800000004</v>
      </c>
      <c r="N15">
        <f>VLOOKUP(M15,'input data'!L15:Y114,2,)</f>
        <v>4509793.96</v>
      </c>
      <c r="O15">
        <f>VLOOKUP(N15,'input data'!M15:Z114,2,)</f>
        <v>1487261.02</v>
      </c>
    </row>
    <row r="16" spans="1:15" x14ac:dyDescent="0.3">
      <c r="A16">
        <v>832401311</v>
      </c>
      <c r="B16" t="str">
        <f>VLOOKUP(A16,'input data'!A16:N115,2,)</f>
        <v>Asia</v>
      </c>
      <c r="C16" t="str">
        <f>VLOOKUP(B16,'input data'!B16:O115,2,)</f>
        <v>Mongolia</v>
      </c>
      <c r="D16" t="str">
        <f>VLOOKUP(C16,'input data'!C16:P115,2,)</f>
        <v>Personal Care</v>
      </c>
      <c r="E16" t="str">
        <f>VLOOKUP(D16,'input data'!D16:Q115,2,)</f>
        <v>Offline</v>
      </c>
      <c r="F16" t="str">
        <f>VLOOKUP(E16,'input data'!E16:R115,2,)</f>
        <v>C</v>
      </c>
      <c r="G16" s="49" t="str">
        <f>VLOOKUP(F16,'input data'!F16:S115,2,)</f>
        <v>02-19-2014</v>
      </c>
      <c r="H16" s="49" t="str">
        <f>VLOOKUP(G16,'input data'!G16:T115,2,)</f>
        <v>2/23/2014</v>
      </c>
      <c r="I16">
        <f>VLOOKUP(H16,'input data'!H16:U115,2,)</f>
        <v>4901</v>
      </c>
      <c r="J16">
        <f>VLOOKUP(I16,'input data'!I16:V115,2,)</f>
        <v>81.73</v>
      </c>
      <c r="K16">
        <f>VLOOKUP(J16,'input data'!J16:W115,2,)</f>
        <v>56.67</v>
      </c>
      <c r="L16">
        <f t="shared" si="0"/>
        <v>25.060000000000002</v>
      </c>
      <c r="M16">
        <f>VLOOKUP(K16,'input data'!K16:X115,2,)</f>
        <v>400558.73</v>
      </c>
      <c r="N16">
        <f>VLOOKUP(M16,'input data'!L16:Y115,2,)</f>
        <v>277739.67</v>
      </c>
      <c r="O16">
        <f>VLOOKUP(N16,'input data'!M16:Z115,2,)</f>
        <v>122819.06</v>
      </c>
    </row>
    <row r="17" spans="1:15" x14ac:dyDescent="0.3">
      <c r="A17">
        <v>972292029</v>
      </c>
      <c r="B17" t="str">
        <f>VLOOKUP(A17,'input data'!A17:N116,2,)</f>
        <v>Europe</v>
      </c>
      <c r="C17" t="str">
        <f>VLOOKUP(B17,'input data'!B17:O116,2,)</f>
        <v>Bulgaria</v>
      </c>
      <c r="D17" t="str">
        <f>VLOOKUP(C17,'input data'!C17:P116,2,)</f>
        <v>Clothes</v>
      </c>
      <c r="E17" t="str">
        <f>VLOOKUP(D17,'input data'!D17:Q116,2,)</f>
        <v>Online</v>
      </c>
      <c r="F17" t="str">
        <f>VLOOKUP(E17,'input data'!E17:R116,2,)</f>
        <v>M</v>
      </c>
      <c r="G17" s="49" t="str">
        <f>VLOOKUP(F17,'input data'!F17:S116,2,)</f>
        <v>04-23-2012</v>
      </c>
      <c r="H17" s="49">
        <f>VLOOKUP(G17,'input data'!G17:T116,2,)</f>
        <v>40974</v>
      </c>
      <c r="I17">
        <f>VLOOKUP(H17,'input data'!H17:U116,2,)</f>
        <v>1673</v>
      </c>
      <c r="J17">
        <f>VLOOKUP(I17,'input data'!I17:V116,2,)</f>
        <v>109.28</v>
      </c>
      <c r="K17">
        <f>VLOOKUP(J17,'input data'!J17:W116,2,)</f>
        <v>35.840000000000003</v>
      </c>
      <c r="L17">
        <f t="shared" si="0"/>
        <v>73.44</v>
      </c>
      <c r="M17">
        <f>VLOOKUP(K17,'input data'!K17:X116,2,)</f>
        <v>182825.44</v>
      </c>
      <c r="N17">
        <f>VLOOKUP(M17,'input data'!L17:Y116,2,)</f>
        <v>59960.32</v>
      </c>
      <c r="O17">
        <f>VLOOKUP(N17,'input data'!M17:Z116,2,)</f>
        <v>122865.12</v>
      </c>
    </row>
    <row r="18" spans="1:15" x14ac:dyDescent="0.3">
      <c r="A18">
        <v>419123971</v>
      </c>
      <c r="B18" t="str">
        <f>VLOOKUP(A18,'input data'!A18:N117,2,)</f>
        <v>Asia</v>
      </c>
      <c r="C18" t="str">
        <f>VLOOKUP(B18,'input data'!B18:O117,2,)</f>
        <v>Sri Lanka</v>
      </c>
      <c r="D18" t="str">
        <f>VLOOKUP(C18,'input data'!C18:P117,2,)</f>
        <v>Cosmetics</v>
      </c>
      <c r="E18" t="str">
        <f>VLOOKUP(D18,'input data'!D18:Q117,2,)</f>
        <v>Offline</v>
      </c>
      <c r="F18" t="str">
        <f>VLOOKUP(E18,'input data'!E18:R117,2,)</f>
        <v>M</v>
      </c>
      <c r="G18" s="49" t="str">
        <f>VLOOKUP(F18,'input data'!F18:S117,2,)</f>
        <v>11-19-2016</v>
      </c>
      <c r="H18" s="49" t="str">
        <f>VLOOKUP(G18,'input data'!G18:T117,2,)</f>
        <v>12/18/2016</v>
      </c>
      <c r="I18">
        <f>VLOOKUP(H18,'input data'!H18:U117,2,)</f>
        <v>6952</v>
      </c>
      <c r="J18">
        <f>VLOOKUP(I18,'input data'!I18:V117,2,)</f>
        <v>437.2</v>
      </c>
      <c r="K18">
        <f>VLOOKUP(J18,'input data'!J18:W117,2,)</f>
        <v>263.33</v>
      </c>
      <c r="L18">
        <f t="shared" si="0"/>
        <v>173.87</v>
      </c>
      <c r="M18">
        <f>VLOOKUP(K18,'input data'!K18:X117,2,)</f>
        <v>3039414.4</v>
      </c>
      <c r="N18">
        <f>VLOOKUP(M18,'input data'!L18:Y117,2,)</f>
        <v>1830670.16</v>
      </c>
      <c r="O18">
        <f>VLOOKUP(N18,'input data'!M18:Z117,2,)</f>
        <v>1208744.24</v>
      </c>
    </row>
    <row r="19" spans="1:15" x14ac:dyDescent="0.3">
      <c r="A19">
        <v>519820964</v>
      </c>
      <c r="B19" t="str">
        <f>VLOOKUP(A19,'input data'!A19:N118,2,)</f>
        <v>Sub-Saharan Africa</v>
      </c>
      <c r="C19" t="str">
        <f>VLOOKUP(B19,'input data'!B19:O118,2,)</f>
        <v>Cameroon</v>
      </c>
      <c r="D19" t="str">
        <f>VLOOKUP(C19,'input data'!C19:P118,2,)</f>
        <v>Beverages</v>
      </c>
      <c r="E19" t="str">
        <f>VLOOKUP(D19,'input data'!D19:Q118,2,)</f>
        <v>Offline</v>
      </c>
      <c r="F19" t="str">
        <f>VLOOKUP(E19,'input data'!E19:R118,2,)</f>
        <v>C</v>
      </c>
      <c r="G19" s="49">
        <f>VLOOKUP(F19,'input data'!F19:S118,2,)</f>
        <v>42008</v>
      </c>
      <c r="H19" s="49" t="str">
        <f>VLOOKUP(G19,'input data'!G19:T118,2,)</f>
        <v>4/18/2015</v>
      </c>
      <c r="I19">
        <f>VLOOKUP(H19,'input data'!H19:U118,2,)</f>
        <v>5430</v>
      </c>
      <c r="J19">
        <f>VLOOKUP(I19,'input data'!I19:V118,2,)</f>
        <v>47.45</v>
      </c>
      <c r="K19">
        <f>VLOOKUP(J19,'input data'!J19:W118,2,)</f>
        <v>31.79</v>
      </c>
      <c r="L19">
        <f t="shared" si="0"/>
        <v>15.660000000000004</v>
      </c>
      <c r="M19">
        <f>VLOOKUP(K19,'input data'!K19:X118,2,)</f>
        <v>257653.5</v>
      </c>
      <c r="N19">
        <f>VLOOKUP(M19,'input data'!L19:Y118,2,)</f>
        <v>172619.7</v>
      </c>
      <c r="O19">
        <f>VLOOKUP(N19,'input data'!M19:Z118,2,)</f>
        <v>85033.8</v>
      </c>
    </row>
    <row r="20" spans="1:15" x14ac:dyDescent="0.3">
      <c r="A20">
        <v>441619336</v>
      </c>
      <c r="B20" t="str">
        <f>VLOOKUP(A20,'input data'!A20:N119,2,)</f>
        <v>Asia</v>
      </c>
      <c r="C20" t="str">
        <f>VLOOKUP(B20,'input data'!B20:O119,2,)</f>
        <v>Turkmenistan</v>
      </c>
      <c r="D20" t="str">
        <f>VLOOKUP(C20,'input data'!C20:P119,2,)</f>
        <v>Household</v>
      </c>
      <c r="E20" t="str">
        <f>VLOOKUP(D20,'input data'!D20:Q119,2,)</f>
        <v>Offline</v>
      </c>
      <c r="F20" t="str">
        <f>VLOOKUP(E20,'input data'!E20:R119,2,)</f>
        <v>L</v>
      </c>
      <c r="G20" s="49" t="str">
        <f>VLOOKUP(F20,'input data'!F20:S119,2,)</f>
        <v>12-30-2010</v>
      </c>
      <c r="H20" s="49" t="str">
        <f>VLOOKUP(G20,'input data'!G20:T119,2,)</f>
        <v>1/20/2011</v>
      </c>
      <c r="I20">
        <f>VLOOKUP(H20,'input data'!H20:U119,2,)</f>
        <v>3830</v>
      </c>
      <c r="J20">
        <f>VLOOKUP(I20,'input data'!I20:V119,2,)</f>
        <v>668.27</v>
      </c>
      <c r="K20">
        <f>VLOOKUP(J20,'input data'!J20:W119,2,)</f>
        <v>502.54</v>
      </c>
      <c r="L20">
        <f t="shared" si="0"/>
        <v>165.72999999999996</v>
      </c>
      <c r="M20">
        <f>VLOOKUP(K20,'input data'!K20:X119,2,)</f>
        <v>2559474.1</v>
      </c>
      <c r="N20">
        <f>VLOOKUP(M20,'input data'!L20:Y119,2,)</f>
        <v>1924728.2</v>
      </c>
      <c r="O20">
        <f>VLOOKUP(N20,'input data'!M20:Z119,2,)</f>
        <v>634745.9</v>
      </c>
    </row>
    <row r="21" spans="1:15" x14ac:dyDescent="0.3">
      <c r="A21">
        <v>322067916</v>
      </c>
      <c r="B21" t="str">
        <f>VLOOKUP(A21,'input data'!A21:N120,2,)</f>
        <v>Australia and Oceania</v>
      </c>
      <c r="C21" t="str">
        <f>VLOOKUP(B21,'input data'!B21:O120,2,)</f>
        <v>East Timor</v>
      </c>
      <c r="D21" t="str">
        <f>VLOOKUP(C21,'input data'!C21:P120,2,)</f>
        <v>Meat</v>
      </c>
      <c r="E21" t="str">
        <f>VLOOKUP(D21,'input data'!D21:Q120,2,)</f>
        <v>Online</v>
      </c>
      <c r="F21" t="str">
        <f>VLOOKUP(E21,'input data'!E21:R120,2,)</f>
        <v>L</v>
      </c>
      <c r="G21" s="49" t="str">
        <f>VLOOKUP(F21,'input data'!F21:S120,2,)</f>
        <v>07-31-2012</v>
      </c>
      <c r="H21" s="49">
        <f>VLOOKUP(G21,'input data'!G21:T120,2,)</f>
        <v>41222</v>
      </c>
      <c r="I21">
        <f>VLOOKUP(H21,'input data'!H21:U120,2,)</f>
        <v>5908</v>
      </c>
      <c r="J21">
        <f>VLOOKUP(I21,'input data'!I21:V120,2,)</f>
        <v>421.89</v>
      </c>
      <c r="K21">
        <f>VLOOKUP(J21,'input data'!J21:W120,2,)</f>
        <v>364.69</v>
      </c>
      <c r="L21">
        <f t="shared" si="0"/>
        <v>57.199999999999989</v>
      </c>
      <c r="M21">
        <f>VLOOKUP(K21,'input data'!K21:X120,2,)</f>
        <v>2492526.12</v>
      </c>
      <c r="N21">
        <f>VLOOKUP(M21,'input data'!L21:Y120,2,)</f>
        <v>2154588.52</v>
      </c>
      <c r="O21">
        <f>VLOOKUP(N21,'input data'!M21:Z120,2,)</f>
        <v>337937.6</v>
      </c>
    </row>
    <row r="22" spans="1:15" x14ac:dyDescent="0.3">
      <c r="A22">
        <v>819028031</v>
      </c>
      <c r="B22" t="str">
        <f>VLOOKUP(A22,'input data'!A22:N121,2,)</f>
        <v>Europe</v>
      </c>
      <c r="C22" t="str">
        <f>VLOOKUP(B22,'input data'!B22:O121,2,)</f>
        <v>Norway</v>
      </c>
      <c r="D22" t="str">
        <f>VLOOKUP(C22,'input data'!C22:P121,2,)</f>
        <v>Baby Food</v>
      </c>
      <c r="E22" t="str">
        <f>VLOOKUP(D22,'input data'!D22:Q121,2,)</f>
        <v>Online</v>
      </c>
      <c r="F22" t="str">
        <f>VLOOKUP(E22,'input data'!E22:R121,2,)</f>
        <v>L</v>
      </c>
      <c r="G22" s="49" t="str">
        <f>VLOOKUP(F22,'input data'!F22:S121,2,)</f>
        <v>05-14-2014</v>
      </c>
      <c r="H22" s="49" t="str">
        <f>VLOOKUP(G22,'input data'!G22:T121,2,)</f>
        <v>6/28/2014</v>
      </c>
      <c r="I22">
        <f>VLOOKUP(H22,'input data'!H22:U121,2,)</f>
        <v>7450</v>
      </c>
      <c r="J22">
        <f>VLOOKUP(I22,'input data'!I22:V121,2,)</f>
        <v>255.28</v>
      </c>
      <c r="K22">
        <f>VLOOKUP(J22,'input data'!J22:W121,2,)</f>
        <v>159.41999999999999</v>
      </c>
      <c r="L22">
        <f t="shared" si="0"/>
        <v>95.860000000000014</v>
      </c>
      <c r="M22">
        <f>VLOOKUP(K22,'input data'!K22:X121,2,)</f>
        <v>1901836</v>
      </c>
      <c r="N22">
        <f>VLOOKUP(M22,'input data'!L22:Y121,2,)</f>
        <v>1187679</v>
      </c>
      <c r="O22">
        <f>VLOOKUP(N22,'input data'!M22:Z121,2,)</f>
        <v>714157</v>
      </c>
    </row>
    <row r="23" spans="1:15" x14ac:dyDescent="0.3">
      <c r="A23">
        <v>860673511</v>
      </c>
      <c r="B23" t="str">
        <f>VLOOKUP(A23,'input data'!A23:N122,2,)</f>
        <v>Europe</v>
      </c>
      <c r="C23" t="str">
        <f>VLOOKUP(B23,'input data'!B23:O122,2,)</f>
        <v>Portugal</v>
      </c>
      <c r="D23" t="str">
        <f>VLOOKUP(C23,'input data'!C23:P122,2,)</f>
        <v>Baby Food</v>
      </c>
      <c r="E23" t="str">
        <f>VLOOKUP(D23,'input data'!D23:Q122,2,)</f>
        <v>Online</v>
      </c>
      <c r="F23" t="str">
        <f>VLOOKUP(E23,'input data'!E23:R122,2,)</f>
        <v>H</v>
      </c>
      <c r="G23" s="49" t="str">
        <f>VLOOKUP(F23,'input data'!F23:S122,2,)</f>
        <v>07-31-2015</v>
      </c>
      <c r="H23" s="49">
        <f>VLOOKUP(G23,'input data'!G23:T122,2,)</f>
        <v>42072</v>
      </c>
      <c r="I23">
        <f>VLOOKUP(H23,'input data'!H23:U122,2,)</f>
        <v>1273</v>
      </c>
      <c r="J23">
        <f>VLOOKUP(I23,'input data'!I23:V122,2,)</f>
        <v>255.28</v>
      </c>
      <c r="K23">
        <f>VLOOKUP(J23,'input data'!J23:W122,2,)</f>
        <v>159.41999999999999</v>
      </c>
      <c r="L23">
        <f t="shared" si="0"/>
        <v>95.860000000000014</v>
      </c>
      <c r="M23">
        <f>VLOOKUP(K23,'input data'!K23:X122,2,)</f>
        <v>324971.44</v>
      </c>
      <c r="N23">
        <f>VLOOKUP(M23,'input data'!L23:Y122,2,)</f>
        <v>202941.66</v>
      </c>
      <c r="O23">
        <f>VLOOKUP(N23,'input data'!M23:Z122,2,)</f>
        <v>122029.78</v>
      </c>
    </row>
    <row r="24" spans="1:15" x14ac:dyDescent="0.3">
      <c r="A24">
        <v>795490682</v>
      </c>
      <c r="B24" t="str">
        <f>VLOOKUP(A24,'input data'!A24:N123,2,)</f>
        <v>Central America and the Caribbean</v>
      </c>
      <c r="C24" t="str">
        <f>VLOOKUP(B24,'input data'!B24:O123,2,)</f>
        <v>Honduras</v>
      </c>
      <c r="D24" t="str">
        <f>VLOOKUP(C24,'input data'!C24:P123,2,)</f>
        <v>Snacks</v>
      </c>
      <c r="E24" t="str">
        <f>VLOOKUP(D24,'input data'!D24:Q123,2,)</f>
        <v>Online</v>
      </c>
      <c r="F24" t="str">
        <f>VLOOKUP(E24,'input data'!E24:R123,2,)</f>
        <v>L</v>
      </c>
      <c r="G24" s="49" t="str">
        <f>VLOOKUP(F24,'input data'!F24:S123,2,)</f>
        <v>06-30-2016</v>
      </c>
      <c r="H24" s="49" t="str">
        <f>VLOOKUP(G24,'input data'!G24:T123,2,)</f>
        <v>7/26/2016</v>
      </c>
      <c r="I24">
        <f>VLOOKUP(H24,'input data'!H24:U123,2,)</f>
        <v>2225</v>
      </c>
      <c r="J24">
        <f>VLOOKUP(I24,'input data'!I24:V123,2,)</f>
        <v>152.58000000000001</v>
      </c>
      <c r="K24">
        <f>VLOOKUP(J24,'input data'!J24:W123,2,)</f>
        <v>97.44</v>
      </c>
      <c r="L24">
        <f t="shared" si="0"/>
        <v>55.140000000000015</v>
      </c>
      <c r="M24">
        <f>VLOOKUP(K24,'input data'!K24:X123,2,)</f>
        <v>339490.5</v>
      </c>
      <c r="N24">
        <f>VLOOKUP(M24,'input data'!L24:Y123,2,)</f>
        <v>216804</v>
      </c>
      <c r="O24">
        <f>VLOOKUP(N24,'input data'!M24:Z123,2,)</f>
        <v>122686.5</v>
      </c>
    </row>
    <row r="25" spans="1:15" x14ac:dyDescent="0.3">
      <c r="A25">
        <v>142278373</v>
      </c>
      <c r="B25" t="str">
        <f>VLOOKUP(A25,'input data'!A25:N124,2,)</f>
        <v>Australia and Oceania</v>
      </c>
      <c r="C25" t="str">
        <f>VLOOKUP(B25,'input data'!B25:O124,2,)</f>
        <v>New Zealand</v>
      </c>
      <c r="D25" t="str">
        <f>VLOOKUP(C25,'input data'!C25:P124,2,)</f>
        <v>Fruits</v>
      </c>
      <c r="E25" t="str">
        <f>VLOOKUP(D25,'input data'!D25:Q124,2,)</f>
        <v>Online</v>
      </c>
      <c r="F25" t="str">
        <f>VLOOKUP(E25,'input data'!E25:R124,2,)</f>
        <v>H</v>
      </c>
      <c r="G25" s="49">
        <f>VLOOKUP(F25,'input data'!F25:S124,2,)</f>
        <v>41860</v>
      </c>
      <c r="H25" s="49">
        <f>VLOOKUP(G25,'input data'!G25:T124,2,)</f>
        <v>41739</v>
      </c>
      <c r="I25">
        <f>VLOOKUP(H25,'input data'!H25:U124,2,)</f>
        <v>2187</v>
      </c>
      <c r="J25">
        <f>VLOOKUP(I25,'input data'!I25:V124,2,)</f>
        <v>9.33</v>
      </c>
      <c r="K25">
        <f>VLOOKUP(J25,'input data'!J25:W124,2,)</f>
        <v>6.92</v>
      </c>
      <c r="L25">
        <f t="shared" si="0"/>
        <v>2.41</v>
      </c>
      <c r="M25">
        <f>VLOOKUP(K25,'input data'!K25:X124,2,)</f>
        <v>20404.71</v>
      </c>
      <c r="N25">
        <f>VLOOKUP(M25,'input data'!L25:Y124,2,)</f>
        <v>15134.04</v>
      </c>
      <c r="O25">
        <f>VLOOKUP(N25,'input data'!M25:Z124,2,)</f>
        <v>5270.67</v>
      </c>
    </row>
    <row r="26" spans="1:15" x14ac:dyDescent="0.3">
      <c r="A26">
        <v>740147912</v>
      </c>
      <c r="B26" t="str">
        <f>VLOOKUP(A26,'input data'!A26:N125,2,)</f>
        <v>Europe</v>
      </c>
      <c r="C26" t="str">
        <f>VLOOKUP(B26,'input data'!B26:O125,2,)</f>
        <v xml:space="preserve">Moldova </v>
      </c>
      <c r="D26" t="str">
        <f>VLOOKUP(C26,'input data'!C26:P125,2,)</f>
        <v>Personal Care</v>
      </c>
      <c r="E26" t="str">
        <f>VLOOKUP(D26,'input data'!D26:Q125,2,)</f>
        <v>Online</v>
      </c>
      <c r="F26" t="str">
        <f>VLOOKUP(E26,'input data'!E26:R125,2,)</f>
        <v>L</v>
      </c>
      <c r="G26" s="49">
        <f>VLOOKUP(F26,'input data'!F26:S125,2,)</f>
        <v>42556</v>
      </c>
      <c r="H26" s="49">
        <f>VLOOKUP(G26,'input data'!G26:T125,2,)</f>
        <v>42648</v>
      </c>
      <c r="I26">
        <f>VLOOKUP(H26,'input data'!H26:U125,2,)</f>
        <v>5070</v>
      </c>
      <c r="J26">
        <f>VLOOKUP(I26,'input data'!I26:V125,2,)</f>
        <v>81.73</v>
      </c>
      <c r="K26">
        <f>VLOOKUP(J26,'input data'!J26:W125,2,)</f>
        <v>56.67</v>
      </c>
      <c r="L26">
        <f t="shared" si="0"/>
        <v>25.060000000000002</v>
      </c>
      <c r="M26">
        <f>VLOOKUP(K26,'input data'!K26:X125,2,)</f>
        <v>414371.1</v>
      </c>
      <c r="N26">
        <f>VLOOKUP(M26,'input data'!L26:Y125,2,)</f>
        <v>287316.90000000002</v>
      </c>
      <c r="O26">
        <f>VLOOKUP(N26,'input data'!M26:Z125,2,)</f>
        <v>127054.2</v>
      </c>
    </row>
    <row r="27" spans="1:15" x14ac:dyDescent="0.3">
      <c r="A27">
        <v>898523128</v>
      </c>
      <c r="B27" t="str">
        <f>VLOOKUP(A27,'input data'!A27:N126,2,)</f>
        <v>Europe</v>
      </c>
      <c r="C27" t="str">
        <f>VLOOKUP(B27,'input data'!B27:O126,2,)</f>
        <v>France</v>
      </c>
      <c r="D27" t="str">
        <f>VLOOKUP(C27,'input data'!C27:P126,2,)</f>
        <v>Cosmetics</v>
      </c>
      <c r="E27" t="str">
        <f>VLOOKUP(D27,'input data'!D27:Q126,2,)</f>
        <v>Online</v>
      </c>
      <c r="F27" t="str">
        <f>VLOOKUP(E27,'input data'!E27:R126,2,)</f>
        <v>H</v>
      </c>
      <c r="G27" s="49" t="str">
        <f>VLOOKUP(F27,'input data'!F27:S126,2,)</f>
        <v>05-22-2017</v>
      </c>
      <c r="H27" s="49">
        <f>VLOOKUP(G27,'input data'!G27:T126,2,)</f>
        <v>42861</v>
      </c>
      <c r="I27">
        <f>VLOOKUP(H27,'input data'!H27:U126,2,)</f>
        <v>1815</v>
      </c>
      <c r="J27">
        <f>VLOOKUP(I27,'input data'!I27:V126,2,)</f>
        <v>437.2</v>
      </c>
      <c r="K27">
        <f>VLOOKUP(J27,'input data'!J27:W126,2,)</f>
        <v>263.33</v>
      </c>
      <c r="L27">
        <f t="shared" si="0"/>
        <v>173.87</v>
      </c>
      <c r="M27">
        <f>VLOOKUP(K27,'input data'!K27:X126,2,)</f>
        <v>793518</v>
      </c>
      <c r="N27">
        <f>VLOOKUP(M27,'input data'!L27:Y126,2,)</f>
        <v>477943.95</v>
      </c>
      <c r="O27">
        <f>VLOOKUP(N27,'input data'!M27:Z126,2,)</f>
        <v>315574.05</v>
      </c>
    </row>
    <row r="28" spans="1:15" x14ac:dyDescent="0.3">
      <c r="A28">
        <v>347140347</v>
      </c>
      <c r="B28" t="str">
        <f>VLOOKUP(A28,'input data'!A28:N127,2,)</f>
        <v>Australia and Oceania</v>
      </c>
      <c r="C28" t="str">
        <f>VLOOKUP(B28,'input data'!B28:O127,2,)</f>
        <v>Kiribati</v>
      </c>
      <c r="D28" t="str">
        <f>VLOOKUP(C28,'input data'!C28:P127,2,)</f>
        <v>Fruits</v>
      </c>
      <c r="E28" t="str">
        <f>VLOOKUP(D28,'input data'!D28:Q127,2,)</f>
        <v>Online</v>
      </c>
      <c r="F28" t="str">
        <f>VLOOKUP(E28,'input data'!E28:R127,2,)</f>
        <v>M</v>
      </c>
      <c r="G28" s="49" t="str">
        <f>VLOOKUP(F28,'input data'!F28:S127,2,)</f>
        <v>10-13-2014</v>
      </c>
      <c r="H28" s="49">
        <f>VLOOKUP(G28,'input data'!G28:T127,2,)</f>
        <v>41923</v>
      </c>
      <c r="I28">
        <f>VLOOKUP(H28,'input data'!H28:U127,2,)</f>
        <v>5398</v>
      </c>
      <c r="J28">
        <f>VLOOKUP(I28,'input data'!I28:V127,2,)</f>
        <v>9.33</v>
      </c>
      <c r="K28">
        <f>VLOOKUP(J28,'input data'!J28:W127,2,)</f>
        <v>6.92</v>
      </c>
      <c r="L28">
        <f t="shared" si="0"/>
        <v>2.41</v>
      </c>
      <c r="M28">
        <f>VLOOKUP(K28,'input data'!K28:X127,2,)</f>
        <v>50363.34</v>
      </c>
      <c r="N28">
        <f>VLOOKUP(M28,'input data'!L28:Y127,2,)</f>
        <v>37354.160000000003</v>
      </c>
      <c r="O28">
        <f>VLOOKUP(N28,'input data'!M28:Z127,2,)</f>
        <v>13009.18</v>
      </c>
    </row>
    <row r="29" spans="1:15" x14ac:dyDescent="0.3">
      <c r="A29">
        <v>686048400</v>
      </c>
      <c r="B29" t="str">
        <f>VLOOKUP(A29,'input data'!A29:N128,2,)</f>
        <v>Sub-Saharan Africa</v>
      </c>
      <c r="C29" t="str">
        <f>VLOOKUP(B29,'input data'!B29:O128,2,)</f>
        <v>Mali</v>
      </c>
      <c r="D29" t="str">
        <f>VLOOKUP(C29,'input data'!C29:P128,2,)</f>
        <v>Fruits</v>
      </c>
      <c r="E29" t="str">
        <f>VLOOKUP(D29,'input data'!D29:Q128,2,)</f>
        <v>Online</v>
      </c>
      <c r="F29" t="str">
        <f>VLOOKUP(E29,'input data'!E29:R128,2,)</f>
        <v>L</v>
      </c>
      <c r="G29" s="49">
        <f>VLOOKUP(F29,'input data'!F29:S128,2,)</f>
        <v>40364</v>
      </c>
      <c r="H29" s="49">
        <f>VLOOKUP(G29,'input data'!G29:T128,2,)</f>
        <v>40456</v>
      </c>
      <c r="I29">
        <f>VLOOKUP(H29,'input data'!H29:U128,2,)</f>
        <v>5822</v>
      </c>
      <c r="J29">
        <f>VLOOKUP(I29,'input data'!I29:V128,2,)</f>
        <v>9.33</v>
      </c>
      <c r="K29">
        <f>VLOOKUP(J29,'input data'!J29:W128,2,)</f>
        <v>6.92</v>
      </c>
      <c r="L29">
        <f t="shared" si="0"/>
        <v>2.41</v>
      </c>
      <c r="M29">
        <f>VLOOKUP(K29,'input data'!K29:X128,2,)</f>
        <v>54319.26</v>
      </c>
      <c r="N29">
        <f>VLOOKUP(M29,'input data'!L29:Y128,2,)</f>
        <v>40288.239999999998</v>
      </c>
      <c r="O29">
        <f>VLOOKUP(N29,'input data'!M29:Z128,2,)</f>
        <v>14031.02</v>
      </c>
    </row>
    <row r="30" spans="1:15" x14ac:dyDescent="0.3">
      <c r="A30">
        <v>435608613</v>
      </c>
      <c r="B30" t="str">
        <f>VLOOKUP(A30,'input data'!A30:N129,2,)</f>
        <v>Europe</v>
      </c>
      <c r="C30" t="str">
        <f>VLOOKUP(B30,'input data'!B30:O129,2,)</f>
        <v>Norway</v>
      </c>
      <c r="D30" t="str">
        <f>VLOOKUP(C30,'input data'!C30:P129,2,)</f>
        <v>Beverages</v>
      </c>
      <c r="E30" t="str">
        <f>VLOOKUP(D30,'input data'!D30:Q129,2,)</f>
        <v>Offline</v>
      </c>
      <c r="F30" t="str">
        <f>VLOOKUP(E30,'input data'!E30:R129,2,)</f>
        <v>C</v>
      </c>
      <c r="G30" s="49" t="str">
        <f>VLOOKUP(F30,'input data'!F30:S129,2,)</f>
        <v>07-18-2014</v>
      </c>
      <c r="H30" s="49" t="str">
        <f>VLOOKUP(G30,'input data'!G30:T129,2,)</f>
        <v>7/30/2014</v>
      </c>
      <c r="I30">
        <f>VLOOKUP(H30,'input data'!H30:U129,2,)</f>
        <v>5124</v>
      </c>
      <c r="J30">
        <f>VLOOKUP(I30,'input data'!I30:V129,2,)</f>
        <v>47.45</v>
      </c>
      <c r="K30">
        <f>VLOOKUP(J30,'input data'!J30:W129,2,)</f>
        <v>31.79</v>
      </c>
      <c r="L30">
        <f t="shared" si="0"/>
        <v>15.660000000000004</v>
      </c>
      <c r="M30">
        <f>VLOOKUP(K30,'input data'!K30:X129,2,)</f>
        <v>243133.8</v>
      </c>
      <c r="N30">
        <f>VLOOKUP(M30,'input data'!L30:Y129,2,)</f>
        <v>162891.96</v>
      </c>
      <c r="O30">
        <f>VLOOKUP(N30,'input data'!M30:Z129,2,)</f>
        <v>80241.84</v>
      </c>
    </row>
    <row r="31" spans="1:15" x14ac:dyDescent="0.3">
      <c r="A31">
        <v>886494815</v>
      </c>
      <c r="B31" t="str">
        <f>VLOOKUP(A31,'input data'!A31:N130,2,)</f>
        <v>Sub-Saharan Africa</v>
      </c>
      <c r="C31" t="str">
        <f>VLOOKUP(B31,'input data'!B31:O130,2,)</f>
        <v>The Gambia</v>
      </c>
      <c r="D31" t="str">
        <f>VLOOKUP(C31,'input data'!C31:P130,2,)</f>
        <v>Household</v>
      </c>
      <c r="E31" t="str">
        <f>VLOOKUP(D31,'input data'!D31:Q130,2,)</f>
        <v>Offline</v>
      </c>
      <c r="F31" t="str">
        <f>VLOOKUP(E31,'input data'!E31:R130,2,)</f>
        <v>L</v>
      </c>
      <c r="G31" s="49" t="str">
        <f>VLOOKUP(F31,'input data'!F31:S130,2,)</f>
        <v>05-26-2012</v>
      </c>
      <c r="H31" s="49">
        <f>VLOOKUP(G31,'input data'!G31:T130,2,)</f>
        <v>41158</v>
      </c>
      <c r="I31">
        <f>VLOOKUP(H31,'input data'!H31:U130,2,)</f>
        <v>2370</v>
      </c>
      <c r="J31">
        <f>VLOOKUP(I31,'input data'!I31:V130,2,)</f>
        <v>668.27</v>
      </c>
      <c r="K31">
        <f>VLOOKUP(J31,'input data'!J31:W130,2,)</f>
        <v>502.54</v>
      </c>
      <c r="L31">
        <f t="shared" si="0"/>
        <v>165.72999999999996</v>
      </c>
      <c r="M31">
        <f>VLOOKUP(K31,'input data'!K31:X130,2,)</f>
        <v>1583799.9</v>
      </c>
      <c r="N31">
        <f>VLOOKUP(M31,'input data'!L31:Y130,2,)</f>
        <v>1191019.8</v>
      </c>
      <c r="O31">
        <f>VLOOKUP(N31,'input data'!M31:Z130,2,)</f>
        <v>392780.1</v>
      </c>
    </row>
    <row r="32" spans="1:15" x14ac:dyDescent="0.3">
      <c r="A32">
        <v>249693334</v>
      </c>
      <c r="B32" t="str">
        <f>VLOOKUP(A32,'input data'!A32:N131,2,)</f>
        <v>Europe</v>
      </c>
      <c r="C32" t="str">
        <f>VLOOKUP(B32,'input data'!B32:O131,2,)</f>
        <v>Switzerland</v>
      </c>
      <c r="D32" t="str">
        <f>VLOOKUP(C32,'input data'!C32:P131,2,)</f>
        <v>Cosmetics</v>
      </c>
      <c r="E32" t="str">
        <f>VLOOKUP(D32,'input data'!D32:Q131,2,)</f>
        <v>Offline</v>
      </c>
      <c r="F32" t="str">
        <f>VLOOKUP(E32,'input data'!E32:R131,2,)</f>
        <v>M</v>
      </c>
      <c r="G32" s="49" t="str">
        <f>VLOOKUP(F32,'input data'!F32:S131,2,)</f>
        <v>09-17-2012</v>
      </c>
      <c r="H32" s="49" t="str">
        <f>VLOOKUP(G32,'input data'!G32:T131,2,)</f>
        <v>10/20/2012</v>
      </c>
      <c r="I32">
        <f>VLOOKUP(H32,'input data'!H32:U131,2,)</f>
        <v>8661</v>
      </c>
      <c r="J32">
        <f>VLOOKUP(I32,'input data'!I32:V131,2,)</f>
        <v>437.2</v>
      </c>
      <c r="K32">
        <f>VLOOKUP(J32,'input data'!J32:W131,2,)</f>
        <v>263.33</v>
      </c>
      <c r="L32">
        <f t="shared" si="0"/>
        <v>173.87</v>
      </c>
      <c r="M32">
        <f>VLOOKUP(K32,'input data'!K32:X131,2,)</f>
        <v>3786589.2</v>
      </c>
      <c r="N32">
        <f>VLOOKUP(M32,'input data'!L32:Y131,2,)</f>
        <v>2280701.13</v>
      </c>
      <c r="O32">
        <f>VLOOKUP(N32,'input data'!M32:Z131,2,)</f>
        <v>1505888.07</v>
      </c>
    </row>
    <row r="33" spans="1:15" x14ac:dyDescent="0.3">
      <c r="A33">
        <v>406502997</v>
      </c>
      <c r="B33" t="str">
        <f>VLOOKUP(A33,'input data'!A33:N132,2,)</f>
        <v>Sub-Saharan Africa</v>
      </c>
      <c r="C33" t="str">
        <f>VLOOKUP(B33,'input data'!B33:O132,2,)</f>
        <v>South Sudan</v>
      </c>
      <c r="D33" t="str">
        <f>VLOOKUP(C33,'input data'!C33:P132,2,)</f>
        <v>Personal Care</v>
      </c>
      <c r="E33" t="str">
        <f>VLOOKUP(D33,'input data'!D33:Q132,2,)</f>
        <v>Offline</v>
      </c>
      <c r="F33" t="str">
        <f>VLOOKUP(E33,'input data'!E33:R132,2,)</f>
        <v>C</v>
      </c>
      <c r="G33" s="49" t="str">
        <f>VLOOKUP(F33,'input data'!F33:S132,2,)</f>
        <v>12-29-2013</v>
      </c>
      <c r="H33" s="49" t="str">
        <f>VLOOKUP(G33,'input data'!G33:T132,2,)</f>
        <v>1/28/2014</v>
      </c>
      <c r="I33">
        <f>VLOOKUP(H33,'input data'!H33:U132,2,)</f>
        <v>2125</v>
      </c>
      <c r="J33">
        <f>VLOOKUP(I33,'input data'!I33:V132,2,)</f>
        <v>81.73</v>
      </c>
      <c r="K33">
        <f>VLOOKUP(J33,'input data'!J33:W132,2,)</f>
        <v>56.67</v>
      </c>
      <c r="L33">
        <f t="shared" si="0"/>
        <v>25.060000000000002</v>
      </c>
      <c r="M33">
        <f>VLOOKUP(K33,'input data'!K33:X132,2,)</f>
        <v>173676.25</v>
      </c>
      <c r="N33">
        <f>VLOOKUP(M33,'input data'!L33:Y132,2,)</f>
        <v>120423.75</v>
      </c>
      <c r="O33">
        <f>VLOOKUP(N33,'input data'!M33:Z132,2,)</f>
        <v>53252.5</v>
      </c>
    </row>
    <row r="34" spans="1:15" x14ac:dyDescent="0.3">
      <c r="A34">
        <v>158535134</v>
      </c>
      <c r="B34" t="str">
        <f>VLOOKUP(A34,'input data'!A34:N133,2,)</f>
        <v>Australia and Oceania</v>
      </c>
      <c r="C34" t="str">
        <f>VLOOKUP(B34,'input data'!B34:O133,2,)</f>
        <v>Australia</v>
      </c>
      <c r="D34" t="str">
        <f>VLOOKUP(C34,'input data'!C34:P133,2,)</f>
        <v>Office Supplies</v>
      </c>
      <c r="E34" t="str">
        <f>VLOOKUP(D34,'input data'!D34:Q133,2,)</f>
        <v>Online</v>
      </c>
      <c r="F34" t="str">
        <f>VLOOKUP(E34,'input data'!E34:R133,2,)</f>
        <v>C</v>
      </c>
      <c r="G34" s="49" t="str">
        <f>VLOOKUP(F34,'input data'!F34:S133,2,)</f>
        <v>10-27-2015</v>
      </c>
      <c r="H34" s="49" t="str">
        <f>VLOOKUP(G34,'input data'!G34:T133,2,)</f>
        <v>11/25/2015</v>
      </c>
      <c r="I34">
        <f>VLOOKUP(H34,'input data'!H34:U133,2,)</f>
        <v>2924</v>
      </c>
      <c r="J34">
        <f>VLOOKUP(I34,'input data'!I34:V133,2,)</f>
        <v>651.21</v>
      </c>
      <c r="K34">
        <f>VLOOKUP(J34,'input data'!J34:W133,2,)</f>
        <v>524.96</v>
      </c>
      <c r="L34">
        <f t="shared" si="0"/>
        <v>126.25</v>
      </c>
      <c r="M34">
        <f>VLOOKUP(K34,'input data'!K34:X133,2,)</f>
        <v>1904138.04</v>
      </c>
      <c r="N34">
        <f>VLOOKUP(M34,'input data'!L34:Y133,2,)</f>
        <v>1534983.04</v>
      </c>
      <c r="O34">
        <f>VLOOKUP(N34,'input data'!M34:Z133,2,)</f>
        <v>369155</v>
      </c>
    </row>
    <row r="35" spans="1:15" x14ac:dyDescent="0.3">
      <c r="A35">
        <v>177713572</v>
      </c>
      <c r="B35" t="str">
        <f>VLOOKUP(A35,'input data'!A35:N134,2,)</f>
        <v>Asia</v>
      </c>
      <c r="C35" t="str">
        <f>VLOOKUP(B35,'input data'!B35:O134,2,)</f>
        <v>Myanmar</v>
      </c>
      <c r="D35" t="str">
        <f>VLOOKUP(C35,'input data'!C35:P134,2,)</f>
        <v>Household</v>
      </c>
      <c r="E35" t="str">
        <f>VLOOKUP(D35,'input data'!D35:Q134,2,)</f>
        <v>Offline</v>
      </c>
      <c r="F35" t="str">
        <f>VLOOKUP(E35,'input data'!E35:R134,2,)</f>
        <v>H</v>
      </c>
      <c r="G35" s="49" t="str">
        <f>VLOOKUP(F35,'input data'!F35:S134,2,)</f>
        <v>01-16-2015</v>
      </c>
      <c r="H35" s="49">
        <f>VLOOKUP(G35,'input data'!G35:T134,2,)</f>
        <v>42007</v>
      </c>
      <c r="I35">
        <f>VLOOKUP(H35,'input data'!H35:U134,2,)</f>
        <v>8250</v>
      </c>
      <c r="J35">
        <f>VLOOKUP(I35,'input data'!I35:V134,2,)</f>
        <v>668.27</v>
      </c>
      <c r="K35">
        <f>VLOOKUP(J35,'input data'!J35:W134,2,)</f>
        <v>502.54</v>
      </c>
      <c r="L35">
        <f t="shared" si="0"/>
        <v>165.72999999999996</v>
      </c>
      <c r="M35">
        <f>VLOOKUP(K35,'input data'!K35:X134,2,)</f>
        <v>5513227.5</v>
      </c>
      <c r="N35">
        <f>VLOOKUP(M35,'input data'!L35:Y134,2,)</f>
        <v>4145955</v>
      </c>
      <c r="O35">
        <f>VLOOKUP(N35,'input data'!M35:Z134,2,)</f>
        <v>1367272.5</v>
      </c>
    </row>
    <row r="36" spans="1:15" x14ac:dyDescent="0.3">
      <c r="A36">
        <v>756274640</v>
      </c>
      <c r="B36" t="str">
        <f>VLOOKUP(A36,'input data'!A36:N135,2,)</f>
        <v>Sub-Saharan Africa</v>
      </c>
      <c r="C36" t="str">
        <f>VLOOKUP(B36,'input data'!B36:O135,2,)</f>
        <v>Djibouti</v>
      </c>
      <c r="D36" t="str">
        <f>VLOOKUP(C36,'input data'!C36:P135,2,)</f>
        <v>Snacks</v>
      </c>
      <c r="E36" t="str">
        <f>VLOOKUP(D36,'input data'!D36:Q135,2,)</f>
        <v>Online</v>
      </c>
      <c r="F36" t="str">
        <f>VLOOKUP(E36,'input data'!E36:R135,2,)</f>
        <v>M</v>
      </c>
      <c r="G36" s="49" t="str">
        <f>VLOOKUP(F36,'input data'!F36:S135,2,)</f>
        <v>02-25-2017</v>
      </c>
      <c r="H36" s="49" t="str">
        <f>VLOOKUP(G36,'input data'!G36:T135,2,)</f>
        <v>2/25/2017</v>
      </c>
      <c r="I36">
        <f>VLOOKUP(H36,'input data'!H36:U135,2,)</f>
        <v>7327</v>
      </c>
      <c r="J36">
        <f>VLOOKUP(I36,'input data'!I36:V135,2,)</f>
        <v>152.58000000000001</v>
      </c>
      <c r="K36">
        <f>VLOOKUP(J36,'input data'!J36:W135,2,)</f>
        <v>97.44</v>
      </c>
      <c r="L36">
        <f t="shared" si="0"/>
        <v>55.140000000000015</v>
      </c>
      <c r="M36">
        <f>VLOOKUP(K36,'input data'!K36:X135,2,)</f>
        <v>1117953.6599999999</v>
      </c>
      <c r="N36">
        <f>VLOOKUP(M36,'input data'!L36:Y135,2,)</f>
        <v>713942.88</v>
      </c>
      <c r="O36">
        <f>VLOOKUP(N36,'input data'!M36:Z135,2,)</f>
        <v>404010.78</v>
      </c>
    </row>
    <row r="37" spans="1:15" x14ac:dyDescent="0.3">
      <c r="A37">
        <v>456767165</v>
      </c>
      <c r="B37" t="str">
        <f>VLOOKUP(A37,'input data'!A37:N136,2,)</f>
        <v>Central America and the Caribbean</v>
      </c>
      <c r="C37" t="str">
        <f>VLOOKUP(B37,'input data'!B37:O136,2,)</f>
        <v>Costa Rica</v>
      </c>
      <c r="D37" t="str">
        <f>VLOOKUP(C37,'input data'!C37:P136,2,)</f>
        <v>Personal Care</v>
      </c>
      <c r="E37" t="str">
        <f>VLOOKUP(D37,'input data'!D37:Q136,2,)</f>
        <v>Offline</v>
      </c>
      <c r="F37" t="str">
        <f>VLOOKUP(E37,'input data'!E37:R136,2,)</f>
        <v>L</v>
      </c>
      <c r="G37" s="49">
        <f>VLOOKUP(F37,'input data'!F37:S136,2,)</f>
        <v>42952</v>
      </c>
      <c r="H37" s="49" t="str">
        <f>VLOOKUP(G37,'input data'!G37:T136,2,)</f>
        <v>5/21/2017</v>
      </c>
      <c r="I37">
        <f>VLOOKUP(H37,'input data'!H37:U136,2,)</f>
        <v>6409</v>
      </c>
      <c r="J37">
        <f>VLOOKUP(I37,'input data'!I37:V136,2,)</f>
        <v>81.73</v>
      </c>
      <c r="K37">
        <f>VLOOKUP(J37,'input data'!J37:W136,2,)</f>
        <v>56.67</v>
      </c>
      <c r="L37">
        <f t="shared" si="0"/>
        <v>25.060000000000002</v>
      </c>
      <c r="M37">
        <f>VLOOKUP(K37,'input data'!K37:X136,2,)</f>
        <v>523807.57</v>
      </c>
      <c r="N37">
        <f>VLOOKUP(M37,'input data'!L37:Y136,2,)</f>
        <v>363198.03</v>
      </c>
      <c r="O37">
        <f>VLOOKUP(N37,'input data'!M37:Z136,2,)</f>
        <v>160609.54</v>
      </c>
    </row>
    <row r="38" spans="1:15" x14ac:dyDescent="0.3">
      <c r="A38">
        <v>162052476</v>
      </c>
      <c r="B38" t="str">
        <f>VLOOKUP(A38,'input data'!A38:N137,2,)</f>
        <v>Middle East and North Africa</v>
      </c>
      <c r="C38" t="str">
        <f>VLOOKUP(B38,'input data'!B38:O137,2,)</f>
        <v>Syria</v>
      </c>
      <c r="D38" t="str">
        <f>VLOOKUP(C38,'input data'!C38:P137,2,)</f>
        <v>Fruits</v>
      </c>
      <c r="E38" t="str">
        <f>VLOOKUP(D38,'input data'!D38:Q137,2,)</f>
        <v>Online</v>
      </c>
      <c r="F38" t="str">
        <f>VLOOKUP(E38,'input data'!E38:R137,2,)</f>
        <v>L</v>
      </c>
      <c r="G38" s="49" t="str">
        <f>VLOOKUP(F38,'input data'!F38:S137,2,)</f>
        <v>11-22-2011</v>
      </c>
      <c r="H38" s="49">
        <f>VLOOKUP(G38,'input data'!G38:T137,2,)</f>
        <v>40614</v>
      </c>
      <c r="I38">
        <f>VLOOKUP(H38,'input data'!H38:U137,2,)</f>
        <v>3784</v>
      </c>
      <c r="J38">
        <f>VLOOKUP(I38,'input data'!I38:V137,2,)</f>
        <v>9.33</v>
      </c>
      <c r="K38">
        <f>VLOOKUP(J38,'input data'!J38:W137,2,)</f>
        <v>6.92</v>
      </c>
      <c r="L38">
        <f t="shared" si="0"/>
        <v>2.41</v>
      </c>
      <c r="M38">
        <f>VLOOKUP(K38,'input data'!K38:X137,2,)</f>
        <v>35304.720000000001</v>
      </c>
      <c r="N38">
        <f>VLOOKUP(M38,'input data'!L38:Y137,2,)</f>
        <v>26185.279999999999</v>
      </c>
      <c r="O38">
        <f>VLOOKUP(N38,'input data'!M38:Z137,2,)</f>
        <v>9119.44</v>
      </c>
    </row>
    <row r="39" spans="1:15" x14ac:dyDescent="0.3">
      <c r="A39">
        <v>825304400</v>
      </c>
      <c r="B39" t="str">
        <f>VLOOKUP(A39,'input data'!A39:N138,2,)</f>
        <v>Sub-Saharan Africa</v>
      </c>
      <c r="C39" t="str">
        <f>VLOOKUP(B39,'input data'!B39:O138,2,)</f>
        <v>The Gambia</v>
      </c>
      <c r="D39" t="str">
        <f>VLOOKUP(C39,'input data'!C39:P138,2,)</f>
        <v>Meat</v>
      </c>
      <c r="E39" t="str">
        <f>VLOOKUP(D39,'input data'!D39:Q138,2,)</f>
        <v>Online</v>
      </c>
      <c r="F39" t="str">
        <f>VLOOKUP(E39,'input data'!E39:R138,2,)</f>
        <v>M</v>
      </c>
      <c r="G39" s="49" t="str">
        <f>VLOOKUP(F39,'input data'!F39:S138,2,)</f>
        <v>01-14-2017</v>
      </c>
      <c r="H39" s="49" t="str">
        <f>VLOOKUP(G39,'input data'!G39:T138,2,)</f>
        <v>1/23/2017</v>
      </c>
      <c r="I39">
        <f>VLOOKUP(H39,'input data'!H39:U138,2,)</f>
        <v>4767</v>
      </c>
      <c r="J39">
        <f>VLOOKUP(I39,'input data'!I39:V138,2,)</f>
        <v>421.89</v>
      </c>
      <c r="K39">
        <f>VLOOKUP(J39,'input data'!J39:W138,2,)</f>
        <v>364.69</v>
      </c>
      <c r="L39">
        <f t="shared" si="0"/>
        <v>57.199999999999989</v>
      </c>
      <c r="M39">
        <f>VLOOKUP(K39,'input data'!K39:X138,2,)</f>
        <v>2011149.63</v>
      </c>
      <c r="N39">
        <f>VLOOKUP(M39,'input data'!L39:Y138,2,)</f>
        <v>1738477.23</v>
      </c>
      <c r="O39">
        <f>VLOOKUP(N39,'input data'!M39:Z138,2,)</f>
        <v>272672.40000000002</v>
      </c>
    </row>
    <row r="40" spans="1:15" x14ac:dyDescent="0.3">
      <c r="A40">
        <v>320009267</v>
      </c>
      <c r="B40" t="str">
        <f>VLOOKUP(A40,'input data'!A40:N139,2,)</f>
        <v>Asia</v>
      </c>
      <c r="C40" t="str">
        <f>VLOOKUP(B40,'input data'!B40:O139,2,)</f>
        <v>Brunei</v>
      </c>
      <c r="D40" t="str">
        <f>VLOOKUP(C40,'input data'!C40:P139,2,)</f>
        <v>Office Supplies</v>
      </c>
      <c r="E40" t="str">
        <f>VLOOKUP(D40,'input data'!D40:Q139,2,)</f>
        <v>Online</v>
      </c>
      <c r="F40" t="str">
        <f>VLOOKUP(E40,'input data'!E40:R139,2,)</f>
        <v>L</v>
      </c>
      <c r="G40" s="49">
        <f>VLOOKUP(F40,'input data'!F40:S139,2,)</f>
        <v>40912</v>
      </c>
      <c r="H40" s="49">
        <f>VLOOKUP(G40,'input data'!G40:T139,2,)</f>
        <v>41126</v>
      </c>
      <c r="I40">
        <f>VLOOKUP(H40,'input data'!H40:U139,2,)</f>
        <v>6708</v>
      </c>
      <c r="J40">
        <f>VLOOKUP(I40,'input data'!I40:V139,2,)</f>
        <v>651.21</v>
      </c>
      <c r="K40">
        <f>VLOOKUP(J40,'input data'!J40:W139,2,)</f>
        <v>524.96</v>
      </c>
      <c r="L40">
        <f t="shared" si="0"/>
        <v>126.25</v>
      </c>
      <c r="M40">
        <f>VLOOKUP(K40,'input data'!K40:X139,2,)</f>
        <v>4368316.68</v>
      </c>
      <c r="N40">
        <f>VLOOKUP(M40,'input data'!L40:Y139,2,)</f>
        <v>3521431.68</v>
      </c>
      <c r="O40">
        <f>VLOOKUP(N40,'input data'!M40:Z139,2,)</f>
        <v>846885</v>
      </c>
    </row>
    <row r="41" spans="1:15" x14ac:dyDescent="0.3">
      <c r="A41">
        <v>189965903</v>
      </c>
      <c r="B41" t="str">
        <f>VLOOKUP(A41,'input data'!A41:N140,2,)</f>
        <v>Europe</v>
      </c>
      <c r="C41" t="str">
        <f>VLOOKUP(B41,'input data'!B41:O140,2,)</f>
        <v>Bulgaria</v>
      </c>
      <c r="D41" t="str">
        <f>VLOOKUP(C41,'input data'!C41:P140,2,)</f>
        <v>Office Supplies</v>
      </c>
      <c r="E41" t="str">
        <f>VLOOKUP(D41,'input data'!D41:Q140,2,)</f>
        <v>Online</v>
      </c>
      <c r="F41" t="str">
        <f>VLOOKUP(E41,'input data'!E41:R140,2,)</f>
        <v>M</v>
      </c>
      <c r="G41" s="49" t="str">
        <f>VLOOKUP(F41,'input data'!F41:S140,2,)</f>
        <v>02-16-2012</v>
      </c>
      <c r="H41" s="49" t="str">
        <f>VLOOKUP(G41,'input data'!G41:T140,2,)</f>
        <v>2/28/2012</v>
      </c>
      <c r="I41">
        <f>VLOOKUP(H41,'input data'!H41:U140,2,)</f>
        <v>3987</v>
      </c>
      <c r="J41">
        <f>VLOOKUP(I41,'input data'!I41:V140,2,)</f>
        <v>651.21</v>
      </c>
      <c r="K41">
        <f>VLOOKUP(J41,'input data'!J41:W140,2,)</f>
        <v>524.96</v>
      </c>
      <c r="L41">
        <f t="shared" si="0"/>
        <v>126.25</v>
      </c>
      <c r="M41">
        <f>VLOOKUP(K41,'input data'!K41:X140,2,)</f>
        <v>2596374.27</v>
      </c>
      <c r="N41">
        <f>VLOOKUP(M41,'input data'!L41:Y140,2,)</f>
        <v>2093015.52</v>
      </c>
      <c r="O41">
        <f>VLOOKUP(N41,'input data'!M41:Z140,2,)</f>
        <v>503358.75</v>
      </c>
    </row>
    <row r="42" spans="1:15" x14ac:dyDescent="0.3">
      <c r="A42">
        <v>699285638</v>
      </c>
      <c r="B42" t="str">
        <f>VLOOKUP(A42,'input data'!A42:N141,2,)</f>
        <v>Sub-Saharan Africa</v>
      </c>
      <c r="C42" t="str">
        <f>VLOOKUP(B42,'input data'!B42:O141,2,)</f>
        <v>Niger</v>
      </c>
      <c r="D42" t="str">
        <f>VLOOKUP(C42,'input data'!C42:P141,2,)</f>
        <v>Personal Care</v>
      </c>
      <c r="E42" t="str">
        <f>VLOOKUP(D42,'input data'!D42:Q141,2,)</f>
        <v>Online</v>
      </c>
      <c r="F42" t="str">
        <f>VLOOKUP(E42,'input data'!E42:R141,2,)</f>
        <v>H</v>
      </c>
      <c r="G42" s="49">
        <f>VLOOKUP(F42,'input data'!F42:S141,2,)</f>
        <v>43042</v>
      </c>
      <c r="H42" s="49" t="str">
        <f>VLOOKUP(G42,'input data'!G42:T141,2,)</f>
        <v>3/28/2017</v>
      </c>
      <c r="I42">
        <f>VLOOKUP(H42,'input data'!H42:U141,2,)</f>
        <v>3015</v>
      </c>
      <c r="J42">
        <f>VLOOKUP(I42,'input data'!I42:V141,2,)</f>
        <v>81.73</v>
      </c>
      <c r="K42">
        <f>VLOOKUP(J42,'input data'!J42:W141,2,)</f>
        <v>56.67</v>
      </c>
      <c r="L42">
        <f t="shared" si="0"/>
        <v>25.060000000000002</v>
      </c>
      <c r="M42">
        <f>VLOOKUP(K42,'input data'!K42:X141,2,)</f>
        <v>246415.95</v>
      </c>
      <c r="N42">
        <f>VLOOKUP(M42,'input data'!L42:Y141,2,)</f>
        <v>170860.05</v>
      </c>
      <c r="O42">
        <f>VLOOKUP(N42,'input data'!M42:Z141,2,)</f>
        <v>75555.899999999994</v>
      </c>
    </row>
    <row r="43" spans="1:15" x14ac:dyDescent="0.3">
      <c r="A43">
        <v>382392299</v>
      </c>
      <c r="B43" t="str">
        <f>VLOOKUP(A43,'input data'!A43:N142,2,)</f>
        <v>Middle East and North Africa</v>
      </c>
      <c r="C43" t="str">
        <f>VLOOKUP(B43,'input data'!B43:O142,2,)</f>
        <v>Azerbaijan</v>
      </c>
      <c r="D43" t="str">
        <f>VLOOKUP(C43,'input data'!C43:P142,2,)</f>
        <v>Cosmetics</v>
      </c>
      <c r="E43" t="str">
        <f>VLOOKUP(D43,'input data'!D43:Q142,2,)</f>
        <v>Online</v>
      </c>
      <c r="F43" t="str">
        <f>VLOOKUP(E43,'input data'!E43:R142,2,)</f>
        <v>M</v>
      </c>
      <c r="G43" s="49">
        <f>VLOOKUP(F43,'input data'!F43:S142,2,)</f>
        <v>40331</v>
      </c>
      <c r="H43" s="49" t="str">
        <f>VLOOKUP(G43,'input data'!G43:T142,2,)</f>
        <v>2/25/2010</v>
      </c>
      <c r="I43">
        <f>VLOOKUP(H43,'input data'!H43:U142,2,)</f>
        <v>7234</v>
      </c>
      <c r="J43">
        <f>VLOOKUP(I43,'input data'!I43:V142,2,)</f>
        <v>437.2</v>
      </c>
      <c r="K43">
        <f>VLOOKUP(J43,'input data'!J43:W142,2,)</f>
        <v>263.33</v>
      </c>
      <c r="L43">
        <f t="shared" si="0"/>
        <v>173.87</v>
      </c>
      <c r="M43">
        <f>VLOOKUP(K43,'input data'!K43:X142,2,)</f>
        <v>3162704.8</v>
      </c>
      <c r="N43">
        <f>VLOOKUP(M43,'input data'!L43:Y142,2,)</f>
        <v>1904929.22</v>
      </c>
      <c r="O43">
        <f>VLOOKUP(N43,'input data'!M43:Z142,2,)</f>
        <v>1257775.58</v>
      </c>
    </row>
    <row r="44" spans="1:15" x14ac:dyDescent="0.3">
      <c r="A44">
        <v>994022214</v>
      </c>
      <c r="B44" t="str">
        <f>VLOOKUP(A44,'input data'!A44:N143,2,)</f>
        <v>Sub-Saharan Africa</v>
      </c>
      <c r="C44" t="str">
        <f>VLOOKUP(B44,'input data'!B44:O143,2,)</f>
        <v>The Gambia</v>
      </c>
      <c r="D44" t="str">
        <f>VLOOKUP(C44,'input data'!C44:P143,2,)</f>
        <v>Cereal</v>
      </c>
      <c r="E44" t="str">
        <f>VLOOKUP(D44,'input data'!D44:Q143,2,)</f>
        <v>Offline</v>
      </c>
      <c r="F44" t="str">
        <f>VLOOKUP(E44,'input data'!E44:R143,2,)</f>
        <v>H</v>
      </c>
      <c r="G44" s="49">
        <f>VLOOKUP(F44,'input data'!F44:S143,2,)</f>
        <v>41096</v>
      </c>
      <c r="H44" s="49">
        <f>VLOOKUP(G44,'input data'!G44:T143,2,)</f>
        <v>41127</v>
      </c>
      <c r="I44">
        <f>VLOOKUP(H44,'input data'!H44:U143,2,)</f>
        <v>2117</v>
      </c>
      <c r="J44">
        <f>VLOOKUP(I44,'input data'!I44:V143,2,)</f>
        <v>205.7</v>
      </c>
      <c r="K44">
        <f>VLOOKUP(J44,'input data'!J44:W143,2,)</f>
        <v>117.11</v>
      </c>
      <c r="L44">
        <f t="shared" si="0"/>
        <v>88.589999999999989</v>
      </c>
      <c r="M44">
        <f>VLOOKUP(K44,'input data'!K44:X143,2,)</f>
        <v>435466.9</v>
      </c>
      <c r="N44">
        <f>VLOOKUP(M44,'input data'!L44:Y143,2,)</f>
        <v>247921.87</v>
      </c>
      <c r="O44">
        <f>VLOOKUP(N44,'input data'!M44:Z143,2,)</f>
        <v>187545.03</v>
      </c>
    </row>
    <row r="45" spans="1:15" x14ac:dyDescent="0.3">
      <c r="A45">
        <v>759224212</v>
      </c>
      <c r="B45" t="str">
        <f>VLOOKUP(A45,'input data'!A45:N144,2,)</f>
        <v>Europe</v>
      </c>
      <c r="C45" t="str">
        <f>VLOOKUP(B45,'input data'!B45:O144,2,)</f>
        <v>Slovakia</v>
      </c>
      <c r="D45" t="str">
        <f>VLOOKUP(C45,'input data'!C45:P144,2,)</f>
        <v>Vegetables</v>
      </c>
      <c r="E45" t="str">
        <f>VLOOKUP(D45,'input data'!D45:Q144,2,)</f>
        <v>Online</v>
      </c>
      <c r="F45" t="str">
        <f>VLOOKUP(E45,'input data'!E45:R144,2,)</f>
        <v>H</v>
      </c>
      <c r="G45" s="49">
        <f>VLOOKUP(F45,'input data'!F45:S144,2,)</f>
        <v>41070</v>
      </c>
      <c r="H45" s="49">
        <f>VLOOKUP(G45,'input data'!G45:T144,2,)</f>
        <v>41193</v>
      </c>
      <c r="I45">
        <f>VLOOKUP(H45,'input data'!H45:U144,2,)</f>
        <v>171</v>
      </c>
      <c r="J45">
        <f>VLOOKUP(I45,'input data'!I45:V144,2,)</f>
        <v>154.06</v>
      </c>
      <c r="K45">
        <f>VLOOKUP(J45,'input data'!J45:W144,2,)</f>
        <v>90.93</v>
      </c>
      <c r="L45">
        <f t="shared" si="0"/>
        <v>63.129999999999995</v>
      </c>
      <c r="M45">
        <f>VLOOKUP(K45,'input data'!K45:X144,2,)</f>
        <v>26344.26</v>
      </c>
      <c r="N45">
        <f>VLOOKUP(M45,'input data'!L45:Y144,2,)</f>
        <v>15549.03</v>
      </c>
      <c r="O45">
        <f>VLOOKUP(N45,'input data'!M45:Z144,2,)</f>
        <v>10795.23</v>
      </c>
    </row>
    <row r="46" spans="1:15" x14ac:dyDescent="0.3">
      <c r="A46">
        <v>223359620</v>
      </c>
      <c r="B46" t="str">
        <f>VLOOKUP(A46,'input data'!A46:N145,2,)</f>
        <v>Asia</v>
      </c>
      <c r="C46" t="str">
        <f>VLOOKUP(B46,'input data'!B46:O145,2,)</f>
        <v>Myanmar</v>
      </c>
      <c r="D46" t="str">
        <f>VLOOKUP(C46,'input data'!C46:P145,2,)</f>
        <v>Clothes</v>
      </c>
      <c r="E46" t="str">
        <f>VLOOKUP(D46,'input data'!D46:Q145,2,)</f>
        <v>Online</v>
      </c>
      <c r="F46" t="str">
        <f>VLOOKUP(E46,'input data'!E46:R145,2,)</f>
        <v>H</v>
      </c>
      <c r="G46" s="49" t="str">
        <f>VLOOKUP(F46,'input data'!F46:S145,2,)</f>
        <v>11-14-2015</v>
      </c>
      <c r="H46" s="49" t="str">
        <f>VLOOKUP(G46,'input data'!G46:T145,2,)</f>
        <v>11/18/2015</v>
      </c>
      <c r="I46">
        <f>VLOOKUP(H46,'input data'!H46:U145,2,)</f>
        <v>5930</v>
      </c>
      <c r="J46">
        <f>VLOOKUP(I46,'input data'!I46:V145,2,)</f>
        <v>109.28</v>
      </c>
      <c r="K46">
        <f>VLOOKUP(J46,'input data'!J46:W145,2,)</f>
        <v>35.840000000000003</v>
      </c>
      <c r="L46">
        <f t="shared" si="0"/>
        <v>73.44</v>
      </c>
      <c r="M46">
        <f>VLOOKUP(K46,'input data'!K46:X145,2,)</f>
        <v>648030.4</v>
      </c>
      <c r="N46">
        <f>VLOOKUP(M46,'input data'!L46:Y145,2,)</f>
        <v>212531.20000000001</v>
      </c>
      <c r="O46">
        <f>VLOOKUP(N46,'input data'!M46:Z145,2,)</f>
        <v>435499.2</v>
      </c>
    </row>
    <row r="47" spans="1:15" x14ac:dyDescent="0.3">
      <c r="A47">
        <v>902102267</v>
      </c>
      <c r="B47" t="str">
        <f>VLOOKUP(A47,'input data'!A47:N146,2,)</f>
        <v>Sub-Saharan Africa</v>
      </c>
      <c r="C47" t="str">
        <f>VLOOKUP(B47,'input data'!B47:O146,2,)</f>
        <v>Comoros</v>
      </c>
      <c r="D47" t="str">
        <f>VLOOKUP(C47,'input data'!C47:P146,2,)</f>
        <v>Cereal</v>
      </c>
      <c r="E47" t="str">
        <f>VLOOKUP(D47,'input data'!D47:Q146,2,)</f>
        <v>Offline</v>
      </c>
      <c r="F47" t="str">
        <f>VLOOKUP(E47,'input data'!E47:R146,2,)</f>
        <v>H</v>
      </c>
      <c r="G47" s="49" t="str">
        <f>VLOOKUP(F47,'input data'!F47:S146,2,)</f>
        <v>03-29-2016</v>
      </c>
      <c r="H47" s="49" t="str">
        <f>VLOOKUP(G47,'input data'!G47:T146,2,)</f>
        <v>4/29/2016</v>
      </c>
      <c r="I47">
        <f>VLOOKUP(H47,'input data'!H47:U146,2,)</f>
        <v>962</v>
      </c>
      <c r="J47">
        <f>VLOOKUP(I47,'input data'!I47:V146,2,)</f>
        <v>205.7</v>
      </c>
      <c r="K47">
        <f>VLOOKUP(J47,'input data'!J47:W146,2,)</f>
        <v>117.11</v>
      </c>
      <c r="L47">
        <f t="shared" si="0"/>
        <v>88.589999999999989</v>
      </c>
      <c r="M47">
        <f>VLOOKUP(K47,'input data'!K47:X146,2,)</f>
        <v>197883.4</v>
      </c>
      <c r="N47">
        <f>VLOOKUP(M47,'input data'!L47:Y146,2,)</f>
        <v>112659.82</v>
      </c>
      <c r="O47">
        <f>VLOOKUP(N47,'input data'!M47:Z146,2,)</f>
        <v>85223.58</v>
      </c>
    </row>
    <row r="48" spans="1:15" x14ac:dyDescent="0.3">
      <c r="A48">
        <v>331438481</v>
      </c>
      <c r="B48" t="str">
        <f>VLOOKUP(A48,'input data'!A48:N147,2,)</f>
        <v>Europe</v>
      </c>
      <c r="C48" t="str">
        <f>VLOOKUP(B48,'input data'!B48:O147,2,)</f>
        <v>Iceland</v>
      </c>
      <c r="D48" t="str">
        <f>VLOOKUP(C48,'input data'!C48:P147,2,)</f>
        <v>Cosmetics</v>
      </c>
      <c r="E48" t="str">
        <f>VLOOKUP(D48,'input data'!D48:Q147,2,)</f>
        <v>Online</v>
      </c>
      <c r="F48" t="str">
        <f>VLOOKUP(E48,'input data'!E48:R147,2,)</f>
        <v>C</v>
      </c>
      <c r="G48" s="49" t="str">
        <f>VLOOKUP(F48,'input data'!F48:S147,2,)</f>
        <v>12-31-2016</v>
      </c>
      <c r="H48" s="49" t="str">
        <f>VLOOKUP(G48,'input data'!G48:T147,2,)</f>
        <v>12/31/2016</v>
      </c>
      <c r="I48">
        <f>VLOOKUP(H48,'input data'!H48:U147,2,)</f>
        <v>8867</v>
      </c>
      <c r="J48">
        <f>VLOOKUP(I48,'input data'!I48:V147,2,)</f>
        <v>437.2</v>
      </c>
      <c r="K48">
        <f>VLOOKUP(J48,'input data'!J48:W147,2,)</f>
        <v>263.33</v>
      </c>
      <c r="L48">
        <f t="shared" si="0"/>
        <v>173.87</v>
      </c>
      <c r="M48">
        <f>VLOOKUP(K48,'input data'!K48:X147,2,)</f>
        <v>3876652.4</v>
      </c>
      <c r="N48">
        <f>VLOOKUP(M48,'input data'!L48:Y147,2,)</f>
        <v>2334947.11</v>
      </c>
      <c r="O48">
        <f>VLOOKUP(N48,'input data'!M48:Z147,2,)</f>
        <v>1541705.29</v>
      </c>
    </row>
    <row r="49" spans="1:15" x14ac:dyDescent="0.3">
      <c r="A49">
        <v>617667090</v>
      </c>
      <c r="B49" t="str">
        <f>VLOOKUP(A49,'input data'!A49:N148,2,)</f>
        <v>Europe</v>
      </c>
      <c r="C49" t="str">
        <f>VLOOKUP(B49,'input data'!B49:O148,2,)</f>
        <v>Switzerland</v>
      </c>
      <c r="D49" t="str">
        <f>VLOOKUP(C49,'input data'!C49:P148,2,)</f>
        <v>Personal Care</v>
      </c>
      <c r="E49" t="str">
        <f>VLOOKUP(D49,'input data'!D49:Q148,2,)</f>
        <v>Online</v>
      </c>
      <c r="F49" t="str">
        <f>VLOOKUP(E49,'input data'!E49:R148,2,)</f>
        <v>M</v>
      </c>
      <c r="G49" s="49" t="str">
        <f>VLOOKUP(F49,'input data'!F49:S148,2,)</f>
        <v>12-23-2010</v>
      </c>
      <c r="H49" s="49" t="str">
        <f>VLOOKUP(G49,'input data'!G49:T148,2,)</f>
        <v>1/31/2011</v>
      </c>
      <c r="I49">
        <f>VLOOKUP(H49,'input data'!H49:U148,2,)</f>
        <v>273</v>
      </c>
      <c r="J49">
        <f>VLOOKUP(I49,'input data'!I49:V148,2,)</f>
        <v>81.73</v>
      </c>
      <c r="K49">
        <f>VLOOKUP(J49,'input data'!J49:W148,2,)</f>
        <v>56.67</v>
      </c>
      <c r="L49">
        <f t="shared" si="0"/>
        <v>25.060000000000002</v>
      </c>
      <c r="M49">
        <f>VLOOKUP(K49,'input data'!K49:X148,2,)</f>
        <v>22312.29</v>
      </c>
      <c r="N49">
        <f>VLOOKUP(M49,'input data'!L49:Y148,2,)</f>
        <v>15470.91</v>
      </c>
      <c r="O49">
        <f>VLOOKUP(N49,'input data'!M49:Z148,2,)</f>
        <v>6841.38</v>
      </c>
    </row>
    <row r="50" spans="1:15" x14ac:dyDescent="0.3">
      <c r="A50">
        <v>787399423</v>
      </c>
      <c r="B50" t="str">
        <f>VLOOKUP(A50,'input data'!A50:N149,2,)</f>
        <v>Europe</v>
      </c>
      <c r="C50" t="str">
        <f>VLOOKUP(B50,'input data'!B50:O149,2,)</f>
        <v>Macedonia</v>
      </c>
      <c r="D50" t="str">
        <f>VLOOKUP(C50,'input data'!C50:P149,2,)</f>
        <v>Clothes</v>
      </c>
      <c r="E50" t="str">
        <f>VLOOKUP(D50,'input data'!D50:Q149,2,)</f>
        <v>Offline</v>
      </c>
      <c r="F50" t="str">
        <f>VLOOKUP(E50,'input data'!E50:R149,2,)</f>
        <v>C</v>
      </c>
      <c r="G50" s="49" t="str">
        <f>VLOOKUP(F50,'input data'!F50:S149,2,)</f>
        <v>10-14-2014</v>
      </c>
      <c r="H50" s="49" t="str">
        <f>VLOOKUP(G50,'input data'!G50:T149,2,)</f>
        <v>11/14/2014</v>
      </c>
      <c r="I50">
        <f>VLOOKUP(H50,'input data'!H50:U149,2,)</f>
        <v>7842</v>
      </c>
      <c r="J50">
        <f>VLOOKUP(I50,'input data'!I50:V149,2,)</f>
        <v>109.28</v>
      </c>
      <c r="K50">
        <f>VLOOKUP(J50,'input data'!J50:W149,2,)</f>
        <v>35.840000000000003</v>
      </c>
      <c r="L50">
        <f t="shared" si="0"/>
        <v>73.44</v>
      </c>
      <c r="M50">
        <f>VLOOKUP(K50,'input data'!K50:X149,2,)</f>
        <v>856973.76</v>
      </c>
      <c r="N50">
        <f>VLOOKUP(M50,'input data'!L50:Y149,2,)</f>
        <v>281057.28000000003</v>
      </c>
      <c r="O50">
        <f>VLOOKUP(N50,'input data'!M50:Z149,2,)</f>
        <v>575916.48</v>
      </c>
    </row>
    <row r="51" spans="1:15" x14ac:dyDescent="0.3">
      <c r="A51">
        <v>837559306</v>
      </c>
      <c r="B51" t="str">
        <f>VLOOKUP(A51,'input data'!A51:N150,2,)</f>
        <v>Sub-Saharan Africa</v>
      </c>
      <c r="C51" t="str">
        <f>VLOOKUP(B51,'input data'!B51:O150,2,)</f>
        <v>Mauritania</v>
      </c>
      <c r="D51" t="str">
        <f>VLOOKUP(C51,'input data'!C51:P150,2,)</f>
        <v>Office Supplies</v>
      </c>
      <c r="E51" t="str">
        <f>VLOOKUP(D51,'input data'!D51:Q150,2,)</f>
        <v>Offline</v>
      </c>
      <c r="F51" t="str">
        <f>VLOOKUP(E51,'input data'!E51:R150,2,)</f>
        <v>C</v>
      </c>
      <c r="G51" s="49">
        <f>VLOOKUP(F51,'input data'!F51:S150,2,)</f>
        <v>41214</v>
      </c>
      <c r="H51" s="49" t="str">
        <f>VLOOKUP(G51,'input data'!G51:T150,2,)</f>
        <v>1/13/2012</v>
      </c>
      <c r="I51">
        <f>VLOOKUP(H51,'input data'!H51:U150,2,)</f>
        <v>1266</v>
      </c>
      <c r="J51">
        <f>VLOOKUP(I51,'input data'!I51:V150,2,)</f>
        <v>651.21</v>
      </c>
      <c r="K51">
        <f>VLOOKUP(J51,'input data'!J51:W150,2,)</f>
        <v>524.96</v>
      </c>
      <c r="L51">
        <f t="shared" si="0"/>
        <v>126.25</v>
      </c>
      <c r="M51">
        <f>VLOOKUP(K51,'input data'!K51:X150,2,)</f>
        <v>824431.86</v>
      </c>
      <c r="N51">
        <f>VLOOKUP(M51,'input data'!L51:Y150,2,)</f>
        <v>664599.36</v>
      </c>
      <c r="O51">
        <f>VLOOKUP(N51,'input data'!M51:Z150,2,)</f>
        <v>159832.5</v>
      </c>
    </row>
    <row r="52" spans="1:15" x14ac:dyDescent="0.3">
      <c r="A52">
        <v>385383069</v>
      </c>
      <c r="B52" t="str">
        <f>VLOOKUP(A52,'input data'!A52:N151,2,)</f>
        <v>Europe</v>
      </c>
      <c r="C52" t="str">
        <f>VLOOKUP(B52,'input data'!B52:O151,2,)</f>
        <v>Albania</v>
      </c>
      <c r="D52" t="str">
        <f>VLOOKUP(C52,'input data'!C52:P151,2,)</f>
        <v>Clothes</v>
      </c>
      <c r="E52" t="str">
        <f>VLOOKUP(D52,'input data'!D52:Q151,2,)</f>
        <v>Online</v>
      </c>
      <c r="F52" t="str">
        <f>VLOOKUP(E52,'input data'!E52:R151,2,)</f>
        <v>C</v>
      </c>
      <c r="G52" s="49">
        <f>VLOOKUP(F52,'input data'!F52:S151,2,)</f>
        <v>40211</v>
      </c>
      <c r="H52" s="49" t="str">
        <f>VLOOKUP(G52,'input data'!G52:T151,2,)</f>
        <v>3/18/2010</v>
      </c>
      <c r="I52">
        <f>VLOOKUP(H52,'input data'!H52:U151,2,)</f>
        <v>2269</v>
      </c>
      <c r="J52">
        <f>VLOOKUP(I52,'input data'!I52:V151,2,)</f>
        <v>109.28</v>
      </c>
      <c r="K52">
        <f>VLOOKUP(J52,'input data'!J52:W151,2,)</f>
        <v>35.840000000000003</v>
      </c>
      <c r="L52">
        <f t="shared" si="0"/>
        <v>73.44</v>
      </c>
      <c r="M52">
        <f>VLOOKUP(K52,'input data'!K52:X151,2,)</f>
        <v>247956.32</v>
      </c>
      <c r="N52">
        <f>VLOOKUP(M52,'input data'!L52:Y151,2,)</f>
        <v>81320.960000000006</v>
      </c>
      <c r="O52">
        <f>VLOOKUP(N52,'input data'!M52:Z151,2,)</f>
        <v>166635.35999999999</v>
      </c>
    </row>
    <row r="53" spans="1:15" x14ac:dyDescent="0.3">
      <c r="A53">
        <v>918419539</v>
      </c>
      <c r="B53" t="str">
        <f>VLOOKUP(A53,'input data'!A53:N152,2,)</f>
        <v>Sub-Saharan Africa</v>
      </c>
      <c r="C53" t="str">
        <f>VLOOKUP(B53,'input data'!B53:O152,2,)</f>
        <v>Lesotho</v>
      </c>
      <c r="D53" t="str">
        <f>VLOOKUP(C53,'input data'!C53:P152,2,)</f>
        <v>Fruits</v>
      </c>
      <c r="E53" t="str">
        <f>VLOOKUP(D53,'input data'!D53:Q152,2,)</f>
        <v>Online</v>
      </c>
      <c r="F53" t="str">
        <f>VLOOKUP(E53,'input data'!E53:R152,2,)</f>
        <v>L</v>
      </c>
      <c r="G53" s="49" t="str">
        <f>VLOOKUP(F53,'input data'!F53:S152,2,)</f>
        <v>08-18-2013</v>
      </c>
      <c r="H53" s="49" t="str">
        <f>VLOOKUP(G53,'input data'!G53:T152,2,)</f>
        <v>9/18/2013</v>
      </c>
      <c r="I53">
        <f>VLOOKUP(H53,'input data'!H53:U152,2,)</f>
        <v>9606</v>
      </c>
      <c r="J53">
        <f>VLOOKUP(I53,'input data'!I53:V152,2,)</f>
        <v>9.33</v>
      </c>
      <c r="K53">
        <f>VLOOKUP(J53,'input data'!J53:W152,2,)</f>
        <v>6.92</v>
      </c>
      <c r="L53">
        <f t="shared" si="0"/>
        <v>2.41</v>
      </c>
      <c r="M53">
        <f>VLOOKUP(K53,'input data'!K53:X152,2,)</f>
        <v>89623.98</v>
      </c>
      <c r="N53">
        <f>VLOOKUP(M53,'input data'!L53:Y152,2,)</f>
        <v>66473.52</v>
      </c>
      <c r="O53">
        <f>VLOOKUP(N53,'input data'!M53:Z152,2,)</f>
        <v>23150.46</v>
      </c>
    </row>
    <row r="54" spans="1:15" x14ac:dyDescent="0.3">
      <c r="A54">
        <v>844530045</v>
      </c>
      <c r="B54" t="str">
        <f>VLOOKUP(A54,'input data'!A54:N153,2,)</f>
        <v>Middle East and North Africa</v>
      </c>
      <c r="C54" t="str">
        <f>VLOOKUP(B54,'input data'!B54:O153,2,)</f>
        <v>Saudi Arabia</v>
      </c>
      <c r="D54" t="str">
        <f>VLOOKUP(C54,'input data'!C54:P153,2,)</f>
        <v>Cereal</v>
      </c>
      <c r="E54" t="str">
        <f>VLOOKUP(D54,'input data'!D54:Q153,2,)</f>
        <v>Online</v>
      </c>
      <c r="F54" t="str">
        <f>VLOOKUP(E54,'input data'!E54:R153,2,)</f>
        <v>M</v>
      </c>
      <c r="G54" s="49" t="str">
        <f>VLOOKUP(F54,'input data'!F54:S153,2,)</f>
        <v>03-25-2013</v>
      </c>
      <c r="H54" s="49" t="str">
        <f>VLOOKUP(G54,'input data'!G54:T153,2,)</f>
        <v>3/28/2013</v>
      </c>
      <c r="I54">
        <f>VLOOKUP(H54,'input data'!H54:U153,2,)</f>
        <v>4063</v>
      </c>
      <c r="J54">
        <f>VLOOKUP(I54,'input data'!I54:V153,2,)</f>
        <v>205.7</v>
      </c>
      <c r="K54">
        <f>VLOOKUP(J54,'input data'!J54:W153,2,)</f>
        <v>117.11</v>
      </c>
      <c r="L54">
        <f t="shared" si="0"/>
        <v>88.589999999999989</v>
      </c>
      <c r="M54">
        <f>VLOOKUP(K54,'input data'!K54:X153,2,)</f>
        <v>835759.1</v>
      </c>
      <c r="N54">
        <f>VLOOKUP(M54,'input data'!L54:Y153,2,)</f>
        <v>475817.93</v>
      </c>
      <c r="O54">
        <f>VLOOKUP(N54,'input data'!M54:Z153,2,)</f>
        <v>359941.17</v>
      </c>
    </row>
    <row r="55" spans="1:15" x14ac:dyDescent="0.3">
      <c r="A55">
        <v>441888415</v>
      </c>
      <c r="B55" t="str">
        <f>VLOOKUP(A55,'input data'!A55:N154,2,)</f>
        <v>Sub-Saharan Africa</v>
      </c>
      <c r="C55" t="str">
        <f>VLOOKUP(B55,'input data'!B55:O154,2,)</f>
        <v>Sierra Leone</v>
      </c>
      <c r="D55" t="str">
        <f>VLOOKUP(C55,'input data'!C55:P154,2,)</f>
        <v>Office Supplies</v>
      </c>
      <c r="E55" t="str">
        <f>VLOOKUP(D55,'input data'!D55:Q154,2,)</f>
        <v>Offline</v>
      </c>
      <c r="F55" t="str">
        <f>VLOOKUP(E55,'input data'!E55:R154,2,)</f>
        <v>M</v>
      </c>
      <c r="G55" s="49" t="str">
        <f>VLOOKUP(F55,'input data'!F55:S154,2,)</f>
        <v>11-26-2011</v>
      </c>
      <c r="H55" s="49">
        <f>VLOOKUP(G55,'input data'!G55:T154,2,)</f>
        <v>41091</v>
      </c>
      <c r="I55">
        <f>VLOOKUP(H55,'input data'!H55:U154,2,)</f>
        <v>3457</v>
      </c>
      <c r="J55">
        <f>VLOOKUP(I55,'input data'!I55:V154,2,)</f>
        <v>651.21</v>
      </c>
      <c r="K55">
        <f>VLOOKUP(J55,'input data'!J55:W154,2,)</f>
        <v>524.96</v>
      </c>
      <c r="L55">
        <f t="shared" si="0"/>
        <v>126.25</v>
      </c>
      <c r="M55">
        <f>VLOOKUP(K55,'input data'!K55:X154,2,)</f>
        <v>2251232.9700000002</v>
      </c>
      <c r="N55">
        <f>VLOOKUP(M55,'input data'!L55:Y154,2,)</f>
        <v>1814786.72</v>
      </c>
      <c r="O55">
        <f>VLOOKUP(N55,'input data'!M55:Z154,2,)</f>
        <v>436446.25</v>
      </c>
    </row>
    <row r="56" spans="1:15" x14ac:dyDescent="0.3">
      <c r="A56">
        <v>508980977</v>
      </c>
      <c r="B56" t="str">
        <f>VLOOKUP(A56,'input data'!A56:N155,2,)</f>
        <v>Sub-Saharan Africa</v>
      </c>
      <c r="C56" t="str">
        <f>VLOOKUP(B56,'input data'!B56:O155,2,)</f>
        <v>Sao Tome and Principe</v>
      </c>
      <c r="D56" t="str">
        <f>VLOOKUP(C56,'input data'!C56:P155,2,)</f>
        <v>Fruits</v>
      </c>
      <c r="E56" t="str">
        <f>VLOOKUP(D56,'input data'!D56:Q155,2,)</f>
        <v>Offline</v>
      </c>
      <c r="F56" t="str">
        <f>VLOOKUP(E56,'input data'!E56:R155,2,)</f>
        <v>H</v>
      </c>
      <c r="G56" s="49" t="str">
        <f>VLOOKUP(F56,'input data'!F56:S155,2,)</f>
        <v>09-17-2013</v>
      </c>
      <c r="H56" s="49" t="str">
        <f>VLOOKUP(G56,'input data'!G56:T155,2,)</f>
        <v>10/24/2013</v>
      </c>
      <c r="I56">
        <f>VLOOKUP(H56,'input data'!H56:U155,2,)</f>
        <v>7637</v>
      </c>
      <c r="J56">
        <f>VLOOKUP(I56,'input data'!I56:V155,2,)</f>
        <v>9.33</v>
      </c>
      <c r="K56">
        <f>VLOOKUP(J56,'input data'!J56:W155,2,)</f>
        <v>6.92</v>
      </c>
      <c r="L56">
        <f t="shared" si="0"/>
        <v>2.41</v>
      </c>
      <c r="M56">
        <f>VLOOKUP(K56,'input data'!K56:X155,2,)</f>
        <v>71253.210000000006</v>
      </c>
      <c r="N56">
        <f>VLOOKUP(M56,'input data'!L56:Y155,2,)</f>
        <v>52848.04</v>
      </c>
      <c r="O56">
        <f>VLOOKUP(N56,'input data'!M56:Z155,2,)</f>
        <v>18405.169999999998</v>
      </c>
    </row>
    <row r="57" spans="1:15" x14ac:dyDescent="0.3">
      <c r="A57">
        <v>114606559</v>
      </c>
      <c r="B57" t="str">
        <f>VLOOKUP(A57,'input data'!A57:N156,2,)</f>
        <v>Sub-Saharan Africa</v>
      </c>
      <c r="C57" t="str">
        <f>VLOOKUP(B57,'input data'!B57:O156,2,)</f>
        <v>Cote d'Ivoire</v>
      </c>
      <c r="D57" t="str">
        <f>VLOOKUP(C57,'input data'!C57:P156,2,)</f>
        <v>Clothes</v>
      </c>
      <c r="E57" t="str">
        <f>VLOOKUP(D57,'input data'!D57:Q156,2,)</f>
        <v>Online</v>
      </c>
      <c r="F57" t="str">
        <f>VLOOKUP(E57,'input data'!E57:R156,2,)</f>
        <v>C</v>
      </c>
      <c r="G57" s="49">
        <f>VLOOKUP(F57,'input data'!F57:S156,2,)</f>
        <v>41127</v>
      </c>
      <c r="H57" s="49" t="str">
        <f>VLOOKUP(G57,'input data'!G57:T156,2,)</f>
        <v>6/27/2012</v>
      </c>
      <c r="I57">
        <f>VLOOKUP(H57,'input data'!H57:U156,2,)</f>
        <v>3482</v>
      </c>
      <c r="J57">
        <f>VLOOKUP(I57,'input data'!I57:V156,2,)</f>
        <v>109.28</v>
      </c>
      <c r="K57">
        <f>VLOOKUP(J57,'input data'!J57:W156,2,)</f>
        <v>35.840000000000003</v>
      </c>
      <c r="L57">
        <f t="shared" si="0"/>
        <v>73.44</v>
      </c>
      <c r="M57">
        <f>VLOOKUP(K57,'input data'!K57:X156,2,)</f>
        <v>380512.96</v>
      </c>
      <c r="N57">
        <f>VLOOKUP(M57,'input data'!L57:Y156,2,)</f>
        <v>124794.88</v>
      </c>
      <c r="O57">
        <f>VLOOKUP(N57,'input data'!M57:Z156,2,)</f>
        <v>255718.08</v>
      </c>
    </row>
    <row r="58" spans="1:15" x14ac:dyDescent="0.3">
      <c r="A58">
        <v>647876489</v>
      </c>
      <c r="B58" t="str">
        <f>VLOOKUP(A58,'input data'!A58:N157,2,)</f>
        <v>Australia and Oceania</v>
      </c>
      <c r="C58" t="str">
        <f>VLOOKUP(B58,'input data'!B58:O157,2,)</f>
        <v>Fiji</v>
      </c>
      <c r="D58" t="str">
        <f>VLOOKUP(C58,'input data'!C58:P157,2,)</f>
        <v>Clothes</v>
      </c>
      <c r="E58" t="str">
        <f>VLOOKUP(D58,'input data'!D58:Q157,2,)</f>
        <v>Offline</v>
      </c>
      <c r="F58" t="str">
        <f>VLOOKUP(E58,'input data'!E58:R157,2,)</f>
        <v>C</v>
      </c>
      <c r="G58" s="49" t="str">
        <f>VLOOKUP(F58,'input data'!F58:S157,2,)</f>
        <v>06-30-2010</v>
      </c>
      <c r="H58" s="49">
        <f>VLOOKUP(G58,'input data'!G58:T157,2,)</f>
        <v>40186</v>
      </c>
      <c r="I58">
        <f>VLOOKUP(H58,'input data'!H58:U157,2,)</f>
        <v>9905</v>
      </c>
      <c r="J58">
        <f>VLOOKUP(I58,'input data'!I58:V157,2,)</f>
        <v>109.28</v>
      </c>
      <c r="K58">
        <f>VLOOKUP(J58,'input data'!J58:W157,2,)</f>
        <v>35.840000000000003</v>
      </c>
      <c r="L58">
        <f t="shared" si="0"/>
        <v>73.44</v>
      </c>
      <c r="M58">
        <f>VLOOKUP(K58,'input data'!K58:X157,2,)</f>
        <v>1082418.3999999999</v>
      </c>
      <c r="N58">
        <f>VLOOKUP(M58,'input data'!L58:Y157,2,)</f>
        <v>354995.20000000001</v>
      </c>
      <c r="O58">
        <f>VLOOKUP(N58,'input data'!M58:Z157,2,)</f>
        <v>727423.2</v>
      </c>
    </row>
    <row r="59" spans="1:15" x14ac:dyDescent="0.3">
      <c r="A59">
        <v>868214595</v>
      </c>
      <c r="B59" t="str">
        <f>VLOOKUP(A59,'input data'!A59:N158,2,)</f>
        <v>Europe</v>
      </c>
      <c r="C59" t="str">
        <f>VLOOKUP(B59,'input data'!B59:O158,2,)</f>
        <v>Austria</v>
      </c>
      <c r="D59" t="str">
        <f>VLOOKUP(C59,'input data'!C59:P158,2,)</f>
        <v>Cosmetics</v>
      </c>
      <c r="E59" t="str">
        <f>VLOOKUP(D59,'input data'!D59:Q158,2,)</f>
        <v>Offline</v>
      </c>
      <c r="F59" t="str">
        <f>VLOOKUP(E59,'input data'!E59:R158,2,)</f>
        <v>H</v>
      </c>
      <c r="G59" s="49" t="str">
        <f>VLOOKUP(F59,'input data'!F59:S158,2,)</f>
        <v>02-23-2015</v>
      </c>
      <c r="H59" s="49">
        <f>VLOOKUP(G59,'input data'!G59:T158,2,)</f>
        <v>42038</v>
      </c>
      <c r="I59">
        <f>VLOOKUP(H59,'input data'!H59:U158,2,)</f>
        <v>2847</v>
      </c>
      <c r="J59">
        <f>VLOOKUP(I59,'input data'!I59:V158,2,)</f>
        <v>437.2</v>
      </c>
      <c r="K59">
        <f>VLOOKUP(J59,'input data'!J59:W158,2,)</f>
        <v>263.33</v>
      </c>
      <c r="L59">
        <f t="shared" si="0"/>
        <v>173.87</v>
      </c>
      <c r="M59">
        <f>VLOOKUP(K59,'input data'!K59:X158,2,)</f>
        <v>1244708.3999999999</v>
      </c>
      <c r="N59">
        <f>VLOOKUP(M59,'input data'!L59:Y158,2,)</f>
        <v>749700.51</v>
      </c>
      <c r="O59">
        <f>VLOOKUP(N59,'input data'!M59:Z158,2,)</f>
        <v>495007.89</v>
      </c>
    </row>
    <row r="60" spans="1:15" x14ac:dyDescent="0.3">
      <c r="A60">
        <v>955357205</v>
      </c>
      <c r="B60" t="str">
        <f>VLOOKUP(A60,'input data'!A60:N159,2,)</f>
        <v>Europe</v>
      </c>
      <c r="C60" t="str">
        <f>VLOOKUP(B60,'input data'!B60:O159,2,)</f>
        <v>United Kingdom</v>
      </c>
      <c r="D60" t="str">
        <f>VLOOKUP(C60,'input data'!C60:P159,2,)</f>
        <v>Household</v>
      </c>
      <c r="E60" t="str">
        <f>VLOOKUP(D60,'input data'!D60:Q159,2,)</f>
        <v>Online</v>
      </c>
      <c r="F60" t="str">
        <f>VLOOKUP(E60,'input data'!E60:R159,2,)</f>
        <v>L</v>
      </c>
      <c r="G60" s="49">
        <f>VLOOKUP(F60,'input data'!F60:S159,2,)</f>
        <v>41030</v>
      </c>
      <c r="H60" s="49" t="str">
        <f>VLOOKUP(G60,'input data'!G60:T159,2,)</f>
        <v>2/14/2012</v>
      </c>
      <c r="I60">
        <f>VLOOKUP(H60,'input data'!H60:U159,2,)</f>
        <v>282</v>
      </c>
      <c r="J60">
        <f>VLOOKUP(I60,'input data'!I60:V159,2,)</f>
        <v>668.27</v>
      </c>
      <c r="K60">
        <f>VLOOKUP(J60,'input data'!J60:W159,2,)</f>
        <v>502.54</v>
      </c>
      <c r="L60">
        <f t="shared" si="0"/>
        <v>165.72999999999996</v>
      </c>
      <c r="M60">
        <f>VLOOKUP(K60,'input data'!K60:X159,2,)</f>
        <v>188452.14</v>
      </c>
      <c r="N60">
        <f>VLOOKUP(M60,'input data'!L60:Y159,2,)</f>
        <v>141716.28</v>
      </c>
      <c r="O60">
        <f>VLOOKUP(N60,'input data'!M60:Z159,2,)</f>
        <v>46735.86</v>
      </c>
    </row>
    <row r="61" spans="1:15" x14ac:dyDescent="0.3">
      <c r="A61">
        <v>259353148</v>
      </c>
      <c r="B61" t="str">
        <f>VLOOKUP(A61,'input data'!A61:N160,2,)</f>
        <v>Sub-Saharan Africa</v>
      </c>
      <c r="C61" t="str">
        <f>VLOOKUP(B61,'input data'!B61:O160,2,)</f>
        <v>Djibouti</v>
      </c>
      <c r="D61" t="str">
        <f>VLOOKUP(C61,'input data'!C61:P160,2,)</f>
        <v>Cosmetics</v>
      </c>
      <c r="E61" t="str">
        <f>VLOOKUP(D61,'input data'!D61:Q160,2,)</f>
        <v>Offline</v>
      </c>
      <c r="F61" t="str">
        <f>VLOOKUP(E61,'input data'!E61:R160,2,)</f>
        <v>H</v>
      </c>
      <c r="G61" s="49">
        <f>VLOOKUP(F61,'input data'!F61:S160,2,)</f>
        <v>41824</v>
      </c>
      <c r="H61" s="49" t="str">
        <f>VLOOKUP(G61,'input data'!G61:T160,2,)</f>
        <v>4/19/2014</v>
      </c>
      <c r="I61">
        <f>VLOOKUP(H61,'input data'!H61:U160,2,)</f>
        <v>7215</v>
      </c>
      <c r="J61">
        <f>VLOOKUP(I61,'input data'!I61:V160,2,)</f>
        <v>437.2</v>
      </c>
      <c r="K61">
        <f>VLOOKUP(J61,'input data'!J61:W160,2,)</f>
        <v>263.33</v>
      </c>
      <c r="L61">
        <f t="shared" si="0"/>
        <v>173.87</v>
      </c>
      <c r="M61">
        <f>VLOOKUP(K61,'input data'!K61:X160,2,)</f>
        <v>3154398</v>
      </c>
      <c r="N61">
        <f>VLOOKUP(M61,'input data'!L61:Y160,2,)</f>
        <v>1899925.95</v>
      </c>
      <c r="O61">
        <f>VLOOKUP(N61,'input data'!M61:Z160,2,)</f>
        <v>1254472.05</v>
      </c>
    </row>
    <row r="62" spans="1:15" x14ac:dyDescent="0.3">
      <c r="A62">
        <v>450563752</v>
      </c>
      <c r="B62" t="str">
        <f>VLOOKUP(A62,'input data'!A62:N161,2,)</f>
        <v>Australia and Oceania</v>
      </c>
      <c r="C62" t="str">
        <f>VLOOKUP(B62,'input data'!B62:O161,2,)</f>
        <v>Australia</v>
      </c>
      <c r="D62" t="str">
        <f>VLOOKUP(C62,'input data'!C62:P161,2,)</f>
        <v>Cereal</v>
      </c>
      <c r="E62" t="str">
        <f>VLOOKUP(D62,'input data'!D62:Q161,2,)</f>
        <v>Offline</v>
      </c>
      <c r="F62" t="str">
        <f>VLOOKUP(E62,'input data'!E62:R161,2,)</f>
        <v>H</v>
      </c>
      <c r="G62" s="49">
        <f>VLOOKUP(F62,'input data'!F62:S161,2,)</f>
        <v>41523</v>
      </c>
      <c r="H62" s="49">
        <f>VLOOKUP(G62,'input data'!G62:T161,2,)</f>
        <v>41312</v>
      </c>
      <c r="I62">
        <f>VLOOKUP(H62,'input data'!H62:U161,2,)</f>
        <v>682</v>
      </c>
      <c r="J62">
        <f>VLOOKUP(I62,'input data'!I62:V161,2,)</f>
        <v>205.7</v>
      </c>
      <c r="K62">
        <f>VLOOKUP(J62,'input data'!J62:W161,2,)</f>
        <v>117.11</v>
      </c>
      <c r="L62">
        <f t="shared" si="0"/>
        <v>88.589999999999989</v>
      </c>
      <c r="M62">
        <f>VLOOKUP(K62,'input data'!K62:X161,2,)</f>
        <v>140287.4</v>
      </c>
      <c r="N62">
        <f>VLOOKUP(M62,'input data'!L62:Y161,2,)</f>
        <v>79869.02</v>
      </c>
      <c r="O62">
        <f>VLOOKUP(N62,'input data'!M62:Z161,2,)</f>
        <v>60418.38</v>
      </c>
    </row>
    <row r="63" spans="1:15" x14ac:dyDescent="0.3">
      <c r="A63">
        <v>569662845</v>
      </c>
      <c r="B63" t="str">
        <f>VLOOKUP(A63,'input data'!A63:N162,2,)</f>
        <v>Europe</v>
      </c>
      <c r="C63" t="str">
        <f>VLOOKUP(B63,'input data'!B63:O162,2,)</f>
        <v>San Marino</v>
      </c>
      <c r="D63" t="str">
        <f>VLOOKUP(C63,'input data'!C63:P162,2,)</f>
        <v>Baby Food</v>
      </c>
      <c r="E63" t="str">
        <f>VLOOKUP(D63,'input data'!D63:Q162,2,)</f>
        <v>Online</v>
      </c>
      <c r="F63" t="str">
        <f>VLOOKUP(E63,'input data'!E63:R162,2,)</f>
        <v>L</v>
      </c>
      <c r="G63" s="49" t="str">
        <f>VLOOKUP(F63,'input data'!F63:S162,2,)</f>
        <v>06-26-2013</v>
      </c>
      <c r="H63" s="49">
        <f>VLOOKUP(G63,'input data'!G63:T162,2,)</f>
        <v>41281</v>
      </c>
      <c r="I63">
        <f>VLOOKUP(H63,'input data'!H63:U162,2,)</f>
        <v>4750</v>
      </c>
      <c r="J63">
        <f>VLOOKUP(I63,'input data'!I63:V162,2,)</f>
        <v>255.28</v>
      </c>
      <c r="K63">
        <f>VLOOKUP(J63,'input data'!J63:W162,2,)</f>
        <v>159.41999999999999</v>
      </c>
      <c r="L63">
        <f t="shared" si="0"/>
        <v>95.860000000000014</v>
      </c>
      <c r="M63">
        <f>VLOOKUP(K63,'input data'!K63:X162,2,)</f>
        <v>1212580</v>
      </c>
      <c r="N63">
        <f>VLOOKUP(M63,'input data'!L63:Y162,2,)</f>
        <v>757245</v>
      </c>
      <c r="O63">
        <f>VLOOKUP(N63,'input data'!M63:Z162,2,)</f>
        <v>455335</v>
      </c>
    </row>
    <row r="64" spans="1:15" x14ac:dyDescent="0.3">
      <c r="A64">
        <v>177636754</v>
      </c>
      <c r="B64" t="str">
        <f>VLOOKUP(A64,'input data'!A64:N163,2,)</f>
        <v>Sub-Saharan Africa</v>
      </c>
      <c r="C64" t="str">
        <f>VLOOKUP(B64,'input data'!B64:O163,2,)</f>
        <v>Cameroon</v>
      </c>
      <c r="D64" t="str">
        <f>VLOOKUP(C64,'input data'!C64:P163,2,)</f>
        <v>Office Supplies</v>
      </c>
      <c r="E64" t="str">
        <f>VLOOKUP(D64,'input data'!D64:Q163,2,)</f>
        <v>Online</v>
      </c>
      <c r="F64" t="str">
        <f>VLOOKUP(E64,'input data'!E64:R163,2,)</f>
        <v>M</v>
      </c>
      <c r="G64" s="49">
        <f>VLOOKUP(F64,'input data'!F64:S163,2,)</f>
        <v>40735</v>
      </c>
      <c r="H64" s="49" t="str">
        <f>VLOOKUP(G64,'input data'!G64:T163,2,)</f>
        <v>11/15/2011</v>
      </c>
      <c r="I64">
        <f>VLOOKUP(H64,'input data'!H64:U163,2,)</f>
        <v>5518</v>
      </c>
      <c r="J64">
        <f>VLOOKUP(I64,'input data'!I64:V163,2,)</f>
        <v>651.21</v>
      </c>
      <c r="K64">
        <f>VLOOKUP(J64,'input data'!J64:W163,2,)</f>
        <v>524.96</v>
      </c>
      <c r="L64">
        <f t="shared" si="0"/>
        <v>126.25</v>
      </c>
      <c r="M64">
        <f>VLOOKUP(K64,'input data'!K64:X163,2,)</f>
        <v>3593376.78</v>
      </c>
      <c r="N64">
        <f>VLOOKUP(M64,'input data'!L64:Y163,2,)</f>
        <v>2896729.28</v>
      </c>
      <c r="O64">
        <f>VLOOKUP(N64,'input data'!M64:Z163,2,)</f>
        <v>696647.5</v>
      </c>
    </row>
    <row r="65" spans="1:15" x14ac:dyDescent="0.3">
      <c r="A65">
        <v>705784308</v>
      </c>
      <c r="B65" t="str">
        <f>VLOOKUP(A65,'input data'!A65:N164,2,)</f>
        <v>Middle East and North Africa</v>
      </c>
      <c r="C65" t="str">
        <f>VLOOKUP(B65,'input data'!B65:O164,2,)</f>
        <v>Libya</v>
      </c>
      <c r="D65" t="str">
        <f>VLOOKUP(C65,'input data'!C65:P164,2,)</f>
        <v>Clothes</v>
      </c>
      <c r="E65" t="str">
        <f>VLOOKUP(D65,'input data'!D65:Q164,2,)</f>
        <v>Offline</v>
      </c>
      <c r="F65" t="str">
        <f>VLOOKUP(E65,'input data'!E65:R164,2,)</f>
        <v>H</v>
      </c>
      <c r="G65" s="49" t="str">
        <f>VLOOKUP(F65,'input data'!F65:S164,2,)</f>
        <v>10-30-2010</v>
      </c>
      <c r="H65" s="49" t="str">
        <f>VLOOKUP(G65,'input data'!G65:T164,2,)</f>
        <v>11/17/2010</v>
      </c>
      <c r="I65">
        <f>VLOOKUP(H65,'input data'!H65:U164,2,)</f>
        <v>6116</v>
      </c>
      <c r="J65">
        <f>VLOOKUP(I65,'input data'!I65:V164,2,)</f>
        <v>109.28</v>
      </c>
      <c r="K65">
        <f>VLOOKUP(J65,'input data'!J65:W164,2,)</f>
        <v>35.840000000000003</v>
      </c>
      <c r="L65">
        <f t="shared" si="0"/>
        <v>73.44</v>
      </c>
      <c r="M65">
        <f>VLOOKUP(K65,'input data'!K65:X164,2,)</f>
        <v>668356.48</v>
      </c>
      <c r="N65">
        <f>VLOOKUP(M65,'input data'!L65:Y164,2,)</f>
        <v>219197.44</v>
      </c>
      <c r="O65">
        <f>VLOOKUP(N65,'input data'!M65:Z164,2,)</f>
        <v>449159.04</v>
      </c>
    </row>
    <row r="66" spans="1:15" x14ac:dyDescent="0.3">
      <c r="A66">
        <v>505716836</v>
      </c>
      <c r="B66" t="str">
        <f>VLOOKUP(A66,'input data'!A66:N165,2,)</f>
        <v>Central America and the Caribbean</v>
      </c>
      <c r="C66" t="str">
        <f>VLOOKUP(B66,'input data'!B66:O165,2,)</f>
        <v>Haiti</v>
      </c>
      <c r="D66" t="str">
        <f>VLOOKUP(C66,'input data'!C66:P165,2,)</f>
        <v>Cosmetics</v>
      </c>
      <c r="E66" t="str">
        <f>VLOOKUP(D66,'input data'!D66:Q165,2,)</f>
        <v>Offline</v>
      </c>
      <c r="F66" t="str">
        <f>VLOOKUP(E66,'input data'!E66:R165,2,)</f>
        <v>H</v>
      </c>
      <c r="G66" s="49" t="str">
        <f>VLOOKUP(F66,'input data'!F66:S165,2,)</f>
        <v>10-13-2013</v>
      </c>
      <c r="H66" s="49" t="str">
        <f>VLOOKUP(G66,'input data'!G66:T165,2,)</f>
        <v>11/16/2013</v>
      </c>
      <c r="I66">
        <f>VLOOKUP(H66,'input data'!H66:U165,2,)</f>
        <v>1705</v>
      </c>
      <c r="J66">
        <f>VLOOKUP(I66,'input data'!I66:V165,2,)</f>
        <v>437.2</v>
      </c>
      <c r="K66">
        <f>VLOOKUP(J66,'input data'!J66:W165,2,)</f>
        <v>263.33</v>
      </c>
      <c r="L66">
        <f t="shared" si="0"/>
        <v>173.87</v>
      </c>
      <c r="M66">
        <f>VLOOKUP(K66,'input data'!K66:X165,2,)</f>
        <v>745426</v>
      </c>
      <c r="N66">
        <f>VLOOKUP(M66,'input data'!L66:Y165,2,)</f>
        <v>448977.65</v>
      </c>
      <c r="O66">
        <f>VLOOKUP(N66,'input data'!M66:Z165,2,)</f>
        <v>296448.34999999998</v>
      </c>
    </row>
    <row r="67" spans="1:15" x14ac:dyDescent="0.3">
      <c r="A67">
        <v>699358165</v>
      </c>
      <c r="B67" t="str">
        <f>VLOOKUP(A67,'input data'!A67:N166,2,)</f>
        <v>Sub-Saharan Africa</v>
      </c>
      <c r="C67" t="str">
        <f>VLOOKUP(B67,'input data'!B67:O166,2,)</f>
        <v>Rwanda</v>
      </c>
      <c r="D67" t="str">
        <f>VLOOKUP(C67,'input data'!C67:P166,2,)</f>
        <v>Cosmetics</v>
      </c>
      <c r="E67" t="str">
        <f>VLOOKUP(D67,'input data'!D67:Q166,2,)</f>
        <v>Offline</v>
      </c>
      <c r="F67" t="str">
        <f>VLOOKUP(E67,'input data'!E67:R166,2,)</f>
        <v>H</v>
      </c>
      <c r="G67" s="49">
        <f>VLOOKUP(F67,'input data'!F67:S166,2,)</f>
        <v>41588</v>
      </c>
      <c r="H67" s="49" t="str">
        <f>VLOOKUP(G67,'input data'!G67:T166,2,)</f>
        <v>11/25/2013</v>
      </c>
      <c r="I67">
        <f>VLOOKUP(H67,'input data'!H67:U166,2,)</f>
        <v>4477</v>
      </c>
      <c r="J67">
        <f>VLOOKUP(I67,'input data'!I67:V166,2,)</f>
        <v>437.2</v>
      </c>
      <c r="K67">
        <f>VLOOKUP(J67,'input data'!J67:W166,2,)</f>
        <v>263.33</v>
      </c>
      <c r="L67">
        <f t="shared" ref="L67:L101" si="1">J67-K67</f>
        <v>173.87</v>
      </c>
      <c r="M67">
        <f>VLOOKUP(K67,'input data'!K67:X166,2,)</f>
        <v>1957344.4</v>
      </c>
      <c r="N67">
        <f>VLOOKUP(M67,'input data'!L67:Y166,2,)</f>
        <v>1178928.4099999999</v>
      </c>
      <c r="O67">
        <f>VLOOKUP(N67,'input data'!M67:Z166,2,)</f>
        <v>778415.99</v>
      </c>
    </row>
    <row r="68" spans="1:15" x14ac:dyDescent="0.3">
      <c r="A68">
        <v>228944623</v>
      </c>
      <c r="B68" t="str">
        <f>VLOOKUP(A68,'input data'!A68:N167,2,)</f>
        <v>Sub-Saharan Africa</v>
      </c>
      <c r="C68" t="str">
        <f>VLOOKUP(B68,'input data'!B68:O167,2,)</f>
        <v>Gabon</v>
      </c>
      <c r="D68" t="str">
        <f>VLOOKUP(C68,'input data'!C68:P167,2,)</f>
        <v>Personal Care</v>
      </c>
      <c r="E68" t="str">
        <f>VLOOKUP(D68,'input data'!D68:Q167,2,)</f>
        <v>Offline</v>
      </c>
      <c r="F68" t="str">
        <f>VLOOKUP(E68,'input data'!E68:R167,2,)</f>
        <v>L</v>
      </c>
      <c r="G68" s="49">
        <f>VLOOKUP(F68,'input data'!F68:S167,2,)</f>
        <v>41128</v>
      </c>
      <c r="H68" s="49">
        <f>VLOOKUP(G68,'input data'!G68:T167,2,)</f>
        <v>41159</v>
      </c>
      <c r="I68">
        <f>VLOOKUP(H68,'input data'!H68:U167,2,)</f>
        <v>8656</v>
      </c>
      <c r="J68">
        <f>VLOOKUP(I68,'input data'!I68:V167,2,)</f>
        <v>81.73</v>
      </c>
      <c r="K68">
        <f>VLOOKUP(J68,'input data'!J68:W167,2,)</f>
        <v>56.67</v>
      </c>
      <c r="L68">
        <f t="shared" si="1"/>
        <v>25.060000000000002</v>
      </c>
      <c r="M68">
        <f>VLOOKUP(K68,'input data'!K68:X167,2,)</f>
        <v>707454.88</v>
      </c>
      <c r="N68">
        <f>VLOOKUP(M68,'input data'!L68:Y167,2,)</f>
        <v>490535.52</v>
      </c>
      <c r="O68">
        <f>VLOOKUP(N68,'input data'!M68:Z167,2,)</f>
        <v>216919.36</v>
      </c>
    </row>
    <row r="69" spans="1:15" x14ac:dyDescent="0.3">
      <c r="A69">
        <v>807025039</v>
      </c>
      <c r="B69" t="str">
        <f>VLOOKUP(A69,'input data'!A69:N168,2,)</f>
        <v>Central America and the Caribbean</v>
      </c>
      <c r="C69" t="str">
        <f>VLOOKUP(B69,'input data'!B69:O168,2,)</f>
        <v>Belize</v>
      </c>
      <c r="D69" t="str">
        <f>VLOOKUP(C69,'input data'!C69:P168,2,)</f>
        <v>Clothes</v>
      </c>
      <c r="E69" t="str">
        <f>VLOOKUP(D69,'input data'!D69:Q168,2,)</f>
        <v>Offline</v>
      </c>
      <c r="F69" t="str">
        <f>VLOOKUP(E69,'input data'!E69:R168,2,)</f>
        <v>M</v>
      </c>
      <c r="G69" s="49" t="str">
        <f>VLOOKUP(F69,'input data'!F69:S168,2,)</f>
        <v>07-25-2016</v>
      </c>
      <c r="H69" s="49">
        <f>VLOOKUP(G69,'input data'!G69:T168,2,)</f>
        <v>42560</v>
      </c>
      <c r="I69">
        <f>VLOOKUP(H69,'input data'!H69:U168,2,)</f>
        <v>5498</v>
      </c>
      <c r="J69">
        <f>VLOOKUP(I69,'input data'!I69:V168,2,)</f>
        <v>109.28</v>
      </c>
      <c r="K69">
        <f>VLOOKUP(J69,'input data'!J69:W168,2,)</f>
        <v>35.840000000000003</v>
      </c>
      <c r="L69">
        <f t="shared" si="1"/>
        <v>73.44</v>
      </c>
      <c r="M69">
        <f>VLOOKUP(K69,'input data'!K69:X168,2,)</f>
        <v>600821.43999999994</v>
      </c>
      <c r="N69">
        <f>VLOOKUP(M69,'input data'!L69:Y168,2,)</f>
        <v>197048.32000000001</v>
      </c>
      <c r="O69">
        <f>VLOOKUP(N69,'input data'!M69:Z168,2,)</f>
        <v>403773.12</v>
      </c>
    </row>
    <row r="70" spans="1:15" x14ac:dyDescent="0.3">
      <c r="A70">
        <v>166460740</v>
      </c>
      <c r="B70" t="str">
        <f>VLOOKUP(A70,'input data'!A70:N169,2,)</f>
        <v>Europe</v>
      </c>
      <c r="C70" t="str">
        <f>VLOOKUP(B70,'input data'!B70:O169,2,)</f>
        <v>Lithuania</v>
      </c>
      <c r="D70" t="str">
        <f>VLOOKUP(C70,'input data'!C70:P169,2,)</f>
        <v>Office Supplies</v>
      </c>
      <c r="E70" t="str">
        <f>VLOOKUP(D70,'input data'!D70:Q169,2,)</f>
        <v>Offline</v>
      </c>
      <c r="F70" t="str">
        <f>VLOOKUP(E70,'input data'!E70:R169,2,)</f>
        <v>H</v>
      </c>
      <c r="G70" s="49" t="str">
        <f>VLOOKUP(F70,'input data'!F70:S169,2,)</f>
        <v>10-24-2010</v>
      </c>
      <c r="H70" s="49" t="str">
        <f>VLOOKUP(G70,'input data'!G70:T169,2,)</f>
        <v>11/17/2010</v>
      </c>
      <c r="I70">
        <f>VLOOKUP(H70,'input data'!H70:U169,2,)</f>
        <v>8287</v>
      </c>
      <c r="J70">
        <f>VLOOKUP(I70,'input data'!I70:V169,2,)</f>
        <v>651.21</v>
      </c>
      <c r="K70">
        <f>VLOOKUP(J70,'input data'!J70:W169,2,)</f>
        <v>524.96</v>
      </c>
      <c r="L70">
        <f t="shared" si="1"/>
        <v>126.25</v>
      </c>
      <c r="M70">
        <f>VLOOKUP(K70,'input data'!K70:X169,2,)</f>
        <v>5396577.2699999996</v>
      </c>
      <c r="N70">
        <f>VLOOKUP(M70,'input data'!L70:Y169,2,)</f>
        <v>4350343.5199999996</v>
      </c>
      <c r="O70">
        <f>VLOOKUP(N70,'input data'!M70:Z169,2,)</f>
        <v>1046233.75</v>
      </c>
    </row>
    <row r="71" spans="1:15" x14ac:dyDescent="0.3">
      <c r="A71">
        <v>610425555</v>
      </c>
      <c r="B71" t="str">
        <f>VLOOKUP(A71,'input data'!A71:N170,2,)</f>
        <v>Sub-Saharan Africa</v>
      </c>
      <c r="C71" t="str">
        <f>VLOOKUP(B71,'input data'!B71:O170,2,)</f>
        <v>Madagascar</v>
      </c>
      <c r="D71" t="str">
        <f>VLOOKUP(C71,'input data'!C71:P170,2,)</f>
        <v>Clothes</v>
      </c>
      <c r="E71" t="str">
        <f>VLOOKUP(D71,'input data'!D71:Q170,2,)</f>
        <v>Offline</v>
      </c>
      <c r="F71" t="str">
        <f>VLOOKUP(E71,'input data'!E71:R170,2,)</f>
        <v>L</v>
      </c>
      <c r="G71" s="49" t="str">
        <f>VLOOKUP(F71,'input data'!F71:S170,2,)</f>
        <v>04-25-2015</v>
      </c>
      <c r="H71" s="49" t="str">
        <f>VLOOKUP(G71,'input data'!G71:T170,2,)</f>
        <v>5/28/2015</v>
      </c>
      <c r="I71">
        <f>VLOOKUP(H71,'input data'!H71:U170,2,)</f>
        <v>7342</v>
      </c>
      <c r="J71">
        <f>VLOOKUP(I71,'input data'!I71:V170,2,)</f>
        <v>109.28</v>
      </c>
      <c r="K71">
        <f>VLOOKUP(J71,'input data'!J71:W170,2,)</f>
        <v>35.840000000000003</v>
      </c>
      <c r="L71">
        <f t="shared" si="1"/>
        <v>73.44</v>
      </c>
      <c r="M71">
        <f>VLOOKUP(K71,'input data'!K71:X170,2,)</f>
        <v>802333.76</v>
      </c>
      <c r="N71">
        <f>VLOOKUP(M71,'input data'!L71:Y170,2,)</f>
        <v>263137.28000000003</v>
      </c>
      <c r="O71">
        <f>VLOOKUP(N71,'input data'!M71:Z170,2,)</f>
        <v>539196.48</v>
      </c>
    </row>
    <row r="72" spans="1:15" x14ac:dyDescent="0.3">
      <c r="A72">
        <v>462405812</v>
      </c>
      <c r="B72" t="str">
        <f>VLOOKUP(A72,'input data'!A72:N171,2,)</f>
        <v>Asia</v>
      </c>
      <c r="C72" t="str">
        <f>VLOOKUP(B72,'input data'!B72:O171,2,)</f>
        <v>Turkmenistan</v>
      </c>
      <c r="D72" t="str">
        <f>VLOOKUP(C72,'input data'!C72:P171,2,)</f>
        <v>Office Supplies</v>
      </c>
      <c r="E72" t="str">
        <f>VLOOKUP(D72,'input data'!D72:Q171,2,)</f>
        <v>Online</v>
      </c>
      <c r="F72" t="str">
        <f>VLOOKUP(E72,'input data'!E72:R171,2,)</f>
        <v>M</v>
      </c>
      <c r="G72" s="49" t="str">
        <f>VLOOKUP(F72,'input data'!F72:S171,2,)</f>
        <v>04-23-2013</v>
      </c>
      <c r="H72" s="49" t="str">
        <f>VLOOKUP(G72,'input data'!G72:T171,2,)</f>
        <v>5/20/2013</v>
      </c>
      <c r="I72">
        <f>VLOOKUP(H72,'input data'!H72:U171,2,)</f>
        <v>5010</v>
      </c>
      <c r="J72">
        <f>VLOOKUP(I72,'input data'!I72:V171,2,)</f>
        <v>651.21</v>
      </c>
      <c r="K72">
        <f>VLOOKUP(J72,'input data'!J72:W171,2,)</f>
        <v>524.96</v>
      </c>
      <c r="L72">
        <f t="shared" si="1"/>
        <v>126.25</v>
      </c>
      <c r="M72">
        <f>VLOOKUP(K72,'input data'!K72:X171,2,)</f>
        <v>3262562.1</v>
      </c>
      <c r="N72">
        <f>VLOOKUP(M72,'input data'!L72:Y171,2,)</f>
        <v>2630049.6</v>
      </c>
      <c r="O72">
        <f>VLOOKUP(N72,'input data'!M72:Z171,2,)</f>
        <v>632512.5</v>
      </c>
    </row>
    <row r="73" spans="1:15" x14ac:dyDescent="0.3">
      <c r="A73">
        <v>816200339</v>
      </c>
      <c r="B73" t="str">
        <f>VLOOKUP(A73,'input data'!A73:N172,2,)</f>
        <v>Middle East and North Africa</v>
      </c>
      <c r="C73" t="str">
        <f>VLOOKUP(B73,'input data'!B73:O172,2,)</f>
        <v>Libya</v>
      </c>
      <c r="D73" t="str">
        <f>VLOOKUP(C73,'input data'!C73:P172,2,)</f>
        <v>Fruits</v>
      </c>
      <c r="E73" t="str">
        <f>VLOOKUP(D73,'input data'!D73:Q172,2,)</f>
        <v>Online</v>
      </c>
      <c r="F73" t="str">
        <f>VLOOKUP(E73,'input data'!E73:R172,2,)</f>
        <v>L</v>
      </c>
      <c r="G73" s="49" t="str">
        <f>VLOOKUP(F73,'input data'!F73:S172,2,)</f>
        <v>08-14-2015</v>
      </c>
      <c r="H73" s="49" t="str">
        <f>VLOOKUP(G73,'input data'!G73:T172,2,)</f>
        <v>9/30/2015</v>
      </c>
      <c r="I73">
        <f>VLOOKUP(H73,'input data'!H73:U172,2,)</f>
        <v>673</v>
      </c>
      <c r="J73">
        <f>VLOOKUP(I73,'input data'!I73:V172,2,)</f>
        <v>9.33</v>
      </c>
      <c r="K73">
        <f>VLOOKUP(J73,'input data'!J73:W172,2,)</f>
        <v>6.92</v>
      </c>
      <c r="L73">
        <f t="shared" si="1"/>
        <v>2.41</v>
      </c>
      <c r="M73">
        <f>VLOOKUP(K73,'input data'!K73:X172,2,)</f>
        <v>6279.09</v>
      </c>
      <c r="N73">
        <f>VLOOKUP(M73,'input data'!L73:Y172,2,)</f>
        <v>4657.16</v>
      </c>
      <c r="O73">
        <f>VLOOKUP(N73,'input data'!M73:Z172,2,)</f>
        <v>1621.93</v>
      </c>
    </row>
    <row r="74" spans="1:15" x14ac:dyDescent="0.3">
      <c r="A74">
        <v>585920464</v>
      </c>
      <c r="B74" t="str">
        <f>VLOOKUP(A74,'input data'!A74:N173,2,)</f>
        <v>Sub-Saharan Africa</v>
      </c>
      <c r="C74" t="str">
        <f>VLOOKUP(B74,'input data'!B74:O173,2,)</f>
        <v>Democratic Republic of the Congo</v>
      </c>
      <c r="D74" t="str">
        <f>VLOOKUP(C74,'input data'!C74:P173,2,)</f>
        <v>Beverages</v>
      </c>
      <c r="E74" t="str">
        <f>VLOOKUP(D74,'input data'!D74:Q173,2,)</f>
        <v>Online</v>
      </c>
      <c r="F74" t="str">
        <f>VLOOKUP(E74,'input data'!E74:R173,2,)</f>
        <v>C</v>
      </c>
      <c r="G74" s="49" t="str">
        <f>VLOOKUP(F74,'input data'!F74:S173,2,)</f>
        <v>05-26-2011</v>
      </c>
      <c r="H74" s="49" t="str">
        <f>VLOOKUP(G74,'input data'!G74:T173,2,)</f>
        <v>7/15/2011</v>
      </c>
      <c r="I74">
        <f>VLOOKUP(H74,'input data'!H74:U173,2,)</f>
        <v>5741</v>
      </c>
      <c r="J74">
        <f>VLOOKUP(I74,'input data'!I74:V173,2,)</f>
        <v>47.45</v>
      </c>
      <c r="K74">
        <f>VLOOKUP(J74,'input data'!J74:W173,2,)</f>
        <v>31.79</v>
      </c>
      <c r="L74">
        <f t="shared" si="1"/>
        <v>15.660000000000004</v>
      </c>
      <c r="M74">
        <f>VLOOKUP(K74,'input data'!K74:X173,2,)</f>
        <v>272410.45</v>
      </c>
      <c r="N74">
        <f>VLOOKUP(M74,'input data'!L74:Y173,2,)</f>
        <v>182506.39</v>
      </c>
      <c r="O74">
        <f>VLOOKUP(N74,'input data'!M74:Z173,2,)</f>
        <v>89904.06</v>
      </c>
    </row>
    <row r="75" spans="1:15" x14ac:dyDescent="0.3">
      <c r="A75">
        <v>555990016</v>
      </c>
      <c r="B75" t="str">
        <f>VLOOKUP(A75,'input data'!A75:N174,2,)</f>
        <v>Sub-Saharan Africa</v>
      </c>
      <c r="C75" t="str">
        <f>VLOOKUP(B75,'input data'!B75:O174,2,)</f>
        <v>Djibouti</v>
      </c>
      <c r="D75" t="str">
        <f>VLOOKUP(C75,'input data'!C75:P174,2,)</f>
        <v>Cereal</v>
      </c>
      <c r="E75" t="str">
        <f>VLOOKUP(D75,'input data'!D75:Q174,2,)</f>
        <v>Online</v>
      </c>
      <c r="F75" t="str">
        <f>VLOOKUP(E75,'input data'!E75:R174,2,)</f>
        <v>H</v>
      </c>
      <c r="G75" s="49" t="str">
        <f>VLOOKUP(F75,'input data'!F75:S174,2,)</f>
        <v>05-20-2017</v>
      </c>
      <c r="H75" s="49" t="str">
        <f>VLOOKUP(G75,'input data'!G75:T174,2,)</f>
        <v>6/17/2017</v>
      </c>
      <c r="I75">
        <f>VLOOKUP(H75,'input data'!H75:U174,2,)</f>
        <v>8656</v>
      </c>
      <c r="J75">
        <f>VLOOKUP(I75,'input data'!I75:V174,2,)</f>
        <v>205.7</v>
      </c>
      <c r="K75">
        <f>VLOOKUP(J75,'input data'!J75:W174,2,)</f>
        <v>117.11</v>
      </c>
      <c r="L75">
        <f t="shared" si="1"/>
        <v>88.589999999999989</v>
      </c>
      <c r="M75">
        <f>VLOOKUP(K75,'input data'!K75:X174,2,)</f>
        <v>1780539.2</v>
      </c>
      <c r="N75">
        <f>VLOOKUP(M75,'input data'!L75:Y174,2,)</f>
        <v>1013704.16</v>
      </c>
      <c r="O75">
        <f>VLOOKUP(N75,'input data'!M75:Z174,2,)</f>
        <v>766835.04</v>
      </c>
    </row>
    <row r="76" spans="1:15" x14ac:dyDescent="0.3">
      <c r="A76">
        <v>231145322</v>
      </c>
      <c r="B76" t="str">
        <f>VLOOKUP(A76,'input data'!A76:N175,2,)</f>
        <v>Middle East and North Africa</v>
      </c>
      <c r="C76" t="str">
        <f>VLOOKUP(B76,'input data'!B76:O175,2,)</f>
        <v>Pakistan</v>
      </c>
      <c r="D76" t="str">
        <f>VLOOKUP(C76,'input data'!C76:P175,2,)</f>
        <v>Cosmetics</v>
      </c>
      <c r="E76" t="str">
        <f>VLOOKUP(D76,'input data'!D76:Q175,2,)</f>
        <v>Offline</v>
      </c>
      <c r="F76" t="str">
        <f>VLOOKUP(E76,'input data'!E76:R175,2,)</f>
        <v>L</v>
      </c>
      <c r="G76" s="49">
        <f>VLOOKUP(F76,'input data'!F76:S175,2,)</f>
        <v>41401</v>
      </c>
      <c r="H76" s="49" t="str">
        <f>VLOOKUP(G76,'input data'!G76:T175,2,)</f>
        <v>8/16/2013</v>
      </c>
      <c r="I76">
        <f>VLOOKUP(H76,'input data'!H76:U175,2,)</f>
        <v>9892</v>
      </c>
      <c r="J76">
        <f>VLOOKUP(I76,'input data'!I76:V175,2,)</f>
        <v>437.2</v>
      </c>
      <c r="K76">
        <f>VLOOKUP(J76,'input data'!J76:W175,2,)</f>
        <v>263.33</v>
      </c>
      <c r="L76">
        <f t="shared" si="1"/>
        <v>173.87</v>
      </c>
      <c r="M76">
        <f>VLOOKUP(K76,'input data'!K76:X175,2,)</f>
        <v>4324782.4000000004</v>
      </c>
      <c r="N76">
        <f>VLOOKUP(M76,'input data'!L76:Y175,2,)</f>
        <v>2604860.36</v>
      </c>
      <c r="O76">
        <f>VLOOKUP(N76,'input data'!M76:Z175,2,)</f>
        <v>1719922.04</v>
      </c>
    </row>
    <row r="77" spans="1:15" x14ac:dyDescent="0.3">
      <c r="A77">
        <v>986435210</v>
      </c>
      <c r="B77" t="str">
        <f>VLOOKUP(A77,'input data'!A77:N176,2,)</f>
        <v>North America</v>
      </c>
      <c r="C77" t="str">
        <f>VLOOKUP(B77,'input data'!B77:O176,2,)</f>
        <v>Mexico</v>
      </c>
      <c r="D77" t="str">
        <f>VLOOKUP(C77,'input data'!C77:P176,2,)</f>
        <v>Household</v>
      </c>
      <c r="E77" t="str">
        <f>VLOOKUP(D77,'input data'!D77:Q176,2,)</f>
        <v>Offline</v>
      </c>
      <c r="F77" t="str">
        <f>VLOOKUP(E77,'input data'!E77:R176,2,)</f>
        <v>C</v>
      </c>
      <c r="G77" s="49">
        <f>VLOOKUP(F77,'input data'!F77:S176,2,)</f>
        <v>41801</v>
      </c>
      <c r="H77" s="49">
        <f>VLOOKUP(G77,'input data'!G77:T176,2,)</f>
        <v>41985</v>
      </c>
      <c r="I77">
        <f>VLOOKUP(H77,'input data'!H77:U176,2,)</f>
        <v>6954</v>
      </c>
      <c r="J77">
        <f>VLOOKUP(I77,'input data'!I77:V176,2,)</f>
        <v>668.27</v>
      </c>
      <c r="K77">
        <f>VLOOKUP(J77,'input data'!J77:W176,2,)</f>
        <v>502.54</v>
      </c>
      <c r="L77">
        <f t="shared" si="1"/>
        <v>165.72999999999996</v>
      </c>
      <c r="M77">
        <f>VLOOKUP(K77,'input data'!K77:X176,2,)</f>
        <v>4647149.58</v>
      </c>
      <c r="N77">
        <f>VLOOKUP(M77,'input data'!L77:Y176,2,)</f>
        <v>3494663.16</v>
      </c>
      <c r="O77">
        <f>VLOOKUP(N77,'input data'!M77:Z176,2,)</f>
        <v>1152486.42</v>
      </c>
    </row>
    <row r="78" spans="1:15" x14ac:dyDescent="0.3">
      <c r="A78">
        <v>217221009</v>
      </c>
      <c r="B78" t="str">
        <f>VLOOKUP(A78,'input data'!A78:N177,2,)</f>
        <v>Australia and Oceania</v>
      </c>
      <c r="C78" t="str">
        <f>VLOOKUP(B78,'input data'!B78:O177,2,)</f>
        <v>Federated States of Micronesia</v>
      </c>
      <c r="D78" t="str">
        <f>VLOOKUP(C78,'input data'!C78:P177,2,)</f>
        <v>Beverages</v>
      </c>
      <c r="E78" t="str">
        <f>VLOOKUP(D78,'input data'!D78:Q177,2,)</f>
        <v>Online</v>
      </c>
      <c r="F78" t="str">
        <f>VLOOKUP(E78,'input data'!E78:R177,2,)</f>
        <v>C</v>
      </c>
      <c r="G78" s="49" t="str">
        <f>VLOOKUP(F78,'input data'!F78:S177,2,)</f>
        <v>10-28-2014</v>
      </c>
      <c r="H78" s="49" t="str">
        <f>VLOOKUP(G78,'input data'!G78:T177,2,)</f>
        <v>11/15/2014</v>
      </c>
      <c r="I78">
        <f>VLOOKUP(H78,'input data'!H78:U177,2,)</f>
        <v>9379</v>
      </c>
      <c r="J78">
        <f>VLOOKUP(I78,'input data'!I78:V177,2,)</f>
        <v>47.45</v>
      </c>
      <c r="K78">
        <f>VLOOKUP(J78,'input data'!J78:W177,2,)</f>
        <v>31.79</v>
      </c>
      <c r="L78">
        <f t="shared" si="1"/>
        <v>15.660000000000004</v>
      </c>
      <c r="M78">
        <f>VLOOKUP(K78,'input data'!K78:X177,2,)</f>
        <v>445033.55</v>
      </c>
      <c r="N78">
        <f>VLOOKUP(M78,'input data'!L78:Y177,2,)</f>
        <v>298158.40999999997</v>
      </c>
      <c r="O78">
        <f>VLOOKUP(N78,'input data'!M78:Z177,2,)</f>
        <v>146875.14000000001</v>
      </c>
    </row>
    <row r="79" spans="1:15" x14ac:dyDescent="0.3">
      <c r="A79">
        <v>789176547</v>
      </c>
      <c r="B79" t="str">
        <f>VLOOKUP(A79,'input data'!A79:N178,2,)</f>
        <v>Asia</v>
      </c>
      <c r="C79" t="str">
        <f>VLOOKUP(B79,'input data'!B79:O178,2,)</f>
        <v>Laos</v>
      </c>
      <c r="D79" t="str">
        <f>VLOOKUP(C79,'input data'!C79:P178,2,)</f>
        <v>Vegetables</v>
      </c>
      <c r="E79" t="str">
        <f>VLOOKUP(D79,'input data'!D79:Q178,2,)</f>
        <v>Offline</v>
      </c>
      <c r="F79" t="str">
        <f>VLOOKUP(E79,'input data'!E79:R178,2,)</f>
        <v>C</v>
      </c>
      <c r="G79" s="49" t="str">
        <f>VLOOKUP(F79,'input data'!F79:S178,2,)</f>
        <v>09-15-2011</v>
      </c>
      <c r="H79" s="49" t="str">
        <f>VLOOKUP(G79,'input data'!G79:T178,2,)</f>
        <v>10/23/2011</v>
      </c>
      <c r="I79">
        <f>VLOOKUP(H79,'input data'!H79:U178,2,)</f>
        <v>3732</v>
      </c>
      <c r="J79">
        <f>VLOOKUP(I79,'input data'!I79:V178,2,)</f>
        <v>154.06</v>
      </c>
      <c r="K79">
        <f>VLOOKUP(J79,'input data'!J79:W178,2,)</f>
        <v>90.93</v>
      </c>
      <c r="L79">
        <f t="shared" si="1"/>
        <v>63.129999999999995</v>
      </c>
      <c r="M79">
        <f>VLOOKUP(K79,'input data'!K79:X178,2,)</f>
        <v>574951.92000000004</v>
      </c>
      <c r="N79">
        <f>VLOOKUP(M79,'input data'!L79:Y178,2,)</f>
        <v>339350.76</v>
      </c>
      <c r="O79">
        <f>VLOOKUP(N79,'input data'!M79:Z178,2,)</f>
        <v>235601.16</v>
      </c>
    </row>
    <row r="80" spans="1:15" x14ac:dyDescent="0.3">
      <c r="A80">
        <v>688288152</v>
      </c>
      <c r="B80" t="str">
        <f>VLOOKUP(A80,'input data'!A80:N179,2,)</f>
        <v>Europe</v>
      </c>
      <c r="C80" t="str">
        <f>VLOOKUP(B80,'input data'!B80:O179,2,)</f>
        <v>Monaco</v>
      </c>
      <c r="D80" t="str">
        <f>VLOOKUP(C80,'input data'!C80:P179,2,)</f>
        <v>Baby Food</v>
      </c>
      <c r="E80" t="str">
        <f>VLOOKUP(D80,'input data'!D80:Q179,2,)</f>
        <v>Offline</v>
      </c>
      <c r="F80" t="str">
        <f>VLOOKUP(E80,'input data'!E80:R179,2,)</f>
        <v>H</v>
      </c>
      <c r="G80" s="49" t="str">
        <f>VLOOKUP(F80,'input data'!F80:S179,2,)</f>
        <v>05-29-2012</v>
      </c>
      <c r="H80" s="49">
        <f>VLOOKUP(G80,'input data'!G80:T179,2,)</f>
        <v>40945</v>
      </c>
      <c r="I80">
        <f>VLOOKUP(H80,'input data'!H80:U179,2,)</f>
        <v>8614</v>
      </c>
      <c r="J80">
        <f>VLOOKUP(I80,'input data'!I80:V179,2,)</f>
        <v>255.28</v>
      </c>
      <c r="K80">
        <f>VLOOKUP(J80,'input data'!J80:W179,2,)</f>
        <v>159.41999999999999</v>
      </c>
      <c r="L80">
        <f t="shared" si="1"/>
        <v>95.860000000000014</v>
      </c>
      <c r="M80">
        <f>VLOOKUP(K80,'input data'!K80:X179,2,)</f>
        <v>2198981.92</v>
      </c>
      <c r="N80">
        <f>VLOOKUP(M80,'input data'!L80:Y179,2,)</f>
        <v>1373243.88</v>
      </c>
      <c r="O80">
        <f>VLOOKUP(N80,'input data'!M80:Z179,2,)</f>
        <v>825738.04</v>
      </c>
    </row>
    <row r="81" spans="1:15" x14ac:dyDescent="0.3">
      <c r="A81">
        <v>670854651</v>
      </c>
      <c r="B81" t="str">
        <f>VLOOKUP(A81,'input data'!A81:N180,2,)</f>
        <v>Australia and Oceania</v>
      </c>
      <c r="C81" t="str">
        <f>VLOOKUP(B81,'input data'!B81:O180,2,)</f>
        <v xml:space="preserve">Samoa </v>
      </c>
      <c r="D81" t="str">
        <f>VLOOKUP(C81,'input data'!C81:P180,2,)</f>
        <v>Cosmetics</v>
      </c>
      <c r="E81" t="str">
        <f>VLOOKUP(D81,'input data'!D81:Q180,2,)</f>
        <v>Online</v>
      </c>
      <c r="F81" t="str">
        <f>VLOOKUP(E81,'input data'!E81:R180,2,)</f>
        <v>H</v>
      </c>
      <c r="G81" s="49" t="str">
        <f>VLOOKUP(F81,'input data'!F81:S180,2,)</f>
        <v>07-20-2013</v>
      </c>
      <c r="H81" s="49">
        <f>VLOOKUP(G81,'input data'!G81:T180,2,)</f>
        <v>41463</v>
      </c>
      <c r="I81">
        <f>VLOOKUP(H81,'input data'!H81:U180,2,)</f>
        <v>9654</v>
      </c>
      <c r="J81">
        <f>VLOOKUP(I81,'input data'!I81:V180,2,)</f>
        <v>437.2</v>
      </c>
      <c r="K81">
        <f>VLOOKUP(J81,'input data'!J81:W180,2,)</f>
        <v>263.33</v>
      </c>
      <c r="L81">
        <f t="shared" si="1"/>
        <v>173.87</v>
      </c>
      <c r="M81">
        <f>VLOOKUP(K81,'input data'!K81:X180,2,)</f>
        <v>4220728.8</v>
      </c>
      <c r="N81">
        <f>VLOOKUP(M81,'input data'!L81:Y180,2,)</f>
        <v>2542187.8199999998</v>
      </c>
      <c r="O81">
        <f>VLOOKUP(N81,'input data'!M81:Z180,2,)</f>
        <v>1678540.98</v>
      </c>
    </row>
    <row r="82" spans="1:15" x14ac:dyDescent="0.3">
      <c r="A82">
        <v>213487374</v>
      </c>
      <c r="B82" t="str">
        <f>VLOOKUP(A82,'input data'!A82:N181,2,)</f>
        <v>Europe</v>
      </c>
      <c r="C82" t="str">
        <f>VLOOKUP(B82,'input data'!B82:O181,2,)</f>
        <v>Spain</v>
      </c>
      <c r="D82" t="str">
        <f>VLOOKUP(C82,'input data'!C82:P181,2,)</f>
        <v>Household</v>
      </c>
      <c r="E82" t="str">
        <f>VLOOKUP(D82,'input data'!D82:Q181,2,)</f>
        <v>Offline</v>
      </c>
      <c r="F82" t="str">
        <f>VLOOKUP(E82,'input data'!E82:R181,2,)</f>
        <v>L</v>
      </c>
      <c r="G82" s="49" t="str">
        <f>VLOOKUP(F82,'input data'!F82:S181,2,)</f>
        <v>10-21-2012</v>
      </c>
      <c r="H82" s="49" t="str">
        <f>VLOOKUP(G82,'input data'!G82:T181,2,)</f>
        <v>11/30/2012</v>
      </c>
      <c r="I82">
        <f>VLOOKUP(H82,'input data'!H82:U181,2,)</f>
        <v>4513</v>
      </c>
      <c r="J82">
        <f>VLOOKUP(I82,'input data'!I82:V181,2,)</f>
        <v>668.27</v>
      </c>
      <c r="K82">
        <f>VLOOKUP(J82,'input data'!J82:W181,2,)</f>
        <v>502.54</v>
      </c>
      <c r="L82">
        <f t="shared" si="1"/>
        <v>165.72999999999996</v>
      </c>
      <c r="M82">
        <f>VLOOKUP(K82,'input data'!K82:X181,2,)</f>
        <v>3015902.51</v>
      </c>
      <c r="N82">
        <f>VLOOKUP(M82,'input data'!L82:Y181,2,)</f>
        <v>2267963.02</v>
      </c>
      <c r="O82">
        <f>VLOOKUP(N82,'input data'!M82:Z181,2,)</f>
        <v>747939.49</v>
      </c>
    </row>
    <row r="83" spans="1:15" x14ac:dyDescent="0.3">
      <c r="A83">
        <v>663110148</v>
      </c>
      <c r="B83" t="str">
        <f>VLOOKUP(A83,'input data'!A83:N182,2,)</f>
        <v>Middle East and North Africa</v>
      </c>
      <c r="C83" t="str">
        <f>VLOOKUP(B83,'input data'!B83:O182,2,)</f>
        <v>Lebanon</v>
      </c>
      <c r="D83" t="str">
        <f>VLOOKUP(C83,'input data'!C83:P182,2,)</f>
        <v>Clothes</v>
      </c>
      <c r="E83" t="str">
        <f>VLOOKUP(D83,'input data'!D83:Q182,2,)</f>
        <v>Online</v>
      </c>
      <c r="F83" t="str">
        <f>VLOOKUP(E83,'input data'!E83:R182,2,)</f>
        <v>L</v>
      </c>
      <c r="G83" s="49" t="str">
        <f>VLOOKUP(F83,'input data'!F83:S182,2,)</f>
        <v>09-18-2012</v>
      </c>
      <c r="H83" s="49">
        <f>VLOOKUP(G83,'input data'!G83:T182,2,)</f>
        <v>41131</v>
      </c>
      <c r="I83">
        <f>VLOOKUP(H83,'input data'!H83:U182,2,)</f>
        <v>7884</v>
      </c>
      <c r="J83">
        <f>VLOOKUP(I83,'input data'!I83:V182,2,)</f>
        <v>109.28</v>
      </c>
      <c r="K83">
        <f>VLOOKUP(J83,'input data'!J83:W182,2,)</f>
        <v>35.840000000000003</v>
      </c>
      <c r="L83">
        <f t="shared" si="1"/>
        <v>73.44</v>
      </c>
      <c r="M83">
        <f>VLOOKUP(K83,'input data'!K83:X182,2,)</f>
        <v>861563.52</v>
      </c>
      <c r="N83">
        <f>VLOOKUP(M83,'input data'!L83:Y182,2,)</f>
        <v>282562.56</v>
      </c>
      <c r="O83">
        <f>VLOOKUP(N83,'input data'!M83:Z182,2,)</f>
        <v>579000.96</v>
      </c>
    </row>
    <row r="84" spans="1:15" x14ac:dyDescent="0.3">
      <c r="A84">
        <v>286959302</v>
      </c>
      <c r="B84" t="str">
        <f>VLOOKUP(A84,'input data'!A84:N183,2,)</f>
        <v>Middle East and North Africa</v>
      </c>
      <c r="C84" t="str">
        <f>VLOOKUP(B84,'input data'!B84:O183,2,)</f>
        <v>Iran</v>
      </c>
      <c r="D84" t="str">
        <f>VLOOKUP(C84,'input data'!C84:P183,2,)</f>
        <v>Cosmetics</v>
      </c>
      <c r="E84" t="str">
        <f>VLOOKUP(D84,'input data'!D84:Q183,2,)</f>
        <v>Online</v>
      </c>
      <c r="F84" t="str">
        <f>VLOOKUP(E84,'input data'!E84:R183,2,)</f>
        <v>H</v>
      </c>
      <c r="G84" s="49" t="str">
        <f>VLOOKUP(F84,'input data'!F84:S183,2,)</f>
        <v>11-15-2016</v>
      </c>
      <c r="H84" s="49">
        <f>VLOOKUP(G84,'input data'!G84:T183,2,)</f>
        <v>42594</v>
      </c>
      <c r="I84">
        <f>VLOOKUP(H84,'input data'!H84:U183,2,)</f>
        <v>6489</v>
      </c>
      <c r="J84">
        <f>VLOOKUP(I84,'input data'!I84:V183,2,)</f>
        <v>437.2</v>
      </c>
      <c r="K84">
        <f>VLOOKUP(J84,'input data'!J84:W183,2,)</f>
        <v>263.33</v>
      </c>
      <c r="L84">
        <f t="shared" si="1"/>
        <v>173.87</v>
      </c>
      <c r="M84">
        <f>VLOOKUP(K84,'input data'!K84:X183,2,)</f>
        <v>2836990.8</v>
      </c>
      <c r="N84">
        <f>VLOOKUP(M84,'input data'!L84:Y183,2,)</f>
        <v>1708748.37</v>
      </c>
      <c r="O84">
        <f>VLOOKUP(N84,'input data'!M84:Z183,2,)</f>
        <v>1128242.43</v>
      </c>
    </row>
    <row r="85" spans="1:15" x14ac:dyDescent="0.3">
      <c r="A85">
        <v>122583663</v>
      </c>
      <c r="B85" t="str">
        <f>VLOOKUP(A85,'input data'!A85:N184,2,)</f>
        <v>Sub-Saharan Africa</v>
      </c>
      <c r="C85" t="str">
        <f>VLOOKUP(B85,'input data'!B85:O184,2,)</f>
        <v>Zambia</v>
      </c>
      <c r="D85" t="str">
        <f>VLOOKUP(C85,'input data'!C85:P184,2,)</f>
        <v>Snacks</v>
      </c>
      <c r="E85" t="str">
        <f>VLOOKUP(D85,'input data'!D85:Q184,2,)</f>
        <v>Online</v>
      </c>
      <c r="F85" t="str">
        <f>VLOOKUP(E85,'input data'!E85:R184,2,)</f>
        <v>L</v>
      </c>
      <c r="G85" s="49">
        <f>VLOOKUP(F85,'input data'!F85:S184,2,)</f>
        <v>40634</v>
      </c>
      <c r="H85" s="49">
        <f>VLOOKUP(G85,'input data'!G85:T184,2,)</f>
        <v>40664</v>
      </c>
      <c r="I85">
        <f>VLOOKUP(H85,'input data'!H85:U184,2,)</f>
        <v>4085</v>
      </c>
      <c r="J85">
        <f>VLOOKUP(I85,'input data'!I85:V184,2,)</f>
        <v>152.58000000000001</v>
      </c>
      <c r="K85">
        <f>VLOOKUP(J85,'input data'!J85:W184,2,)</f>
        <v>97.44</v>
      </c>
      <c r="L85">
        <f t="shared" si="1"/>
        <v>55.140000000000015</v>
      </c>
      <c r="M85">
        <f>VLOOKUP(K85,'input data'!K85:X184,2,)</f>
        <v>623289.30000000005</v>
      </c>
      <c r="N85">
        <f>VLOOKUP(M85,'input data'!L85:Y184,2,)</f>
        <v>398042.4</v>
      </c>
      <c r="O85">
        <f>VLOOKUP(N85,'input data'!M85:Z184,2,)</f>
        <v>225246.9</v>
      </c>
    </row>
    <row r="86" spans="1:15" x14ac:dyDescent="0.3">
      <c r="A86">
        <v>827844560</v>
      </c>
      <c r="B86" t="str">
        <f>VLOOKUP(A86,'input data'!A86:N185,2,)</f>
        <v>Sub-Saharan Africa</v>
      </c>
      <c r="C86" t="str">
        <f>VLOOKUP(B86,'input data'!B86:O185,2,)</f>
        <v>Kenya</v>
      </c>
      <c r="D86" t="str">
        <f>VLOOKUP(C86,'input data'!C86:P185,2,)</f>
        <v>Vegetables</v>
      </c>
      <c r="E86" t="str">
        <f>VLOOKUP(D86,'input data'!D86:Q185,2,)</f>
        <v>Online</v>
      </c>
      <c r="F86" t="str">
        <f>VLOOKUP(E86,'input data'!E86:R185,2,)</f>
        <v>L</v>
      </c>
      <c r="G86" s="49" t="str">
        <f>VLOOKUP(F86,'input data'!F86:S185,2,)</f>
        <v>03-18-2012</v>
      </c>
      <c r="H86" s="49">
        <f>VLOOKUP(G86,'input data'!G86:T185,2,)</f>
        <v>41094</v>
      </c>
      <c r="I86">
        <f>VLOOKUP(H86,'input data'!H86:U185,2,)</f>
        <v>6457</v>
      </c>
      <c r="J86">
        <f>VLOOKUP(I86,'input data'!I86:V185,2,)</f>
        <v>154.06</v>
      </c>
      <c r="K86">
        <f>VLOOKUP(J86,'input data'!J86:W185,2,)</f>
        <v>90.93</v>
      </c>
      <c r="L86">
        <f t="shared" si="1"/>
        <v>63.129999999999995</v>
      </c>
      <c r="M86">
        <f>VLOOKUP(K86,'input data'!K86:X185,2,)</f>
        <v>994765.42</v>
      </c>
      <c r="N86">
        <f>VLOOKUP(M86,'input data'!L86:Y185,2,)</f>
        <v>587135.01</v>
      </c>
      <c r="O86">
        <f>VLOOKUP(N86,'input data'!M86:Z185,2,)</f>
        <v>407630.41</v>
      </c>
    </row>
    <row r="87" spans="1:15" x14ac:dyDescent="0.3">
      <c r="A87">
        <v>430915820</v>
      </c>
      <c r="B87" t="str">
        <f>VLOOKUP(A87,'input data'!A87:N186,2,)</f>
        <v>North America</v>
      </c>
      <c r="C87" t="str">
        <f>VLOOKUP(B87,'input data'!B87:O186,2,)</f>
        <v>Mexico</v>
      </c>
      <c r="D87" t="str">
        <f>VLOOKUP(C87,'input data'!C87:P186,2,)</f>
        <v>Personal Care</v>
      </c>
      <c r="E87" t="str">
        <f>VLOOKUP(D87,'input data'!D87:Q186,2,)</f>
        <v>Offline</v>
      </c>
      <c r="F87" t="str">
        <f>VLOOKUP(E87,'input data'!E87:R186,2,)</f>
        <v>L</v>
      </c>
      <c r="G87" s="49" t="str">
        <f>VLOOKUP(F87,'input data'!F87:S186,2,)</f>
        <v>02-17-2012</v>
      </c>
      <c r="H87" s="49" t="str">
        <f>VLOOKUP(G87,'input data'!G87:T186,2,)</f>
        <v>3/20/2012</v>
      </c>
      <c r="I87">
        <f>VLOOKUP(H87,'input data'!H87:U186,2,)</f>
        <v>6422</v>
      </c>
      <c r="J87">
        <f>VLOOKUP(I87,'input data'!I87:V186,2,)</f>
        <v>81.73</v>
      </c>
      <c r="K87">
        <f>VLOOKUP(J87,'input data'!J87:W186,2,)</f>
        <v>56.67</v>
      </c>
      <c r="L87">
        <f t="shared" si="1"/>
        <v>25.060000000000002</v>
      </c>
      <c r="M87">
        <f>VLOOKUP(K87,'input data'!K87:X186,2,)</f>
        <v>524870.06000000006</v>
      </c>
      <c r="N87">
        <f>VLOOKUP(M87,'input data'!L87:Y186,2,)</f>
        <v>363934.74</v>
      </c>
      <c r="O87">
        <f>VLOOKUP(N87,'input data'!M87:Z186,2,)</f>
        <v>160935.32</v>
      </c>
    </row>
    <row r="88" spans="1:15" x14ac:dyDescent="0.3">
      <c r="A88">
        <v>180283772</v>
      </c>
      <c r="B88" t="str">
        <f>VLOOKUP(A88,'input data'!A88:N187,2,)</f>
        <v>Sub-Saharan Africa</v>
      </c>
      <c r="C88" t="str">
        <f>VLOOKUP(B88,'input data'!B88:O187,2,)</f>
        <v>Sao Tome and Principe</v>
      </c>
      <c r="D88" t="str">
        <f>VLOOKUP(C88,'input data'!C88:P187,2,)</f>
        <v>Beverages</v>
      </c>
      <c r="E88" t="str">
        <f>VLOOKUP(D88,'input data'!D88:Q187,2,)</f>
        <v>Offline</v>
      </c>
      <c r="F88" t="str">
        <f>VLOOKUP(E88,'input data'!E88:R187,2,)</f>
        <v>C</v>
      </c>
      <c r="G88" s="49" t="str">
        <f>VLOOKUP(F88,'input data'!F88:S187,2,)</f>
        <v>01-16-2011</v>
      </c>
      <c r="H88" s="49" t="str">
        <f>VLOOKUP(G88,'input data'!G88:T187,2,)</f>
        <v>1/21/2011</v>
      </c>
      <c r="I88">
        <f>VLOOKUP(H88,'input data'!H88:U187,2,)</f>
        <v>8829</v>
      </c>
      <c r="J88">
        <f>VLOOKUP(I88,'input data'!I88:V187,2,)</f>
        <v>47.45</v>
      </c>
      <c r="K88">
        <f>VLOOKUP(J88,'input data'!J88:W187,2,)</f>
        <v>31.79</v>
      </c>
      <c r="L88">
        <f t="shared" si="1"/>
        <v>15.660000000000004</v>
      </c>
      <c r="M88">
        <f>VLOOKUP(K88,'input data'!K88:X187,2,)</f>
        <v>418936.05</v>
      </c>
      <c r="N88">
        <f>VLOOKUP(M88,'input data'!L88:Y187,2,)</f>
        <v>280673.90999999997</v>
      </c>
      <c r="O88">
        <f>VLOOKUP(N88,'input data'!M88:Z187,2,)</f>
        <v>138262.14000000001</v>
      </c>
    </row>
    <row r="89" spans="1:15" x14ac:dyDescent="0.3">
      <c r="A89">
        <v>494747245</v>
      </c>
      <c r="B89" t="str">
        <f>VLOOKUP(A89,'input data'!A89:N188,2,)</f>
        <v>Sub-Saharan Africa</v>
      </c>
      <c r="C89" t="str">
        <f>VLOOKUP(B89,'input data'!B89:O188,2,)</f>
        <v>The Gambia</v>
      </c>
      <c r="D89" t="str">
        <f>VLOOKUP(C89,'input data'!C89:P188,2,)</f>
        <v>Baby Food</v>
      </c>
      <c r="E89" t="str">
        <f>VLOOKUP(D89,'input data'!D89:Q188,2,)</f>
        <v>Offline</v>
      </c>
      <c r="F89" t="str">
        <f>VLOOKUP(E89,'input data'!E89:R188,2,)</f>
        <v>M</v>
      </c>
      <c r="G89" s="49">
        <f>VLOOKUP(F89,'input data'!F89:S188,2,)</f>
        <v>41700</v>
      </c>
      <c r="H89" s="49" t="str">
        <f>VLOOKUP(G89,'input data'!G89:T188,2,)</f>
        <v>3/20/2014</v>
      </c>
      <c r="I89">
        <f>VLOOKUP(H89,'input data'!H89:U188,2,)</f>
        <v>5559</v>
      </c>
      <c r="J89">
        <f>VLOOKUP(I89,'input data'!I89:V188,2,)</f>
        <v>255.28</v>
      </c>
      <c r="K89">
        <f>VLOOKUP(J89,'input data'!J89:W188,2,)</f>
        <v>159.41999999999999</v>
      </c>
      <c r="L89">
        <f t="shared" si="1"/>
        <v>95.860000000000014</v>
      </c>
      <c r="M89">
        <f>VLOOKUP(K89,'input data'!K89:X188,2,)</f>
        <v>1419101.52</v>
      </c>
      <c r="N89">
        <f>VLOOKUP(M89,'input data'!L89:Y188,2,)</f>
        <v>886215.78</v>
      </c>
      <c r="O89">
        <f>VLOOKUP(N89,'input data'!M89:Z188,2,)</f>
        <v>532885.74</v>
      </c>
    </row>
    <row r="90" spans="1:15" x14ac:dyDescent="0.3">
      <c r="A90">
        <v>513417565</v>
      </c>
      <c r="B90" t="str">
        <f>VLOOKUP(A90,'input data'!A90:N189,2,)</f>
        <v>Middle East and North Africa</v>
      </c>
      <c r="C90" t="str">
        <f>VLOOKUP(B90,'input data'!B90:O189,2,)</f>
        <v>Kuwait</v>
      </c>
      <c r="D90" t="str">
        <f>VLOOKUP(C90,'input data'!C90:P189,2,)</f>
        <v>Fruits</v>
      </c>
      <c r="E90" t="str">
        <f>VLOOKUP(D90,'input data'!D90:Q189,2,)</f>
        <v>Online</v>
      </c>
      <c r="F90" t="str">
        <f>VLOOKUP(E90,'input data'!E90:R189,2,)</f>
        <v>M</v>
      </c>
      <c r="G90" s="49" t="str">
        <f>VLOOKUP(F90,'input data'!F90:S189,2,)</f>
        <v>04-30-2012</v>
      </c>
      <c r="H90" s="49" t="str">
        <f>VLOOKUP(G90,'input data'!G90:T189,2,)</f>
        <v>5/18/2012</v>
      </c>
      <c r="I90">
        <f>VLOOKUP(H90,'input data'!H90:U189,2,)</f>
        <v>522</v>
      </c>
      <c r="J90">
        <f>VLOOKUP(I90,'input data'!I90:V189,2,)</f>
        <v>9.33</v>
      </c>
      <c r="K90">
        <f>VLOOKUP(J90,'input data'!J90:W189,2,)</f>
        <v>6.92</v>
      </c>
      <c r="L90">
        <f t="shared" si="1"/>
        <v>2.41</v>
      </c>
      <c r="M90">
        <f>VLOOKUP(K90,'input data'!K90:X189,2,)</f>
        <v>4870.26</v>
      </c>
      <c r="N90">
        <f>VLOOKUP(M90,'input data'!L90:Y189,2,)</f>
        <v>3612.24</v>
      </c>
      <c r="O90">
        <f>VLOOKUP(N90,'input data'!M90:Z189,2,)</f>
        <v>1258.02</v>
      </c>
    </row>
    <row r="91" spans="1:15" x14ac:dyDescent="0.3">
      <c r="A91">
        <v>345718562</v>
      </c>
      <c r="B91" t="str">
        <f>VLOOKUP(A91,'input data'!A91:N190,2,)</f>
        <v>Europe</v>
      </c>
      <c r="C91" t="str">
        <f>VLOOKUP(B91,'input data'!B91:O190,2,)</f>
        <v>Slovenia</v>
      </c>
      <c r="D91" t="str">
        <f>VLOOKUP(C91,'input data'!C91:P190,2,)</f>
        <v>Beverages</v>
      </c>
      <c r="E91" t="str">
        <f>VLOOKUP(D91,'input data'!D91:Q190,2,)</f>
        <v>Offline</v>
      </c>
      <c r="F91" t="str">
        <f>VLOOKUP(E91,'input data'!E91:R190,2,)</f>
        <v>C</v>
      </c>
      <c r="G91" s="49" t="str">
        <f>VLOOKUP(F91,'input data'!F91:S190,2,)</f>
        <v>10-23-2016</v>
      </c>
      <c r="H91" s="49" t="str">
        <f>VLOOKUP(G91,'input data'!G91:T190,2,)</f>
        <v>11/25/2016</v>
      </c>
      <c r="I91">
        <f>VLOOKUP(H91,'input data'!H91:U190,2,)</f>
        <v>4660</v>
      </c>
      <c r="J91">
        <f>VLOOKUP(I91,'input data'!I91:V190,2,)</f>
        <v>47.45</v>
      </c>
      <c r="K91">
        <f>VLOOKUP(J91,'input data'!J91:W190,2,)</f>
        <v>31.79</v>
      </c>
      <c r="L91">
        <f t="shared" si="1"/>
        <v>15.660000000000004</v>
      </c>
      <c r="M91">
        <f>VLOOKUP(K91,'input data'!K91:X190,2,)</f>
        <v>221117</v>
      </c>
      <c r="N91">
        <f>VLOOKUP(M91,'input data'!L91:Y190,2,)</f>
        <v>148141.4</v>
      </c>
      <c r="O91">
        <f>VLOOKUP(N91,'input data'!M91:Z190,2,)</f>
        <v>72975.600000000006</v>
      </c>
    </row>
    <row r="92" spans="1:15" x14ac:dyDescent="0.3">
      <c r="A92">
        <v>621386563</v>
      </c>
      <c r="B92" t="str">
        <f>VLOOKUP(A92,'input data'!A92:N191,2,)</f>
        <v>Sub-Saharan Africa</v>
      </c>
      <c r="C92" t="str">
        <f>VLOOKUP(B92,'input data'!B92:O191,2,)</f>
        <v>Sierra Leone</v>
      </c>
      <c r="D92" t="str">
        <f>VLOOKUP(C92,'input data'!C92:P191,2,)</f>
        <v>Office Supplies</v>
      </c>
      <c r="E92" t="str">
        <f>VLOOKUP(D92,'input data'!D92:Q191,2,)</f>
        <v>Offline</v>
      </c>
      <c r="F92" t="str">
        <f>VLOOKUP(E92,'input data'!E92:R191,2,)</f>
        <v>H</v>
      </c>
      <c r="G92" s="49">
        <f>VLOOKUP(F92,'input data'!F92:S191,2,)</f>
        <v>42533</v>
      </c>
      <c r="H92" s="49" t="str">
        <f>VLOOKUP(G92,'input data'!G92:T191,2,)</f>
        <v>12/14/2016</v>
      </c>
      <c r="I92">
        <f>VLOOKUP(H92,'input data'!H92:U191,2,)</f>
        <v>948</v>
      </c>
      <c r="J92">
        <f>VLOOKUP(I92,'input data'!I92:V191,2,)</f>
        <v>651.21</v>
      </c>
      <c r="K92">
        <f>VLOOKUP(J92,'input data'!J92:W191,2,)</f>
        <v>524.96</v>
      </c>
      <c r="L92">
        <f t="shared" si="1"/>
        <v>126.25</v>
      </c>
      <c r="M92">
        <f>VLOOKUP(K92,'input data'!K92:X191,2,)</f>
        <v>617347.07999999996</v>
      </c>
      <c r="N92">
        <f>VLOOKUP(M92,'input data'!L92:Y191,2,)</f>
        <v>497662.08</v>
      </c>
      <c r="O92">
        <f>VLOOKUP(N92,'input data'!M92:Z191,2,)</f>
        <v>119685</v>
      </c>
    </row>
    <row r="93" spans="1:15" x14ac:dyDescent="0.3">
      <c r="A93">
        <v>240470397</v>
      </c>
      <c r="B93" t="str">
        <f>VLOOKUP(A93,'input data'!A93:N192,2,)</f>
        <v>Australia and Oceania</v>
      </c>
      <c r="C93" t="str">
        <f>VLOOKUP(B93,'input data'!B93:O192,2,)</f>
        <v>Australia</v>
      </c>
      <c r="D93" t="str">
        <f>VLOOKUP(C93,'input data'!C93:P192,2,)</f>
        <v>Beverages</v>
      </c>
      <c r="E93" t="str">
        <f>VLOOKUP(D93,'input data'!D93:Q192,2,)</f>
        <v>Offline</v>
      </c>
      <c r="F93" t="str">
        <f>VLOOKUP(E93,'input data'!E93:R192,2,)</f>
        <v>H</v>
      </c>
      <c r="G93" s="49">
        <f>VLOOKUP(F93,'input data'!F93:S192,2,)</f>
        <v>41827</v>
      </c>
      <c r="H93" s="49">
        <f>VLOOKUP(G93,'input data'!G93:T192,2,)</f>
        <v>41950</v>
      </c>
      <c r="I93">
        <f>VLOOKUP(H93,'input data'!H93:U192,2,)</f>
        <v>9389</v>
      </c>
      <c r="J93">
        <f>VLOOKUP(I93,'input data'!I93:V192,2,)</f>
        <v>47.45</v>
      </c>
      <c r="K93">
        <f>VLOOKUP(J93,'input data'!J93:W192,2,)</f>
        <v>31.79</v>
      </c>
      <c r="L93">
        <f t="shared" si="1"/>
        <v>15.660000000000004</v>
      </c>
      <c r="M93">
        <f>VLOOKUP(K93,'input data'!K93:X192,2,)</f>
        <v>445508.05</v>
      </c>
      <c r="N93">
        <f>VLOOKUP(M93,'input data'!L93:Y192,2,)</f>
        <v>298476.31</v>
      </c>
      <c r="O93">
        <f>VLOOKUP(N93,'input data'!M93:Z192,2,)</f>
        <v>147031.74</v>
      </c>
    </row>
    <row r="94" spans="1:15" x14ac:dyDescent="0.3">
      <c r="A94">
        <v>423331391</v>
      </c>
      <c r="B94" t="str">
        <f>VLOOKUP(A94,'input data'!A94:N193,2,)</f>
        <v>Middle East and North Africa</v>
      </c>
      <c r="C94" t="str">
        <f>VLOOKUP(B94,'input data'!B94:O193,2,)</f>
        <v>Azerbaijan</v>
      </c>
      <c r="D94" t="str">
        <f>VLOOKUP(C94,'input data'!C94:P193,2,)</f>
        <v>Office Supplies</v>
      </c>
      <c r="E94" t="str">
        <f>VLOOKUP(D94,'input data'!D94:Q193,2,)</f>
        <v>Online</v>
      </c>
      <c r="F94" t="str">
        <f>VLOOKUP(E94,'input data'!E94:R193,2,)</f>
        <v>M</v>
      </c>
      <c r="G94" s="49" t="str">
        <f>VLOOKUP(F94,'input data'!F94:S193,2,)</f>
        <v>06-13-2012</v>
      </c>
      <c r="H94" s="49" t="str">
        <f>VLOOKUP(G94,'input data'!G94:T193,2,)</f>
        <v>7/24/2012</v>
      </c>
      <c r="I94">
        <f>VLOOKUP(H94,'input data'!H94:U193,2,)</f>
        <v>2021</v>
      </c>
      <c r="J94">
        <f>VLOOKUP(I94,'input data'!I94:V193,2,)</f>
        <v>651.21</v>
      </c>
      <c r="K94">
        <f>VLOOKUP(J94,'input data'!J94:W193,2,)</f>
        <v>524.96</v>
      </c>
      <c r="L94">
        <f t="shared" si="1"/>
        <v>126.25</v>
      </c>
      <c r="M94">
        <f>VLOOKUP(K94,'input data'!K94:X193,2,)</f>
        <v>1316095.4099999999</v>
      </c>
      <c r="N94">
        <f>VLOOKUP(M94,'input data'!L94:Y193,2,)</f>
        <v>1060944.1599999999</v>
      </c>
      <c r="O94">
        <f>VLOOKUP(N94,'input data'!M94:Z193,2,)</f>
        <v>255151.25</v>
      </c>
    </row>
    <row r="95" spans="1:15" x14ac:dyDescent="0.3">
      <c r="A95">
        <v>660643374</v>
      </c>
      <c r="B95" t="str">
        <f>VLOOKUP(A95,'input data'!A95:N194,2,)</f>
        <v>Europe</v>
      </c>
      <c r="C95" t="str">
        <f>VLOOKUP(B95,'input data'!B95:O194,2,)</f>
        <v>Romania</v>
      </c>
      <c r="D95" t="str">
        <f>VLOOKUP(C95,'input data'!C95:P194,2,)</f>
        <v>Cosmetics</v>
      </c>
      <c r="E95" t="str">
        <f>VLOOKUP(D95,'input data'!D95:Q194,2,)</f>
        <v>Online</v>
      </c>
      <c r="F95" t="str">
        <f>VLOOKUP(E95,'input data'!E95:R194,2,)</f>
        <v>H</v>
      </c>
      <c r="G95" s="49" t="str">
        <f>VLOOKUP(F95,'input data'!F95:S194,2,)</f>
        <v>11-26-2010</v>
      </c>
      <c r="H95" s="49" t="str">
        <f>VLOOKUP(G95,'input data'!G95:T194,2,)</f>
        <v>12/25/2010</v>
      </c>
      <c r="I95">
        <f>VLOOKUP(H95,'input data'!H95:U194,2,)</f>
        <v>7910</v>
      </c>
      <c r="J95">
        <f>VLOOKUP(I95,'input data'!I95:V194,2,)</f>
        <v>437.2</v>
      </c>
      <c r="K95">
        <f>VLOOKUP(J95,'input data'!J95:W194,2,)</f>
        <v>263.33</v>
      </c>
      <c r="L95">
        <f t="shared" si="1"/>
        <v>173.87</v>
      </c>
      <c r="M95">
        <f>VLOOKUP(K95,'input data'!K95:X194,2,)</f>
        <v>3458252</v>
      </c>
      <c r="N95">
        <f>VLOOKUP(M95,'input data'!L95:Y194,2,)</f>
        <v>2082940.3</v>
      </c>
      <c r="O95">
        <f>VLOOKUP(N95,'input data'!M95:Z194,2,)</f>
        <v>1375311.7</v>
      </c>
    </row>
    <row r="96" spans="1:15" x14ac:dyDescent="0.3">
      <c r="A96">
        <v>963392674</v>
      </c>
      <c r="B96" t="str">
        <f>VLOOKUP(A96,'input data'!A96:N195,2,)</f>
        <v>Central America and the Caribbean</v>
      </c>
      <c r="C96" t="str">
        <f>VLOOKUP(B96,'input data'!B96:O195,2,)</f>
        <v>Nicaragua</v>
      </c>
      <c r="D96" t="str">
        <f>VLOOKUP(C96,'input data'!C96:P195,2,)</f>
        <v>Beverages</v>
      </c>
      <c r="E96" t="str">
        <f>VLOOKUP(D96,'input data'!D96:Q195,2,)</f>
        <v>Offline</v>
      </c>
      <c r="F96" t="str">
        <f>VLOOKUP(E96,'input data'!E96:R195,2,)</f>
        <v>C</v>
      </c>
      <c r="G96" s="49">
        <f>VLOOKUP(F96,'input data'!F96:S195,2,)</f>
        <v>40757</v>
      </c>
      <c r="H96" s="49" t="str">
        <f>VLOOKUP(G96,'input data'!G96:T195,2,)</f>
        <v>3/21/2011</v>
      </c>
      <c r="I96">
        <f>VLOOKUP(H96,'input data'!H96:U195,2,)</f>
        <v>8156</v>
      </c>
      <c r="J96">
        <f>VLOOKUP(I96,'input data'!I96:V195,2,)</f>
        <v>47.45</v>
      </c>
      <c r="K96">
        <f>VLOOKUP(J96,'input data'!J96:W195,2,)</f>
        <v>31.79</v>
      </c>
      <c r="L96">
        <f t="shared" si="1"/>
        <v>15.660000000000004</v>
      </c>
      <c r="M96">
        <f>VLOOKUP(K96,'input data'!K96:X195,2,)</f>
        <v>387002.2</v>
      </c>
      <c r="N96">
        <f>VLOOKUP(M96,'input data'!L96:Y195,2,)</f>
        <v>259279.24</v>
      </c>
      <c r="O96">
        <f>VLOOKUP(N96,'input data'!M96:Z195,2,)</f>
        <v>127722.96</v>
      </c>
    </row>
    <row r="97" spans="1:15" x14ac:dyDescent="0.3">
      <c r="A97">
        <v>512878119</v>
      </c>
      <c r="B97" t="str">
        <f>VLOOKUP(A97,'input data'!A97:N196,2,)</f>
        <v>Sub-Saharan Africa</v>
      </c>
      <c r="C97" t="str">
        <f>VLOOKUP(B97,'input data'!B97:O196,2,)</f>
        <v>Mali</v>
      </c>
      <c r="D97" t="str">
        <f>VLOOKUP(C97,'input data'!C97:P196,2,)</f>
        <v>Clothes</v>
      </c>
      <c r="E97" t="str">
        <f>VLOOKUP(D97,'input data'!D97:Q196,2,)</f>
        <v>Online</v>
      </c>
      <c r="F97" t="str">
        <f>VLOOKUP(E97,'input data'!E97:R196,2,)</f>
        <v>M</v>
      </c>
      <c r="G97" s="49" t="str">
        <f>VLOOKUP(F97,'input data'!F97:S196,2,)</f>
        <v>07-26-2011</v>
      </c>
      <c r="H97" s="49">
        <f>VLOOKUP(G97,'input data'!G97:T196,2,)</f>
        <v>40611</v>
      </c>
      <c r="I97">
        <f>VLOOKUP(H97,'input data'!H97:U196,2,)</f>
        <v>888</v>
      </c>
      <c r="J97">
        <f>VLOOKUP(I97,'input data'!I97:V196,2,)</f>
        <v>109.28</v>
      </c>
      <c r="K97">
        <f>VLOOKUP(J97,'input data'!J97:W196,2,)</f>
        <v>35.840000000000003</v>
      </c>
      <c r="L97">
        <f t="shared" si="1"/>
        <v>73.44</v>
      </c>
      <c r="M97">
        <f>VLOOKUP(K97,'input data'!K97:X196,2,)</f>
        <v>97040.639999999999</v>
      </c>
      <c r="N97">
        <f>VLOOKUP(M97,'input data'!L97:Y196,2,)</f>
        <v>31825.919999999998</v>
      </c>
      <c r="O97">
        <f>VLOOKUP(N97,'input data'!M97:Z196,2,)</f>
        <v>65214.720000000001</v>
      </c>
    </row>
    <row r="98" spans="1:15" x14ac:dyDescent="0.3">
      <c r="A98">
        <v>810711038</v>
      </c>
      <c r="B98" t="str">
        <f>VLOOKUP(A98,'input data'!A98:N197,2,)</f>
        <v>Asia</v>
      </c>
      <c r="C98" t="str">
        <f>VLOOKUP(B98,'input data'!B98:O197,2,)</f>
        <v>Malaysia</v>
      </c>
      <c r="D98" t="str">
        <f>VLOOKUP(C98,'input data'!C98:P197,2,)</f>
        <v>Fruits</v>
      </c>
      <c r="E98" t="str">
        <f>VLOOKUP(D98,'input data'!D98:Q197,2,)</f>
        <v>Offline</v>
      </c>
      <c r="F98" t="str">
        <f>VLOOKUP(E98,'input data'!E98:R197,2,)</f>
        <v>L</v>
      </c>
      <c r="G98" s="49">
        <f>VLOOKUP(F98,'input data'!F98:S197,2,)</f>
        <v>40858</v>
      </c>
      <c r="H98" s="49" t="str">
        <f>VLOOKUP(G98,'input data'!G98:T197,2,)</f>
        <v>12/28/2011</v>
      </c>
      <c r="I98">
        <f>VLOOKUP(H98,'input data'!H98:U197,2,)</f>
        <v>6267</v>
      </c>
      <c r="J98">
        <f>VLOOKUP(I98,'input data'!I98:V197,2,)</f>
        <v>9.33</v>
      </c>
      <c r="K98">
        <f>VLOOKUP(J98,'input data'!J98:W197,2,)</f>
        <v>6.92</v>
      </c>
      <c r="L98">
        <f t="shared" si="1"/>
        <v>2.41</v>
      </c>
      <c r="M98">
        <f>VLOOKUP(K98,'input data'!K98:X197,2,)</f>
        <v>58471.11</v>
      </c>
      <c r="N98">
        <f>VLOOKUP(M98,'input data'!L98:Y197,2,)</f>
        <v>43367.64</v>
      </c>
      <c r="O98">
        <f>VLOOKUP(N98,'input data'!M98:Z197,2,)</f>
        <v>15103.47</v>
      </c>
    </row>
    <row r="99" spans="1:15" x14ac:dyDescent="0.3">
      <c r="A99">
        <v>728815257</v>
      </c>
      <c r="B99" t="str">
        <f>VLOOKUP(A99,'input data'!A99:N198,2,)</f>
        <v>Sub-Saharan Africa</v>
      </c>
      <c r="C99" t="str">
        <f>VLOOKUP(B99,'input data'!B99:O198,2,)</f>
        <v>Sierra Leone</v>
      </c>
      <c r="D99" t="str">
        <f>VLOOKUP(C99,'input data'!C99:P198,2,)</f>
        <v>Vegetables</v>
      </c>
      <c r="E99" t="str">
        <f>VLOOKUP(D99,'input data'!D99:Q198,2,)</f>
        <v>Offline</v>
      </c>
      <c r="F99" t="str">
        <f>VLOOKUP(E99,'input data'!E99:R198,2,)</f>
        <v>C</v>
      </c>
      <c r="G99" s="49">
        <f>VLOOKUP(F99,'input data'!F99:S198,2,)</f>
        <v>42375</v>
      </c>
      <c r="H99" s="49" t="str">
        <f>VLOOKUP(G99,'input data'!G99:T198,2,)</f>
        <v>6/29/2016</v>
      </c>
      <c r="I99">
        <f>VLOOKUP(H99,'input data'!H99:U198,2,)</f>
        <v>1485</v>
      </c>
      <c r="J99">
        <f>VLOOKUP(I99,'input data'!I99:V198,2,)</f>
        <v>154.06</v>
      </c>
      <c r="K99">
        <f>VLOOKUP(J99,'input data'!J99:W198,2,)</f>
        <v>90.93</v>
      </c>
      <c r="L99">
        <f t="shared" si="1"/>
        <v>63.129999999999995</v>
      </c>
      <c r="M99">
        <f>VLOOKUP(K99,'input data'!K99:X198,2,)</f>
        <v>228779.1</v>
      </c>
      <c r="N99">
        <f>VLOOKUP(M99,'input data'!L99:Y198,2,)</f>
        <v>135031.04999999999</v>
      </c>
      <c r="O99">
        <f>VLOOKUP(N99,'input data'!M99:Z198,2,)</f>
        <v>93748.05</v>
      </c>
    </row>
    <row r="100" spans="1:15" x14ac:dyDescent="0.3">
      <c r="A100">
        <v>559427106</v>
      </c>
      <c r="B100" t="str">
        <f>VLOOKUP(A100,'input data'!A100:N199,2,)</f>
        <v>North America</v>
      </c>
      <c r="C100" t="str">
        <f>VLOOKUP(B100,'input data'!B100:O199,2,)</f>
        <v>Mexico</v>
      </c>
      <c r="D100" t="str">
        <f>VLOOKUP(C100,'input data'!C100:P199,2,)</f>
        <v>Personal Care</v>
      </c>
      <c r="E100" t="str">
        <f>VLOOKUP(D100,'input data'!D100:Q199,2,)</f>
        <v>Offline</v>
      </c>
      <c r="F100" t="str">
        <f>VLOOKUP(E100,'input data'!E100:R199,2,)</f>
        <v>M</v>
      </c>
      <c r="G100" s="49" t="str">
        <f>VLOOKUP(F100,'input data'!F100:S199,2,)</f>
        <v>07-30-2015</v>
      </c>
      <c r="H100" s="49">
        <f>VLOOKUP(G100,'input data'!G100:T199,2,)</f>
        <v>42224</v>
      </c>
      <c r="I100">
        <f>VLOOKUP(H100,'input data'!H100:U199,2,)</f>
        <v>5767</v>
      </c>
      <c r="J100">
        <f>VLOOKUP(I100,'input data'!I100:V199,2,)</f>
        <v>81.73</v>
      </c>
      <c r="K100">
        <f>VLOOKUP(J100,'input data'!J100:W199,2,)</f>
        <v>56.67</v>
      </c>
      <c r="L100">
        <f t="shared" si="1"/>
        <v>25.060000000000002</v>
      </c>
      <c r="M100">
        <f>VLOOKUP(K100,'input data'!K100:X199,2,)</f>
        <v>471336.91</v>
      </c>
      <c r="N100">
        <f>VLOOKUP(M100,'input data'!L100:Y199,2,)</f>
        <v>326815.89</v>
      </c>
      <c r="O100">
        <f>VLOOKUP(N100,'input data'!M100:Z199,2,)</f>
        <v>144521.01999999999</v>
      </c>
    </row>
    <row r="101" spans="1:15" x14ac:dyDescent="0.3">
      <c r="A101">
        <v>665095412</v>
      </c>
      <c r="B101" t="str">
        <f>VLOOKUP(A101,'input data'!A101:N200,2,)</f>
        <v>Sub-Saharan Africa</v>
      </c>
      <c r="C101" t="str">
        <f>VLOOKUP(B101,'input data'!B101:O200,2,)</f>
        <v>Mozambique</v>
      </c>
      <c r="D101" t="str">
        <f>VLOOKUP(C101,'input data'!C101:P200,2,)</f>
        <v>Household</v>
      </c>
      <c r="E101" t="str">
        <f>VLOOKUP(D101,'input data'!D101:Q200,2,)</f>
        <v>Offline</v>
      </c>
      <c r="F101" t="str">
        <f>VLOOKUP(E101,'input data'!E101:R200,2,)</f>
        <v>L</v>
      </c>
      <c r="G101" s="49">
        <f>VLOOKUP(F101,'input data'!F101:S200,2,)</f>
        <v>41184</v>
      </c>
      <c r="H101" s="49" t="str">
        <f>VLOOKUP(G101,'input data'!G101:T200,2,)</f>
        <v>2/15/2012</v>
      </c>
      <c r="I101">
        <f>VLOOKUP(H101,'input data'!H101:U200,2,)</f>
        <v>5367</v>
      </c>
      <c r="J101">
        <f>VLOOKUP(I101,'input data'!I101:V200,2,)</f>
        <v>668.27</v>
      </c>
      <c r="K101">
        <f>VLOOKUP(J101,'input data'!J101:W200,2,)</f>
        <v>502.54</v>
      </c>
      <c r="L101">
        <f t="shared" si="1"/>
        <v>165.72999999999996</v>
      </c>
      <c r="M101">
        <f>VLOOKUP(K101,'input data'!K101:X200,2,)</f>
        <v>3586605.09</v>
      </c>
      <c r="N101">
        <f>VLOOKUP(M101,'input data'!L101:Y200,2,)</f>
        <v>2697132.18</v>
      </c>
      <c r="O101">
        <f>VLOOKUP(N101,'input data'!M101:Z200,2,)</f>
        <v>889472.91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23ACE-A482-48F1-BE86-26D4215E658A}">
  <dimension ref="A1:N101"/>
  <sheetViews>
    <sheetView workbookViewId="0">
      <selection activeCell="O5" sqref="O5"/>
    </sheetView>
  </sheetViews>
  <sheetFormatPr defaultRowHeight="14.4" x14ac:dyDescent="0.3"/>
  <cols>
    <col min="1" max="1" width="10" bestFit="1" customWidth="1"/>
    <col min="3" max="3" width="18.6640625" customWidth="1"/>
    <col min="4" max="4" width="13.109375" bestFit="1" customWidth="1"/>
    <col min="7" max="7" width="12.77734375" style="21" customWidth="1"/>
    <col min="8" max="8" width="13" style="21" customWidth="1"/>
    <col min="12" max="12" width="12.6640625" bestFit="1" customWidth="1"/>
    <col min="13" max="14" width="11" bestFit="1" customWidth="1"/>
  </cols>
  <sheetData>
    <row r="1" spans="1:14" x14ac:dyDescent="0.3">
      <c r="A1" s="16" t="s">
        <v>6</v>
      </c>
      <c r="B1" s="16" t="s">
        <v>0</v>
      </c>
      <c r="C1" s="16" t="s">
        <v>1</v>
      </c>
      <c r="D1" s="16" t="s">
        <v>2</v>
      </c>
      <c r="E1" s="16" t="s">
        <v>3</v>
      </c>
      <c r="F1" s="16" t="s">
        <v>4</v>
      </c>
      <c r="G1" s="20" t="s">
        <v>5</v>
      </c>
      <c r="H1" s="20" t="s">
        <v>7</v>
      </c>
      <c r="I1" s="16" t="s">
        <v>8</v>
      </c>
      <c r="J1" s="16" t="s">
        <v>9</v>
      </c>
      <c r="K1" s="16" t="s">
        <v>10</v>
      </c>
      <c r="L1" s="16" t="s">
        <v>11</v>
      </c>
      <c r="M1" s="16" t="s">
        <v>12</v>
      </c>
      <c r="N1" s="16" t="s">
        <v>13</v>
      </c>
    </row>
    <row r="2" spans="1:14" x14ac:dyDescent="0.3">
      <c r="A2">
        <v>669165933</v>
      </c>
      <c r="B2" t="s">
        <v>14</v>
      </c>
      <c r="C2" t="s">
        <v>15</v>
      </c>
      <c r="D2" t="s">
        <v>16</v>
      </c>
      <c r="E2" t="s">
        <v>17</v>
      </c>
      <c r="F2" t="s">
        <v>18</v>
      </c>
      <c r="G2" s="21" t="s">
        <v>19</v>
      </c>
      <c r="H2" s="21" t="s">
        <v>20</v>
      </c>
      <c r="I2">
        <v>9925</v>
      </c>
      <c r="J2">
        <v>255.28</v>
      </c>
      <c r="K2">
        <v>159.41999999999999</v>
      </c>
      <c r="L2">
        <v>2533654</v>
      </c>
      <c r="M2">
        <v>1582243.5</v>
      </c>
      <c r="N2">
        <v>951410.5</v>
      </c>
    </row>
    <row r="3" spans="1:14" x14ac:dyDescent="0.3">
      <c r="A3">
        <v>963881480</v>
      </c>
      <c r="B3" t="s">
        <v>21</v>
      </c>
      <c r="C3" t="s">
        <v>22</v>
      </c>
      <c r="D3" t="s">
        <v>23</v>
      </c>
      <c r="E3" t="s">
        <v>24</v>
      </c>
      <c r="F3" t="s">
        <v>25</v>
      </c>
      <c r="G3" s="21" t="s">
        <v>26</v>
      </c>
      <c r="H3" s="21" t="s">
        <v>27</v>
      </c>
      <c r="I3">
        <v>2804</v>
      </c>
      <c r="J3">
        <v>205.7</v>
      </c>
      <c r="K3">
        <v>117.11</v>
      </c>
      <c r="L3">
        <v>576782.80000000005</v>
      </c>
      <c r="M3">
        <v>328376.44</v>
      </c>
      <c r="N3">
        <v>248406.36</v>
      </c>
    </row>
    <row r="4" spans="1:14" x14ac:dyDescent="0.3">
      <c r="A4">
        <v>341417157</v>
      </c>
      <c r="B4" t="s">
        <v>28</v>
      </c>
      <c r="C4" t="s">
        <v>29</v>
      </c>
      <c r="D4" t="s">
        <v>30</v>
      </c>
      <c r="E4" t="s">
        <v>17</v>
      </c>
      <c r="F4" t="s">
        <v>31</v>
      </c>
      <c r="G4" s="21">
        <v>41675</v>
      </c>
      <c r="H4" s="21">
        <v>41856</v>
      </c>
      <c r="I4">
        <v>1779</v>
      </c>
      <c r="J4">
        <v>651.21</v>
      </c>
      <c r="K4">
        <v>524.96</v>
      </c>
      <c r="L4">
        <v>1158502.5900000001</v>
      </c>
      <c r="M4">
        <v>933903.84</v>
      </c>
      <c r="N4">
        <v>224598.75</v>
      </c>
    </row>
    <row r="5" spans="1:14" x14ac:dyDescent="0.3">
      <c r="A5">
        <v>514321792</v>
      </c>
      <c r="B5" t="s">
        <v>32</v>
      </c>
      <c r="C5" t="s">
        <v>33</v>
      </c>
      <c r="D5" t="s">
        <v>34</v>
      </c>
      <c r="E5" t="s">
        <v>24</v>
      </c>
      <c r="F5" t="s">
        <v>25</v>
      </c>
      <c r="G5" s="21" t="s">
        <v>35</v>
      </c>
      <c r="H5" s="21">
        <v>41766</v>
      </c>
      <c r="I5">
        <v>8102</v>
      </c>
      <c r="J5">
        <v>9.33</v>
      </c>
      <c r="K5">
        <v>6.92</v>
      </c>
      <c r="L5">
        <v>75591.66</v>
      </c>
      <c r="M5">
        <v>56065.84</v>
      </c>
      <c r="N5">
        <v>19525.82</v>
      </c>
    </row>
    <row r="6" spans="1:14" x14ac:dyDescent="0.3">
      <c r="A6">
        <v>115456712</v>
      </c>
      <c r="B6" t="s">
        <v>32</v>
      </c>
      <c r="C6" t="s">
        <v>36</v>
      </c>
      <c r="D6" t="s">
        <v>30</v>
      </c>
      <c r="E6" t="s">
        <v>17</v>
      </c>
      <c r="F6" t="s">
        <v>31</v>
      </c>
      <c r="G6" s="21">
        <v>41276</v>
      </c>
      <c r="H6" s="21">
        <v>41427</v>
      </c>
      <c r="I6">
        <v>5062</v>
      </c>
      <c r="J6">
        <v>651.21</v>
      </c>
      <c r="K6">
        <v>524.96</v>
      </c>
      <c r="L6">
        <v>3296425.02</v>
      </c>
      <c r="M6">
        <v>2657347.52</v>
      </c>
      <c r="N6">
        <v>639077.5</v>
      </c>
    </row>
    <row r="7" spans="1:14" x14ac:dyDescent="0.3">
      <c r="A7">
        <v>547995746</v>
      </c>
      <c r="B7" t="s">
        <v>14</v>
      </c>
      <c r="C7" t="s">
        <v>37</v>
      </c>
      <c r="D7" t="s">
        <v>16</v>
      </c>
      <c r="E7" t="s">
        <v>24</v>
      </c>
      <c r="F7" t="s">
        <v>25</v>
      </c>
      <c r="G7" s="21">
        <v>42096</v>
      </c>
      <c r="H7" s="21" t="s">
        <v>38</v>
      </c>
      <c r="I7">
        <v>2974</v>
      </c>
      <c r="J7">
        <v>255.28</v>
      </c>
      <c r="K7">
        <v>159.41999999999999</v>
      </c>
      <c r="L7">
        <v>759202.72</v>
      </c>
      <c r="M7">
        <v>474115.08</v>
      </c>
      <c r="N7">
        <v>285087.64</v>
      </c>
    </row>
    <row r="8" spans="1:14" x14ac:dyDescent="0.3">
      <c r="A8">
        <v>135425221</v>
      </c>
      <c r="B8" t="s">
        <v>32</v>
      </c>
      <c r="C8" t="s">
        <v>39</v>
      </c>
      <c r="D8" t="s">
        <v>40</v>
      </c>
      <c r="E8" t="s">
        <v>17</v>
      </c>
      <c r="F8" t="s">
        <v>41</v>
      </c>
      <c r="G8" s="21" t="s">
        <v>42</v>
      </c>
      <c r="H8" s="21" t="s">
        <v>43</v>
      </c>
      <c r="I8">
        <v>4187</v>
      </c>
      <c r="J8">
        <v>668.27</v>
      </c>
      <c r="K8">
        <v>502.54</v>
      </c>
      <c r="L8">
        <v>2798046.49</v>
      </c>
      <c r="M8">
        <v>2104134.98</v>
      </c>
      <c r="N8">
        <v>693911.51</v>
      </c>
    </row>
    <row r="9" spans="1:14" x14ac:dyDescent="0.3">
      <c r="A9">
        <v>871543967</v>
      </c>
      <c r="B9" t="s">
        <v>32</v>
      </c>
      <c r="C9" t="s">
        <v>44</v>
      </c>
      <c r="D9" t="s">
        <v>45</v>
      </c>
      <c r="E9" t="s">
        <v>24</v>
      </c>
      <c r="F9" t="s">
        <v>18</v>
      </c>
      <c r="G9" s="21" t="s">
        <v>46</v>
      </c>
      <c r="H9" s="21" t="s">
        <v>47</v>
      </c>
      <c r="I9">
        <v>8082</v>
      </c>
      <c r="J9">
        <v>154.06</v>
      </c>
      <c r="K9">
        <v>90.93</v>
      </c>
      <c r="L9">
        <v>1245112.92</v>
      </c>
      <c r="M9">
        <v>734896.26</v>
      </c>
      <c r="N9">
        <v>510216.66</v>
      </c>
    </row>
    <row r="10" spans="1:14" x14ac:dyDescent="0.3">
      <c r="A10">
        <v>770463311</v>
      </c>
      <c r="B10" t="s">
        <v>32</v>
      </c>
      <c r="C10" t="s">
        <v>48</v>
      </c>
      <c r="D10" t="s">
        <v>49</v>
      </c>
      <c r="E10" t="s">
        <v>17</v>
      </c>
      <c r="F10" t="s">
        <v>41</v>
      </c>
      <c r="G10" s="21" t="s">
        <v>50</v>
      </c>
      <c r="H10" s="21" t="s">
        <v>51</v>
      </c>
      <c r="I10">
        <v>6070</v>
      </c>
      <c r="J10">
        <v>81.73</v>
      </c>
      <c r="K10">
        <v>56.67</v>
      </c>
      <c r="L10">
        <v>496101.1</v>
      </c>
      <c r="M10">
        <v>343986.9</v>
      </c>
      <c r="N10">
        <v>152114.20000000001</v>
      </c>
    </row>
    <row r="11" spans="1:14" x14ac:dyDescent="0.3">
      <c r="A11">
        <v>616607081</v>
      </c>
      <c r="B11" t="s">
        <v>32</v>
      </c>
      <c r="C11" t="s">
        <v>52</v>
      </c>
      <c r="D11" t="s">
        <v>23</v>
      </c>
      <c r="E11" t="s">
        <v>24</v>
      </c>
      <c r="F11" t="s">
        <v>18</v>
      </c>
      <c r="G11" s="21" t="s">
        <v>53</v>
      </c>
      <c r="H11" s="21" t="s">
        <v>54</v>
      </c>
      <c r="I11">
        <v>6593</v>
      </c>
      <c r="J11">
        <v>205.7</v>
      </c>
      <c r="K11">
        <v>117.11</v>
      </c>
      <c r="L11">
        <v>1356180.1</v>
      </c>
      <c r="M11">
        <v>772106.23</v>
      </c>
      <c r="N11">
        <v>584073.87</v>
      </c>
    </row>
    <row r="12" spans="1:14" x14ac:dyDescent="0.3">
      <c r="A12">
        <v>814711606</v>
      </c>
      <c r="B12" t="s">
        <v>55</v>
      </c>
      <c r="C12" t="s">
        <v>56</v>
      </c>
      <c r="D12" t="s">
        <v>45</v>
      </c>
      <c r="E12" t="s">
        <v>24</v>
      </c>
      <c r="F12" t="s">
        <v>18</v>
      </c>
      <c r="G12" s="21" t="s">
        <v>57</v>
      </c>
      <c r="H12" s="21">
        <v>40884</v>
      </c>
      <c r="I12">
        <v>124</v>
      </c>
      <c r="J12">
        <v>154.06</v>
      </c>
      <c r="K12">
        <v>90.93</v>
      </c>
      <c r="L12">
        <v>19103.439999999999</v>
      </c>
      <c r="M12">
        <v>11275.32</v>
      </c>
      <c r="N12">
        <v>7828.12</v>
      </c>
    </row>
    <row r="13" spans="1:14" x14ac:dyDescent="0.3">
      <c r="A13">
        <v>939825713</v>
      </c>
      <c r="B13" t="s">
        <v>32</v>
      </c>
      <c r="C13" t="s">
        <v>58</v>
      </c>
      <c r="D13" t="s">
        <v>59</v>
      </c>
      <c r="E13" t="s">
        <v>17</v>
      </c>
      <c r="F13" t="s">
        <v>18</v>
      </c>
      <c r="G13" s="21">
        <v>41678</v>
      </c>
      <c r="H13" s="21" t="s">
        <v>60</v>
      </c>
      <c r="I13">
        <v>4168</v>
      </c>
      <c r="J13">
        <v>109.28</v>
      </c>
      <c r="K13">
        <v>35.840000000000003</v>
      </c>
      <c r="L13">
        <v>455479.03999999998</v>
      </c>
      <c r="M13">
        <v>149381.12</v>
      </c>
      <c r="N13">
        <v>306097.91999999998</v>
      </c>
    </row>
    <row r="14" spans="1:14" x14ac:dyDescent="0.3">
      <c r="A14">
        <v>187310731</v>
      </c>
      <c r="B14" t="s">
        <v>55</v>
      </c>
      <c r="C14" t="s">
        <v>61</v>
      </c>
      <c r="D14" t="s">
        <v>59</v>
      </c>
      <c r="E14" t="s">
        <v>24</v>
      </c>
      <c r="F14" t="s">
        <v>31</v>
      </c>
      <c r="G14" s="21" t="s">
        <v>62</v>
      </c>
      <c r="H14" s="21">
        <v>42738</v>
      </c>
      <c r="I14">
        <v>8263</v>
      </c>
      <c r="J14">
        <v>109.28</v>
      </c>
      <c r="K14">
        <v>35.840000000000003</v>
      </c>
      <c r="L14">
        <v>902980.64</v>
      </c>
      <c r="M14">
        <v>296145.91999999998</v>
      </c>
      <c r="N14">
        <v>606834.72</v>
      </c>
    </row>
    <row r="15" spans="1:14" x14ac:dyDescent="0.3">
      <c r="A15">
        <v>522840487</v>
      </c>
      <c r="B15" t="s">
        <v>21</v>
      </c>
      <c r="C15" t="s">
        <v>63</v>
      </c>
      <c r="D15" t="s">
        <v>40</v>
      </c>
      <c r="E15" t="s">
        <v>17</v>
      </c>
      <c r="F15" t="s">
        <v>18</v>
      </c>
      <c r="G15" s="21">
        <v>42949</v>
      </c>
      <c r="H15" s="21" t="s">
        <v>64</v>
      </c>
      <c r="I15">
        <v>8974</v>
      </c>
      <c r="J15">
        <v>668.27</v>
      </c>
      <c r="K15">
        <v>502.54</v>
      </c>
      <c r="L15">
        <v>5997054.9800000004</v>
      </c>
      <c r="M15">
        <v>4509793.96</v>
      </c>
      <c r="N15">
        <v>1487261.02</v>
      </c>
    </row>
    <row r="16" spans="1:14" x14ac:dyDescent="0.3">
      <c r="A16">
        <v>832401311</v>
      </c>
      <c r="B16" t="s">
        <v>55</v>
      </c>
      <c r="C16" t="s">
        <v>65</v>
      </c>
      <c r="D16" t="s">
        <v>49</v>
      </c>
      <c r="E16" t="s">
        <v>17</v>
      </c>
      <c r="F16" t="s">
        <v>25</v>
      </c>
      <c r="G16" s="21" t="s">
        <v>66</v>
      </c>
      <c r="H16" s="21" t="s">
        <v>67</v>
      </c>
      <c r="I16">
        <v>4901</v>
      </c>
      <c r="J16">
        <v>81.73</v>
      </c>
      <c r="K16">
        <v>56.67</v>
      </c>
      <c r="L16">
        <v>400558.73</v>
      </c>
      <c r="M16">
        <v>277739.67</v>
      </c>
      <c r="N16">
        <v>122819.06</v>
      </c>
    </row>
    <row r="17" spans="1:14" x14ac:dyDescent="0.3">
      <c r="A17">
        <v>972292029</v>
      </c>
      <c r="B17" t="s">
        <v>28</v>
      </c>
      <c r="C17" t="s">
        <v>68</v>
      </c>
      <c r="D17" t="s">
        <v>59</v>
      </c>
      <c r="E17" t="s">
        <v>24</v>
      </c>
      <c r="F17" t="s">
        <v>41</v>
      </c>
      <c r="G17" s="21" t="s">
        <v>69</v>
      </c>
      <c r="H17" s="21">
        <v>40974</v>
      </c>
      <c r="I17">
        <v>1673</v>
      </c>
      <c r="J17">
        <v>109.28</v>
      </c>
      <c r="K17">
        <v>35.840000000000003</v>
      </c>
      <c r="L17">
        <v>182825.44</v>
      </c>
      <c r="M17">
        <v>59960.32</v>
      </c>
      <c r="N17">
        <v>122865.12</v>
      </c>
    </row>
    <row r="18" spans="1:14" x14ac:dyDescent="0.3">
      <c r="A18">
        <v>419123971</v>
      </c>
      <c r="B18" t="s">
        <v>55</v>
      </c>
      <c r="C18" t="s">
        <v>70</v>
      </c>
      <c r="D18" t="s">
        <v>71</v>
      </c>
      <c r="E18" t="s">
        <v>17</v>
      </c>
      <c r="F18" t="s">
        <v>41</v>
      </c>
      <c r="G18" s="21" t="s">
        <v>72</v>
      </c>
      <c r="H18" s="21" t="s">
        <v>73</v>
      </c>
      <c r="I18">
        <v>6952</v>
      </c>
      <c r="J18">
        <v>437.2</v>
      </c>
      <c r="K18">
        <v>263.33</v>
      </c>
      <c r="L18">
        <v>3039414.4</v>
      </c>
      <c r="M18">
        <v>1830670.16</v>
      </c>
      <c r="N18">
        <v>1208744.24</v>
      </c>
    </row>
    <row r="19" spans="1:14" x14ac:dyDescent="0.3">
      <c r="A19">
        <v>519820964</v>
      </c>
      <c r="B19" t="s">
        <v>32</v>
      </c>
      <c r="C19" t="s">
        <v>74</v>
      </c>
      <c r="D19" t="s">
        <v>75</v>
      </c>
      <c r="E19" t="s">
        <v>17</v>
      </c>
      <c r="F19" t="s">
        <v>25</v>
      </c>
      <c r="G19" s="21">
        <v>42008</v>
      </c>
      <c r="H19" s="21" t="s">
        <v>76</v>
      </c>
      <c r="I19">
        <v>5430</v>
      </c>
      <c r="J19">
        <v>47.45</v>
      </c>
      <c r="K19">
        <v>31.79</v>
      </c>
      <c r="L19">
        <v>257653.5</v>
      </c>
      <c r="M19">
        <v>172619.7</v>
      </c>
      <c r="N19">
        <v>85033.8</v>
      </c>
    </row>
    <row r="20" spans="1:14" x14ac:dyDescent="0.3">
      <c r="A20">
        <v>441619336</v>
      </c>
      <c r="B20" t="s">
        <v>55</v>
      </c>
      <c r="C20" t="s">
        <v>77</v>
      </c>
      <c r="D20" t="s">
        <v>40</v>
      </c>
      <c r="E20" t="s">
        <v>17</v>
      </c>
      <c r="F20" t="s">
        <v>31</v>
      </c>
      <c r="G20" s="21" t="s">
        <v>78</v>
      </c>
      <c r="H20" s="21" t="s">
        <v>79</v>
      </c>
      <c r="I20">
        <v>3830</v>
      </c>
      <c r="J20">
        <v>668.27</v>
      </c>
      <c r="K20">
        <v>502.54</v>
      </c>
      <c r="L20">
        <v>2559474.1</v>
      </c>
      <c r="M20">
        <v>1924728.2</v>
      </c>
      <c r="N20">
        <v>634745.9</v>
      </c>
    </row>
    <row r="21" spans="1:14" x14ac:dyDescent="0.3">
      <c r="A21">
        <v>322067916</v>
      </c>
      <c r="B21" t="s">
        <v>14</v>
      </c>
      <c r="C21" t="s">
        <v>80</v>
      </c>
      <c r="D21" t="s">
        <v>81</v>
      </c>
      <c r="E21" t="s">
        <v>24</v>
      </c>
      <c r="F21" t="s">
        <v>31</v>
      </c>
      <c r="G21" s="21" t="s">
        <v>82</v>
      </c>
      <c r="H21" s="21">
        <v>41222</v>
      </c>
      <c r="I21">
        <v>5908</v>
      </c>
      <c r="J21">
        <v>421.89</v>
      </c>
      <c r="K21">
        <v>364.69</v>
      </c>
      <c r="L21">
        <v>2492526.12</v>
      </c>
      <c r="M21">
        <v>2154588.52</v>
      </c>
      <c r="N21">
        <v>337937.6</v>
      </c>
    </row>
    <row r="22" spans="1:14" x14ac:dyDescent="0.3">
      <c r="A22">
        <v>819028031</v>
      </c>
      <c r="B22" t="s">
        <v>28</v>
      </c>
      <c r="C22" t="s">
        <v>83</v>
      </c>
      <c r="D22" t="s">
        <v>16</v>
      </c>
      <c r="E22" t="s">
        <v>24</v>
      </c>
      <c r="F22" t="s">
        <v>31</v>
      </c>
      <c r="G22" s="21" t="s">
        <v>84</v>
      </c>
      <c r="H22" s="21" t="s">
        <v>85</v>
      </c>
      <c r="I22">
        <v>7450</v>
      </c>
      <c r="J22">
        <v>255.28</v>
      </c>
      <c r="K22">
        <v>159.41999999999999</v>
      </c>
      <c r="L22">
        <v>1901836</v>
      </c>
      <c r="M22">
        <v>1187679</v>
      </c>
      <c r="N22">
        <v>714157</v>
      </c>
    </row>
    <row r="23" spans="1:14" x14ac:dyDescent="0.3">
      <c r="A23">
        <v>860673511</v>
      </c>
      <c r="B23" t="s">
        <v>28</v>
      </c>
      <c r="C23" t="s">
        <v>86</v>
      </c>
      <c r="D23" t="s">
        <v>16</v>
      </c>
      <c r="E23" t="s">
        <v>24</v>
      </c>
      <c r="F23" t="s">
        <v>18</v>
      </c>
      <c r="G23" s="21" t="s">
        <v>87</v>
      </c>
      <c r="H23" s="21">
        <v>42072</v>
      </c>
      <c r="I23">
        <v>1273</v>
      </c>
      <c r="J23">
        <v>255.28</v>
      </c>
      <c r="K23">
        <v>159.41999999999999</v>
      </c>
      <c r="L23">
        <v>324971.44</v>
      </c>
      <c r="M23">
        <v>202941.66</v>
      </c>
      <c r="N23">
        <v>122029.78</v>
      </c>
    </row>
    <row r="24" spans="1:14" x14ac:dyDescent="0.3">
      <c r="A24">
        <v>795490682</v>
      </c>
      <c r="B24" t="s">
        <v>21</v>
      </c>
      <c r="C24" t="s">
        <v>63</v>
      </c>
      <c r="D24" t="s">
        <v>88</v>
      </c>
      <c r="E24" t="s">
        <v>24</v>
      </c>
      <c r="F24" t="s">
        <v>31</v>
      </c>
      <c r="G24" s="21" t="s">
        <v>89</v>
      </c>
      <c r="H24" s="21" t="s">
        <v>90</v>
      </c>
      <c r="I24">
        <v>2225</v>
      </c>
      <c r="J24">
        <v>152.58000000000001</v>
      </c>
      <c r="K24">
        <v>97.44</v>
      </c>
      <c r="L24">
        <v>339490.5</v>
      </c>
      <c r="M24">
        <v>216804</v>
      </c>
      <c r="N24">
        <v>122686.5</v>
      </c>
    </row>
    <row r="25" spans="1:14" x14ac:dyDescent="0.3">
      <c r="A25">
        <v>142278373</v>
      </c>
      <c r="B25" t="s">
        <v>14</v>
      </c>
      <c r="C25" t="s">
        <v>91</v>
      </c>
      <c r="D25" t="s">
        <v>34</v>
      </c>
      <c r="E25" t="s">
        <v>24</v>
      </c>
      <c r="F25" t="s">
        <v>18</v>
      </c>
      <c r="G25" s="21">
        <v>41860</v>
      </c>
      <c r="H25" s="21">
        <v>41739</v>
      </c>
      <c r="I25">
        <v>2187</v>
      </c>
      <c r="J25">
        <v>9.33</v>
      </c>
      <c r="K25">
        <v>6.92</v>
      </c>
      <c r="L25">
        <v>20404.71</v>
      </c>
      <c r="M25">
        <v>15134.04</v>
      </c>
      <c r="N25">
        <v>5270.67</v>
      </c>
    </row>
    <row r="26" spans="1:14" x14ac:dyDescent="0.3">
      <c r="A26">
        <v>740147912</v>
      </c>
      <c r="B26" t="s">
        <v>28</v>
      </c>
      <c r="C26" t="s">
        <v>92</v>
      </c>
      <c r="D26" t="s">
        <v>49</v>
      </c>
      <c r="E26" t="s">
        <v>24</v>
      </c>
      <c r="F26" t="s">
        <v>31</v>
      </c>
      <c r="G26" s="21">
        <v>42556</v>
      </c>
      <c r="H26" s="21">
        <v>42648</v>
      </c>
      <c r="I26">
        <v>5070</v>
      </c>
      <c r="J26">
        <v>81.73</v>
      </c>
      <c r="K26">
        <v>56.67</v>
      </c>
      <c r="L26">
        <v>414371.1</v>
      </c>
      <c r="M26">
        <v>287316.90000000002</v>
      </c>
      <c r="N26">
        <v>127054.2</v>
      </c>
    </row>
    <row r="27" spans="1:14" x14ac:dyDescent="0.3">
      <c r="A27">
        <v>898523128</v>
      </c>
      <c r="B27" t="s">
        <v>28</v>
      </c>
      <c r="C27" t="s">
        <v>93</v>
      </c>
      <c r="D27" t="s">
        <v>71</v>
      </c>
      <c r="E27" t="s">
        <v>24</v>
      </c>
      <c r="F27" t="s">
        <v>18</v>
      </c>
      <c r="G27" s="21" t="s">
        <v>94</v>
      </c>
      <c r="H27" s="21">
        <v>42861</v>
      </c>
      <c r="I27">
        <v>1815</v>
      </c>
      <c r="J27">
        <v>437.2</v>
      </c>
      <c r="K27">
        <v>263.33</v>
      </c>
      <c r="L27">
        <v>793518</v>
      </c>
      <c r="M27">
        <v>477943.95</v>
      </c>
      <c r="N27">
        <v>315574.05</v>
      </c>
    </row>
    <row r="28" spans="1:14" x14ac:dyDescent="0.3">
      <c r="A28">
        <v>347140347</v>
      </c>
      <c r="B28" t="s">
        <v>14</v>
      </c>
      <c r="C28" t="s">
        <v>95</v>
      </c>
      <c r="D28" t="s">
        <v>34</v>
      </c>
      <c r="E28" t="s">
        <v>24</v>
      </c>
      <c r="F28" t="s">
        <v>41</v>
      </c>
      <c r="G28" s="21" t="s">
        <v>96</v>
      </c>
      <c r="H28" s="21">
        <v>41923</v>
      </c>
      <c r="I28">
        <v>5398</v>
      </c>
      <c r="J28">
        <v>9.33</v>
      </c>
      <c r="K28">
        <v>6.92</v>
      </c>
      <c r="L28">
        <v>50363.34</v>
      </c>
      <c r="M28">
        <v>37354.160000000003</v>
      </c>
      <c r="N28">
        <v>13009.18</v>
      </c>
    </row>
    <row r="29" spans="1:14" x14ac:dyDescent="0.3">
      <c r="A29">
        <v>686048400</v>
      </c>
      <c r="B29" t="s">
        <v>32</v>
      </c>
      <c r="C29" t="s">
        <v>97</v>
      </c>
      <c r="D29" t="s">
        <v>34</v>
      </c>
      <c r="E29" t="s">
        <v>24</v>
      </c>
      <c r="F29" t="s">
        <v>31</v>
      </c>
      <c r="G29" s="21">
        <v>40364</v>
      </c>
      <c r="H29" s="21">
        <v>40456</v>
      </c>
      <c r="I29">
        <v>5822</v>
      </c>
      <c r="J29">
        <v>9.33</v>
      </c>
      <c r="K29">
        <v>6.92</v>
      </c>
      <c r="L29">
        <v>54319.26</v>
      </c>
      <c r="M29">
        <v>40288.239999999998</v>
      </c>
      <c r="N29">
        <v>14031.02</v>
      </c>
    </row>
    <row r="30" spans="1:14" x14ac:dyDescent="0.3">
      <c r="A30">
        <v>435608613</v>
      </c>
      <c r="B30" t="s">
        <v>28</v>
      </c>
      <c r="C30" t="s">
        <v>83</v>
      </c>
      <c r="D30" t="s">
        <v>75</v>
      </c>
      <c r="E30" t="s">
        <v>17</v>
      </c>
      <c r="F30" t="s">
        <v>25</v>
      </c>
      <c r="G30" s="21" t="s">
        <v>98</v>
      </c>
      <c r="H30" s="21" t="s">
        <v>99</v>
      </c>
      <c r="I30">
        <v>5124</v>
      </c>
      <c r="J30">
        <v>47.45</v>
      </c>
      <c r="K30">
        <v>31.79</v>
      </c>
      <c r="L30">
        <v>243133.8</v>
      </c>
      <c r="M30">
        <v>162891.96</v>
      </c>
      <c r="N30">
        <v>80241.84</v>
      </c>
    </row>
    <row r="31" spans="1:14" x14ac:dyDescent="0.3">
      <c r="A31">
        <v>886494815</v>
      </c>
      <c r="B31" t="s">
        <v>32</v>
      </c>
      <c r="C31" t="s">
        <v>100</v>
      </c>
      <c r="D31" t="s">
        <v>40</v>
      </c>
      <c r="E31" t="s">
        <v>17</v>
      </c>
      <c r="F31" t="s">
        <v>31</v>
      </c>
      <c r="G31" s="21" t="s">
        <v>101</v>
      </c>
      <c r="H31" s="21">
        <v>41158</v>
      </c>
      <c r="I31">
        <v>2370</v>
      </c>
      <c r="J31">
        <v>668.27</v>
      </c>
      <c r="K31">
        <v>502.54</v>
      </c>
      <c r="L31">
        <v>1583799.9</v>
      </c>
      <c r="M31">
        <v>1191019.8</v>
      </c>
      <c r="N31">
        <v>392780.1</v>
      </c>
    </row>
    <row r="32" spans="1:14" x14ac:dyDescent="0.3">
      <c r="A32">
        <v>249693334</v>
      </c>
      <c r="B32" t="s">
        <v>28</v>
      </c>
      <c r="C32" t="s">
        <v>102</v>
      </c>
      <c r="D32" t="s">
        <v>71</v>
      </c>
      <c r="E32" t="s">
        <v>17</v>
      </c>
      <c r="F32" t="s">
        <v>41</v>
      </c>
      <c r="G32" s="21" t="s">
        <v>103</v>
      </c>
      <c r="H32" s="21" t="s">
        <v>104</v>
      </c>
      <c r="I32">
        <v>8661</v>
      </c>
      <c r="J32">
        <v>437.2</v>
      </c>
      <c r="K32">
        <v>263.33</v>
      </c>
      <c r="L32">
        <v>3786589.2</v>
      </c>
      <c r="M32">
        <v>2280701.13</v>
      </c>
      <c r="N32">
        <v>1505888.07</v>
      </c>
    </row>
    <row r="33" spans="1:14" x14ac:dyDescent="0.3">
      <c r="A33">
        <v>406502997</v>
      </c>
      <c r="B33" t="s">
        <v>32</v>
      </c>
      <c r="C33" t="s">
        <v>105</v>
      </c>
      <c r="D33" t="s">
        <v>49</v>
      </c>
      <c r="E33" t="s">
        <v>17</v>
      </c>
      <c r="F33" t="s">
        <v>25</v>
      </c>
      <c r="G33" s="21" t="s">
        <v>106</v>
      </c>
      <c r="H33" s="21" t="s">
        <v>107</v>
      </c>
      <c r="I33">
        <v>2125</v>
      </c>
      <c r="J33">
        <v>81.73</v>
      </c>
      <c r="K33">
        <v>56.67</v>
      </c>
      <c r="L33">
        <v>173676.25</v>
      </c>
      <c r="M33">
        <v>120423.75</v>
      </c>
      <c r="N33">
        <v>53252.5</v>
      </c>
    </row>
    <row r="34" spans="1:14" x14ac:dyDescent="0.3">
      <c r="A34">
        <v>158535134</v>
      </c>
      <c r="B34" t="s">
        <v>14</v>
      </c>
      <c r="C34" t="s">
        <v>108</v>
      </c>
      <c r="D34" t="s">
        <v>30</v>
      </c>
      <c r="E34" t="s">
        <v>24</v>
      </c>
      <c r="F34" t="s">
        <v>25</v>
      </c>
      <c r="G34" s="21" t="s">
        <v>109</v>
      </c>
      <c r="H34" s="21" t="s">
        <v>110</v>
      </c>
      <c r="I34">
        <v>2924</v>
      </c>
      <c r="J34">
        <v>651.21</v>
      </c>
      <c r="K34">
        <v>524.96</v>
      </c>
      <c r="L34">
        <v>1904138.04</v>
      </c>
      <c r="M34">
        <v>1534983.04</v>
      </c>
      <c r="N34">
        <v>369155</v>
      </c>
    </row>
    <row r="35" spans="1:14" x14ac:dyDescent="0.3">
      <c r="A35">
        <v>177713572</v>
      </c>
      <c r="B35" t="s">
        <v>55</v>
      </c>
      <c r="C35" t="s">
        <v>111</v>
      </c>
      <c r="D35" t="s">
        <v>40</v>
      </c>
      <c r="E35" t="s">
        <v>17</v>
      </c>
      <c r="F35" t="s">
        <v>18</v>
      </c>
      <c r="G35" s="21" t="s">
        <v>112</v>
      </c>
      <c r="H35" s="21">
        <v>42007</v>
      </c>
      <c r="I35">
        <v>8250</v>
      </c>
      <c r="J35">
        <v>668.27</v>
      </c>
      <c r="K35">
        <v>502.54</v>
      </c>
      <c r="L35">
        <v>5513227.5</v>
      </c>
      <c r="M35">
        <v>4145955</v>
      </c>
      <c r="N35">
        <v>1367272.5</v>
      </c>
    </row>
    <row r="36" spans="1:14" x14ac:dyDescent="0.3">
      <c r="A36">
        <v>756274640</v>
      </c>
      <c r="B36" t="s">
        <v>32</v>
      </c>
      <c r="C36" t="s">
        <v>113</v>
      </c>
      <c r="D36" t="s">
        <v>88</v>
      </c>
      <c r="E36" t="s">
        <v>24</v>
      </c>
      <c r="F36" t="s">
        <v>41</v>
      </c>
      <c r="G36" s="21" t="s">
        <v>114</v>
      </c>
      <c r="H36" s="21" t="s">
        <v>115</v>
      </c>
      <c r="I36">
        <v>7327</v>
      </c>
      <c r="J36">
        <v>152.58000000000001</v>
      </c>
      <c r="K36">
        <v>97.44</v>
      </c>
      <c r="L36">
        <v>1117953.6599999999</v>
      </c>
      <c r="M36">
        <v>713942.88</v>
      </c>
      <c r="N36">
        <v>404010.78</v>
      </c>
    </row>
    <row r="37" spans="1:14" x14ac:dyDescent="0.3">
      <c r="A37">
        <v>456767165</v>
      </c>
      <c r="B37" t="s">
        <v>21</v>
      </c>
      <c r="C37" t="s">
        <v>116</v>
      </c>
      <c r="D37" t="s">
        <v>49</v>
      </c>
      <c r="E37" t="s">
        <v>17</v>
      </c>
      <c r="F37" t="s">
        <v>31</v>
      </c>
      <c r="G37" s="21">
        <v>42952</v>
      </c>
      <c r="H37" s="21" t="s">
        <v>117</v>
      </c>
      <c r="I37">
        <v>6409</v>
      </c>
      <c r="J37">
        <v>81.73</v>
      </c>
      <c r="K37">
        <v>56.67</v>
      </c>
      <c r="L37">
        <v>523807.57</v>
      </c>
      <c r="M37">
        <v>363198.03</v>
      </c>
      <c r="N37">
        <v>160609.54</v>
      </c>
    </row>
    <row r="38" spans="1:14" x14ac:dyDescent="0.3">
      <c r="A38">
        <v>162052476</v>
      </c>
      <c r="B38" t="s">
        <v>118</v>
      </c>
      <c r="C38" t="s">
        <v>119</v>
      </c>
      <c r="D38" t="s">
        <v>34</v>
      </c>
      <c r="E38" t="s">
        <v>24</v>
      </c>
      <c r="F38" t="s">
        <v>31</v>
      </c>
      <c r="G38" s="21" t="s">
        <v>120</v>
      </c>
      <c r="H38" s="21">
        <v>40614</v>
      </c>
      <c r="I38">
        <v>3784</v>
      </c>
      <c r="J38">
        <v>9.33</v>
      </c>
      <c r="K38">
        <v>6.92</v>
      </c>
      <c r="L38">
        <v>35304.720000000001</v>
      </c>
      <c r="M38">
        <v>26185.279999999999</v>
      </c>
      <c r="N38">
        <v>9119.44</v>
      </c>
    </row>
    <row r="39" spans="1:14" x14ac:dyDescent="0.3">
      <c r="A39">
        <v>825304400</v>
      </c>
      <c r="B39" t="s">
        <v>32</v>
      </c>
      <c r="C39" t="s">
        <v>100</v>
      </c>
      <c r="D39" t="s">
        <v>81</v>
      </c>
      <c r="E39" t="s">
        <v>24</v>
      </c>
      <c r="F39" t="s">
        <v>41</v>
      </c>
      <c r="G39" s="21" t="s">
        <v>121</v>
      </c>
      <c r="H39" s="21" t="s">
        <v>122</v>
      </c>
      <c r="I39">
        <v>4767</v>
      </c>
      <c r="J39">
        <v>421.89</v>
      </c>
      <c r="K39">
        <v>364.69</v>
      </c>
      <c r="L39">
        <v>2011149.63</v>
      </c>
      <c r="M39">
        <v>1738477.23</v>
      </c>
      <c r="N39">
        <v>272672.40000000002</v>
      </c>
    </row>
    <row r="40" spans="1:14" x14ac:dyDescent="0.3">
      <c r="A40">
        <v>320009267</v>
      </c>
      <c r="B40" t="s">
        <v>55</v>
      </c>
      <c r="C40" t="s">
        <v>123</v>
      </c>
      <c r="D40" t="s">
        <v>30</v>
      </c>
      <c r="E40" t="s">
        <v>24</v>
      </c>
      <c r="F40" t="s">
        <v>31</v>
      </c>
      <c r="G40" s="21">
        <v>40912</v>
      </c>
      <c r="H40" s="21">
        <v>41126</v>
      </c>
      <c r="I40">
        <v>6708</v>
      </c>
      <c r="J40">
        <v>651.21</v>
      </c>
      <c r="K40">
        <v>524.96</v>
      </c>
      <c r="L40">
        <v>4368316.68</v>
      </c>
      <c r="M40">
        <v>3521431.68</v>
      </c>
      <c r="N40">
        <v>846885</v>
      </c>
    </row>
    <row r="41" spans="1:14" x14ac:dyDescent="0.3">
      <c r="A41">
        <v>189965903</v>
      </c>
      <c r="B41" t="s">
        <v>28</v>
      </c>
      <c r="C41" t="s">
        <v>68</v>
      </c>
      <c r="D41" t="s">
        <v>30</v>
      </c>
      <c r="E41" t="s">
        <v>24</v>
      </c>
      <c r="F41" t="s">
        <v>41</v>
      </c>
      <c r="G41" s="21" t="s">
        <v>124</v>
      </c>
      <c r="H41" s="21" t="s">
        <v>125</v>
      </c>
      <c r="I41">
        <v>3987</v>
      </c>
      <c r="J41">
        <v>651.21</v>
      </c>
      <c r="K41">
        <v>524.96</v>
      </c>
      <c r="L41">
        <v>2596374.27</v>
      </c>
      <c r="M41">
        <v>2093015.52</v>
      </c>
      <c r="N41">
        <v>503358.75</v>
      </c>
    </row>
    <row r="42" spans="1:14" x14ac:dyDescent="0.3">
      <c r="A42">
        <v>699285638</v>
      </c>
      <c r="B42" t="s">
        <v>32</v>
      </c>
      <c r="C42" t="s">
        <v>126</v>
      </c>
      <c r="D42" t="s">
        <v>49</v>
      </c>
      <c r="E42" t="s">
        <v>24</v>
      </c>
      <c r="F42" t="s">
        <v>18</v>
      </c>
      <c r="G42" s="21">
        <v>43042</v>
      </c>
      <c r="H42" s="21" t="s">
        <v>127</v>
      </c>
      <c r="I42">
        <v>3015</v>
      </c>
      <c r="J42">
        <v>81.73</v>
      </c>
      <c r="K42">
        <v>56.67</v>
      </c>
      <c r="L42">
        <v>246415.95</v>
      </c>
      <c r="M42">
        <v>170860.05</v>
      </c>
      <c r="N42">
        <v>75555.899999999994</v>
      </c>
    </row>
    <row r="43" spans="1:14" x14ac:dyDescent="0.3">
      <c r="A43">
        <v>382392299</v>
      </c>
      <c r="B43" t="s">
        <v>118</v>
      </c>
      <c r="C43" t="s">
        <v>128</v>
      </c>
      <c r="D43" t="s">
        <v>71</v>
      </c>
      <c r="E43" t="s">
        <v>24</v>
      </c>
      <c r="F43" t="s">
        <v>41</v>
      </c>
      <c r="G43" s="21">
        <v>40331</v>
      </c>
      <c r="H43" s="21" t="s">
        <v>129</v>
      </c>
      <c r="I43">
        <v>7234</v>
      </c>
      <c r="J43">
        <v>437.2</v>
      </c>
      <c r="K43">
        <v>263.33</v>
      </c>
      <c r="L43">
        <v>3162704.8</v>
      </c>
      <c r="M43">
        <v>1904929.22</v>
      </c>
      <c r="N43">
        <v>1257775.58</v>
      </c>
    </row>
    <row r="44" spans="1:14" x14ac:dyDescent="0.3">
      <c r="A44">
        <v>994022214</v>
      </c>
      <c r="B44" t="s">
        <v>32</v>
      </c>
      <c r="C44" t="s">
        <v>100</v>
      </c>
      <c r="D44" t="s">
        <v>23</v>
      </c>
      <c r="E44" t="s">
        <v>17</v>
      </c>
      <c r="F44" t="s">
        <v>18</v>
      </c>
      <c r="G44" s="21">
        <v>41096</v>
      </c>
      <c r="H44" s="21">
        <v>41127</v>
      </c>
      <c r="I44">
        <v>2117</v>
      </c>
      <c r="J44">
        <v>205.7</v>
      </c>
      <c r="K44">
        <v>117.11</v>
      </c>
      <c r="L44">
        <v>435466.9</v>
      </c>
      <c r="M44">
        <v>247921.87</v>
      </c>
      <c r="N44">
        <v>187545.03</v>
      </c>
    </row>
    <row r="45" spans="1:14" x14ac:dyDescent="0.3">
      <c r="A45">
        <v>759224212</v>
      </c>
      <c r="B45" t="s">
        <v>28</v>
      </c>
      <c r="C45" t="s">
        <v>130</v>
      </c>
      <c r="D45" t="s">
        <v>45</v>
      </c>
      <c r="E45" t="s">
        <v>24</v>
      </c>
      <c r="F45" t="s">
        <v>18</v>
      </c>
      <c r="G45" s="21">
        <v>41070</v>
      </c>
      <c r="H45" s="21">
        <v>41193</v>
      </c>
      <c r="I45">
        <v>171</v>
      </c>
      <c r="J45">
        <v>154.06</v>
      </c>
      <c r="K45">
        <v>90.93</v>
      </c>
      <c r="L45">
        <v>26344.26</v>
      </c>
      <c r="M45">
        <v>15549.03</v>
      </c>
      <c r="N45">
        <v>10795.23</v>
      </c>
    </row>
    <row r="46" spans="1:14" x14ac:dyDescent="0.3">
      <c r="A46">
        <v>223359620</v>
      </c>
      <c r="B46" t="s">
        <v>55</v>
      </c>
      <c r="C46" t="s">
        <v>111</v>
      </c>
      <c r="D46" t="s">
        <v>59</v>
      </c>
      <c r="E46" t="s">
        <v>24</v>
      </c>
      <c r="F46" t="s">
        <v>18</v>
      </c>
      <c r="G46" s="21" t="s">
        <v>131</v>
      </c>
      <c r="H46" s="21" t="s">
        <v>132</v>
      </c>
      <c r="I46">
        <v>5930</v>
      </c>
      <c r="J46">
        <v>109.28</v>
      </c>
      <c r="K46">
        <v>35.840000000000003</v>
      </c>
      <c r="L46">
        <v>648030.4</v>
      </c>
      <c r="M46">
        <v>212531.20000000001</v>
      </c>
      <c r="N46">
        <v>435499.2</v>
      </c>
    </row>
    <row r="47" spans="1:14" x14ac:dyDescent="0.3">
      <c r="A47">
        <v>902102267</v>
      </c>
      <c r="B47" t="s">
        <v>32</v>
      </c>
      <c r="C47" t="s">
        <v>133</v>
      </c>
      <c r="D47" t="s">
        <v>23</v>
      </c>
      <c r="E47" t="s">
        <v>17</v>
      </c>
      <c r="F47" t="s">
        <v>18</v>
      </c>
      <c r="G47" s="21" t="s">
        <v>134</v>
      </c>
      <c r="H47" s="21" t="s">
        <v>135</v>
      </c>
      <c r="I47">
        <v>962</v>
      </c>
      <c r="J47">
        <v>205.7</v>
      </c>
      <c r="K47">
        <v>117.11</v>
      </c>
      <c r="L47">
        <v>197883.4</v>
      </c>
      <c r="M47">
        <v>112659.82</v>
      </c>
      <c r="N47">
        <v>85223.58</v>
      </c>
    </row>
    <row r="48" spans="1:14" x14ac:dyDescent="0.3">
      <c r="A48">
        <v>331438481</v>
      </c>
      <c r="B48" t="s">
        <v>28</v>
      </c>
      <c r="C48" t="s">
        <v>136</v>
      </c>
      <c r="D48" t="s">
        <v>71</v>
      </c>
      <c r="E48" t="s">
        <v>24</v>
      </c>
      <c r="F48" t="s">
        <v>25</v>
      </c>
      <c r="G48" s="21" t="s">
        <v>137</v>
      </c>
      <c r="H48" s="21" t="s">
        <v>138</v>
      </c>
      <c r="I48">
        <v>8867</v>
      </c>
      <c r="J48">
        <v>437.2</v>
      </c>
      <c r="K48">
        <v>263.33</v>
      </c>
      <c r="L48">
        <v>3876652.4</v>
      </c>
      <c r="M48">
        <v>2334947.11</v>
      </c>
      <c r="N48">
        <v>1541705.29</v>
      </c>
    </row>
    <row r="49" spans="1:14" x14ac:dyDescent="0.3">
      <c r="A49">
        <v>617667090</v>
      </c>
      <c r="B49" t="s">
        <v>28</v>
      </c>
      <c r="C49" t="s">
        <v>102</v>
      </c>
      <c r="D49" t="s">
        <v>49</v>
      </c>
      <c r="E49" t="s">
        <v>24</v>
      </c>
      <c r="F49" t="s">
        <v>41</v>
      </c>
      <c r="G49" s="21" t="s">
        <v>139</v>
      </c>
      <c r="H49" s="21" t="s">
        <v>140</v>
      </c>
      <c r="I49">
        <v>273</v>
      </c>
      <c r="J49">
        <v>81.73</v>
      </c>
      <c r="K49">
        <v>56.67</v>
      </c>
      <c r="L49">
        <v>22312.29</v>
      </c>
      <c r="M49">
        <v>15470.91</v>
      </c>
      <c r="N49">
        <v>6841.38</v>
      </c>
    </row>
    <row r="50" spans="1:14" x14ac:dyDescent="0.3">
      <c r="A50">
        <v>787399423</v>
      </c>
      <c r="B50" t="s">
        <v>28</v>
      </c>
      <c r="C50" t="s">
        <v>141</v>
      </c>
      <c r="D50" t="s">
        <v>59</v>
      </c>
      <c r="E50" t="s">
        <v>17</v>
      </c>
      <c r="F50" t="s">
        <v>25</v>
      </c>
      <c r="G50" s="21" t="s">
        <v>142</v>
      </c>
      <c r="H50" s="21" t="s">
        <v>143</v>
      </c>
      <c r="I50">
        <v>7842</v>
      </c>
      <c r="J50">
        <v>109.28</v>
      </c>
      <c r="K50">
        <v>35.840000000000003</v>
      </c>
      <c r="L50">
        <v>856973.76</v>
      </c>
      <c r="M50">
        <v>281057.28000000003</v>
      </c>
      <c r="N50">
        <v>575916.48</v>
      </c>
    </row>
    <row r="51" spans="1:14" x14ac:dyDescent="0.3">
      <c r="A51">
        <v>837559306</v>
      </c>
      <c r="B51" t="s">
        <v>32</v>
      </c>
      <c r="C51" t="s">
        <v>144</v>
      </c>
      <c r="D51" t="s">
        <v>30</v>
      </c>
      <c r="E51" t="s">
        <v>17</v>
      </c>
      <c r="F51" t="s">
        <v>25</v>
      </c>
      <c r="G51" s="21">
        <v>41214</v>
      </c>
      <c r="H51" s="21" t="s">
        <v>145</v>
      </c>
      <c r="I51">
        <v>1266</v>
      </c>
      <c r="J51">
        <v>651.21</v>
      </c>
      <c r="K51">
        <v>524.96</v>
      </c>
      <c r="L51">
        <v>824431.86</v>
      </c>
      <c r="M51">
        <v>664599.36</v>
      </c>
      <c r="N51">
        <v>159832.5</v>
      </c>
    </row>
    <row r="52" spans="1:14" x14ac:dyDescent="0.3">
      <c r="A52">
        <v>385383069</v>
      </c>
      <c r="B52" t="s">
        <v>28</v>
      </c>
      <c r="C52" t="s">
        <v>146</v>
      </c>
      <c r="D52" t="s">
        <v>59</v>
      </c>
      <c r="E52" t="s">
        <v>24</v>
      </c>
      <c r="F52" t="s">
        <v>25</v>
      </c>
      <c r="G52" s="21">
        <v>40211</v>
      </c>
      <c r="H52" s="21" t="s">
        <v>147</v>
      </c>
      <c r="I52">
        <v>2269</v>
      </c>
      <c r="J52">
        <v>109.28</v>
      </c>
      <c r="K52">
        <v>35.840000000000003</v>
      </c>
      <c r="L52">
        <v>247956.32</v>
      </c>
      <c r="M52">
        <v>81320.960000000006</v>
      </c>
      <c r="N52">
        <v>166635.35999999999</v>
      </c>
    </row>
    <row r="53" spans="1:14" x14ac:dyDescent="0.3">
      <c r="A53">
        <v>918419539</v>
      </c>
      <c r="B53" t="s">
        <v>32</v>
      </c>
      <c r="C53" t="s">
        <v>148</v>
      </c>
      <c r="D53" t="s">
        <v>34</v>
      </c>
      <c r="E53" t="s">
        <v>24</v>
      </c>
      <c r="F53" t="s">
        <v>31</v>
      </c>
      <c r="G53" s="21" t="s">
        <v>149</v>
      </c>
      <c r="H53" s="21" t="s">
        <v>150</v>
      </c>
      <c r="I53">
        <v>9606</v>
      </c>
      <c r="J53">
        <v>9.33</v>
      </c>
      <c r="K53">
        <v>6.92</v>
      </c>
      <c r="L53">
        <v>89623.98</v>
      </c>
      <c r="M53">
        <v>66473.52</v>
      </c>
      <c r="N53">
        <v>23150.46</v>
      </c>
    </row>
    <row r="54" spans="1:14" x14ac:dyDescent="0.3">
      <c r="A54">
        <v>844530045</v>
      </c>
      <c r="B54" t="s">
        <v>118</v>
      </c>
      <c r="C54" t="s">
        <v>151</v>
      </c>
      <c r="D54" t="s">
        <v>23</v>
      </c>
      <c r="E54" t="s">
        <v>24</v>
      </c>
      <c r="F54" t="s">
        <v>41</v>
      </c>
      <c r="G54" s="21" t="s">
        <v>152</v>
      </c>
      <c r="H54" s="21" t="s">
        <v>153</v>
      </c>
      <c r="I54">
        <v>4063</v>
      </c>
      <c r="J54">
        <v>205.7</v>
      </c>
      <c r="K54">
        <v>117.11</v>
      </c>
      <c r="L54">
        <v>835759.1</v>
      </c>
      <c r="M54">
        <v>475817.93</v>
      </c>
      <c r="N54">
        <v>359941.17</v>
      </c>
    </row>
    <row r="55" spans="1:14" x14ac:dyDescent="0.3">
      <c r="A55">
        <v>441888415</v>
      </c>
      <c r="B55" t="s">
        <v>32</v>
      </c>
      <c r="C55" t="s">
        <v>154</v>
      </c>
      <c r="D55" t="s">
        <v>30</v>
      </c>
      <c r="E55" t="s">
        <v>17</v>
      </c>
      <c r="F55" t="s">
        <v>41</v>
      </c>
      <c r="G55" s="21" t="s">
        <v>155</v>
      </c>
      <c r="H55" s="21">
        <v>41091</v>
      </c>
      <c r="I55">
        <v>3457</v>
      </c>
      <c r="J55">
        <v>651.21</v>
      </c>
      <c r="K55">
        <v>524.96</v>
      </c>
      <c r="L55">
        <v>2251232.9700000002</v>
      </c>
      <c r="M55">
        <v>1814786.72</v>
      </c>
      <c r="N55">
        <v>436446.25</v>
      </c>
    </row>
    <row r="56" spans="1:14" x14ac:dyDescent="0.3">
      <c r="A56">
        <v>508980977</v>
      </c>
      <c r="B56" t="s">
        <v>32</v>
      </c>
      <c r="C56" t="s">
        <v>33</v>
      </c>
      <c r="D56" t="s">
        <v>34</v>
      </c>
      <c r="E56" t="s">
        <v>17</v>
      </c>
      <c r="F56" t="s">
        <v>18</v>
      </c>
      <c r="G56" s="21" t="s">
        <v>156</v>
      </c>
      <c r="H56" s="21" t="s">
        <v>157</v>
      </c>
      <c r="I56">
        <v>7637</v>
      </c>
      <c r="J56">
        <v>9.33</v>
      </c>
      <c r="K56">
        <v>6.92</v>
      </c>
      <c r="L56">
        <v>71253.210000000006</v>
      </c>
      <c r="M56">
        <v>52848.04</v>
      </c>
      <c r="N56">
        <v>18405.169999999998</v>
      </c>
    </row>
    <row r="57" spans="1:14" x14ac:dyDescent="0.3">
      <c r="A57">
        <v>114606559</v>
      </c>
      <c r="B57" t="s">
        <v>32</v>
      </c>
      <c r="C57" t="s">
        <v>158</v>
      </c>
      <c r="D57" t="s">
        <v>59</v>
      </c>
      <c r="E57" t="s">
        <v>24</v>
      </c>
      <c r="F57" t="s">
        <v>25</v>
      </c>
      <c r="G57" s="21">
        <v>41127</v>
      </c>
      <c r="H57" s="21" t="s">
        <v>159</v>
      </c>
      <c r="I57">
        <v>3482</v>
      </c>
      <c r="J57">
        <v>109.28</v>
      </c>
      <c r="K57">
        <v>35.840000000000003</v>
      </c>
      <c r="L57">
        <v>380512.96</v>
      </c>
      <c r="M57">
        <v>124794.88</v>
      </c>
      <c r="N57">
        <v>255718.08</v>
      </c>
    </row>
    <row r="58" spans="1:14" x14ac:dyDescent="0.3">
      <c r="A58">
        <v>647876489</v>
      </c>
      <c r="B58" t="s">
        <v>14</v>
      </c>
      <c r="C58" t="s">
        <v>160</v>
      </c>
      <c r="D58" t="s">
        <v>59</v>
      </c>
      <c r="E58" t="s">
        <v>17</v>
      </c>
      <c r="F58" t="s">
        <v>25</v>
      </c>
      <c r="G58" s="21" t="s">
        <v>161</v>
      </c>
      <c r="H58" s="21">
        <v>40186</v>
      </c>
      <c r="I58">
        <v>9905</v>
      </c>
      <c r="J58">
        <v>109.28</v>
      </c>
      <c r="K58">
        <v>35.840000000000003</v>
      </c>
      <c r="L58">
        <v>1082418.3999999999</v>
      </c>
      <c r="M58">
        <v>354995.20000000001</v>
      </c>
      <c r="N58">
        <v>727423.2</v>
      </c>
    </row>
    <row r="59" spans="1:14" x14ac:dyDescent="0.3">
      <c r="A59">
        <v>868214595</v>
      </c>
      <c r="B59" t="s">
        <v>28</v>
      </c>
      <c r="C59" t="s">
        <v>162</v>
      </c>
      <c r="D59" t="s">
        <v>71</v>
      </c>
      <c r="E59" t="s">
        <v>17</v>
      </c>
      <c r="F59" t="s">
        <v>18</v>
      </c>
      <c r="G59" s="21" t="s">
        <v>163</v>
      </c>
      <c r="H59" s="21">
        <v>42038</v>
      </c>
      <c r="I59">
        <v>2847</v>
      </c>
      <c r="J59">
        <v>437.2</v>
      </c>
      <c r="K59">
        <v>263.33</v>
      </c>
      <c r="L59">
        <v>1244708.3999999999</v>
      </c>
      <c r="M59">
        <v>749700.51</v>
      </c>
      <c r="N59">
        <v>495007.89</v>
      </c>
    </row>
    <row r="60" spans="1:14" x14ac:dyDescent="0.3">
      <c r="A60">
        <v>955357205</v>
      </c>
      <c r="B60" t="s">
        <v>28</v>
      </c>
      <c r="C60" t="s">
        <v>164</v>
      </c>
      <c r="D60" t="s">
        <v>40</v>
      </c>
      <c r="E60" t="s">
        <v>24</v>
      </c>
      <c r="F60" t="s">
        <v>31</v>
      </c>
      <c r="G60" s="21">
        <v>41030</v>
      </c>
      <c r="H60" s="21" t="s">
        <v>165</v>
      </c>
      <c r="I60">
        <v>282</v>
      </c>
      <c r="J60">
        <v>668.27</v>
      </c>
      <c r="K60">
        <v>502.54</v>
      </c>
      <c r="L60">
        <v>188452.14</v>
      </c>
      <c r="M60">
        <v>141716.28</v>
      </c>
      <c r="N60">
        <v>46735.86</v>
      </c>
    </row>
    <row r="61" spans="1:14" x14ac:dyDescent="0.3">
      <c r="A61">
        <v>259353148</v>
      </c>
      <c r="B61" t="s">
        <v>32</v>
      </c>
      <c r="C61" t="s">
        <v>113</v>
      </c>
      <c r="D61" t="s">
        <v>71</v>
      </c>
      <c r="E61" t="s">
        <v>17</v>
      </c>
      <c r="F61" t="s">
        <v>18</v>
      </c>
      <c r="G61" s="21">
        <v>41824</v>
      </c>
      <c r="H61" s="21" t="s">
        <v>166</v>
      </c>
      <c r="I61">
        <v>7215</v>
      </c>
      <c r="J61">
        <v>437.2</v>
      </c>
      <c r="K61">
        <v>263.33</v>
      </c>
      <c r="L61">
        <v>3154398</v>
      </c>
      <c r="M61">
        <v>1899925.95</v>
      </c>
      <c r="N61">
        <v>1254472.05</v>
      </c>
    </row>
    <row r="62" spans="1:14" x14ac:dyDescent="0.3">
      <c r="A62">
        <v>450563752</v>
      </c>
      <c r="B62" t="s">
        <v>14</v>
      </c>
      <c r="C62" t="s">
        <v>108</v>
      </c>
      <c r="D62" t="s">
        <v>23</v>
      </c>
      <c r="E62" t="s">
        <v>17</v>
      </c>
      <c r="F62" t="s">
        <v>18</v>
      </c>
      <c r="G62" s="21">
        <v>41523</v>
      </c>
      <c r="H62" s="21">
        <v>41312</v>
      </c>
      <c r="I62">
        <v>682</v>
      </c>
      <c r="J62">
        <v>205.7</v>
      </c>
      <c r="K62">
        <v>117.11</v>
      </c>
      <c r="L62">
        <v>140287.4</v>
      </c>
      <c r="M62">
        <v>79869.02</v>
      </c>
      <c r="N62">
        <v>60418.38</v>
      </c>
    </row>
    <row r="63" spans="1:14" x14ac:dyDescent="0.3">
      <c r="A63">
        <v>569662845</v>
      </c>
      <c r="B63" t="s">
        <v>28</v>
      </c>
      <c r="C63" t="s">
        <v>167</v>
      </c>
      <c r="D63" t="s">
        <v>16</v>
      </c>
      <c r="E63" t="s">
        <v>24</v>
      </c>
      <c r="F63" t="s">
        <v>31</v>
      </c>
      <c r="G63" s="21" t="s">
        <v>168</v>
      </c>
      <c r="H63" s="21">
        <v>41281</v>
      </c>
      <c r="I63">
        <v>4750</v>
      </c>
      <c r="J63">
        <v>255.28</v>
      </c>
      <c r="K63">
        <v>159.41999999999999</v>
      </c>
      <c r="L63">
        <v>1212580</v>
      </c>
      <c r="M63">
        <v>757245</v>
      </c>
      <c r="N63">
        <v>455335</v>
      </c>
    </row>
    <row r="64" spans="1:14" x14ac:dyDescent="0.3">
      <c r="A64">
        <v>177636754</v>
      </c>
      <c r="B64" t="s">
        <v>32</v>
      </c>
      <c r="C64" t="s">
        <v>74</v>
      </c>
      <c r="D64" t="s">
        <v>30</v>
      </c>
      <c r="E64" t="s">
        <v>24</v>
      </c>
      <c r="F64" t="s">
        <v>41</v>
      </c>
      <c r="G64" s="21">
        <v>40735</v>
      </c>
      <c r="H64" s="21" t="s">
        <v>169</v>
      </c>
      <c r="I64">
        <v>5518</v>
      </c>
      <c r="J64">
        <v>651.21</v>
      </c>
      <c r="K64">
        <v>524.96</v>
      </c>
      <c r="L64">
        <v>3593376.78</v>
      </c>
      <c r="M64">
        <v>2896729.28</v>
      </c>
      <c r="N64">
        <v>696647.5</v>
      </c>
    </row>
    <row r="65" spans="1:14" x14ac:dyDescent="0.3">
      <c r="A65">
        <v>705784308</v>
      </c>
      <c r="B65" t="s">
        <v>118</v>
      </c>
      <c r="C65" t="s">
        <v>170</v>
      </c>
      <c r="D65" t="s">
        <v>59</v>
      </c>
      <c r="E65" t="s">
        <v>17</v>
      </c>
      <c r="F65" t="s">
        <v>18</v>
      </c>
      <c r="G65" s="21" t="s">
        <v>171</v>
      </c>
      <c r="H65" s="21" t="s">
        <v>172</v>
      </c>
      <c r="I65">
        <v>6116</v>
      </c>
      <c r="J65">
        <v>109.28</v>
      </c>
      <c r="K65">
        <v>35.840000000000003</v>
      </c>
      <c r="L65">
        <v>668356.48</v>
      </c>
      <c r="M65">
        <v>219197.44</v>
      </c>
      <c r="N65">
        <v>449159.04</v>
      </c>
    </row>
    <row r="66" spans="1:14" x14ac:dyDescent="0.3">
      <c r="A66">
        <v>505716836</v>
      </c>
      <c r="B66" t="s">
        <v>21</v>
      </c>
      <c r="C66" t="s">
        <v>173</v>
      </c>
      <c r="D66" t="s">
        <v>71</v>
      </c>
      <c r="E66" t="s">
        <v>17</v>
      </c>
      <c r="F66" t="s">
        <v>18</v>
      </c>
      <c r="G66" s="21" t="s">
        <v>174</v>
      </c>
      <c r="H66" s="21" t="s">
        <v>175</v>
      </c>
      <c r="I66">
        <v>1705</v>
      </c>
      <c r="J66">
        <v>437.2</v>
      </c>
      <c r="K66">
        <v>263.33</v>
      </c>
      <c r="L66">
        <v>745426</v>
      </c>
      <c r="M66">
        <v>448977.65</v>
      </c>
      <c r="N66">
        <v>296448.34999999998</v>
      </c>
    </row>
    <row r="67" spans="1:14" x14ac:dyDescent="0.3">
      <c r="A67">
        <v>699358165</v>
      </c>
      <c r="B67" t="s">
        <v>32</v>
      </c>
      <c r="C67" t="s">
        <v>36</v>
      </c>
      <c r="D67" t="s">
        <v>71</v>
      </c>
      <c r="E67" t="s">
        <v>17</v>
      </c>
      <c r="F67" t="s">
        <v>18</v>
      </c>
      <c r="G67" s="21">
        <v>41588</v>
      </c>
      <c r="H67" s="21" t="s">
        <v>176</v>
      </c>
      <c r="I67">
        <v>4477</v>
      </c>
      <c r="J67">
        <v>437.2</v>
      </c>
      <c r="K67">
        <v>263.33</v>
      </c>
      <c r="L67">
        <v>1957344.4</v>
      </c>
      <c r="M67">
        <v>1178928.4099999999</v>
      </c>
      <c r="N67">
        <v>778415.99</v>
      </c>
    </row>
    <row r="68" spans="1:14" x14ac:dyDescent="0.3">
      <c r="A68">
        <v>228944623</v>
      </c>
      <c r="B68" t="s">
        <v>32</v>
      </c>
      <c r="C68" t="s">
        <v>177</v>
      </c>
      <c r="D68" t="s">
        <v>49</v>
      </c>
      <c r="E68" t="s">
        <v>17</v>
      </c>
      <c r="F68" t="s">
        <v>31</v>
      </c>
      <c r="G68" s="21">
        <v>41128</v>
      </c>
      <c r="H68" s="21">
        <v>41159</v>
      </c>
      <c r="I68">
        <v>8656</v>
      </c>
      <c r="J68">
        <v>81.73</v>
      </c>
      <c r="K68">
        <v>56.67</v>
      </c>
      <c r="L68">
        <v>707454.88</v>
      </c>
      <c r="M68">
        <v>490535.52</v>
      </c>
      <c r="N68">
        <v>216919.36</v>
      </c>
    </row>
    <row r="69" spans="1:14" x14ac:dyDescent="0.3">
      <c r="A69">
        <v>807025039</v>
      </c>
      <c r="B69" t="s">
        <v>21</v>
      </c>
      <c r="C69" t="s">
        <v>178</v>
      </c>
      <c r="D69" t="s">
        <v>59</v>
      </c>
      <c r="E69" t="s">
        <v>17</v>
      </c>
      <c r="F69" t="s">
        <v>41</v>
      </c>
      <c r="G69" s="21" t="s">
        <v>179</v>
      </c>
      <c r="H69" s="21">
        <v>42560</v>
      </c>
      <c r="I69">
        <v>5498</v>
      </c>
      <c r="J69">
        <v>109.28</v>
      </c>
      <c r="K69">
        <v>35.840000000000003</v>
      </c>
      <c r="L69">
        <v>600821.43999999994</v>
      </c>
      <c r="M69">
        <v>197048.32000000001</v>
      </c>
      <c r="N69">
        <v>403773.12</v>
      </c>
    </row>
    <row r="70" spans="1:14" x14ac:dyDescent="0.3">
      <c r="A70">
        <v>166460740</v>
      </c>
      <c r="B70" t="s">
        <v>28</v>
      </c>
      <c r="C70" t="s">
        <v>180</v>
      </c>
      <c r="D70" t="s">
        <v>30</v>
      </c>
      <c r="E70" t="s">
        <v>17</v>
      </c>
      <c r="F70" t="s">
        <v>18</v>
      </c>
      <c r="G70" s="21" t="s">
        <v>181</v>
      </c>
      <c r="H70" s="21" t="s">
        <v>172</v>
      </c>
      <c r="I70">
        <v>8287</v>
      </c>
      <c r="J70">
        <v>651.21</v>
      </c>
      <c r="K70">
        <v>524.96</v>
      </c>
      <c r="L70">
        <v>5396577.2699999996</v>
      </c>
      <c r="M70">
        <v>4350343.5199999996</v>
      </c>
      <c r="N70">
        <v>1046233.75</v>
      </c>
    </row>
    <row r="71" spans="1:14" x14ac:dyDescent="0.3">
      <c r="A71">
        <v>610425555</v>
      </c>
      <c r="B71" t="s">
        <v>32</v>
      </c>
      <c r="C71" t="s">
        <v>182</v>
      </c>
      <c r="D71" t="s">
        <v>59</v>
      </c>
      <c r="E71" t="s">
        <v>17</v>
      </c>
      <c r="F71" t="s">
        <v>31</v>
      </c>
      <c r="G71" s="21" t="s">
        <v>183</v>
      </c>
      <c r="H71" s="21" t="s">
        <v>184</v>
      </c>
      <c r="I71">
        <v>7342</v>
      </c>
      <c r="J71">
        <v>109.28</v>
      </c>
      <c r="K71">
        <v>35.840000000000003</v>
      </c>
      <c r="L71">
        <v>802333.76</v>
      </c>
      <c r="M71">
        <v>263137.28000000003</v>
      </c>
      <c r="N71">
        <v>539196.48</v>
      </c>
    </row>
    <row r="72" spans="1:14" x14ac:dyDescent="0.3">
      <c r="A72">
        <v>462405812</v>
      </c>
      <c r="B72" t="s">
        <v>55</v>
      </c>
      <c r="C72" t="s">
        <v>77</v>
      </c>
      <c r="D72" t="s">
        <v>30</v>
      </c>
      <c r="E72" t="s">
        <v>24</v>
      </c>
      <c r="F72" t="s">
        <v>41</v>
      </c>
      <c r="G72" s="21" t="s">
        <v>185</v>
      </c>
      <c r="H72" s="21" t="s">
        <v>186</v>
      </c>
      <c r="I72">
        <v>5010</v>
      </c>
      <c r="J72">
        <v>651.21</v>
      </c>
      <c r="K72">
        <v>524.96</v>
      </c>
      <c r="L72">
        <v>3262562.1</v>
      </c>
      <c r="M72">
        <v>2630049.6</v>
      </c>
      <c r="N72">
        <v>632512.5</v>
      </c>
    </row>
    <row r="73" spans="1:14" x14ac:dyDescent="0.3">
      <c r="A73">
        <v>816200339</v>
      </c>
      <c r="B73" t="s">
        <v>118</v>
      </c>
      <c r="C73" t="s">
        <v>170</v>
      </c>
      <c r="D73" t="s">
        <v>34</v>
      </c>
      <c r="E73" t="s">
        <v>24</v>
      </c>
      <c r="F73" t="s">
        <v>31</v>
      </c>
      <c r="G73" s="21" t="s">
        <v>187</v>
      </c>
      <c r="H73" s="21" t="s">
        <v>188</v>
      </c>
      <c r="I73">
        <v>673</v>
      </c>
      <c r="J73">
        <v>9.33</v>
      </c>
      <c r="K73">
        <v>6.92</v>
      </c>
      <c r="L73">
        <v>6279.09</v>
      </c>
      <c r="M73">
        <v>4657.16</v>
      </c>
      <c r="N73">
        <v>1621.93</v>
      </c>
    </row>
    <row r="74" spans="1:14" x14ac:dyDescent="0.3">
      <c r="A74">
        <v>585920464</v>
      </c>
      <c r="B74" t="s">
        <v>32</v>
      </c>
      <c r="C74" t="s">
        <v>189</v>
      </c>
      <c r="D74" t="s">
        <v>75</v>
      </c>
      <c r="E74" t="s">
        <v>24</v>
      </c>
      <c r="F74" t="s">
        <v>25</v>
      </c>
      <c r="G74" s="21" t="s">
        <v>190</v>
      </c>
      <c r="H74" s="21" t="s">
        <v>191</v>
      </c>
      <c r="I74">
        <v>5741</v>
      </c>
      <c r="J74">
        <v>47.45</v>
      </c>
      <c r="K74">
        <v>31.79</v>
      </c>
      <c r="L74">
        <v>272410.45</v>
      </c>
      <c r="M74">
        <v>182506.39</v>
      </c>
      <c r="N74">
        <v>89904.06</v>
      </c>
    </row>
    <row r="75" spans="1:14" x14ac:dyDescent="0.3">
      <c r="A75">
        <v>555990016</v>
      </c>
      <c r="B75" t="s">
        <v>32</v>
      </c>
      <c r="C75" t="s">
        <v>113</v>
      </c>
      <c r="D75" t="s">
        <v>23</v>
      </c>
      <c r="E75" t="s">
        <v>24</v>
      </c>
      <c r="F75" t="s">
        <v>18</v>
      </c>
      <c r="G75" s="21" t="s">
        <v>192</v>
      </c>
      <c r="H75" s="21" t="s">
        <v>193</v>
      </c>
      <c r="I75">
        <v>8656</v>
      </c>
      <c r="J75">
        <v>205.7</v>
      </c>
      <c r="K75">
        <v>117.11</v>
      </c>
      <c r="L75">
        <v>1780539.2</v>
      </c>
      <c r="M75">
        <v>1013704.16</v>
      </c>
      <c r="N75">
        <v>766835.04</v>
      </c>
    </row>
    <row r="76" spans="1:14" x14ac:dyDescent="0.3">
      <c r="A76">
        <v>231145322</v>
      </c>
      <c r="B76" t="s">
        <v>118</v>
      </c>
      <c r="C76" t="s">
        <v>194</v>
      </c>
      <c r="D76" t="s">
        <v>71</v>
      </c>
      <c r="E76" t="s">
        <v>17</v>
      </c>
      <c r="F76" t="s">
        <v>31</v>
      </c>
      <c r="G76" s="21">
        <v>41401</v>
      </c>
      <c r="H76" s="21" t="s">
        <v>195</v>
      </c>
      <c r="I76">
        <v>9892</v>
      </c>
      <c r="J76">
        <v>437.2</v>
      </c>
      <c r="K76">
        <v>263.33</v>
      </c>
      <c r="L76">
        <v>4324782.4000000004</v>
      </c>
      <c r="M76">
        <v>2604860.36</v>
      </c>
      <c r="N76">
        <v>1719922.04</v>
      </c>
    </row>
    <row r="77" spans="1:14" x14ac:dyDescent="0.3">
      <c r="A77">
        <v>986435210</v>
      </c>
      <c r="B77" t="s">
        <v>196</v>
      </c>
      <c r="C77" t="s">
        <v>197</v>
      </c>
      <c r="D77" t="s">
        <v>40</v>
      </c>
      <c r="E77" t="s">
        <v>17</v>
      </c>
      <c r="F77" t="s">
        <v>25</v>
      </c>
      <c r="G77" s="21">
        <v>41801</v>
      </c>
      <c r="H77" s="21">
        <v>41985</v>
      </c>
      <c r="I77">
        <v>6954</v>
      </c>
      <c r="J77">
        <v>668.27</v>
      </c>
      <c r="K77">
        <v>502.54</v>
      </c>
      <c r="L77">
        <v>4647149.58</v>
      </c>
      <c r="M77">
        <v>3494663.16</v>
      </c>
      <c r="N77">
        <v>1152486.42</v>
      </c>
    </row>
    <row r="78" spans="1:14" x14ac:dyDescent="0.3">
      <c r="A78">
        <v>217221009</v>
      </c>
      <c r="B78" t="s">
        <v>14</v>
      </c>
      <c r="C78" t="s">
        <v>198</v>
      </c>
      <c r="D78" t="s">
        <v>75</v>
      </c>
      <c r="E78" t="s">
        <v>24</v>
      </c>
      <c r="F78" t="s">
        <v>25</v>
      </c>
      <c r="G78" s="21" t="s">
        <v>199</v>
      </c>
      <c r="H78" s="21" t="s">
        <v>200</v>
      </c>
      <c r="I78">
        <v>9379</v>
      </c>
      <c r="J78">
        <v>47.45</v>
      </c>
      <c r="K78">
        <v>31.79</v>
      </c>
      <c r="L78">
        <v>445033.55</v>
      </c>
      <c r="M78">
        <v>298158.40999999997</v>
      </c>
      <c r="N78">
        <v>146875.14000000001</v>
      </c>
    </row>
    <row r="79" spans="1:14" x14ac:dyDescent="0.3">
      <c r="A79">
        <v>789176547</v>
      </c>
      <c r="B79" t="s">
        <v>55</v>
      </c>
      <c r="C79" t="s">
        <v>201</v>
      </c>
      <c r="D79" t="s">
        <v>45</v>
      </c>
      <c r="E79" t="s">
        <v>17</v>
      </c>
      <c r="F79" t="s">
        <v>25</v>
      </c>
      <c r="G79" s="21" t="s">
        <v>202</v>
      </c>
      <c r="H79" s="21" t="s">
        <v>203</v>
      </c>
      <c r="I79">
        <v>3732</v>
      </c>
      <c r="J79">
        <v>154.06</v>
      </c>
      <c r="K79">
        <v>90.93</v>
      </c>
      <c r="L79">
        <v>574951.92000000004</v>
      </c>
      <c r="M79">
        <v>339350.76</v>
      </c>
      <c r="N79">
        <v>235601.16</v>
      </c>
    </row>
    <row r="80" spans="1:14" x14ac:dyDescent="0.3">
      <c r="A80">
        <v>688288152</v>
      </c>
      <c r="B80" t="s">
        <v>28</v>
      </c>
      <c r="C80" t="s">
        <v>204</v>
      </c>
      <c r="D80" t="s">
        <v>16</v>
      </c>
      <c r="E80" t="s">
        <v>17</v>
      </c>
      <c r="F80" t="s">
        <v>18</v>
      </c>
      <c r="G80" s="21" t="s">
        <v>205</v>
      </c>
      <c r="H80" s="21">
        <v>40945</v>
      </c>
      <c r="I80">
        <v>8614</v>
      </c>
      <c r="J80">
        <v>255.28</v>
      </c>
      <c r="K80">
        <v>159.41999999999999</v>
      </c>
      <c r="L80">
        <v>2198981.92</v>
      </c>
      <c r="M80">
        <v>1373243.88</v>
      </c>
      <c r="N80">
        <v>825738.04</v>
      </c>
    </row>
    <row r="81" spans="1:14" x14ac:dyDescent="0.3">
      <c r="A81">
        <v>670854651</v>
      </c>
      <c r="B81" t="s">
        <v>14</v>
      </c>
      <c r="C81" t="s">
        <v>206</v>
      </c>
      <c r="D81" t="s">
        <v>71</v>
      </c>
      <c r="E81" t="s">
        <v>24</v>
      </c>
      <c r="F81" t="s">
        <v>18</v>
      </c>
      <c r="G81" s="21" t="s">
        <v>207</v>
      </c>
      <c r="H81" s="21">
        <v>41463</v>
      </c>
      <c r="I81">
        <v>9654</v>
      </c>
      <c r="J81">
        <v>437.2</v>
      </c>
      <c r="K81">
        <v>263.33</v>
      </c>
      <c r="L81">
        <v>4220728.8</v>
      </c>
      <c r="M81">
        <v>2542187.8199999998</v>
      </c>
      <c r="N81">
        <v>1678540.98</v>
      </c>
    </row>
    <row r="82" spans="1:14" x14ac:dyDescent="0.3">
      <c r="A82">
        <v>213487374</v>
      </c>
      <c r="B82" t="s">
        <v>28</v>
      </c>
      <c r="C82" t="s">
        <v>208</v>
      </c>
      <c r="D82" t="s">
        <v>40</v>
      </c>
      <c r="E82" t="s">
        <v>17</v>
      </c>
      <c r="F82" t="s">
        <v>31</v>
      </c>
      <c r="G82" s="21" t="s">
        <v>209</v>
      </c>
      <c r="H82" s="21" t="s">
        <v>210</v>
      </c>
      <c r="I82">
        <v>4513</v>
      </c>
      <c r="J82">
        <v>668.27</v>
      </c>
      <c r="K82">
        <v>502.54</v>
      </c>
      <c r="L82">
        <v>3015902.51</v>
      </c>
      <c r="M82">
        <v>2267963.02</v>
      </c>
      <c r="N82">
        <v>747939.49</v>
      </c>
    </row>
    <row r="83" spans="1:14" x14ac:dyDescent="0.3">
      <c r="A83">
        <v>663110148</v>
      </c>
      <c r="B83" t="s">
        <v>118</v>
      </c>
      <c r="C83" t="s">
        <v>211</v>
      </c>
      <c r="D83" t="s">
        <v>59</v>
      </c>
      <c r="E83" t="s">
        <v>24</v>
      </c>
      <c r="F83" t="s">
        <v>31</v>
      </c>
      <c r="G83" s="21" t="s">
        <v>212</v>
      </c>
      <c r="H83" s="21">
        <v>41131</v>
      </c>
      <c r="I83">
        <v>7884</v>
      </c>
      <c r="J83">
        <v>109.28</v>
      </c>
      <c r="K83">
        <v>35.840000000000003</v>
      </c>
      <c r="L83">
        <v>861563.52</v>
      </c>
      <c r="M83">
        <v>282562.56</v>
      </c>
      <c r="N83">
        <v>579000.96</v>
      </c>
    </row>
    <row r="84" spans="1:14" x14ac:dyDescent="0.3">
      <c r="A84">
        <v>286959302</v>
      </c>
      <c r="B84" t="s">
        <v>118</v>
      </c>
      <c r="C84" t="s">
        <v>213</v>
      </c>
      <c r="D84" t="s">
        <v>71</v>
      </c>
      <c r="E84" t="s">
        <v>24</v>
      </c>
      <c r="F84" t="s">
        <v>18</v>
      </c>
      <c r="G84" s="21" t="s">
        <v>214</v>
      </c>
      <c r="H84" s="21">
        <v>42594</v>
      </c>
      <c r="I84">
        <v>6489</v>
      </c>
      <c r="J84">
        <v>437.2</v>
      </c>
      <c r="K84">
        <v>263.33</v>
      </c>
      <c r="L84">
        <v>2836990.8</v>
      </c>
      <c r="M84">
        <v>1708748.37</v>
      </c>
      <c r="N84">
        <v>1128242.43</v>
      </c>
    </row>
    <row r="85" spans="1:14" x14ac:dyDescent="0.3">
      <c r="A85">
        <v>122583663</v>
      </c>
      <c r="B85" t="s">
        <v>32</v>
      </c>
      <c r="C85" t="s">
        <v>215</v>
      </c>
      <c r="D85" t="s">
        <v>88</v>
      </c>
      <c r="E85" t="s">
        <v>24</v>
      </c>
      <c r="F85" t="s">
        <v>31</v>
      </c>
      <c r="G85" s="21">
        <v>40634</v>
      </c>
      <c r="H85" s="21">
        <v>40664</v>
      </c>
      <c r="I85">
        <v>4085</v>
      </c>
      <c r="J85">
        <v>152.58000000000001</v>
      </c>
      <c r="K85">
        <v>97.44</v>
      </c>
      <c r="L85">
        <v>623289.30000000005</v>
      </c>
      <c r="M85">
        <v>398042.4</v>
      </c>
      <c r="N85">
        <v>225246.9</v>
      </c>
    </row>
    <row r="86" spans="1:14" x14ac:dyDescent="0.3">
      <c r="A86">
        <v>827844560</v>
      </c>
      <c r="B86" t="s">
        <v>32</v>
      </c>
      <c r="C86" t="s">
        <v>216</v>
      </c>
      <c r="D86" t="s">
        <v>45</v>
      </c>
      <c r="E86" t="s">
        <v>24</v>
      </c>
      <c r="F86" t="s">
        <v>31</v>
      </c>
      <c r="G86" s="21" t="s">
        <v>217</v>
      </c>
      <c r="H86" s="21">
        <v>41094</v>
      </c>
      <c r="I86">
        <v>6457</v>
      </c>
      <c r="J86">
        <v>154.06</v>
      </c>
      <c r="K86">
        <v>90.93</v>
      </c>
      <c r="L86">
        <v>994765.42</v>
      </c>
      <c r="M86">
        <v>587135.01</v>
      </c>
      <c r="N86">
        <v>407630.41</v>
      </c>
    </row>
    <row r="87" spans="1:14" x14ac:dyDescent="0.3">
      <c r="A87">
        <v>430915820</v>
      </c>
      <c r="B87" t="s">
        <v>196</v>
      </c>
      <c r="C87" t="s">
        <v>197</v>
      </c>
      <c r="D87" t="s">
        <v>49</v>
      </c>
      <c r="E87" t="s">
        <v>17</v>
      </c>
      <c r="F87" t="s">
        <v>31</v>
      </c>
      <c r="G87" s="21" t="s">
        <v>218</v>
      </c>
      <c r="H87" s="21" t="s">
        <v>219</v>
      </c>
      <c r="I87">
        <v>6422</v>
      </c>
      <c r="J87">
        <v>81.73</v>
      </c>
      <c r="K87">
        <v>56.67</v>
      </c>
      <c r="L87">
        <v>524870.06000000006</v>
      </c>
      <c r="M87">
        <v>363934.74</v>
      </c>
      <c r="N87">
        <v>160935.32</v>
      </c>
    </row>
    <row r="88" spans="1:14" x14ac:dyDescent="0.3">
      <c r="A88">
        <v>180283772</v>
      </c>
      <c r="B88" t="s">
        <v>32</v>
      </c>
      <c r="C88" t="s">
        <v>33</v>
      </c>
      <c r="D88" t="s">
        <v>75</v>
      </c>
      <c r="E88" t="s">
        <v>17</v>
      </c>
      <c r="F88" t="s">
        <v>25</v>
      </c>
      <c r="G88" s="21" t="s">
        <v>220</v>
      </c>
      <c r="H88" s="21" t="s">
        <v>221</v>
      </c>
      <c r="I88">
        <v>8829</v>
      </c>
      <c r="J88">
        <v>47.45</v>
      </c>
      <c r="K88">
        <v>31.79</v>
      </c>
      <c r="L88">
        <v>418936.05</v>
      </c>
      <c r="M88">
        <v>280673.90999999997</v>
      </c>
      <c r="N88">
        <v>138262.14000000001</v>
      </c>
    </row>
    <row r="89" spans="1:14" x14ac:dyDescent="0.3">
      <c r="A89">
        <v>494747245</v>
      </c>
      <c r="B89" t="s">
        <v>32</v>
      </c>
      <c r="C89" t="s">
        <v>100</v>
      </c>
      <c r="D89" t="s">
        <v>16</v>
      </c>
      <c r="E89" t="s">
        <v>17</v>
      </c>
      <c r="F89" t="s">
        <v>41</v>
      </c>
      <c r="G89" s="21">
        <v>41700</v>
      </c>
      <c r="H89" s="21" t="s">
        <v>222</v>
      </c>
      <c r="I89">
        <v>5559</v>
      </c>
      <c r="J89">
        <v>255.28</v>
      </c>
      <c r="K89">
        <v>159.41999999999999</v>
      </c>
      <c r="L89">
        <v>1419101.52</v>
      </c>
      <c r="M89">
        <v>886215.78</v>
      </c>
      <c r="N89">
        <v>532885.74</v>
      </c>
    </row>
    <row r="90" spans="1:14" x14ac:dyDescent="0.3">
      <c r="A90">
        <v>513417565</v>
      </c>
      <c r="B90" t="s">
        <v>118</v>
      </c>
      <c r="C90" t="s">
        <v>223</v>
      </c>
      <c r="D90" t="s">
        <v>34</v>
      </c>
      <c r="E90" t="s">
        <v>24</v>
      </c>
      <c r="F90" t="s">
        <v>41</v>
      </c>
      <c r="G90" s="21" t="s">
        <v>224</v>
      </c>
      <c r="H90" s="21" t="s">
        <v>225</v>
      </c>
      <c r="I90">
        <v>522</v>
      </c>
      <c r="J90">
        <v>9.33</v>
      </c>
      <c r="K90">
        <v>6.92</v>
      </c>
      <c r="L90">
        <v>4870.26</v>
      </c>
      <c r="M90">
        <v>3612.24</v>
      </c>
      <c r="N90">
        <v>1258.02</v>
      </c>
    </row>
    <row r="91" spans="1:14" x14ac:dyDescent="0.3">
      <c r="A91">
        <v>345718562</v>
      </c>
      <c r="B91" t="s">
        <v>28</v>
      </c>
      <c r="C91" t="s">
        <v>226</v>
      </c>
      <c r="D91" t="s">
        <v>75</v>
      </c>
      <c r="E91" t="s">
        <v>17</v>
      </c>
      <c r="F91" t="s">
        <v>25</v>
      </c>
      <c r="G91" s="21" t="s">
        <v>227</v>
      </c>
      <c r="H91" s="21" t="s">
        <v>228</v>
      </c>
      <c r="I91">
        <v>4660</v>
      </c>
      <c r="J91">
        <v>47.45</v>
      </c>
      <c r="K91">
        <v>31.79</v>
      </c>
      <c r="L91">
        <v>221117</v>
      </c>
      <c r="M91">
        <v>148141.4</v>
      </c>
      <c r="N91">
        <v>72975.600000000006</v>
      </c>
    </row>
    <row r="92" spans="1:14" x14ac:dyDescent="0.3">
      <c r="A92">
        <v>621386563</v>
      </c>
      <c r="B92" t="s">
        <v>32</v>
      </c>
      <c r="C92" t="s">
        <v>154</v>
      </c>
      <c r="D92" t="s">
        <v>30</v>
      </c>
      <c r="E92" t="s">
        <v>17</v>
      </c>
      <c r="F92" t="s">
        <v>18</v>
      </c>
      <c r="G92" s="21">
        <v>42533</v>
      </c>
      <c r="H92" s="21" t="s">
        <v>229</v>
      </c>
      <c r="I92">
        <v>948</v>
      </c>
      <c r="J92">
        <v>651.21</v>
      </c>
      <c r="K92">
        <v>524.96</v>
      </c>
      <c r="L92">
        <v>617347.07999999996</v>
      </c>
      <c r="M92">
        <v>497662.08</v>
      </c>
      <c r="N92">
        <v>119685</v>
      </c>
    </row>
    <row r="93" spans="1:14" x14ac:dyDescent="0.3">
      <c r="A93">
        <v>240470397</v>
      </c>
      <c r="B93" t="s">
        <v>14</v>
      </c>
      <c r="C93" t="s">
        <v>108</v>
      </c>
      <c r="D93" t="s">
        <v>75</v>
      </c>
      <c r="E93" t="s">
        <v>17</v>
      </c>
      <c r="F93" t="s">
        <v>18</v>
      </c>
      <c r="G93" s="21">
        <v>41827</v>
      </c>
      <c r="H93" s="21">
        <v>41950</v>
      </c>
      <c r="I93">
        <v>9389</v>
      </c>
      <c r="J93">
        <v>47.45</v>
      </c>
      <c r="K93">
        <v>31.79</v>
      </c>
      <c r="L93">
        <v>445508.05</v>
      </c>
      <c r="M93">
        <v>298476.31</v>
      </c>
      <c r="N93">
        <v>147031.74</v>
      </c>
    </row>
    <row r="94" spans="1:14" x14ac:dyDescent="0.3">
      <c r="A94">
        <v>423331391</v>
      </c>
      <c r="B94" t="s">
        <v>118</v>
      </c>
      <c r="C94" t="s">
        <v>128</v>
      </c>
      <c r="D94" t="s">
        <v>30</v>
      </c>
      <c r="E94" t="s">
        <v>24</v>
      </c>
      <c r="F94" t="s">
        <v>41</v>
      </c>
      <c r="G94" s="21" t="s">
        <v>230</v>
      </c>
      <c r="H94" s="21" t="s">
        <v>231</v>
      </c>
      <c r="I94">
        <v>2021</v>
      </c>
      <c r="J94">
        <v>651.21</v>
      </c>
      <c r="K94">
        <v>524.96</v>
      </c>
      <c r="L94">
        <v>1316095.4099999999</v>
      </c>
      <c r="M94">
        <v>1060944.1599999999</v>
      </c>
      <c r="N94">
        <v>255151.25</v>
      </c>
    </row>
    <row r="95" spans="1:14" x14ac:dyDescent="0.3">
      <c r="A95">
        <v>660643374</v>
      </c>
      <c r="B95" t="s">
        <v>28</v>
      </c>
      <c r="C95" t="s">
        <v>232</v>
      </c>
      <c r="D95" t="s">
        <v>71</v>
      </c>
      <c r="E95" t="s">
        <v>24</v>
      </c>
      <c r="F95" t="s">
        <v>18</v>
      </c>
      <c r="G95" s="21" t="s">
        <v>233</v>
      </c>
      <c r="H95" s="21" t="s">
        <v>234</v>
      </c>
      <c r="I95">
        <v>7910</v>
      </c>
      <c r="J95">
        <v>437.2</v>
      </c>
      <c r="K95">
        <v>263.33</v>
      </c>
      <c r="L95">
        <v>3458252</v>
      </c>
      <c r="M95">
        <v>2082940.3</v>
      </c>
      <c r="N95">
        <v>1375311.7</v>
      </c>
    </row>
    <row r="96" spans="1:14" x14ac:dyDescent="0.3">
      <c r="A96">
        <v>963392674</v>
      </c>
      <c r="B96" t="s">
        <v>21</v>
      </c>
      <c r="C96" t="s">
        <v>235</v>
      </c>
      <c r="D96" t="s">
        <v>75</v>
      </c>
      <c r="E96" t="s">
        <v>17</v>
      </c>
      <c r="F96" t="s">
        <v>25</v>
      </c>
      <c r="G96" s="21">
        <v>40757</v>
      </c>
      <c r="H96" s="21" t="s">
        <v>236</v>
      </c>
      <c r="I96">
        <v>8156</v>
      </c>
      <c r="J96">
        <v>47.45</v>
      </c>
      <c r="K96">
        <v>31.79</v>
      </c>
      <c r="L96">
        <v>387002.2</v>
      </c>
      <c r="M96">
        <v>259279.24</v>
      </c>
      <c r="N96">
        <v>127722.96</v>
      </c>
    </row>
    <row r="97" spans="1:14" x14ac:dyDescent="0.3">
      <c r="A97">
        <v>512878119</v>
      </c>
      <c r="B97" t="s">
        <v>32</v>
      </c>
      <c r="C97" t="s">
        <v>97</v>
      </c>
      <c r="D97" t="s">
        <v>59</v>
      </c>
      <c r="E97" t="s">
        <v>24</v>
      </c>
      <c r="F97" t="s">
        <v>41</v>
      </c>
      <c r="G97" s="21" t="s">
        <v>237</v>
      </c>
      <c r="H97" s="21">
        <v>40611</v>
      </c>
      <c r="I97">
        <v>888</v>
      </c>
      <c r="J97">
        <v>109.28</v>
      </c>
      <c r="K97">
        <v>35.840000000000003</v>
      </c>
      <c r="L97">
        <v>97040.639999999999</v>
      </c>
      <c r="M97">
        <v>31825.919999999998</v>
      </c>
      <c r="N97">
        <v>65214.720000000001</v>
      </c>
    </row>
    <row r="98" spans="1:14" x14ac:dyDescent="0.3">
      <c r="A98">
        <v>810711038</v>
      </c>
      <c r="B98" t="s">
        <v>55</v>
      </c>
      <c r="C98" t="s">
        <v>238</v>
      </c>
      <c r="D98" t="s">
        <v>34</v>
      </c>
      <c r="E98" t="s">
        <v>17</v>
      </c>
      <c r="F98" t="s">
        <v>31</v>
      </c>
      <c r="G98" s="21">
        <v>40858</v>
      </c>
      <c r="H98" s="21" t="s">
        <v>239</v>
      </c>
      <c r="I98">
        <v>6267</v>
      </c>
      <c r="J98">
        <v>9.33</v>
      </c>
      <c r="K98">
        <v>6.92</v>
      </c>
      <c r="L98">
        <v>58471.11</v>
      </c>
      <c r="M98">
        <v>43367.64</v>
      </c>
      <c r="N98">
        <v>15103.47</v>
      </c>
    </row>
    <row r="99" spans="1:14" x14ac:dyDescent="0.3">
      <c r="A99">
        <v>728815257</v>
      </c>
      <c r="B99" t="s">
        <v>32</v>
      </c>
      <c r="C99" t="s">
        <v>154</v>
      </c>
      <c r="D99" t="s">
        <v>45</v>
      </c>
      <c r="E99" t="s">
        <v>17</v>
      </c>
      <c r="F99" t="s">
        <v>25</v>
      </c>
      <c r="G99" s="21">
        <v>42375</v>
      </c>
      <c r="H99" s="21" t="s">
        <v>240</v>
      </c>
      <c r="I99">
        <v>1485</v>
      </c>
      <c r="J99">
        <v>154.06</v>
      </c>
      <c r="K99">
        <v>90.93</v>
      </c>
      <c r="L99">
        <v>228779.1</v>
      </c>
      <c r="M99">
        <v>135031.04999999999</v>
      </c>
      <c r="N99">
        <v>93748.05</v>
      </c>
    </row>
    <row r="100" spans="1:14" x14ac:dyDescent="0.3">
      <c r="A100">
        <v>559427106</v>
      </c>
      <c r="B100" t="s">
        <v>196</v>
      </c>
      <c r="C100" t="s">
        <v>197</v>
      </c>
      <c r="D100" t="s">
        <v>49</v>
      </c>
      <c r="E100" t="s">
        <v>17</v>
      </c>
      <c r="F100" t="s">
        <v>41</v>
      </c>
      <c r="G100" s="21" t="s">
        <v>241</v>
      </c>
      <c r="H100" s="21">
        <v>42224</v>
      </c>
      <c r="I100">
        <v>5767</v>
      </c>
      <c r="J100">
        <v>81.73</v>
      </c>
      <c r="K100">
        <v>56.67</v>
      </c>
      <c r="L100">
        <v>471336.91</v>
      </c>
      <c r="M100">
        <v>326815.89</v>
      </c>
      <c r="N100">
        <v>144521.01999999999</v>
      </c>
    </row>
    <row r="101" spans="1:14" x14ac:dyDescent="0.3">
      <c r="A101">
        <v>665095412</v>
      </c>
      <c r="B101" t="s">
        <v>32</v>
      </c>
      <c r="C101" t="s">
        <v>242</v>
      </c>
      <c r="D101" t="s">
        <v>40</v>
      </c>
      <c r="E101" t="s">
        <v>17</v>
      </c>
      <c r="F101" t="s">
        <v>31</v>
      </c>
      <c r="G101" s="21">
        <v>41184</v>
      </c>
      <c r="H101" s="21" t="s">
        <v>243</v>
      </c>
      <c r="I101">
        <v>5367</v>
      </c>
      <c r="J101">
        <v>668.27</v>
      </c>
      <c r="K101">
        <v>502.54</v>
      </c>
      <c r="L101">
        <v>3586605.09</v>
      </c>
      <c r="M101">
        <v>2697132.18</v>
      </c>
      <c r="N101">
        <v>889472.91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Analysis</vt:lpstr>
      <vt:lpstr>Master Data</vt:lpstr>
      <vt:lpstr>input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shubham arya</cp:lastModifiedBy>
  <dcterms:created xsi:type="dcterms:W3CDTF">2015-06-05T18:17:20Z</dcterms:created>
  <dcterms:modified xsi:type="dcterms:W3CDTF">2023-02-21T14:39:29Z</dcterms:modified>
</cp:coreProperties>
</file>