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29A7B078-0C0E-4FB8-A8F9-B4AE73038DC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8" r:id="rId1"/>
    <sheet name="SalesOrders" sheetId="1" r:id="rId2"/>
    <sheet name="MyLinks" sheetId="12" r:id="rId3"/>
  </sheets>
  <definedNames>
    <definedName name="_xlnm._FilterDatabase" localSheetId="1" hidden="1">SalesOrders!$A$1:$H$44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1" l="1"/>
  <c r="J17" i="1"/>
  <c r="J18" i="1"/>
  <c r="J19" i="1"/>
  <c r="J20" i="1"/>
  <c r="J21" i="1"/>
  <c r="J22" i="1"/>
  <c r="J23" i="1"/>
  <c r="J24" i="1"/>
  <c r="J25" i="1"/>
  <c r="J15" i="1"/>
  <c r="A8" i="1" s="1"/>
  <c r="N15" i="1"/>
  <c r="M15" i="1"/>
  <c r="N16" i="1"/>
  <c r="N17" i="1"/>
  <c r="N18" i="1"/>
  <c r="N19" i="1"/>
  <c r="N20" i="1"/>
  <c r="N21" i="1"/>
  <c r="N22" i="1"/>
  <c r="N23" i="1"/>
  <c r="N24" i="1"/>
  <c r="N25" i="1"/>
  <c r="M17" i="1"/>
  <c r="M18" i="1"/>
  <c r="M19" i="1"/>
  <c r="M20" i="1"/>
  <c r="M21" i="1"/>
  <c r="M22" i="1"/>
  <c r="M23" i="1"/>
  <c r="M24" i="1"/>
  <c r="M25" i="1"/>
  <c r="M16" i="1"/>
  <c r="N7" i="1"/>
  <c r="M8" i="1"/>
  <c r="M9" i="1"/>
  <c r="N10" i="1"/>
  <c r="N8" i="1"/>
  <c r="N9" i="1"/>
  <c r="N6" i="1"/>
  <c r="M7" i="1"/>
  <c r="M10" i="1"/>
  <c r="M6" i="1"/>
  <c r="L10" i="1"/>
  <c r="L9" i="1"/>
  <c r="L8" i="1"/>
  <c r="L7" i="1"/>
  <c r="L6" i="1"/>
  <c r="L2" i="1"/>
  <c r="K2" i="1"/>
  <c r="A13" i="1" l="1"/>
  <c r="A2" i="1"/>
  <c r="A37" i="1"/>
  <c r="A29" i="1"/>
  <c r="A21" i="1"/>
  <c r="A5" i="1"/>
  <c r="A39" i="1"/>
  <c r="A31" i="1"/>
  <c r="A23" i="1"/>
  <c r="A15" i="1"/>
  <c r="A7" i="1"/>
  <c r="A38" i="1"/>
  <c r="A30" i="1"/>
  <c r="A22" i="1"/>
  <c r="A14" i="1"/>
  <c r="A6" i="1"/>
  <c r="A44" i="1"/>
  <c r="A36" i="1"/>
  <c r="A28" i="1"/>
  <c r="A20" i="1"/>
  <c r="A12" i="1"/>
  <c r="A4" i="1"/>
  <c r="A43" i="1"/>
  <c r="A35" i="1"/>
  <c r="A27" i="1"/>
  <c r="A19" i="1"/>
  <c r="A11" i="1"/>
  <c r="A3" i="1"/>
  <c r="R19" i="1" s="1"/>
  <c r="A42" i="1"/>
  <c r="A34" i="1"/>
  <c r="A26" i="1"/>
  <c r="A18" i="1"/>
  <c r="A10" i="1"/>
  <c r="R15" i="1"/>
  <c r="A41" i="1"/>
  <c r="A33" i="1"/>
  <c r="A25" i="1"/>
  <c r="A17" i="1"/>
  <c r="A9" i="1"/>
  <c r="R17" i="1"/>
  <c r="A40" i="1"/>
  <c r="A32" i="1"/>
  <c r="A24" i="1"/>
  <c r="A16" i="1"/>
  <c r="R18" i="1" l="1"/>
  <c r="R24" i="1"/>
  <c r="R23" i="1"/>
  <c r="R21" i="1"/>
  <c r="R25" i="1"/>
  <c r="R16" i="1"/>
  <c r="R20" i="1"/>
  <c r="R22" i="1"/>
</calcChain>
</file>

<file path=xl/sharedStrings.xml><?xml version="1.0" encoding="utf-8"?>
<sst xmlns="http://schemas.openxmlformats.org/spreadsheetml/2006/main" count="227" uniqueCount="58">
  <si>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</si>
  <si>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</si>
  <si>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</si>
  <si>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</si>
  <si>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</si>
  <si>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</si>
  <si>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</si>
  <si>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</si>
  <si>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</si>
  <si>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</si>
  <si>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</si>
  <si>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</si>
  <si>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</si>
  <si>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</si>
  <si>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</si>
  <si>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</si>
  <si>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</si>
  <si>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</si>
  <si>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</si>
  <si>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</si>
  <si>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</si>
  <si>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</si>
  <si>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</si>
  <si>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Contextures Recommends</t>
  </si>
  <si>
    <t>Excel Pivot Tables Blog</t>
  </si>
  <si>
    <t>Contextures Excel Blog</t>
  </si>
  <si>
    <t>Contextures Excel Tips Website</t>
  </si>
  <si>
    <t>Central</t>
  </si>
  <si>
    <t>West</t>
  </si>
  <si>
    <t>East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</si>
  <si>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</si>
  <si>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</si>
  <si>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</si>
  <si>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</si>
  <si>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Online Instruction Page</t>
  </si>
  <si>
    <t>Related tutorials</t>
  </si>
  <si>
    <t>Notes</t>
  </si>
  <si>
    <t>•</t>
  </si>
  <si>
    <t>Named Excel Tables</t>
  </si>
  <si>
    <t>Sample Data for Excel</t>
  </si>
  <si>
    <t>Data Entry Tips</t>
  </si>
  <si>
    <t>The Total column could be changed to a formula, to multiply the Units and Cost columns.</t>
  </si>
  <si>
    <t>More Excel Sample Files</t>
  </si>
  <si>
    <t>Get emails with Excel tips, links, and news</t>
  </si>
  <si>
    <t>Excel tools and training, recommended by Debra</t>
  </si>
  <si>
    <t>Excel Products</t>
  </si>
  <si>
    <t>SalesOrders sheet has office supply sales data for a fictional company</t>
  </si>
  <si>
    <t xml:space="preserve">Each row represents an order. </t>
  </si>
  <si>
    <t>Office Supply Sales Data</t>
  </si>
  <si>
    <t>Excel tutorials and tips, with comments and questions</t>
  </si>
  <si>
    <t>counta</t>
  </si>
  <si>
    <t>count</t>
  </si>
  <si>
    <t># of records</t>
  </si>
  <si>
    <t>pencil</t>
  </si>
  <si>
    <t>Total Units</t>
  </si>
  <si>
    <t>Total Cost</t>
  </si>
  <si>
    <t>Total unit saled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</si>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</sst>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12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8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0" fillId="0" borderId="0" xfId="0"/>
    <xf numFmtId="0" fontId="6" fillId="0" borderId="0" xfId="0" applyFont="1"/>
    <xf numFmtId="0" fontId="0" fillId="0" borderId="0" xfId="0" applyAlignment="1">
      <alignment horizontal="right"/>
    </xf>
    <xf numFmtId="0" fontId="3" fillId="0" borderId="0" xfId="2" applyAlignment="1" applyProtection="1"/>
    <xf numFmtId="0" fontId="5" fillId="0" borderId="0" xfId="0" applyFont="1" applyAlignment="1">
      <alignment vertical="center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</xf>
    <xf numFmtId="0" fontId="0" fillId="0" borderId="0" xfId="0" applyAlignment="1">
      <alignment horizontal="right" vertical="top" wrapText="1"/>
    </xf>
    <xf numFmtId="0" fontId="7" fillId="0" borderId="0" xfId="0" applyFont="1" applyAlignment="1">
      <alignment vertical="top"/>
    </xf>
    <xf numFmtId="0" fontId="3" fillId="0" borderId="0" xfId="2" applyAlignment="1"/>
    <xf numFmtId="0" fontId="8" fillId="0" borderId="0" xfId="3" applyAlignment="1">
      <alignment horizontal="left"/>
    </xf>
    <xf numFmtId="0" fontId="8" fillId="0" borderId="0" xfId="3" applyAlignment="1" applyProtection="1"/>
    <xf numFmtId="0" fontId="7" fillId="0" borderId="0" xfId="0" applyFont="1" applyAlignment="1">
      <alignment horizontal="left" vertical="top" indent="2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2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7" xfId="0" applyFont="1" applyBorder="1" applyAlignment="1">
      <alignment vertical="center"/>
    </xf>
    <xf numFmtId="0" fontId="9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164" fontId="9" fillId="0" borderId="1" xfId="0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43" fontId="9" fillId="0" borderId="2" xfId="1" applyNumberFormat="1" applyFont="1" applyBorder="1" applyAlignment="1">
      <alignment horizontal="left" vertical="center"/>
    </xf>
    <xf numFmtId="43" fontId="9" fillId="0" borderId="3" xfId="1" applyNumberFormat="1" applyFont="1" applyBorder="1" applyAlignment="1">
      <alignment vertical="center"/>
    </xf>
    <xf numFmtId="164" fontId="9" fillId="0" borderId="4" xfId="0" applyNumberFormat="1" applyFont="1" applyBorder="1" applyAlignment="1">
      <alignment vertical="center"/>
    </xf>
    <xf numFmtId="0" fontId="9" fillId="0" borderId="5" xfId="0" applyFont="1" applyBorder="1" applyAlignment="1">
      <alignment vertical="center"/>
    </xf>
    <xf numFmtId="43" fontId="9" fillId="0" borderId="5" xfId="1" applyNumberFormat="1" applyFont="1" applyBorder="1" applyAlignment="1">
      <alignment horizontal="left" vertical="center"/>
    </xf>
    <xf numFmtId="43" fontId="9" fillId="0" borderId="6" xfId="1" applyNumberFormat="1" applyFont="1" applyBorder="1" applyAlignment="1">
      <alignment vertical="center"/>
    </xf>
  </cellXfs>
  <cellStyles count="6">
    <cellStyle name="Comma" xfId="1" builtinId="3"/>
    <cellStyle name="Ctx_Hyperlink" xfId="2" xr:uid="{00000000-0005-0000-0000-000001000000}"/>
    <cellStyle name="Hyperlink" xfId="3" builtinId="8"/>
    <cellStyle name="Hyperlink 2" xfId="5" xr:uid="{EB666C6D-407C-40C7-A692-53700D36DD5D}"/>
    <cellStyle name="Normal" xfId="0" builtinId="0" customBuiltin="1"/>
    <cellStyle name="Normal 4" xfId="4" xr:uid="{1A867160-CFF8-4CFB-9486-A3FC92514B8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68580</xdr:rowOff>
    </xdr:from>
    <xdr:to>
      <xdr:col>2</xdr:col>
      <xdr:colOff>1478281</xdr:colOff>
      <xdr:row>2</xdr:row>
      <xdr:rowOff>160020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71701" cy="365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0"/>
  <dimension ref="B1:C21"/>
  <sheetViews>
    <sheetView showGridLines="0" zoomScaleNormal="100" workbookViewId="0">
      <pane ySplit="3" topLeftCell="A4" activePane="bottomLeft" state="frozen"/>
      <selection pane="bottomLeft" activeCell="B6" sqref="B6"/>
    </sheetView>
  </sheetViews>
  <sheetFormatPr defaultColWidth="9.109375" defaultRowHeight="14.4" x14ac:dyDescent="0.3"/>
  <cols>
    <col min="1" max="1" width="9.109375" style="1"/>
    <col min="2" max="2" width="2.88671875" style="1" customWidth="1"/>
    <col min="3" max="3" width="31.44140625" style="1" customWidth="1"/>
    <col min="4" max="16384" width="9.109375" style="1"/>
  </cols>
  <sheetData>
    <row r="1" spans="2:3" ht="7.5" customHeight="1" x14ac:dyDescent="0.3"/>
    <row r="4" spans="2:3" ht="9" customHeight="1" x14ac:dyDescent="0.3"/>
    <row r="5" spans="2:3" ht="15.6" x14ac:dyDescent="0.3">
      <c r="C5" s="2" t="s">
        <v>34</v>
      </c>
    </row>
    <row r="6" spans="2:3" x14ac:dyDescent="0.3">
      <c r="B6" s="3"/>
      <c r="C6" s="13" t="s">
        <v>39</v>
      </c>
    </row>
    <row r="7" spans="2:3" ht="15.6" x14ac:dyDescent="0.3">
      <c r="B7" s="3"/>
      <c r="C7" s="14" t="s">
        <v>48</v>
      </c>
    </row>
    <row r="8" spans="2:3" ht="9" customHeight="1" x14ac:dyDescent="0.3"/>
    <row r="9" spans="2:3" ht="15.6" x14ac:dyDescent="0.3">
      <c r="B9" s="3"/>
      <c r="C9" s="2" t="s">
        <v>35</v>
      </c>
    </row>
    <row r="10" spans="2:3" x14ac:dyDescent="0.3">
      <c r="C10" s="12" t="s">
        <v>42</v>
      </c>
    </row>
    <row r="11" spans="2:3" x14ac:dyDescent="0.3">
      <c r="B11" s="3"/>
      <c r="C11" s="13" t="s">
        <v>38</v>
      </c>
    </row>
    <row r="12" spans="2:3" x14ac:dyDescent="0.3">
      <c r="C12" s="12" t="s">
        <v>40</v>
      </c>
    </row>
    <row r="13" spans="2:3" ht="9" customHeight="1" x14ac:dyDescent="0.3"/>
    <row r="14" spans="2:3" ht="15.6" x14ac:dyDescent="0.3">
      <c r="C14" s="2" t="s">
        <v>36</v>
      </c>
    </row>
    <row r="15" spans="2:3" ht="15.6" x14ac:dyDescent="0.3">
      <c r="B15" s="9" t="s">
        <v>37</v>
      </c>
      <c r="C15" s="10" t="s">
        <v>46</v>
      </c>
    </row>
    <row r="16" spans="2:3" x14ac:dyDescent="0.3">
      <c r="B16" s="9" t="s">
        <v>37</v>
      </c>
      <c r="C16" t="s">
        <v>47</v>
      </c>
    </row>
    <row r="17" spans="2:3" ht="15.6" x14ac:dyDescent="0.3">
      <c r="B17" s="9" t="s">
        <v>37</v>
      </c>
      <c r="C17" s="10" t="s">
        <v>41</v>
      </c>
    </row>
    <row r="18" spans="2:3" x14ac:dyDescent="0.3">
      <c r="C18"/>
    </row>
    <row r="19" spans="2:3" x14ac:dyDescent="0.3">
      <c r="C19"/>
    </row>
    <row r="20" spans="2:3" x14ac:dyDescent="0.3">
      <c r="C20"/>
    </row>
    <row r="21" spans="2:3" x14ac:dyDescent="0.3">
      <c r="C21"/>
    </row>
  </sheetData>
  <sortState xmlns:xlrd2="http://schemas.microsoft.com/office/spreadsheetml/2017/richdata2" ref="B19:C35">
    <sortCondition ref="B19"/>
  </sortState>
  <hyperlinks>
    <hyperlink ref="C6" r:id="rId1" xr:uid="{00000000-0004-0000-0000-000001000000}"/>
    <hyperlink ref="C11" r:id="rId2" xr:uid="{00000000-0004-0000-0000-000002000000}"/>
    <hyperlink ref="C12" r:id="rId3" location="numberdate" xr:uid="{00000000-0004-0000-0000-000004000000}"/>
    <hyperlink ref="C10" r:id="rId4" xr:uid="{542F5451-4623-475D-B6BF-6362136F0245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57"/>
  <sheetViews>
    <sheetView showGridLines="0" tabSelected="1" zoomScaleNormal="100" workbookViewId="0">
      <pane ySplit="1" topLeftCell="A2" activePane="bottomLeft" state="frozen"/>
      <selection pane="bottomLeft" activeCell="D2" sqref="D2"/>
    </sheetView>
  </sheetViews>
  <sheetFormatPr defaultColWidth="9.109375" defaultRowHeight="14.4" x14ac:dyDescent="0.3"/>
  <cols>
    <col min="1" max="1" width="9.109375" style="5"/>
    <col min="2" max="2" width="11.5546875" style="6" customWidth="1"/>
    <col min="3" max="3" width="8.6640625" style="6" customWidth="1"/>
    <col min="4" max="4" width="9.5546875" style="6" customWidth="1"/>
    <col min="5" max="5" width="7.6640625" style="6" customWidth="1"/>
    <col min="6" max="6" width="7.33203125" style="7" customWidth="1"/>
    <col min="7" max="7" width="10.5546875" style="8" customWidth="1"/>
    <col min="8" max="8" width="10.109375" style="6" bestFit="1" customWidth="1"/>
    <col min="9" max="16384" width="9.109375" style="5"/>
  </cols>
  <sheetData>
    <row r="1" spans="1:18" x14ac:dyDescent="0.3">
      <c r="A1" s="5" t="s">
        <v>57</v>
      </c>
      <c r="B1" s="24" t="s">
        <v>22</v>
      </c>
      <c r="C1" s="25" t="s">
        <v>0</v>
      </c>
      <c r="D1" s="25" t="s">
        <v>1</v>
      </c>
      <c r="E1" s="26" t="s">
        <v>2</v>
      </c>
      <c r="F1" s="26" t="s">
        <v>3</v>
      </c>
      <c r="G1" s="26" t="s">
        <v>14</v>
      </c>
      <c r="H1" s="27" t="s">
        <v>4</v>
      </c>
      <c r="K1" s="5" t="s">
        <v>50</v>
      </c>
      <c r="L1" s="5" t="s">
        <v>51</v>
      </c>
    </row>
    <row r="2" spans="1:18" x14ac:dyDescent="0.3">
      <c r="A2" s="5">
        <f>VLOOKUP(C2&amp;D2,$J$15:$O$25,6,FALSE)</f>
        <v>1</v>
      </c>
      <c r="B2" s="28">
        <v>44202</v>
      </c>
      <c r="C2" s="29" t="s">
        <v>29</v>
      </c>
      <c r="D2" s="29" t="s">
        <v>7</v>
      </c>
      <c r="E2" s="18" t="s">
        <v>15</v>
      </c>
      <c r="F2" s="29">
        <v>95</v>
      </c>
      <c r="G2" s="30">
        <v>1.99</v>
      </c>
      <c r="H2" s="31">
        <v>189.05</v>
      </c>
      <c r="K2" s="5">
        <f>COUNTA(SalesOrders!$C$2:$C$44)</f>
        <v>43</v>
      </c>
      <c r="L2" s="5">
        <f>COUNT(SalesOrders!$F$2:$F$44)</f>
        <v>43</v>
      </c>
    </row>
    <row r="3" spans="1:18" x14ac:dyDescent="0.3">
      <c r="A3" s="5">
        <f t="shared" ref="A3:A44" si="0">VLOOKUP(C3&amp;D3,$J$15:$O$25,6,FALSE)</f>
        <v>2</v>
      </c>
      <c r="B3" s="28">
        <v>44219</v>
      </c>
      <c r="C3" s="29" t="s">
        <v>27</v>
      </c>
      <c r="D3" s="29" t="s">
        <v>8</v>
      </c>
      <c r="E3" s="18" t="s">
        <v>16</v>
      </c>
      <c r="F3" s="29">
        <v>50</v>
      </c>
      <c r="G3" s="30">
        <v>19.989999999999998</v>
      </c>
      <c r="H3" s="31">
        <v>999.49999999999989</v>
      </c>
    </row>
    <row r="4" spans="1:18" x14ac:dyDescent="0.3">
      <c r="A4" s="5">
        <f t="shared" si="0"/>
        <v>3</v>
      </c>
      <c r="B4" s="28">
        <v>44236</v>
      </c>
      <c r="C4" s="29" t="s">
        <v>27</v>
      </c>
      <c r="D4" s="29" t="s">
        <v>6</v>
      </c>
      <c r="E4" s="18" t="s">
        <v>15</v>
      </c>
      <c r="F4" s="29">
        <v>36</v>
      </c>
      <c r="G4" s="30">
        <v>4.99</v>
      </c>
      <c r="H4" s="31">
        <v>179.64000000000001</v>
      </c>
    </row>
    <row r="5" spans="1:18" x14ac:dyDescent="0.3">
      <c r="A5" s="5">
        <f t="shared" si="0"/>
        <v>4</v>
      </c>
      <c r="B5" s="28">
        <v>44253</v>
      </c>
      <c r="C5" s="29" t="s">
        <v>27</v>
      </c>
      <c r="D5" s="29" t="s">
        <v>5</v>
      </c>
      <c r="E5" s="18" t="s">
        <v>17</v>
      </c>
      <c r="F5" s="29">
        <v>27</v>
      </c>
      <c r="G5" s="30">
        <v>19.989999999999998</v>
      </c>
      <c r="H5" s="31">
        <v>539.7299999999999</v>
      </c>
      <c r="K5" s="21" t="s">
        <v>2</v>
      </c>
      <c r="L5" s="21" t="s">
        <v>52</v>
      </c>
      <c r="M5" s="20" t="s">
        <v>54</v>
      </c>
      <c r="N5" s="20" t="s">
        <v>55</v>
      </c>
    </row>
    <row r="6" spans="1:18" x14ac:dyDescent="0.3">
      <c r="A6" s="5">
        <f t="shared" si="0"/>
        <v>5</v>
      </c>
      <c r="B6" s="28">
        <v>44270</v>
      </c>
      <c r="C6" s="29" t="s">
        <v>28</v>
      </c>
      <c r="D6" s="29" t="s">
        <v>13</v>
      </c>
      <c r="E6" s="18" t="s">
        <v>15</v>
      </c>
      <c r="F6" s="29">
        <v>56</v>
      </c>
      <c r="G6" s="30">
        <v>2.99</v>
      </c>
      <c r="H6" s="31">
        <v>167.44</v>
      </c>
      <c r="K6" s="22" t="s">
        <v>15</v>
      </c>
      <c r="L6" s="23">
        <f>COUNTIF(SalesOrders!$E$2:$E$44,K6)</f>
        <v>13</v>
      </c>
      <c r="M6" s="5">
        <f>SUMIF(E:E,K6,F:F)</f>
        <v>716</v>
      </c>
      <c r="N6" s="5">
        <f>SUMIF($E$2:$E$44,K6,$H$2:$H$44)</f>
        <v>2135.1400000000003</v>
      </c>
    </row>
    <row r="7" spans="1:18" x14ac:dyDescent="0.3">
      <c r="A7" s="5">
        <f t="shared" si="0"/>
        <v>1</v>
      </c>
      <c r="B7" s="28">
        <v>44287</v>
      </c>
      <c r="C7" s="29" t="s">
        <v>29</v>
      </c>
      <c r="D7" s="29" t="s">
        <v>7</v>
      </c>
      <c r="E7" s="18" t="s">
        <v>16</v>
      </c>
      <c r="F7" s="29">
        <v>60</v>
      </c>
      <c r="G7" s="30">
        <v>4.99</v>
      </c>
      <c r="H7" s="31">
        <v>299.40000000000003</v>
      </c>
      <c r="K7" s="22" t="s">
        <v>17</v>
      </c>
      <c r="L7" s="23">
        <f>COUNTIF(SalesOrders!$E$2:$E$44,K7)</f>
        <v>5</v>
      </c>
      <c r="M7" s="5">
        <f>SUMIF(E:E,K7,F:F)</f>
        <v>278</v>
      </c>
      <c r="N7" s="5">
        <f>SUMIF($E$2:$E$44,K7,$H$2:$H$44)</f>
        <v>2045.2199999999998</v>
      </c>
    </row>
    <row r="8" spans="1:18" x14ac:dyDescent="0.3">
      <c r="A8" s="5">
        <f t="shared" si="0"/>
        <v>6</v>
      </c>
      <c r="B8" s="28">
        <v>44304</v>
      </c>
      <c r="C8" s="29" t="s">
        <v>27</v>
      </c>
      <c r="D8" s="29" t="s">
        <v>18</v>
      </c>
      <c r="E8" s="18" t="s">
        <v>15</v>
      </c>
      <c r="F8" s="29">
        <v>75</v>
      </c>
      <c r="G8" s="30">
        <v>1.99</v>
      </c>
      <c r="H8" s="31">
        <v>149.25</v>
      </c>
      <c r="K8" s="22" t="s">
        <v>16</v>
      </c>
      <c r="L8" s="23">
        <f>COUNTIF(E:E,K8)</f>
        <v>15</v>
      </c>
      <c r="M8" s="5">
        <f>SUMIF(E:E,K8,F:F)</f>
        <v>722</v>
      </c>
      <c r="N8" s="5">
        <f>SUMIF($E$2:$E$44,K8,$H$2:$H$44)</f>
        <v>9577.65</v>
      </c>
    </row>
    <row r="9" spans="1:18" x14ac:dyDescent="0.3">
      <c r="A9" s="5">
        <f t="shared" si="0"/>
        <v>3</v>
      </c>
      <c r="B9" s="28">
        <v>44321</v>
      </c>
      <c r="C9" s="29" t="s">
        <v>27</v>
      </c>
      <c r="D9" s="29" t="s">
        <v>6</v>
      </c>
      <c r="E9" s="18" t="s">
        <v>15</v>
      </c>
      <c r="F9" s="29">
        <v>90</v>
      </c>
      <c r="G9" s="30">
        <v>4.99</v>
      </c>
      <c r="H9" s="31">
        <v>449.1</v>
      </c>
      <c r="K9" s="22" t="s">
        <v>20</v>
      </c>
      <c r="L9" s="23">
        <f>COUNTIF(E:E,K9)</f>
        <v>3</v>
      </c>
      <c r="M9" s="5">
        <f>SUMIF(E:E,K9,F:F)</f>
        <v>10</v>
      </c>
      <c r="N9" s="5">
        <f>SUMIF($E$2:$E$44,K9,$H$2:$H$44)</f>
        <v>1700</v>
      </c>
    </row>
    <row r="10" spans="1:18" x14ac:dyDescent="0.3">
      <c r="A10" s="5">
        <f t="shared" si="0"/>
        <v>7</v>
      </c>
      <c r="B10" s="28">
        <v>44338</v>
      </c>
      <c r="C10" s="29" t="s">
        <v>28</v>
      </c>
      <c r="D10" s="29" t="s">
        <v>9</v>
      </c>
      <c r="E10" s="18" t="s">
        <v>15</v>
      </c>
      <c r="F10" s="29">
        <v>32</v>
      </c>
      <c r="G10" s="30">
        <v>1.99</v>
      </c>
      <c r="H10" s="31">
        <v>63.68</v>
      </c>
      <c r="K10" s="22" t="s">
        <v>21</v>
      </c>
      <c r="L10" s="23">
        <f>COUNTIF(E:E,K10)</f>
        <v>7</v>
      </c>
      <c r="M10" s="5">
        <f>SUMIF(E:E,K10,F:F)</f>
        <v>395</v>
      </c>
      <c r="N10" s="5">
        <f>SUMIF($E$2:$E$44,K10,$H$2:$H$44)</f>
        <v>4169.87</v>
      </c>
    </row>
    <row r="11" spans="1:18" x14ac:dyDescent="0.3">
      <c r="A11" s="5">
        <f t="shared" si="0"/>
        <v>1</v>
      </c>
      <c r="B11" s="28">
        <v>44355</v>
      </c>
      <c r="C11" s="29" t="s">
        <v>29</v>
      </c>
      <c r="D11" s="29" t="s">
        <v>7</v>
      </c>
      <c r="E11" s="18" t="s">
        <v>16</v>
      </c>
      <c r="F11" s="29">
        <v>60</v>
      </c>
      <c r="G11" s="30">
        <v>8.99</v>
      </c>
      <c r="H11" s="31">
        <v>539.4</v>
      </c>
      <c r="K11" s="22"/>
    </row>
    <row r="12" spans="1:18" x14ac:dyDescent="0.3">
      <c r="A12" s="5">
        <f t="shared" si="0"/>
        <v>8</v>
      </c>
      <c r="B12" s="28">
        <v>44372</v>
      </c>
      <c r="C12" s="29" t="s">
        <v>27</v>
      </c>
      <c r="D12" s="29" t="s">
        <v>12</v>
      </c>
      <c r="E12" s="18" t="s">
        <v>15</v>
      </c>
      <c r="F12" s="29">
        <v>90</v>
      </c>
      <c r="G12" s="30">
        <v>4.99</v>
      </c>
      <c r="H12" s="31">
        <v>449.1</v>
      </c>
      <c r="K12"/>
    </row>
    <row r="13" spans="1:18" x14ac:dyDescent="0.3">
      <c r="A13" s="5">
        <f t="shared" si="0"/>
        <v>9</v>
      </c>
      <c r="B13" s="28">
        <v>44389</v>
      </c>
      <c r="C13" s="29" t="s">
        <v>29</v>
      </c>
      <c r="D13" s="29" t="s">
        <v>11</v>
      </c>
      <c r="E13" s="18" t="s">
        <v>16</v>
      </c>
      <c r="F13" s="29">
        <v>29</v>
      </c>
      <c r="G13" s="30">
        <v>1.99</v>
      </c>
      <c r="H13" s="31">
        <v>57.71</v>
      </c>
      <c r="K13"/>
    </row>
    <row r="14" spans="1:18" x14ac:dyDescent="0.3">
      <c r="A14" s="5">
        <f t="shared" si="0"/>
        <v>10</v>
      </c>
      <c r="B14" s="28">
        <v>44406</v>
      </c>
      <c r="C14" s="29" t="s">
        <v>29</v>
      </c>
      <c r="D14" s="29" t="s">
        <v>19</v>
      </c>
      <c r="E14" s="18" t="s">
        <v>16</v>
      </c>
      <c r="F14" s="29">
        <v>81</v>
      </c>
      <c r="G14" s="30">
        <v>19.989999999999998</v>
      </c>
      <c r="H14" s="31">
        <v>1619.1899999999998</v>
      </c>
      <c r="J14" s="5" t="s">
        <v>57</v>
      </c>
      <c r="K14" s="25" t="s">
        <v>0</v>
      </c>
      <c r="L14" s="25" t="s">
        <v>1</v>
      </c>
      <c r="M14" s="5" t="s">
        <v>56</v>
      </c>
      <c r="N14" s="5" t="s">
        <v>55</v>
      </c>
      <c r="O14" s="5" t="s">
        <v>57</v>
      </c>
      <c r="P14" s="25" t="s">
        <v>0</v>
      </c>
      <c r="Q14" s="25" t="s">
        <v>1</v>
      </c>
    </row>
    <row r="15" spans="1:18" x14ac:dyDescent="0.3">
      <c r="A15" s="5">
        <f t="shared" si="0"/>
        <v>1</v>
      </c>
      <c r="B15" s="28">
        <v>44423</v>
      </c>
      <c r="C15" s="29" t="s">
        <v>29</v>
      </c>
      <c r="D15" s="29" t="s">
        <v>7</v>
      </c>
      <c r="E15" s="18" t="s">
        <v>15</v>
      </c>
      <c r="F15" s="29">
        <v>35</v>
      </c>
      <c r="G15" s="30">
        <v>4.99</v>
      </c>
      <c r="H15" s="31">
        <v>174.65</v>
      </c>
      <c r="J15" s="5" t="str">
        <f>K15&amp;L15</f>
        <v>EastJones</v>
      </c>
      <c r="K15" s="29" t="s">
        <v>29</v>
      </c>
      <c r="L15" s="29" t="s">
        <v>7</v>
      </c>
      <c r="M15" s="5">
        <f>SUMIFS($F$2:$F$44,$C$2:$C$44,$K15,$D$2:$D$44,$L15)</f>
        <v>396</v>
      </c>
      <c r="N15" s="5">
        <f>SUMIFS($H$2:$H$44,$C$2:$C$44,$K15,$D$2:$D$44,$L15)</f>
        <v>2363.04</v>
      </c>
      <c r="O15" s="5">
        <v>1</v>
      </c>
      <c r="P15" s="29" t="s">
        <v>29</v>
      </c>
      <c r="Q15" s="29" t="s">
        <v>7</v>
      </c>
      <c r="R15" s="5">
        <f>COUNTIFS($A$2:$A$44,$O15,$C$2:$C$44,$P15,$D$2:$D$44,$Q15)</f>
        <v>8</v>
      </c>
    </row>
    <row r="16" spans="1:18" x14ac:dyDescent="0.3">
      <c r="A16" s="5">
        <f t="shared" si="0"/>
        <v>11</v>
      </c>
      <c r="B16" s="28">
        <v>44440</v>
      </c>
      <c r="C16" s="29" t="s">
        <v>27</v>
      </c>
      <c r="D16" s="29" t="s">
        <v>10</v>
      </c>
      <c r="E16" s="18" t="s">
        <v>20</v>
      </c>
      <c r="F16" s="29">
        <v>2</v>
      </c>
      <c r="G16" s="30">
        <v>125</v>
      </c>
      <c r="H16" s="31">
        <v>250</v>
      </c>
      <c r="J16" s="5" t="str">
        <f t="shared" ref="J16:J25" si="1">K16&amp;L16</f>
        <v>CentralKivell</v>
      </c>
      <c r="K16" s="29" t="s">
        <v>27</v>
      </c>
      <c r="L16" s="29" t="s">
        <v>8</v>
      </c>
      <c r="M16" s="5">
        <f>SUMIFS($F$2:$F$44,$C$2:$C$44,$K16,$D$2:$D$44,$L16)</f>
        <v>193</v>
      </c>
      <c r="N16" s="5">
        <f t="shared" ref="N16:N25" si="2">SUMIFS($H$2:$H$44,$C$2:$C$44,K16,$D$2:$D$44,L16)</f>
        <v>3109.44</v>
      </c>
      <c r="O16" s="5">
        <v>2</v>
      </c>
      <c r="P16" s="29" t="s">
        <v>27</v>
      </c>
      <c r="Q16" s="29" t="s">
        <v>8</v>
      </c>
      <c r="R16" s="5">
        <f t="shared" ref="R16:R25" si="3">COUNTIFS($A$2:$A$44,$O16,$C$2:$C$44,$P16,$D$2:$D$44,$Q16)</f>
        <v>4</v>
      </c>
    </row>
    <row r="17" spans="1:18" x14ac:dyDescent="0.3">
      <c r="A17" s="5">
        <f t="shared" si="0"/>
        <v>1</v>
      </c>
      <c r="B17" s="28">
        <v>44457</v>
      </c>
      <c r="C17" s="29" t="s">
        <v>29</v>
      </c>
      <c r="D17" s="29" t="s">
        <v>7</v>
      </c>
      <c r="E17" s="18" t="s">
        <v>21</v>
      </c>
      <c r="F17" s="29">
        <v>16</v>
      </c>
      <c r="G17" s="30">
        <v>15.99</v>
      </c>
      <c r="H17" s="31">
        <v>255.84</v>
      </c>
      <c r="J17" s="5" t="str">
        <f t="shared" si="1"/>
        <v>CentralJardine</v>
      </c>
      <c r="K17" s="29" t="s">
        <v>27</v>
      </c>
      <c r="L17" s="29" t="s">
        <v>6</v>
      </c>
      <c r="M17" s="5">
        <f t="shared" ref="M17:M25" si="4">SUMIFS($F$2:$F$44,$C$2:$C$44,$K17,$D$2:$D$44,$L17)</f>
        <v>281</v>
      </c>
      <c r="N17" s="5">
        <f t="shared" si="2"/>
        <v>2812.19</v>
      </c>
      <c r="O17" s="5">
        <v>3</v>
      </c>
      <c r="P17" s="29" t="s">
        <v>27</v>
      </c>
      <c r="Q17" s="29" t="s">
        <v>6</v>
      </c>
      <c r="R17" s="5">
        <f t="shared" si="3"/>
        <v>5</v>
      </c>
    </row>
    <row r="18" spans="1:18" x14ac:dyDescent="0.3">
      <c r="A18" s="5">
        <f t="shared" si="0"/>
        <v>8</v>
      </c>
      <c r="B18" s="28">
        <v>44474</v>
      </c>
      <c r="C18" s="29" t="s">
        <v>27</v>
      </c>
      <c r="D18" s="29" t="s">
        <v>12</v>
      </c>
      <c r="E18" s="18" t="s">
        <v>16</v>
      </c>
      <c r="F18" s="29">
        <v>28</v>
      </c>
      <c r="G18" s="30">
        <v>8.99</v>
      </c>
      <c r="H18" s="31">
        <v>251.72</v>
      </c>
      <c r="J18" s="5" t="str">
        <f t="shared" si="1"/>
        <v>CentralGill</v>
      </c>
      <c r="K18" s="29" t="s">
        <v>27</v>
      </c>
      <c r="L18" s="29" t="s">
        <v>5</v>
      </c>
      <c r="M18" s="5">
        <f t="shared" si="4"/>
        <v>213</v>
      </c>
      <c r="N18" s="5">
        <f t="shared" si="2"/>
        <v>1749.8700000000001</v>
      </c>
      <c r="O18" s="5">
        <v>4</v>
      </c>
      <c r="P18" s="29" t="s">
        <v>27</v>
      </c>
      <c r="Q18" s="29" t="s">
        <v>5</v>
      </c>
      <c r="R18" s="5">
        <f t="shared" si="3"/>
        <v>5</v>
      </c>
    </row>
    <row r="19" spans="1:18" x14ac:dyDescent="0.3">
      <c r="A19" s="5">
        <f t="shared" si="0"/>
        <v>1</v>
      </c>
      <c r="B19" s="28">
        <v>44491</v>
      </c>
      <c r="C19" s="29" t="s">
        <v>29</v>
      </c>
      <c r="D19" s="29" t="s">
        <v>7</v>
      </c>
      <c r="E19" s="18" t="s">
        <v>17</v>
      </c>
      <c r="F19" s="29">
        <v>64</v>
      </c>
      <c r="G19" s="30">
        <v>8.99</v>
      </c>
      <c r="H19" s="31">
        <v>575.36</v>
      </c>
      <c r="J19" s="5" t="str">
        <f t="shared" si="1"/>
        <v>WestSorvino</v>
      </c>
      <c r="K19" s="29" t="s">
        <v>28</v>
      </c>
      <c r="L19" s="29" t="s">
        <v>13</v>
      </c>
      <c r="M19" s="5">
        <f t="shared" si="4"/>
        <v>142</v>
      </c>
      <c r="N19" s="5">
        <f t="shared" si="2"/>
        <v>1283.6099999999999</v>
      </c>
      <c r="O19" s="5">
        <v>5</v>
      </c>
      <c r="P19" s="29" t="s">
        <v>28</v>
      </c>
      <c r="Q19" s="29" t="s">
        <v>13</v>
      </c>
      <c r="R19" s="5">
        <f t="shared" si="3"/>
        <v>4</v>
      </c>
    </row>
    <row r="20" spans="1:18" x14ac:dyDescent="0.3">
      <c r="A20" s="5">
        <f t="shared" si="0"/>
        <v>10</v>
      </c>
      <c r="B20" s="28">
        <v>44508</v>
      </c>
      <c r="C20" s="29" t="s">
        <v>29</v>
      </c>
      <c r="D20" s="29" t="s">
        <v>19</v>
      </c>
      <c r="E20" s="18" t="s">
        <v>17</v>
      </c>
      <c r="F20" s="29">
        <v>15</v>
      </c>
      <c r="G20" s="30">
        <v>19.989999999999998</v>
      </c>
      <c r="H20" s="31">
        <v>299.84999999999997</v>
      </c>
      <c r="J20" s="5" t="str">
        <f t="shared" si="1"/>
        <v>CentralAndrews</v>
      </c>
      <c r="K20" s="29" t="s">
        <v>27</v>
      </c>
      <c r="L20" s="29" t="s">
        <v>18</v>
      </c>
      <c r="M20" s="5">
        <f t="shared" si="4"/>
        <v>183</v>
      </c>
      <c r="N20" s="5">
        <f t="shared" si="2"/>
        <v>438.37</v>
      </c>
      <c r="O20" s="5">
        <v>6</v>
      </c>
      <c r="P20" s="29" t="s">
        <v>27</v>
      </c>
      <c r="Q20" s="29" t="s">
        <v>18</v>
      </c>
      <c r="R20" s="5">
        <f t="shared" si="3"/>
        <v>4</v>
      </c>
    </row>
    <row r="21" spans="1:18" x14ac:dyDescent="0.3">
      <c r="A21" s="5">
        <f t="shared" si="0"/>
        <v>2</v>
      </c>
      <c r="B21" s="28">
        <v>44525</v>
      </c>
      <c r="C21" s="29" t="s">
        <v>27</v>
      </c>
      <c r="D21" s="29" t="s">
        <v>8</v>
      </c>
      <c r="E21" s="18" t="s">
        <v>21</v>
      </c>
      <c r="F21" s="29">
        <v>96</v>
      </c>
      <c r="G21" s="30">
        <v>4.99</v>
      </c>
      <c r="H21" s="31">
        <v>479.04</v>
      </c>
      <c r="J21" s="5" t="str">
        <f t="shared" si="1"/>
        <v>WestThompson</v>
      </c>
      <c r="K21" s="29" t="s">
        <v>28</v>
      </c>
      <c r="L21" s="29" t="s">
        <v>9</v>
      </c>
      <c r="M21" s="5">
        <f t="shared" si="4"/>
        <v>89</v>
      </c>
      <c r="N21" s="5">
        <f t="shared" si="2"/>
        <v>1203.1099999999999</v>
      </c>
      <c r="O21" s="5">
        <v>7</v>
      </c>
      <c r="P21" s="29" t="s">
        <v>28</v>
      </c>
      <c r="Q21" s="29" t="s">
        <v>9</v>
      </c>
      <c r="R21" s="5">
        <f t="shared" si="3"/>
        <v>2</v>
      </c>
    </row>
    <row r="22" spans="1:18" x14ac:dyDescent="0.3">
      <c r="A22" s="5">
        <f t="shared" si="0"/>
        <v>11</v>
      </c>
      <c r="B22" s="28">
        <v>44542</v>
      </c>
      <c r="C22" s="29" t="s">
        <v>27</v>
      </c>
      <c r="D22" s="29" t="s">
        <v>10</v>
      </c>
      <c r="E22" s="18" t="s">
        <v>15</v>
      </c>
      <c r="F22" s="29">
        <v>67</v>
      </c>
      <c r="G22" s="30">
        <v>1.29</v>
      </c>
      <c r="H22" s="31">
        <v>86.43</v>
      </c>
      <c r="J22" s="5" t="str">
        <f t="shared" si="1"/>
        <v>CentralMorgan</v>
      </c>
      <c r="K22" s="29" t="s">
        <v>27</v>
      </c>
      <c r="L22" s="29" t="s">
        <v>12</v>
      </c>
      <c r="M22" s="5">
        <f t="shared" si="4"/>
        <v>173</v>
      </c>
      <c r="N22" s="5">
        <f t="shared" si="2"/>
        <v>1387.77</v>
      </c>
      <c r="O22" s="5">
        <v>8</v>
      </c>
      <c r="P22" s="29" t="s">
        <v>27</v>
      </c>
      <c r="Q22" s="29" t="s">
        <v>12</v>
      </c>
      <c r="R22" s="5">
        <f t="shared" si="3"/>
        <v>3</v>
      </c>
    </row>
    <row r="23" spans="1:18" x14ac:dyDescent="0.3">
      <c r="A23" s="5">
        <f t="shared" si="0"/>
        <v>10</v>
      </c>
      <c r="B23" s="28">
        <v>44559</v>
      </c>
      <c r="C23" s="29" t="s">
        <v>29</v>
      </c>
      <c r="D23" s="29" t="s">
        <v>19</v>
      </c>
      <c r="E23" s="18" t="s">
        <v>21</v>
      </c>
      <c r="F23" s="29">
        <v>74</v>
      </c>
      <c r="G23" s="30">
        <v>15.99</v>
      </c>
      <c r="H23" s="31">
        <v>1183.26</v>
      </c>
      <c r="J23" s="5" t="str">
        <f t="shared" si="1"/>
        <v>EastHoward</v>
      </c>
      <c r="K23" s="29" t="s">
        <v>29</v>
      </c>
      <c r="L23" s="29" t="s">
        <v>11</v>
      </c>
      <c r="M23" s="5">
        <f t="shared" si="4"/>
        <v>125</v>
      </c>
      <c r="N23" s="5">
        <f t="shared" si="2"/>
        <v>536.75</v>
      </c>
      <c r="O23" s="5">
        <v>9</v>
      </c>
      <c r="P23" s="29" t="s">
        <v>29</v>
      </c>
      <c r="Q23" s="29" t="s">
        <v>11</v>
      </c>
      <c r="R23" s="5">
        <f t="shared" si="3"/>
        <v>2</v>
      </c>
    </row>
    <row r="24" spans="1:18" x14ac:dyDescent="0.3">
      <c r="A24" s="5">
        <f t="shared" si="0"/>
        <v>4</v>
      </c>
      <c r="B24" s="28">
        <v>44576</v>
      </c>
      <c r="C24" s="29" t="s">
        <v>27</v>
      </c>
      <c r="D24" s="29" t="s">
        <v>5</v>
      </c>
      <c r="E24" s="18" t="s">
        <v>16</v>
      </c>
      <c r="F24" s="29">
        <v>46</v>
      </c>
      <c r="G24" s="30">
        <v>8.99</v>
      </c>
      <c r="H24" s="31">
        <v>413.54</v>
      </c>
      <c r="J24" s="5" t="str">
        <f t="shared" si="1"/>
        <v>EastParent</v>
      </c>
      <c r="K24" s="29" t="s">
        <v>29</v>
      </c>
      <c r="L24" s="29" t="s">
        <v>19</v>
      </c>
      <c r="M24" s="5">
        <f t="shared" si="4"/>
        <v>170</v>
      </c>
      <c r="N24" s="5">
        <f t="shared" si="2"/>
        <v>3102.2999999999997</v>
      </c>
      <c r="O24" s="5">
        <v>10</v>
      </c>
      <c r="P24" s="29" t="s">
        <v>29</v>
      </c>
      <c r="Q24" s="29" t="s">
        <v>19</v>
      </c>
      <c r="R24" s="5">
        <f t="shared" si="3"/>
        <v>3</v>
      </c>
    </row>
    <row r="25" spans="1:18" x14ac:dyDescent="0.3">
      <c r="A25" s="5">
        <f t="shared" si="0"/>
        <v>11</v>
      </c>
      <c r="B25" s="28">
        <v>44593</v>
      </c>
      <c r="C25" s="29" t="s">
        <v>27</v>
      </c>
      <c r="D25" s="29" t="s">
        <v>10</v>
      </c>
      <c r="E25" s="18" t="s">
        <v>16</v>
      </c>
      <c r="F25" s="29">
        <v>87</v>
      </c>
      <c r="G25" s="30">
        <v>15</v>
      </c>
      <c r="H25" s="31">
        <v>1305</v>
      </c>
      <c r="J25" s="5" t="str">
        <f t="shared" si="1"/>
        <v>CentralSmith</v>
      </c>
      <c r="K25" s="29" t="s">
        <v>27</v>
      </c>
      <c r="L25" s="29" t="s">
        <v>10</v>
      </c>
      <c r="M25" s="5">
        <f t="shared" si="4"/>
        <v>156</v>
      </c>
      <c r="N25" s="5">
        <f t="shared" si="2"/>
        <v>1641.43</v>
      </c>
      <c r="O25" s="5">
        <v>11</v>
      </c>
      <c r="P25" s="29" t="s">
        <v>27</v>
      </c>
      <c r="Q25" s="29" t="s">
        <v>10</v>
      </c>
      <c r="R25" s="5">
        <f t="shared" si="3"/>
        <v>3</v>
      </c>
    </row>
    <row r="26" spans="1:18" x14ac:dyDescent="0.3">
      <c r="A26" s="5">
        <f t="shared" si="0"/>
        <v>1</v>
      </c>
      <c r="B26" s="28">
        <v>44610</v>
      </c>
      <c r="C26" s="29" t="s">
        <v>29</v>
      </c>
      <c r="D26" s="29" t="s">
        <v>7</v>
      </c>
      <c r="E26" s="18" t="s">
        <v>16</v>
      </c>
      <c r="F26" s="29">
        <v>4</v>
      </c>
      <c r="G26" s="30">
        <v>4.99</v>
      </c>
      <c r="H26" s="31">
        <v>19.96</v>
      </c>
      <c r="K26"/>
      <c r="L26"/>
    </row>
    <row r="27" spans="1:18" x14ac:dyDescent="0.3">
      <c r="A27" s="5">
        <f t="shared" si="0"/>
        <v>5</v>
      </c>
      <c r="B27" s="28">
        <v>44627</v>
      </c>
      <c r="C27" s="29" t="s">
        <v>28</v>
      </c>
      <c r="D27" s="29" t="s">
        <v>13</v>
      </c>
      <c r="E27" s="18" t="s">
        <v>16</v>
      </c>
      <c r="F27" s="29">
        <v>7</v>
      </c>
      <c r="G27" s="30">
        <v>19.989999999999998</v>
      </c>
      <c r="H27" s="31">
        <v>139.92999999999998</v>
      </c>
      <c r="K27"/>
      <c r="L27"/>
    </row>
    <row r="28" spans="1:18" x14ac:dyDescent="0.3">
      <c r="A28" s="5">
        <f t="shared" si="0"/>
        <v>3</v>
      </c>
      <c r="B28" s="28">
        <v>44644</v>
      </c>
      <c r="C28" s="29" t="s">
        <v>27</v>
      </c>
      <c r="D28" s="29" t="s">
        <v>6</v>
      </c>
      <c r="E28" s="18" t="s">
        <v>21</v>
      </c>
      <c r="F28" s="29">
        <v>50</v>
      </c>
      <c r="G28" s="30">
        <v>4.99</v>
      </c>
      <c r="H28" s="31">
        <v>249.5</v>
      </c>
      <c r="K28"/>
      <c r="L28"/>
    </row>
    <row r="29" spans="1:18" x14ac:dyDescent="0.3">
      <c r="A29" s="5">
        <f t="shared" si="0"/>
        <v>6</v>
      </c>
      <c r="B29" s="28">
        <v>44661</v>
      </c>
      <c r="C29" s="29" t="s">
        <v>27</v>
      </c>
      <c r="D29" s="29" t="s">
        <v>18</v>
      </c>
      <c r="E29" s="18" t="s">
        <v>15</v>
      </c>
      <c r="F29" s="29">
        <v>66</v>
      </c>
      <c r="G29" s="30">
        <v>1.99</v>
      </c>
      <c r="H29" s="31">
        <v>131.34</v>
      </c>
      <c r="K29"/>
      <c r="L29"/>
    </row>
    <row r="30" spans="1:18" x14ac:dyDescent="0.3">
      <c r="A30" s="5">
        <f t="shared" si="0"/>
        <v>9</v>
      </c>
      <c r="B30" s="28">
        <v>44678</v>
      </c>
      <c r="C30" s="29" t="s">
        <v>29</v>
      </c>
      <c r="D30" s="29" t="s">
        <v>11</v>
      </c>
      <c r="E30" s="18" t="s">
        <v>17</v>
      </c>
      <c r="F30" s="29">
        <v>96</v>
      </c>
      <c r="G30" s="30">
        <v>4.99</v>
      </c>
      <c r="H30" s="31">
        <v>479.04</v>
      </c>
      <c r="K30"/>
      <c r="L30"/>
    </row>
    <row r="31" spans="1:18" x14ac:dyDescent="0.3">
      <c r="A31" s="5">
        <f t="shared" si="0"/>
        <v>4</v>
      </c>
      <c r="B31" s="28">
        <v>44695</v>
      </c>
      <c r="C31" s="29" t="s">
        <v>27</v>
      </c>
      <c r="D31" s="29" t="s">
        <v>5</v>
      </c>
      <c r="E31" s="18" t="s">
        <v>15</v>
      </c>
      <c r="F31" s="29">
        <v>53</v>
      </c>
      <c r="G31" s="30">
        <v>1.29</v>
      </c>
      <c r="H31" s="31">
        <v>68.37</v>
      </c>
      <c r="K31"/>
      <c r="L31"/>
    </row>
    <row r="32" spans="1:18" x14ac:dyDescent="0.3">
      <c r="A32" s="5">
        <f t="shared" si="0"/>
        <v>4</v>
      </c>
      <c r="B32" s="28">
        <v>44712</v>
      </c>
      <c r="C32" s="29" t="s">
        <v>27</v>
      </c>
      <c r="D32" s="29" t="s">
        <v>5</v>
      </c>
      <c r="E32" s="18" t="s">
        <v>16</v>
      </c>
      <c r="F32" s="29">
        <v>80</v>
      </c>
      <c r="G32" s="30">
        <v>8.99</v>
      </c>
      <c r="H32" s="31">
        <v>719.2</v>
      </c>
      <c r="K32"/>
      <c r="L32"/>
    </row>
    <row r="33" spans="1:12" x14ac:dyDescent="0.3">
      <c r="A33" s="5">
        <f t="shared" si="0"/>
        <v>2</v>
      </c>
      <c r="B33" s="28">
        <v>44729</v>
      </c>
      <c r="C33" s="29" t="s">
        <v>27</v>
      </c>
      <c r="D33" s="29" t="s">
        <v>8</v>
      </c>
      <c r="E33" s="18" t="s">
        <v>20</v>
      </c>
      <c r="F33" s="29">
        <v>5</v>
      </c>
      <c r="G33" s="30">
        <v>125</v>
      </c>
      <c r="H33" s="31">
        <v>625</v>
      </c>
      <c r="K33"/>
      <c r="L33"/>
    </row>
    <row r="34" spans="1:12" x14ac:dyDescent="0.3">
      <c r="A34" s="5">
        <f t="shared" si="0"/>
        <v>1</v>
      </c>
      <c r="B34" s="28">
        <v>44746</v>
      </c>
      <c r="C34" s="29" t="s">
        <v>29</v>
      </c>
      <c r="D34" s="29" t="s">
        <v>7</v>
      </c>
      <c r="E34" s="18" t="s">
        <v>21</v>
      </c>
      <c r="F34" s="29">
        <v>62</v>
      </c>
      <c r="G34" s="30">
        <v>4.99</v>
      </c>
      <c r="H34" s="31">
        <v>309.38</v>
      </c>
      <c r="K34"/>
      <c r="L34"/>
    </row>
    <row r="35" spans="1:12" x14ac:dyDescent="0.3">
      <c r="A35" s="5">
        <f t="shared" si="0"/>
        <v>8</v>
      </c>
      <c r="B35" s="28">
        <v>44763</v>
      </c>
      <c r="C35" s="29" t="s">
        <v>27</v>
      </c>
      <c r="D35" s="29" t="s">
        <v>12</v>
      </c>
      <c r="E35" s="18" t="s">
        <v>21</v>
      </c>
      <c r="F35" s="29">
        <v>55</v>
      </c>
      <c r="G35" s="30">
        <v>12.49</v>
      </c>
      <c r="H35" s="31">
        <v>686.95</v>
      </c>
      <c r="K35"/>
      <c r="L35"/>
    </row>
    <row r="36" spans="1:12" x14ac:dyDescent="0.3">
      <c r="A36" s="5">
        <f t="shared" si="0"/>
        <v>2</v>
      </c>
      <c r="B36" s="28">
        <v>44780</v>
      </c>
      <c r="C36" s="29" t="s">
        <v>27</v>
      </c>
      <c r="D36" s="29" t="s">
        <v>8</v>
      </c>
      <c r="E36" s="18" t="s">
        <v>21</v>
      </c>
      <c r="F36" s="29">
        <v>42</v>
      </c>
      <c r="G36" s="30">
        <v>23.95</v>
      </c>
      <c r="H36" s="31">
        <v>1005.9</v>
      </c>
      <c r="K36"/>
      <c r="L36"/>
    </row>
    <row r="37" spans="1:12" x14ac:dyDescent="0.3">
      <c r="A37" s="5">
        <f t="shared" si="0"/>
        <v>5</v>
      </c>
      <c r="B37" s="28">
        <v>44797</v>
      </c>
      <c r="C37" s="29" t="s">
        <v>28</v>
      </c>
      <c r="D37" s="29" t="s">
        <v>13</v>
      </c>
      <c r="E37" s="18" t="s">
        <v>20</v>
      </c>
      <c r="F37" s="29">
        <v>3</v>
      </c>
      <c r="G37" s="30">
        <v>275</v>
      </c>
      <c r="H37" s="31">
        <v>825</v>
      </c>
      <c r="K37"/>
      <c r="L37"/>
    </row>
    <row r="38" spans="1:12" x14ac:dyDescent="0.3">
      <c r="A38" s="5">
        <f t="shared" si="0"/>
        <v>4</v>
      </c>
      <c r="B38" s="28">
        <v>44814</v>
      </c>
      <c r="C38" s="29" t="s">
        <v>27</v>
      </c>
      <c r="D38" s="29" t="s">
        <v>5</v>
      </c>
      <c r="E38" s="18" t="s">
        <v>15</v>
      </c>
      <c r="F38" s="29">
        <v>7</v>
      </c>
      <c r="G38" s="30">
        <v>1.29</v>
      </c>
      <c r="H38" s="31">
        <v>9.0300000000000011</v>
      </c>
      <c r="K38"/>
      <c r="L38"/>
    </row>
    <row r="39" spans="1:12" x14ac:dyDescent="0.3">
      <c r="A39" s="5">
        <f t="shared" si="0"/>
        <v>5</v>
      </c>
      <c r="B39" s="28">
        <v>44831</v>
      </c>
      <c r="C39" s="29" t="s">
        <v>28</v>
      </c>
      <c r="D39" s="29" t="s">
        <v>13</v>
      </c>
      <c r="E39" s="18" t="s">
        <v>17</v>
      </c>
      <c r="F39" s="29">
        <v>76</v>
      </c>
      <c r="G39" s="30">
        <v>1.99</v>
      </c>
      <c r="H39" s="31">
        <v>151.24</v>
      </c>
      <c r="K39"/>
      <c r="L39"/>
    </row>
    <row r="40" spans="1:12" x14ac:dyDescent="0.3">
      <c r="A40" s="5">
        <f t="shared" si="0"/>
        <v>7</v>
      </c>
      <c r="B40" s="28">
        <v>44848</v>
      </c>
      <c r="C40" s="29" t="s">
        <v>28</v>
      </c>
      <c r="D40" s="29" t="s">
        <v>9</v>
      </c>
      <c r="E40" s="18" t="s">
        <v>16</v>
      </c>
      <c r="F40" s="29">
        <v>57</v>
      </c>
      <c r="G40" s="30">
        <v>19.989999999999998</v>
      </c>
      <c r="H40" s="31">
        <v>1139.4299999999998</v>
      </c>
      <c r="K40"/>
      <c r="L40"/>
    </row>
    <row r="41" spans="1:12" x14ac:dyDescent="0.3">
      <c r="A41" s="5">
        <f t="shared" si="0"/>
        <v>6</v>
      </c>
      <c r="B41" s="28">
        <v>44865</v>
      </c>
      <c r="C41" s="29" t="s">
        <v>27</v>
      </c>
      <c r="D41" s="29" t="s">
        <v>18</v>
      </c>
      <c r="E41" s="18" t="s">
        <v>15</v>
      </c>
      <c r="F41" s="29">
        <v>14</v>
      </c>
      <c r="G41" s="30">
        <v>1.29</v>
      </c>
      <c r="H41" s="31">
        <v>18.060000000000002</v>
      </c>
      <c r="K41"/>
      <c r="L41"/>
    </row>
    <row r="42" spans="1:12" x14ac:dyDescent="0.3">
      <c r="A42" s="5">
        <f t="shared" si="0"/>
        <v>3</v>
      </c>
      <c r="B42" s="28">
        <v>44882</v>
      </c>
      <c r="C42" s="29" t="s">
        <v>27</v>
      </c>
      <c r="D42" s="29" t="s">
        <v>6</v>
      </c>
      <c r="E42" s="18" t="s">
        <v>16</v>
      </c>
      <c r="F42" s="29">
        <v>11</v>
      </c>
      <c r="G42" s="30">
        <v>4.99</v>
      </c>
      <c r="H42" s="31">
        <v>54.89</v>
      </c>
      <c r="K42"/>
      <c r="L42"/>
    </row>
    <row r="43" spans="1:12" x14ac:dyDescent="0.3">
      <c r="A43" s="5">
        <f t="shared" si="0"/>
        <v>3</v>
      </c>
      <c r="B43" s="28">
        <v>44899</v>
      </c>
      <c r="C43" s="29" t="s">
        <v>27</v>
      </c>
      <c r="D43" s="29" t="s">
        <v>6</v>
      </c>
      <c r="E43" s="18" t="s">
        <v>16</v>
      </c>
      <c r="F43" s="29">
        <v>94</v>
      </c>
      <c r="G43" s="30">
        <v>19.989999999999998</v>
      </c>
      <c r="H43" s="31">
        <v>1879.06</v>
      </c>
      <c r="K43"/>
      <c r="L43"/>
    </row>
    <row r="44" spans="1:12" x14ac:dyDescent="0.3">
      <c r="A44" s="5">
        <f t="shared" si="0"/>
        <v>6</v>
      </c>
      <c r="B44" s="32">
        <v>44916</v>
      </c>
      <c r="C44" s="33" t="s">
        <v>27</v>
      </c>
      <c r="D44" s="33" t="s">
        <v>18</v>
      </c>
      <c r="E44" s="19" t="s">
        <v>16</v>
      </c>
      <c r="F44" s="33">
        <v>28</v>
      </c>
      <c r="G44" s="34">
        <v>4.99</v>
      </c>
      <c r="H44" s="35">
        <v>139.72</v>
      </c>
      <c r="K44"/>
      <c r="L44"/>
    </row>
    <row r="45" spans="1:12" x14ac:dyDescent="0.3">
      <c r="K45"/>
      <c r="L45"/>
    </row>
    <row r="46" spans="1:12" x14ac:dyDescent="0.3">
      <c r="K46"/>
      <c r="L46"/>
    </row>
    <row r="47" spans="1:12" x14ac:dyDescent="0.3">
      <c r="K47"/>
      <c r="L47"/>
    </row>
    <row r="48" spans="1:12" x14ac:dyDescent="0.3">
      <c r="K48"/>
      <c r="L48"/>
    </row>
    <row r="49" spans="5:12" x14ac:dyDescent="0.3">
      <c r="E49" s="6" t="s">
        <v>53</v>
      </c>
      <c r="K49"/>
      <c r="L49"/>
    </row>
    <row r="50" spans="5:12" x14ac:dyDescent="0.3">
      <c r="K50"/>
      <c r="L50"/>
    </row>
    <row r="51" spans="5:12" x14ac:dyDescent="0.3">
      <c r="K51"/>
      <c r="L51"/>
    </row>
    <row r="52" spans="5:12" x14ac:dyDescent="0.3">
      <c r="K52"/>
      <c r="L52"/>
    </row>
    <row r="53" spans="5:12" x14ac:dyDescent="0.3">
      <c r="K53"/>
      <c r="L53"/>
    </row>
    <row r="54" spans="5:12" x14ac:dyDescent="0.3">
      <c r="K54"/>
      <c r="L54"/>
    </row>
    <row r="55" spans="5:12" x14ac:dyDescent="0.3">
      <c r="K55"/>
      <c r="L55"/>
    </row>
    <row r="56" spans="5:12" x14ac:dyDescent="0.3">
      <c r="K56"/>
      <c r="L56"/>
    </row>
    <row r="57" spans="5:12" x14ac:dyDescent="0.3">
      <c r="K57"/>
      <c r="L57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AE46-A95C-4F85-A614-A6B5CE0429E8}">
  <sheetPr codeName="Sheet16"/>
  <dimension ref="B2:C9"/>
  <sheetViews>
    <sheetView showGridLines="0" workbookViewId="0">
      <selection activeCell="A3" sqref="A3"/>
    </sheetView>
  </sheetViews>
  <sheetFormatPr defaultColWidth="8.88671875" defaultRowHeight="14.4" x14ac:dyDescent="0.3"/>
  <cols>
    <col min="1" max="1" width="3" style="1" customWidth="1"/>
    <col min="2" max="2" width="32.88671875" style="17" customWidth="1"/>
    <col min="3" max="3" width="64" style="1" customWidth="1"/>
    <col min="4" max="16384" width="8.88671875" style="1"/>
  </cols>
  <sheetData>
    <row r="2" spans="2:3" ht="18" x14ac:dyDescent="0.35">
      <c r="B2" s="15" t="s">
        <v>30</v>
      </c>
    </row>
    <row r="3" spans="2:3" x14ac:dyDescent="0.3">
      <c r="B3" s="11" t="s">
        <v>26</v>
      </c>
      <c r="C3" s="1" t="s">
        <v>32</v>
      </c>
    </row>
    <row r="4" spans="2:3" x14ac:dyDescent="0.3">
      <c r="B4" s="11" t="s">
        <v>25</v>
      </c>
      <c r="C4" s="1" t="s">
        <v>49</v>
      </c>
    </row>
    <row r="5" spans="2:3" x14ac:dyDescent="0.3">
      <c r="B5" s="11" t="s">
        <v>24</v>
      </c>
      <c r="C5" s="1" t="s">
        <v>33</v>
      </c>
    </row>
    <row r="6" spans="2:3" x14ac:dyDescent="0.3">
      <c r="B6" s="11" t="s">
        <v>31</v>
      </c>
      <c r="C6" s="1" t="s">
        <v>43</v>
      </c>
    </row>
    <row r="7" spans="2:3" x14ac:dyDescent="0.3">
      <c r="B7" s="16"/>
    </row>
    <row r="8" spans="2:3" ht="18" x14ac:dyDescent="0.35">
      <c r="B8" s="15" t="s">
        <v>45</v>
      </c>
    </row>
    <row r="9" spans="2:3" x14ac:dyDescent="0.3">
      <c r="B9" s="4" t="s">
        <v>23</v>
      </c>
      <c r="C9" s="1" t="s">
        <v>44</v>
      </c>
    </row>
  </sheetData>
  <hyperlinks>
    <hyperlink ref="B3" r:id="rId1" xr:uid="{83B5AB0A-AB0E-42B8-867D-6249A5617347}"/>
    <hyperlink ref="B5" r:id="rId2" xr:uid="{78C7325F-6CC9-4A39-8392-E4674D08A383}"/>
    <hyperlink ref="B4" r:id="rId3" xr:uid="{68C90B41-C893-414D-B7CB-2B4C70813C01}"/>
    <hyperlink ref="B6" r:id="rId4" xr:uid="{69CCE8FB-A633-4769-A1C6-E98799AFDF1F}"/>
    <hyperlink ref="B9" r:id="rId5" tooltip="Contextures Recommends" xr:uid="{D9F8881F-4EA7-4521-BEA6-D07FED0374F8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SalesOrders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ACER</cp:lastModifiedBy>
  <dcterms:created xsi:type="dcterms:W3CDTF">2004-05-01T18:16:56Z</dcterms:created>
  <dcterms:modified xsi:type="dcterms:W3CDTF">2022-05-04T18:14:11Z</dcterms:modified>
  <cp:category>Excel</cp:category>
</cp:coreProperties>
</file>