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678DE66A-A1F3-4912-93CB-6D0DADF41358}" xr6:coauthVersionLast="47" xr6:coauthVersionMax="47" xr10:uidLastSave="{00000000-0000-0000-0000-000000000000}"/>
  <bookViews>
    <workbookView xWindow="0" yWindow="0" windowWidth="20490" windowHeight="11520" xr2:uid="{0A0D8D68-EFC2-4074-BDCA-85DAF874A3F1}"/>
  </bookViews>
  <sheets>
    <sheet name="Analysis" sheetId="5" r:id="rId1"/>
    <sheet name="Dashboard" sheetId="7" r:id="rId2"/>
    <sheet name="Input Data" sheetId="2" r:id="rId3"/>
    <sheet name="Master Data" sheetId="1" r:id="rId4"/>
  </sheets>
  <definedNames>
    <definedName name="Category">OFFSET(#REF!,1,0,COUNT(#REF!))</definedName>
    <definedName name="CategoryRange">OFFSET(#REF!,1,1,COUNT(#REF!))</definedName>
    <definedName name="CategoryRanges">OFFSET(Analysis!$AF$1,1,1,COUNT(Analysis!$AG:$AG))</definedName>
    <definedName name="Categorys">OFFSET(Analysis!$AF$1,1,0,COUNT(Analysis!$AG:$AG))</definedName>
    <definedName name="Slicer_Month1">#N/A</definedName>
    <definedName name="Slicer_PAYMENT_MODE1">#N/A</definedName>
    <definedName name="Slicer_SALE_TYPE1">#N/A</definedName>
    <definedName name="Slicer_Year1">#N/A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5" l="1" a="1"/>
  <c r="AK3" i="5" s="1"/>
  <c r="AI3" i="5" s="1" a="1"/>
  <c r="AI3" i="5" s="1"/>
  <c r="AJ3" i="5" a="1"/>
  <c r="AJ3" i="5" s="1"/>
  <c r="W4" i="5" a="1"/>
  <c r="W4" i="5" s="1"/>
  <c r="AC1" i="5"/>
  <c r="AD1" i="5" s="1"/>
  <c r="Z4" i="5" a="1"/>
  <c r="Z4" i="5" s="1"/>
  <c r="Y4" i="5" a="1"/>
  <c r="X4" i="5" a="1"/>
  <c r="X4" i="5" s="1"/>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 i="5"/>
  <c r="M4" i="5"/>
  <c r="N4" i="5" s="1"/>
  <c r="M5" i="5"/>
  <c r="N5" i="5" s="1"/>
  <c r="M6" i="5"/>
  <c r="N6" i="5" s="1"/>
  <c r="M7" i="5"/>
  <c r="N7" i="5" s="1"/>
  <c r="M8" i="5"/>
  <c r="N8" i="5" s="1"/>
  <c r="M9" i="5"/>
  <c r="N9" i="5" s="1"/>
  <c r="M10" i="5"/>
  <c r="N10" i="5" s="1"/>
  <c r="M11" i="5"/>
  <c r="N11" i="5" s="1"/>
  <c r="M12" i="5"/>
  <c r="N12" i="5" s="1"/>
  <c r="M13" i="5"/>
  <c r="N13" i="5" s="1"/>
  <c r="M14" i="5"/>
  <c r="N14" i="5" s="1"/>
  <c r="M3" i="5"/>
  <c r="N3" i="5" s="1"/>
  <c r="L4" i="5"/>
  <c r="L5" i="5"/>
  <c r="L6" i="5"/>
  <c r="L7" i="5"/>
  <c r="L8" i="5"/>
  <c r="L9" i="5"/>
  <c r="L10" i="5"/>
  <c r="L11" i="5"/>
  <c r="L12" i="5"/>
  <c r="L13" i="5"/>
  <c r="L14" i="5"/>
  <c r="L3" i="5"/>
  <c r="E47"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5"/>
  <c r="E5" i="5"/>
  <c r="AJ1" i="5" l="1"/>
  <c r="AK1" i="5"/>
  <c r="AC4" i="5" a="1"/>
  <c r="AC4" i="5" s="1"/>
  <c r="AB4" i="5" a="1"/>
  <c r="AB4" i="5" s="1"/>
  <c r="Y4" i="5"/>
  <c r="V4" i="5" s="1"/>
  <c r="V8" i="5"/>
  <c r="V24" i="5"/>
  <c r="V40" i="5"/>
  <c r="V20" i="5"/>
  <c r="V32" i="5"/>
  <c r="V16" i="5"/>
  <c r="V36" i="5"/>
  <c r="V44" i="5"/>
  <c r="V28" i="5"/>
  <c r="V12" i="5"/>
  <c r="V47" i="5"/>
  <c r="V43" i="5"/>
  <c r="V39" i="5"/>
  <c r="V35" i="5"/>
  <c r="V31" i="5"/>
  <c r="V27" i="5"/>
  <c r="V23" i="5"/>
  <c r="V19" i="5"/>
  <c r="V15" i="5"/>
  <c r="V11" i="5"/>
  <c r="V7" i="5"/>
  <c r="V46" i="5"/>
  <c r="V42" i="5"/>
  <c r="V38" i="5"/>
  <c r="V34" i="5"/>
  <c r="V30" i="5"/>
  <c r="V26" i="5"/>
  <c r="V22" i="5"/>
  <c r="V18" i="5"/>
  <c r="V14" i="5"/>
  <c r="V10" i="5"/>
  <c r="V6" i="5"/>
  <c r="V45" i="5"/>
  <c r="V41" i="5"/>
  <c r="V37" i="5"/>
  <c r="V33" i="5"/>
  <c r="V29" i="5"/>
  <c r="V25" i="5"/>
  <c r="V21" i="5"/>
  <c r="V17" i="5"/>
  <c r="V13" i="5"/>
  <c r="V9" i="5"/>
  <c r="V5" i="5"/>
  <c r="E6" i="5"/>
  <c r="Z1" i="5" l="1"/>
  <c r="Y1" i="5"/>
  <c r="X1" i="5"/>
  <c r="W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<sst xmlns="http://schemas.openxmlformats.org/spreadsheetml/2006/main" count="1935" uniqueCount="147">
  <si>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</si>
  <si>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</si>
  <si>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</si>
  <si>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</si>
  <si>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</si>
  <si>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</si>
  <si>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</si>
  <si>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</si>
  <si>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</si>
  <si>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</si>
  <si>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</si>
  <si>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</si>
  <si>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</si>
  <si>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</si>
  <si>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</si>
  <si>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</si>
  <si>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</si>
  <si>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</si>
  <si>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</si>
  <si>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</si>
  <si>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</si>
  <si>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</si>
  <si>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</si>
  <si>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</si>
  <si>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</si>
  <si>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</si>
  <si>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</si>
  <si>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</si>
  <si>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</si>
  <si>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</si>
  <si>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</si>
  <si>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</si>
  <si>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</si>
  <si>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</si>
  <si>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</si>
  <si>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</si>
  <si>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</si>
  <si>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</si>
  <si>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</si>
  <si>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</si>
  <si>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</si>
  <si>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</si>
  <si>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</si>
  <si>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</si>
  <si>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</si>
  <si>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</si>
  <si>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</si>
  <si>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</si>
  <si>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</si>
  <si>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</si>
  <si>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</si>
  <si>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</si>
  <si>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</si>
  <si>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</si>
  <si>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</si>
  <si>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</si>
  <si>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</si>
  <si>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</si>
  <si>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</si>
  <si>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</si>
  <si>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</si>
  <si>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</si>
  <si>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</si>
  <si>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</si>
  <si>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</si>
  <si>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</si>
  <si>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</si>
  <si>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</si>
  <si>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</si>
  <si>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</si>
  <si>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</si>
  <si>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</si>
  <si>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</si>
  <si>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</si>
  <si>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</si>
  <si>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</si>
  <si>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</si>
  <si>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</si>
  <si>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</si>
  <si>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</si>
  <si>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</si>
  <si>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</si>
  <si>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</si>
  <si>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</si>
  <si>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</si>
  <si>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</si>
  <si>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</si>
  <si>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</si>
  <si>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</si>
  <si>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</si>
  <si>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</si>
  <si>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</si>
  <si>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</si>
  <si>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</si>
  <si>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</si>
  <si>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</si>
  <si>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</si>
  <si>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</si>
  <si>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</si>
  <si>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</si>
  <si>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</si>
  <si>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</si>
  <si>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</si>
  <si>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</si>
  <si>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</si>
  <si>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</si>
  <si>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</si>
  <si>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</si>
  <si>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</si>
  <si>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</si>
  <si>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</si>
  <si>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</si>
  <si>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</si>
  <si>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</si>
  <si>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</si>
  <si>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</si>
  <si>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</si>
  <si>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</si>
  <si>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</si>
  <si>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</si>
  <si>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</si>
  <si>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</si>
  <si>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</si>
  <si>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</si>
  <si>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</si>
  <si>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</si>
  <si>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</si>
  <si>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</si>
  <si>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</si>
  <si>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</si>
  <si>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</si>
  <si>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</si>
  <si>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</si>
  <si>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</si>
  <si>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</si>
  <si>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</si>
  <si>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</si>
  <si>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Sales</t>
  </si>
  <si>
    <t>Profit</t>
  </si>
  <si>
    <t>Profit %</t>
  </si>
  <si>
    <t>Column1</t>
  </si>
  <si>
    <t xml:space="preserve">     </t>
  </si>
  <si>
    <t xml:space="preserve"> </t>
  </si>
  <si>
    <t xml:space="preserve">  </t>
  </si>
  <si>
    <t xml:space="preserve">            </t>
  </si>
  <si>
    <t xml:space="preserve">           </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</si>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</sst>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0" fillId="0" borderId="0" xfId="0" applyNumberFormat="1" applyFill="1"/>
    <xf numFmtId="9" fontId="0" fillId="0" borderId="0" xfId="1" applyFont="1"/>
    <xf numFmtId="0" fontId="0" fillId="0" borderId="0" xfId="0" quotePrefix="1"/>
    <xf numFmtId="0" fontId="0" fillId="0" borderId="0" xfId="0" applyAlignment="1">
      <alignment horizontal="center"/>
    </xf>
  </cellXfs>
  <cellStyles count="2">
    <cellStyle name="Normal" xfId="0" builtinId="0"/>
    <cellStyle name="Percent" xfId="1" builtinId="5"/>
  </cellStyles>
  <dxfs count="49">
    <dxf>
      <numFmt numFmtId="165" formatCode="[$$-409]#,##0.00"/>
    </dxf>
    <dxf>
      <numFmt numFmtId="0" formatCode="General"/>
      <fill>
        <patternFill patternType="none">
          <fgColor indexed="64"/>
          <bgColor indexed="65"/>
        </patternFill>
      </fill>
    </dxf>
    <dxf>
      <numFmt numFmtId="0" formatCode="General"/>
      <fill>
        <patternFill patternType="none">
          <fgColor indexed="64"/>
          <bgColor auto="1"/>
        </patternFill>
      </fill>
    </dxf>
    <dxf>
      <numFmt numFmtId="0" formatCode="General"/>
      <fill>
        <patternFill patternType="none">
          <fgColor indexed="64"/>
          <bgColor indexed="65"/>
        </patternFill>
      </fill>
    </dxf>
    <dxf>
      <numFmt numFmtId="0" formatCode="General"/>
      <fill>
        <patternFill patternType="none">
          <fgColor indexed="64"/>
          <bgColor auto="1"/>
        </patternFill>
      </fill>
    </dxf>
    <dxf>
      <numFmt numFmtId="0" formatCode="General"/>
      <fill>
        <patternFill patternType="none">
          <fgColor indexed="64"/>
          <bgColor indexed="65"/>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horizontal="center"/>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48"/>
      <tableStyleElement type="headerRow" dxfId="47"/>
    </tableStyle>
    <tableStyle name="SLICER " pivot="0" table="0" count="10" xr9:uid="{5DC63536-3E54-4B70-A2B5-E63C01DFCC3D}">
      <tableStyleElement type="wholeTable" dxfId="46"/>
      <tableStyleElement type="headerRow" dxfId="45"/>
    </tableStyle>
    <tableStyle name="SLICER 2" pivot="0" table="0" count="10" xr9:uid="{08777E90-8CDA-4FDB-946A-E61C41073623}">
      <tableStyleElement type="wholeTable" dxfId="44"/>
      <tableStyleElement type="headerRow" dxfId="43"/>
    </tableStyle>
    <tableStyle name="SLICER 3" pivot="0" table="0" count="10" xr9:uid="{62856E76-28AC-4AEA-8C9E-C51D4CC7B1CD}">
      <tableStyleElement type="wholeTable" dxfId="42"/>
      <tableStyleElement type="headerRow" dxfId="41"/>
    </tableStyle>
    <tableStyle name="Slicer Style 1" pivot="0" table="0" count="0" xr9:uid="{2766830C-7D68-4A73-8E33-B2CF4700DA5D}"/>
    <tableStyle name="Slicer Style 2" pivot="0" table="0" count="1" xr9:uid="{DE308A14-573D-4441-8FBE-C2E7D82B4C89}">
      <tableStyleElement type="wholeTable" dxfId="40"/>
    </tableStyle>
    <tableStyle name="Slicer Style 3" pivot="0" table="0" count="1" xr9:uid="{8B58E737-16D2-4319-996F-66460784355E}">
      <tableStyleElement type="wholeTable" dxfId="39"/>
    </tableStyle>
    <tableStyle name="Slicer Style 4" pivot="0" table="0" count="1" xr9:uid="{7D3ED830-1247-4C7A-B689-8EC20139FEA9}"/>
    <tableStyle name="Slicer Style 5" pivot="0" table="0" count="1" xr9:uid="{29B88AF6-C4EF-422F-8B75-C338B566287B}">
      <tableStyleElement type="wholeTable" dxfId="38"/>
    </tableStyle>
    <tableStyle name="Slicer Style 6" pivot="0" table="0" count="1" xr9:uid="{2579B756-9F30-4B90-AFCC-82F732E5F92E}">
      <tableStyleElement type="wholeTable" dxfId="37"/>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[Sales-Excel-Dashboard-project.xlsx]Analysis!Daily</c:name>
    <c:fmtId val="19"/>
  </c:pivotSource>
  <c:chart>
    <c:autoTitleDeleted val="1"/>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solidFill>
                <a:schemeClr val="tx1"/>
              </a:solid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BC9E-4D65-B92E-0207858E0270}"/>
            </c:ext>
          </c:extLst>
        </c:ser>
        <c:dLbls>
          <c:showLegendKey val="0"/>
          <c:showVal val="0"/>
          <c:showCatName val="0"/>
          <c:showSerName val="0"/>
          <c:showPercent val="0"/>
          <c:showBubbleSize val="0"/>
        </c:dLbls>
        <c:axId val="251687744"/>
        <c:axId val="251678144"/>
      </c:areaChart>
      <c:catAx>
        <c:axId val="2516877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678144"/>
        <c:crosses val="autoZero"/>
        <c:auto val="1"/>
        <c:lblAlgn val="ctr"/>
        <c:lblOffset val="100"/>
        <c:noMultiLvlLbl val="0"/>
      </c:catAx>
      <c:valAx>
        <c:axId val="251678144"/>
        <c:scaling>
          <c:orientation val="minMax"/>
          <c:max val="35000"/>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687744"/>
        <c:crosses val="autoZero"/>
        <c:crossBetween val="midCat"/>
      </c:valAx>
      <c:spPr>
        <a:noFill/>
        <a:ln w="12700">
          <a:solidFill>
            <a:schemeClr val="bg1">
              <a:alpha val="66000"/>
            </a:schemeClr>
          </a:solidFill>
        </a:ln>
        <a:effectLst>
          <a:glow rad="139700">
            <a:schemeClr val="accent1">
              <a:satMod val="175000"/>
              <a:alpha val="40000"/>
            </a:schemeClr>
          </a:glow>
          <a:outerShdw blurRad="50800" dist="50800" dir="5400000" algn="ctr" rotWithShape="0">
            <a:schemeClr val="accent1"/>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1470588235294"/>
          <c:y val="3.4961103001153578E-2"/>
          <c:w val="0.8143217410323709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A8A8-4690-82A1-618479290483}"/>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F88338C7-7978-4863-81E0-D8EF0BBAFF9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8A8-4690-82A1-618479290483}"/>
                </c:ext>
              </c:extLst>
            </c:dLbl>
            <c:dLbl>
              <c:idx val="1"/>
              <c:tx>
                <c:rich>
                  <a:bodyPr/>
                  <a:lstStyle/>
                  <a:p>
                    <a:fld id="{7966BB06-0A39-4337-8657-7D9F071BE62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8A8-4690-82A1-618479290483}"/>
                </c:ext>
              </c:extLst>
            </c:dLbl>
            <c:dLbl>
              <c:idx val="2"/>
              <c:tx>
                <c:rich>
                  <a:bodyPr/>
                  <a:lstStyle/>
                  <a:p>
                    <a:fld id="{396575B5-0C58-45FB-872E-CF9362246EF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8A8-4690-82A1-618479290483}"/>
                </c:ext>
              </c:extLst>
            </c:dLbl>
            <c:dLbl>
              <c:idx val="3"/>
              <c:tx>
                <c:rich>
                  <a:bodyPr/>
                  <a:lstStyle/>
                  <a:p>
                    <a:fld id="{1E0F7789-0968-4202-A632-F95FAFFB3ED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8A8-4690-82A1-618479290483}"/>
                </c:ext>
              </c:extLst>
            </c:dLbl>
            <c:dLbl>
              <c:idx val="4"/>
              <c:tx>
                <c:rich>
                  <a:bodyPr/>
                  <a:lstStyle/>
                  <a:p>
                    <a:fld id="{98AB29C9-71BB-4AE0-BDB6-892D2703408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8A8-4690-82A1-618479290483}"/>
                </c:ext>
              </c:extLst>
            </c:dLbl>
            <c:dLbl>
              <c:idx val="5"/>
              <c:tx>
                <c:rich>
                  <a:bodyPr/>
                  <a:lstStyle/>
                  <a:p>
                    <a:fld id="{64C57DF9-0F8F-48E4-B530-2C1D66D3E1C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8A8-4690-82A1-618479290483}"/>
                </c:ext>
              </c:extLst>
            </c:dLbl>
            <c:dLbl>
              <c:idx val="6"/>
              <c:tx>
                <c:rich>
                  <a:bodyPr/>
                  <a:lstStyle/>
                  <a:p>
                    <a:fld id="{16743A20-EB02-4DD3-B3B9-7EB2227D02F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8A8-4690-82A1-618479290483}"/>
                </c:ext>
              </c:extLst>
            </c:dLbl>
            <c:dLbl>
              <c:idx val="7"/>
              <c:tx>
                <c:rich>
                  <a:bodyPr/>
                  <a:lstStyle/>
                  <a:p>
                    <a:fld id="{308046E3-AC40-41CB-BBC6-DC324A08F08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8A8-4690-82A1-618479290483}"/>
                </c:ext>
              </c:extLst>
            </c:dLbl>
            <c:dLbl>
              <c:idx val="8"/>
              <c:tx>
                <c:rich>
                  <a:bodyPr/>
                  <a:lstStyle/>
                  <a:p>
                    <a:fld id="{6E8B396D-5673-41EE-9B08-0BD0B96710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8A8-4690-82A1-618479290483}"/>
                </c:ext>
              </c:extLst>
            </c:dLbl>
            <c:dLbl>
              <c:idx val="9"/>
              <c:tx>
                <c:rich>
                  <a:bodyPr/>
                  <a:lstStyle/>
                  <a:p>
                    <a:fld id="{1D088746-888F-4392-B447-DBC7D0C7F5B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8A8-4690-82A1-618479290483}"/>
                </c:ext>
              </c:extLst>
            </c:dLbl>
            <c:dLbl>
              <c:idx val="10"/>
              <c:tx>
                <c:rich>
                  <a:bodyPr/>
                  <a:lstStyle/>
                  <a:p>
                    <a:fld id="{4241E247-586D-400B-BE76-6F584EEC887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8A8-4690-82A1-618479290483}"/>
                </c:ext>
              </c:extLst>
            </c:dLbl>
            <c:dLbl>
              <c:idx val="11"/>
              <c:tx>
                <c:rich>
                  <a:bodyPr/>
                  <a:lstStyle/>
                  <a:p>
                    <a:fld id="{20B53DFE-E63A-465F-BDA8-BC854F3A36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8A8-4690-82A1-6184792904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A8A8-4690-82A1-618479290483}"/>
            </c:ext>
          </c:extLst>
        </c:ser>
        <c:dLbls>
          <c:showLegendKey val="0"/>
          <c:showVal val="0"/>
          <c:showCatName val="0"/>
          <c:showSerName val="0"/>
          <c:showPercent val="0"/>
          <c:showBubbleSize val="0"/>
        </c:dLbls>
        <c:gapWidth val="50"/>
        <c:overlap val="100"/>
        <c:axId val="1573858687"/>
        <c:axId val="1573879327"/>
      </c:barChart>
      <c:catAx>
        <c:axId val="157385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879327"/>
        <c:crosses val="autoZero"/>
        <c:auto val="1"/>
        <c:lblAlgn val="ctr"/>
        <c:lblOffset val="100"/>
        <c:noMultiLvlLbl val="0"/>
      </c:catAx>
      <c:valAx>
        <c:axId val="157387932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85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5913125708117"/>
          <c:y val="6.9444444444444448E-2"/>
          <c:w val="0.81620886228399636"/>
          <c:h val="0.8927809589418335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Analysis!$AB$4:$AB$13</c:f>
              <c:strCache>
                <c:ptCount val="10"/>
                <c:pt idx="0">
                  <c:v>Product18</c:v>
                </c:pt>
                <c:pt idx="1">
                  <c:v>Product19</c:v>
                </c:pt>
                <c:pt idx="2">
                  <c:v>Product20</c:v>
                </c:pt>
                <c:pt idx="3">
                  <c:v>Product21</c:v>
                </c:pt>
                <c:pt idx="4">
                  <c:v>Product22</c:v>
                </c:pt>
                <c:pt idx="5">
                  <c:v>Product23</c:v>
                </c:pt>
                <c:pt idx="6">
                  <c:v>Product24</c:v>
                </c:pt>
                <c:pt idx="7">
                  <c:v>Product25</c:v>
                </c:pt>
                <c:pt idx="8">
                  <c:v>Product26</c:v>
                </c:pt>
                <c:pt idx="9">
                  <c:v>Product27</c:v>
                </c:pt>
              </c:strCache>
            </c:strRef>
          </c:cat>
          <c:val>
            <c:numRef>
              <c:f>Analysis!$AC$4:$AC$13</c:f>
              <c:numCache>
                <c:formatCode>[$$-409]#,##0.00</c:formatCode>
                <c:ptCount val="10"/>
                <c:pt idx="0">
                  <c:v>4035.2200000000003</c:v>
                </c:pt>
                <c:pt idx="1">
                  <c:v>20160</c:v>
                </c:pt>
                <c:pt idx="2">
                  <c:v>8006.25</c:v>
                </c:pt>
                <c:pt idx="3">
                  <c:v>10727.64</c:v>
                </c:pt>
                <c:pt idx="4">
                  <c:v>9909.9</c:v>
                </c:pt>
                <c:pt idx="5">
                  <c:v>12853.560000000001</c:v>
                </c:pt>
                <c:pt idx="6">
                  <c:v>10202.400000000001</c:v>
                </c:pt>
                <c:pt idx="7">
                  <c:v>599.7600000000001</c:v>
                </c:pt>
                <c:pt idx="8">
                  <c:v>2761.9200000000005</c:v>
                </c:pt>
                <c:pt idx="9">
                  <c:v>6226.0800000000008</c:v>
                </c:pt>
              </c:numCache>
            </c:numRef>
          </c:val>
          <c:extLst>
            <c:ext xmlns:c16="http://schemas.microsoft.com/office/drawing/2014/chart" uri="{C3380CC4-5D6E-409C-BE32-E72D297353CC}">
              <c16:uniqueId val="{00000000-22B3-4281-BF42-5C8199AB9D23}"/>
            </c:ext>
          </c:extLst>
        </c:ser>
        <c:dLbls>
          <c:showLegendKey val="0"/>
          <c:showVal val="0"/>
          <c:showCatName val="0"/>
          <c:showSerName val="0"/>
          <c:showPercent val="0"/>
          <c:showBubbleSize val="0"/>
        </c:dLbls>
        <c:gapWidth val="50"/>
        <c:axId val="1234298767"/>
        <c:axId val="1234299247"/>
      </c:barChart>
      <c:catAx>
        <c:axId val="123429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299247"/>
        <c:crosses val="autoZero"/>
        <c:auto val="1"/>
        <c:lblAlgn val="ctr"/>
        <c:lblOffset val="100"/>
        <c:noMultiLvlLbl val="0"/>
      </c:catAx>
      <c:valAx>
        <c:axId val="1234299247"/>
        <c:scaling>
          <c:orientation val="minMax"/>
        </c:scaling>
        <c:delete val="1"/>
        <c:axPos val="b"/>
        <c:numFmt formatCode="[$$-409]#,##0.00" sourceLinked="1"/>
        <c:majorTickMark val="none"/>
        <c:minorTickMark val="none"/>
        <c:tickLblPos val="nextTo"/>
        <c:crossAx val="123429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[Sales-Excel-Dashboard-project.xlsx]Analysis!SALE 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14577792742148082"/>
          <c:y val="0.11002177939055086"/>
          <c:w val="0.70844414515703835"/>
          <c:h val="0.56882196141427388"/>
        </c:manualLayout>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F3-411D-8433-E5B7E4678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F3-411D-8433-E5B7E4678E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F3-411D-8433-E5B7E4678E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5F3-411D-8433-E5B7E4678E5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[Sales-Excel-Dashboard-project.xlsx]Analysis!PAYMENT 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21181981082858892"/>
          <c:y val="0.12789683498364574"/>
          <c:w val="0.59007838397454382"/>
          <c:h val="0.58789305781913404"/>
        </c:manualLayout>
      </c:layout>
      <c:pieChart>
        <c:varyColors val="1"/>
        <c:ser>
          <c:idx val="0"/>
          <c:order val="0"/>
          <c:tx>
            <c:strRef>
              <c:f>Analysis!$AQ$1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01-4975-BDEA-750937BAA6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01-4975-BDEA-750937BAA6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extLst>
            <c:ext xmlns:c16="http://schemas.microsoft.com/office/drawing/2014/chart" uri="{C3380CC4-5D6E-409C-BE32-E72D297353CC}">
              <c16:uniqueId val="{00000004-5201-4975-BDEA-750937BAA6A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74715660542432"/>
          <c:y val="7.407407407407407E-2"/>
          <c:w val="0.8143217410323709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B7F-4414-84F5-BB8822749524}"/>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FF608E0D-4E4D-4C80-80A3-FE7376DEBB9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B7F-4414-84F5-BB8822749524}"/>
                </c:ext>
              </c:extLst>
            </c:dLbl>
            <c:dLbl>
              <c:idx val="1"/>
              <c:tx>
                <c:rich>
                  <a:bodyPr/>
                  <a:lstStyle/>
                  <a:p>
                    <a:fld id="{F8E351EC-6CB0-4FDF-BE3F-768CCBFA99C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B7F-4414-84F5-BB8822749524}"/>
                </c:ext>
              </c:extLst>
            </c:dLbl>
            <c:dLbl>
              <c:idx val="2"/>
              <c:tx>
                <c:rich>
                  <a:bodyPr/>
                  <a:lstStyle/>
                  <a:p>
                    <a:fld id="{9C4BC3FD-ACCD-4C76-A09E-3DB82F7BD8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B7F-4414-84F5-BB8822749524}"/>
                </c:ext>
              </c:extLst>
            </c:dLbl>
            <c:dLbl>
              <c:idx val="3"/>
              <c:tx>
                <c:rich>
                  <a:bodyPr/>
                  <a:lstStyle/>
                  <a:p>
                    <a:fld id="{54D79925-3DDA-457E-B10C-46678530801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B7F-4414-84F5-BB8822749524}"/>
                </c:ext>
              </c:extLst>
            </c:dLbl>
            <c:dLbl>
              <c:idx val="4"/>
              <c:tx>
                <c:rich>
                  <a:bodyPr/>
                  <a:lstStyle/>
                  <a:p>
                    <a:fld id="{F6160C4D-9AA6-4A7F-BF6A-C37ECFB6CA3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B7F-4414-84F5-BB8822749524}"/>
                </c:ext>
              </c:extLst>
            </c:dLbl>
            <c:dLbl>
              <c:idx val="5"/>
              <c:tx>
                <c:rich>
                  <a:bodyPr/>
                  <a:lstStyle/>
                  <a:p>
                    <a:fld id="{F363A666-1E31-4C3E-965D-F007F1A7BD7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B7F-4414-84F5-BB8822749524}"/>
                </c:ext>
              </c:extLst>
            </c:dLbl>
            <c:dLbl>
              <c:idx val="6"/>
              <c:tx>
                <c:rich>
                  <a:bodyPr/>
                  <a:lstStyle/>
                  <a:p>
                    <a:fld id="{DFC7DB38-DF4B-4882-B9CC-32021ECE64C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B7F-4414-84F5-BB8822749524}"/>
                </c:ext>
              </c:extLst>
            </c:dLbl>
            <c:dLbl>
              <c:idx val="7"/>
              <c:tx>
                <c:rich>
                  <a:bodyPr/>
                  <a:lstStyle/>
                  <a:p>
                    <a:fld id="{09FB9CB5-7744-48A8-A1D5-4CE146BC827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B7F-4414-84F5-BB8822749524}"/>
                </c:ext>
              </c:extLst>
            </c:dLbl>
            <c:dLbl>
              <c:idx val="8"/>
              <c:tx>
                <c:rich>
                  <a:bodyPr/>
                  <a:lstStyle/>
                  <a:p>
                    <a:fld id="{1BCCE4BD-9A52-4C31-A431-767E7AA50FC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B7F-4414-84F5-BB8822749524}"/>
                </c:ext>
              </c:extLst>
            </c:dLbl>
            <c:dLbl>
              <c:idx val="9"/>
              <c:tx>
                <c:rich>
                  <a:bodyPr/>
                  <a:lstStyle/>
                  <a:p>
                    <a:fld id="{6B2926B6-0B4C-4660-9522-B455851CD3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B7F-4414-84F5-BB8822749524}"/>
                </c:ext>
              </c:extLst>
            </c:dLbl>
            <c:dLbl>
              <c:idx val="10"/>
              <c:tx>
                <c:rich>
                  <a:bodyPr/>
                  <a:lstStyle/>
                  <a:p>
                    <a:fld id="{876E9193-95CA-4F94-B077-55CAA2A39F4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B7F-4414-84F5-BB8822749524}"/>
                </c:ext>
              </c:extLst>
            </c:dLbl>
            <c:dLbl>
              <c:idx val="11"/>
              <c:tx>
                <c:rich>
                  <a:bodyPr/>
                  <a:lstStyle/>
                  <a:p>
                    <a:fld id="{13A47725-22D5-4DD8-B167-4EE9E5E458D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B7F-4414-84F5-BB88227495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B7F-4414-84F5-BB8822749524}"/>
            </c:ext>
          </c:extLst>
        </c:ser>
        <c:dLbls>
          <c:showLegendKey val="0"/>
          <c:showVal val="0"/>
          <c:showCatName val="0"/>
          <c:showSerName val="0"/>
          <c:showPercent val="0"/>
          <c:showBubbleSize val="0"/>
        </c:dLbls>
        <c:gapWidth val="50"/>
        <c:overlap val="100"/>
        <c:axId val="1573858687"/>
        <c:axId val="1573879327"/>
      </c:barChart>
      <c:catAx>
        <c:axId val="157385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879327"/>
        <c:crosses val="autoZero"/>
        <c:auto val="1"/>
        <c:lblAlgn val="ctr"/>
        <c:lblOffset val="100"/>
        <c:noMultiLvlLbl val="0"/>
      </c:catAx>
      <c:valAx>
        <c:axId val="157387932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85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5913125708117"/>
          <c:y val="6.9444444444444448E-2"/>
          <c:w val="0.81620886228399636"/>
          <c:h val="0.8927809589418335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Analysis!$AB$4:$AB$13</c:f>
              <c:strCache>
                <c:ptCount val="10"/>
                <c:pt idx="0">
                  <c:v>Product18</c:v>
                </c:pt>
                <c:pt idx="1">
                  <c:v>Product19</c:v>
                </c:pt>
                <c:pt idx="2">
                  <c:v>Product20</c:v>
                </c:pt>
                <c:pt idx="3">
                  <c:v>Product21</c:v>
                </c:pt>
                <c:pt idx="4">
                  <c:v>Product22</c:v>
                </c:pt>
                <c:pt idx="5">
                  <c:v>Product23</c:v>
                </c:pt>
                <c:pt idx="6">
                  <c:v>Product24</c:v>
                </c:pt>
                <c:pt idx="7">
                  <c:v>Product25</c:v>
                </c:pt>
                <c:pt idx="8">
                  <c:v>Product26</c:v>
                </c:pt>
                <c:pt idx="9">
                  <c:v>Product27</c:v>
                </c:pt>
              </c:strCache>
            </c:strRef>
          </c:cat>
          <c:val>
            <c:numRef>
              <c:f>Analysis!$AC$4:$AC$13</c:f>
              <c:numCache>
                <c:formatCode>[$$-409]#,##0.00</c:formatCode>
                <c:ptCount val="10"/>
                <c:pt idx="0">
                  <c:v>4035.2200000000003</c:v>
                </c:pt>
                <c:pt idx="1">
                  <c:v>20160</c:v>
                </c:pt>
                <c:pt idx="2">
                  <c:v>8006.25</c:v>
                </c:pt>
                <c:pt idx="3">
                  <c:v>10727.64</c:v>
                </c:pt>
                <c:pt idx="4">
                  <c:v>9909.9</c:v>
                </c:pt>
                <c:pt idx="5">
                  <c:v>12853.560000000001</c:v>
                </c:pt>
                <c:pt idx="6">
                  <c:v>10202.400000000001</c:v>
                </c:pt>
                <c:pt idx="7">
                  <c:v>599.7600000000001</c:v>
                </c:pt>
                <c:pt idx="8">
                  <c:v>2761.9200000000005</c:v>
                </c:pt>
                <c:pt idx="9">
                  <c:v>6226.0800000000008</c:v>
                </c:pt>
              </c:numCache>
            </c:numRef>
          </c:val>
          <c:extLst>
            <c:ext xmlns:c16="http://schemas.microsoft.com/office/drawing/2014/chart" uri="{C3380CC4-5D6E-409C-BE32-E72D297353CC}">
              <c16:uniqueId val="{00000000-3065-4C57-911B-D79626E4337E}"/>
            </c:ext>
          </c:extLst>
        </c:ser>
        <c:dLbls>
          <c:showLegendKey val="0"/>
          <c:showVal val="0"/>
          <c:showCatName val="0"/>
          <c:showSerName val="0"/>
          <c:showPercent val="0"/>
          <c:showBubbleSize val="0"/>
        </c:dLbls>
        <c:gapWidth val="50"/>
        <c:axId val="1234298767"/>
        <c:axId val="1234299247"/>
      </c:barChart>
      <c:catAx>
        <c:axId val="123429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299247"/>
        <c:crosses val="autoZero"/>
        <c:auto val="1"/>
        <c:lblAlgn val="ctr"/>
        <c:lblOffset val="100"/>
        <c:noMultiLvlLbl val="0"/>
      </c:catAx>
      <c:valAx>
        <c:axId val="1234299247"/>
        <c:scaling>
          <c:orientation val="minMax"/>
        </c:scaling>
        <c:delete val="1"/>
        <c:axPos val="b"/>
        <c:numFmt formatCode="[$$-409]#,##0.00" sourceLinked="1"/>
        <c:majorTickMark val="none"/>
        <c:minorTickMark val="none"/>
        <c:tickLblPos val="nextTo"/>
        <c:crossAx val="123429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[Sales-Excel-Dashboard-project.xlsx]Analysis!SALE 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41-410C-86FF-F753F9C648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41-410C-86FF-F753F9C648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41-410C-86FF-F753F9C648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E341-410C-86FF-F753F9C648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DF-425D-919F-80031E5696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DF-425D-919F-80031E5696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extLst>
            <c:ext xmlns:c16="http://schemas.microsoft.com/office/drawing/2014/chart" uri="{C3380CC4-5D6E-409C-BE32-E72D297353CC}">
              <c16:uniqueId val="{00000004-D6DF-425D-919F-80031E56969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[Sales-Excel-Dashboard-project.xlsx]Analysis!Daily</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a:solidFill>
              <a:schemeClr val="tx1">
                <a:alpha val="3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5599118144023"/>
          <c:y val="3.3927430172869144E-2"/>
          <c:w val="0.69124401624710097"/>
          <c:h val="0.8461069666139106"/>
        </c:manualLayout>
      </c:layout>
      <c:areaChart>
        <c:grouping val="standard"/>
        <c:varyColors val="0"/>
        <c:ser>
          <c:idx val="0"/>
          <c:order val="0"/>
          <c:tx>
            <c:strRef>
              <c:f>Analysis!$B$1</c:f>
              <c:strCache>
                <c:ptCount val="1"/>
                <c:pt idx="0">
                  <c:v>Total</c:v>
                </c:pt>
              </c:strCache>
            </c:strRef>
          </c:tx>
          <c:spPr>
            <a:solidFill>
              <a:schemeClr val="accent1"/>
            </a:solidFill>
            <a:ln w="15875">
              <a:solidFill>
                <a:schemeClr val="tx1">
                  <a:alpha val="39000"/>
                </a:schemeClr>
              </a:solid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E1C-46C8-98A0-00E105391EEC}"/>
            </c:ext>
          </c:extLst>
        </c:ser>
        <c:dLbls>
          <c:showLegendKey val="0"/>
          <c:showVal val="0"/>
          <c:showCatName val="0"/>
          <c:showSerName val="0"/>
          <c:showPercent val="0"/>
          <c:showBubbleSize val="0"/>
        </c:dLbls>
        <c:axId val="251687744"/>
        <c:axId val="251678144"/>
      </c:areaChart>
      <c:catAx>
        <c:axId val="2516877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678144"/>
        <c:crosses val="autoZero"/>
        <c:auto val="1"/>
        <c:lblAlgn val="ctr"/>
        <c:lblOffset val="100"/>
        <c:noMultiLvlLbl val="0"/>
      </c:catAx>
      <c:valAx>
        <c:axId val="251678144"/>
        <c:scaling>
          <c:orientation val="minMax"/>
          <c:max val="35000"/>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687744"/>
        <c:crosses val="autoZero"/>
        <c:crossBetween val="midCat"/>
      </c:valAx>
      <c:spPr>
        <a:noFill/>
        <a:ln>
          <a:noFill/>
        </a:ln>
        <a:effectLst>
          <a:glow rad="355600">
            <a:schemeClr val="accent1">
              <a:satMod val="175000"/>
              <a:alpha val="40000"/>
            </a:schemeClr>
          </a:glow>
          <a:outerShdw blurRad="50800" dist="50800" dir="5400000" algn="ctr" rotWithShape="0">
            <a:schemeClr val="accent1">
              <a:alpha val="41000"/>
            </a:schemeClr>
          </a:outerShdw>
        </a:effectLst>
      </c:spPr>
    </c:plotArea>
    <c:legend>
      <c:legendPos val="r"/>
      <c:layout>
        <c:manualLayout>
          <c:xMode val="edge"/>
          <c:yMode val="edge"/>
          <c:x val="0.91224012696510093"/>
          <c:y val="3.8580782513404667E-2"/>
          <c:w val="7.1769623310006872E-2"/>
          <c:h val="0.113247095702925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[0]!Categorys</cx:f>
      </cx:strDim>
      <cx:numDim type="size">
        <cx:f>[0]!CategoryRanges</cx:f>
      </cx:numDim>
    </cx:data>
  </cx:chartData>
  <cx:chart>
    <cx:plotArea>
      <cx:plotAreaRegion>
        <cx:series layoutId="treemap" uniqueId="{6B8032F1-D2F2-4A74-B9FC-8773ED9324EF}">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[0]!Categorys</cx:f>
      </cx:strDim>
      <cx:numDim type="size">
        <cx:f>[0]!CategoryRanges</cx:f>
      </cx:numDim>
    </cx:data>
  </cx:chartData>
  <cx:chart>
    <cx:plotArea>
      <cx:plotAreaRegion>
        <cx:series layoutId="treemap" uniqueId="{6B8032F1-D2F2-4A74-B9FC-8773ED9324EF}">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nalysis!$AB$1" max="100" min="1" page="10" val="18"/>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L$1" lockText="1" noThreeD="1"/>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L$1" lockText="1" noThreeD="1"/>
</file>

<file path=xl/ctrlProps/ctrlProp8.xml><?xml version="1.0" encoding="utf-8"?>
<formControlPr xmlns="http://schemas.microsoft.com/office/spreadsheetml/2009/9/main" objectType="Scroll" dx="22" fmlaLink="Analysis!$AB$1" max="100" min="1" page="10" val="1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7.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8.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2.xml"/><Relationship Id="rId30"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3</xdr:col>
      <xdr:colOff>33618</xdr:colOff>
      <xdr:row>7</xdr:row>
      <xdr:rowOff>22412</xdr:rowOff>
    </xdr:from>
    <xdr:to>
      <xdr:col>3</xdr:col>
      <xdr:colOff>1377615</xdr:colOff>
      <xdr:row>12</xdr:row>
      <xdr:rowOff>176345</xdr:rowOff>
    </xdr:to>
    <mc:AlternateContent xmlns:mc="http://schemas.openxmlformats.org/markup-compatibility/2006">
      <mc:Choice xmlns:a14="http://schemas.microsoft.com/office/drawing/2010/main" Requires="a14">
        <xdr:graphicFrame macro="">
          <xdr:nvGraphicFramePr>
            <xdr:cNvPr id="6" name="Year 4">
              <a:extLst>
                <a:ext uri="{FF2B5EF4-FFF2-40B4-BE49-F238E27FC236}">
                  <a16:creationId xmlns:a16="http://schemas.microsoft.com/office/drawing/2014/main" id="{ECE61D3D-1495-4C07-8A26-2DA1CCAB7923}"/>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dr:sp macro="" textlink="">
          <xdr:nvSpPr>
            <xdr:cNvPr id="0" name=""/>
            <xdr:cNvSpPr>
              <a:spLocks noTextEdit="1"/>
            </xdr:cNvSpPr>
          </xdr:nvSpPr>
          <xdr:spPr>
            <a:xfrm>
              <a:off x="3160693" y="1343332"/>
              <a:ext cx="1343997" cy="10974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5604</xdr:colOff>
      <xdr:row>22</xdr:row>
      <xdr:rowOff>1120</xdr:rowOff>
    </xdr:from>
    <xdr:to>
      <xdr:col>6</xdr:col>
      <xdr:colOff>257735</xdr:colOff>
      <xdr:row>36</xdr:row>
      <xdr:rowOff>77320</xdr:rowOff>
    </xdr:to>
    <xdr:graphicFrame macro="">
      <xdr:nvGraphicFramePr>
        <xdr:cNvPr id="10" name="Chart 9">
          <a:extLst>
            <a:ext uri="{FF2B5EF4-FFF2-40B4-BE49-F238E27FC236}">
              <a16:creationId xmlns:a16="http://schemas.microsoft.com/office/drawing/2014/main" id="{1213F7A2-3032-C5F2-54BC-2B5B5AD42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22412</xdr:colOff>
      <xdr:row>6</xdr:row>
      <xdr:rowOff>173886</xdr:rowOff>
    </xdr:from>
    <xdr:to>
      <xdr:col>4</xdr:col>
      <xdr:colOff>1358234</xdr:colOff>
      <xdr:row>14</xdr:row>
      <xdr:rowOff>153063</xdr:rowOff>
    </xdr:to>
    <mc:AlternateContent xmlns:mc="http://schemas.openxmlformats.org/markup-compatibility/2006">
      <mc:Choice xmlns:a14="http://schemas.microsoft.com/office/drawing/2010/main" Requires="a14">
        <xdr:graphicFrame macro="">
          <xdr:nvGraphicFramePr>
            <xdr:cNvPr id="11" name="SALE TYPE 4">
              <a:extLst>
                <a:ext uri="{FF2B5EF4-FFF2-40B4-BE49-F238E27FC236}">
                  <a16:creationId xmlns:a16="http://schemas.microsoft.com/office/drawing/2014/main" id="{2987B264-9313-4052-B088-CC972F03451F}"/>
                </a:ext>
              </a:extLst>
            </xdr:cNvPr>
            <xdr:cNvGraphicFramePr/>
          </xdr:nvGraphicFramePr>
          <xdr:xfrm>
            <a:off x="0" y="0"/>
            <a:ext cx="0" cy="0"/>
          </xdr:xfrm>
          <a:graphic>
            <a:graphicData uri="http://schemas.microsoft.com/office/drawing/2010/slicer">
              <sle:slicer xmlns:sle="http://schemas.microsoft.com/office/drawing/2010/slicer" name="SALE TYPE 4"/>
            </a:graphicData>
          </a:graphic>
        </xdr:graphicFrame>
      </mc:Choice>
      <mc:Fallback>
        <xdr:sp macro="" textlink="">
          <xdr:nvSpPr>
            <xdr:cNvPr id="0" name=""/>
            <xdr:cNvSpPr>
              <a:spLocks noTextEdit="1"/>
            </xdr:cNvSpPr>
          </xdr:nvSpPr>
          <xdr:spPr>
            <a:xfrm>
              <a:off x="4775926" y="1306103"/>
              <a:ext cx="1335822" cy="148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247348</xdr:colOff>
      <xdr:row>14</xdr:row>
      <xdr:rowOff>33410</xdr:rowOff>
    </xdr:from>
    <xdr:to>
      <xdr:col>3</xdr:col>
      <xdr:colOff>1536708</xdr:colOff>
      <xdr:row>21</xdr:row>
      <xdr:rowOff>173835</xdr:rowOff>
    </xdr:to>
    <mc:AlternateContent xmlns:mc="http://schemas.openxmlformats.org/markup-compatibility/2006">
      <mc:Choice xmlns:a14="http://schemas.microsoft.com/office/drawing/2010/main" Requires="a14">
        <xdr:graphicFrame macro="">
          <xdr:nvGraphicFramePr>
            <xdr:cNvPr id="12" name="PAYMENT MODE 4">
              <a:extLst>
                <a:ext uri="{FF2B5EF4-FFF2-40B4-BE49-F238E27FC236}">
                  <a16:creationId xmlns:a16="http://schemas.microsoft.com/office/drawing/2014/main" id="{F2DB1F67-2C6F-473C-8BEE-4BD04D2B88D6}"/>
                </a:ext>
              </a:extLst>
            </xdr:cNvPr>
            <xdr:cNvGraphicFramePr/>
          </xdr:nvGraphicFramePr>
          <xdr:xfrm>
            <a:off x="0" y="0"/>
            <a:ext cx="0" cy="0"/>
          </xdr:xfrm>
          <a:graphic>
            <a:graphicData uri="http://schemas.microsoft.com/office/drawing/2010/slicer">
              <sle:slicer xmlns:sle="http://schemas.microsoft.com/office/drawing/2010/slicer" name="PAYMENT MODE 4"/>
            </a:graphicData>
          </a:graphic>
        </xdr:graphicFrame>
      </mc:Choice>
      <mc:Fallback>
        <xdr:sp macro="" textlink="">
          <xdr:nvSpPr>
            <xdr:cNvPr id="0" name=""/>
            <xdr:cNvSpPr>
              <a:spLocks noTextEdit="1"/>
            </xdr:cNvSpPr>
          </xdr:nvSpPr>
          <xdr:spPr>
            <a:xfrm>
              <a:off x="3374423" y="2675250"/>
              <a:ext cx="1289360" cy="1461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266270</xdr:colOff>
      <xdr:row>18</xdr:row>
      <xdr:rowOff>1867</xdr:rowOff>
    </xdr:from>
    <xdr:to>
      <xdr:col>8</xdr:col>
      <xdr:colOff>1584553</xdr:colOff>
      <xdr:row>29</xdr:row>
      <xdr:rowOff>179293</xdr:rowOff>
    </xdr:to>
    <xdr:graphicFrame macro="">
      <xdr:nvGraphicFramePr>
        <xdr:cNvPr id="14" name="Chart 13">
          <a:extLst>
            <a:ext uri="{FF2B5EF4-FFF2-40B4-BE49-F238E27FC236}">
              <a16:creationId xmlns:a16="http://schemas.microsoft.com/office/drawing/2014/main" id="{95ADCFE3-3B12-45EF-9D95-4549B4DAC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222200</xdr:colOff>
      <xdr:row>13</xdr:row>
      <xdr:rowOff>153596</xdr:rowOff>
    </xdr:from>
    <xdr:to>
      <xdr:col>32</xdr:col>
      <xdr:colOff>11205</xdr:colOff>
      <xdr:row>25</xdr:row>
      <xdr:rowOff>184358</xdr:rowOff>
    </xdr:to>
    <xdr:graphicFrame macro="">
      <xdr:nvGraphicFramePr>
        <xdr:cNvPr id="15" name="Chart 14">
          <a:extLst>
            <a:ext uri="{FF2B5EF4-FFF2-40B4-BE49-F238E27FC236}">
              <a16:creationId xmlns:a16="http://schemas.microsoft.com/office/drawing/2014/main" id="{DBD06414-7178-4613-B323-3B31CFF10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278287</xdr:colOff>
      <xdr:row>13</xdr:row>
      <xdr:rowOff>156456</xdr:rowOff>
    </xdr:from>
    <xdr:to>
      <xdr:col>34</xdr:col>
      <xdr:colOff>228972</xdr:colOff>
      <xdr:row>33</xdr:row>
      <xdr:rowOff>69880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2125D0AA-B8B1-422B-A9D8-D175EFA9E4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8629169" y="2632956"/>
              <a:ext cx="3200391" cy="37234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234794</xdr:colOff>
      <xdr:row>5</xdr:row>
      <xdr:rowOff>176033</xdr:rowOff>
    </xdr:from>
    <xdr:to>
      <xdr:col>39</xdr:col>
      <xdr:colOff>1196881</xdr:colOff>
      <xdr:row>18</xdr:row>
      <xdr:rowOff>332</xdr:rowOff>
    </xdr:to>
    <xdr:graphicFrame macro="">
      <xdr:nvGraphicFramePr>
        <xdr:cNvPr id="17" name="Chart 16">
          <a:extLst>
            <a:ext uri="{FF2B5EF4-FFF2-40B4-BE49-F238E27FC236}">
              <a16:creationId xmlns:a16="http://schemas.microsoft.com/office/drawing/2014/main" id="{667D4538-369E-458C-971B-67970DFA4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343741</xdr:colOff>
      <xdr:row>5</xdr:row>
      <xdr:rowOff>4284</xdr:rowOff>
    </xdr:from>
    <xdr:to>
      <xdr:col>42</xdr:col>
      <xdr:colOff>1310131</xdr:colOff>
      <xdr:row>14</xdr:row>
      <xdr:rowOff>148321</xdr:rowOff>
    </xdr:to>
    <xdr:graphicFrame macro="">
      <xdr:nvGraphicFramePr>
        <xdr:cNvPr id="18" name="Chart 17">
          <a:extLst>
            <a:ext uri="{FF2B5EF4-FFF2-40B4-BE49-F238E27FC236}">
              <a16:creationId xmlns:a16="http://schemas.microsoft.com/office/drawing/2014/main" id="{27D66075-A706-455E-A00D-9DA4EBC3F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548528</xdr:colOff>
          <xdr:row>13</xdr:row>
          <xdr:rowOff>156883</xdr:rowOff>
        </xdr:from>
        <xdr:to>
          <xdr:col>27</xdr:col>
          <xdr:colOff>220756</xdr:colOff>
          <xdr:row>25</xdr:row>
          <xdr:rowOff>179295</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528D1CF3-0C60-5A92-64BB-7FBB7042891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13</xdr:row>
      <xdr:rowOff>22412</xdr:rowOff>
    </xdr:from>
    <xdr:to>
      <xdr:col>9</xdr:col>
      <xdr:colOff>1580303</xdr:colOff>
      <xdr:row>16</xdr:row>
      <xdr:rowOff>163782</xdr:rowOff>
    </xdr:to>
    <mc:AlternateContent xmlns:mc="http://schemas.openxmlformats.org/markup-compatibility/2006">
      <mc:Choice xmlns:a14="http://schemas.microsoft.com/office/drawing/2010/main" Requires="a14">
        <xdr:graphicFrame macro="">
          <xdr:nvGraphicFramePr>
            <xdr:cNvPr id="20" name="Month 4">
              <a:extLst>
                <a:ext uri="{FF2B5EF4-FFF2-40B4-BE49-F238E27FC236}">
                  <a16:creationId xmlns:a16="http://schemas.microsoft.com/office/drawing/2014/main" id="{16D5B687-08F9-4DCF-BA95-7C5253C225AE}"/>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dr:sp macro="" textlink="">
          <xdr:nvSpPr>
            <xdr:cNvPr id="0" name=""/>
            <xdr:cNvSpPr>
              <a:spLocks noTextEdit="1"/>
            </xdr:cNvSpPr>
          </xdr:nvSpPr>
          <xdr:spPr>
            <a:xfrm>
              <a:off x="4753514" y="2475549"/>
              <a:ext cx="7960256" cy="707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485775</xdr:colOff>
          <xdr:row>18</xdr:row>
          <xdr:rowOff>9525</xdr:rowOff>
        </xdr:from>
        <xdr:to>
          <xdr:col>7</xdr:col>
          <xdr:colOff>1266825</xdr:colOff>
          <xdr:row>19</xdr:row>
          <xdr:rowOff>161925</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5CC32EB3-A431-F54D-5F60-4B250BF856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1114425</xdr:colOff>
          <xdr:row>18</xdr:row>
          <xdr:rowOff>19050</xdr:rowOff>
        </xdr:from>
        <xdr:to>
          <xdr:col>7</xdr:col>
          <xdr:colOff>1609725</xdr:colOff>
          <xdr:row>19</xdr:row>
          <xdr:rowOff>104775</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7914697D-280B-2B54-BA3B-77A72C557C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Profit%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17</xdr:row>
          <xdr:rowOff>180975</xdr:rowOff>
        </xdr:from>
        <xdr:to>
          <xdr:col>7</xdr:col>
          <xdr:colOff>523875</xdr:colOff>
          <xdr:row>20</xdr:row>
          <xdr:rowOff>9525</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61AD474C-E48D-95BD-E9FD-14A7B4FE22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Sale</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312965</xdr:colOff>
      <xdr:row>44</xdr:row>
      <xdr:rowOff>0</xdr:rowOff>
    </xdr:to>
    <xdr:pic>
      <xdr:nvPicPr>
        <xdr:cNvPr id="2" name="Graphic 1">
          <a:extLst>
            <a:ext uri="{FF2B5EF4-FFF2-40B4-BE49-F238E27FC236}">
              <a16:creationId xmlns:a16="http://schemas.microsoft.com/office/drawing/2014/main" id="{A45C9D08-F546-9C5C-E7CA-C2FC62A66FBD}"/>
            </a:ext>
          </a:extLst>
        </xdr:cNvPr>
        <xdr:cNvPicPr preferRelativeResize="0">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5212786" cy="8382000"/>
        </a:xfrm>
        <a:prstGeom prst="rect">
          <a:avLst/>
        </a:prstGeom>
      </xdr:spPr>
    </xdr:pic>
    <xdr:clientData/>
  </xdr:twoCellAnchor>
  <xdr:twoCellAnchor editAs="oneCell">
    <xdr:from>
      <xdr:col>8</xdr:col>
      <xdr:colOff>394607</xdr:colOff>
      <xdr:row>7</xdr:row>
      <xdr:rowOff>122465</xdr:rowOff>
    </xdr:from>
    <xdr:to>
      <xdr:col>9</xdr:col>
      <xdr:colOff>517072</xdr:colOff>
      <xdr:row>11</xdr:row>
      <xdr:rowOff>54429</xdr:rowOff>
    </xdr:to>
    <xdr:pic>
      <xdr:nvPicPr>
        <xdr:cNvPr id="3" name="Graphic 2" descr="Bar graph with upward trend with solid fill">
          <a:extLst>
            <a:ext uri="{FF2B5EF4-FFF2-40B4-BE49-F238E27FC236}">
              <a16:creationId xmlns:a16="http://schemas.microsoft.com/office/drawing/2014/main" id="{7F2553E3-5557-454D-86DE-8111A34800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34250" y="1455965"/>
          <a:ext cx="734786" cy="693964"/>
        </a:xfrm>
        <a:prstGeom prst="rect">
          <a:avLst/>
        </a:prstGeom>
      </xdr:spPr>
    </xdr:pic>
    <xdr:clientData/>
  </xdr:twoCellAnchor>
  <xdr:twoCellAnchor editAs="oneCell">
    <xdr:from>
      <xdr:col>16</xdr:col>
      <xdr:colOff>163286</xdr:colOff>
      <xdr:row>14</xdr:row>
      <xdr:rowOff>20139</xdr:rowOff>
    </xdr:from>
    <xdr:to>
      <xdr:col>17</xdr:col>
      <xdr:colOff>53758</xdr:colOff>
      <xdr:row>16</xdr:row>
      <xdr:rowOff>136071</xdr:rowOff>
    </xdr:to>
    <xdr:pic>
      <xdr:nvPicPr>
        <xdr:cNvPr id="4" name="Graphic 3" descr="Trophy with solid fill">
          <a:extLst>
            <a:ext uri="{FF2B5EF4-FFF2-40B4-BE49-F238E27FC236}">
              <a16:creationId xmlns:a16="http://schemas.microsoft.com/office/drawing/2014/main" id="{CE4CA10E-E8BA-478D-B6DE-FD93336747E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001500" y="2687139"/>
          <a:ext cx="502794" cy="496932"/>
        </a:xfrm>
        <a:prstGeom prst="rect">
          <a:avLst/>
        </a:prstGeom>
      </xdr:spPr>
    </xdr:pic>
    <xdr:clientData/>
  </xdr:twoCellAnchor>
  <xdr:twoCellAnchor editAs="oneCell">
    <xdr:from>
      <xdr:col>13</xdr:col>
      <xdr:colOff>569322</xdr:colOff>
      <xdr:row>7</xdr:row>
      <xdr:rowOff>89263</xdr:rowOff>
    </xdr:from>
    <xdr:to>
      <xdr:col>14</xdr:col>
      <xdr:colOff>589461</xdr:colOff>
      <xdr:row>11</xdr:row>
      <xdr:rowOff>27214</xdr:rowOff>
    </xdr:to>
    <xdr:pic>
      <xdr:nvPicPr>
        <xdr:cNvPr id="5" name="Graphic 4" descr="Piggy Bank with solid fill">
          <a:extLst>
            <a:ext uri="{FF2B5EF4-FFF2-40B4-BE49-F238E27FC236}">
              <a16:creationId xmlns:a16="http://schemas.microsoft.com/office/drawing/2014/main" id="{790E279B-A5B9-4617-B9A1-9BF528AE847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570572" y="1422763"/>
          <a:ext cx="632460" cy="699951"/>
        </a:xfrm>
        <a:prstGeom prst="rect">
          <a:avLst/>
        </a:prstGeom>
      </xdr:spPr>
    </xdr:pic>
    <xdr:clientData/>
  </xdr:twoCellAnchor>
  <xdr:twoCellAnchor editAs="oneCell">
    <xdr:from>
      <xdr:col>12</xdr:col>
      <xdr:colOff>24492</xdr:colOff>
      <xdr:row>29</xdr:row>
      <xdr:rowOff>30604</xdr:rowOff>
    </xdr:from>
    <xdr:to>
      <xdr:col>12</xdr:col>
      <xdr:colOff>321672</xdr:colOff>
      <xdr:row>31</xdr:row>
      <xdr:rowOff>15364</xdr:rowOff>
    </xdr:to>
    <xdr:pic>
      <xdr:nvPicPr>
        <xdr:cNvPr id="6" name="Graphic 5" descr="Coins with solid fill">
          <a:extLst>
            <a:ext uri="{FF2B5EF4-FFF2-40B4-BE49-F238E27FC236}">
              <a16:creationId xmlns:a16="http://schemas.microsoft.com/office/drawing/2014/main" id="{6F668F56-ED99-4324-9599-F6C5016FE13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13421" y="5555104"/>
          <a:ext cx="297180" cy="365760"/>
        </a:xfrm>
        <a:prstGeom prst="rect">
          <a:avLst/>
        </a:prstGeom>
      </xdr:spPr>
    </xdr:pic>
    <xdr:clientData/>
  </xdr:twoCellAnchor>
  <xdr:twoCellAnchor editAs="oneCell">
    <xdr:from>
      <xdr:col>3</xdr:col>
      <xdr:colOff>377733</xdr:colOff>
      <xdr:row>7</xdr:row>
      <xdr:rowOff>114301</xdr:rowOff>
    </xdr:from>
    <xdr:to>
      <xdr:col>4</xdr:col>
      <xdr:colOff>408213</xdr:colOff>
      <xdr:row>10</xdr:row>
      <xdr:rowOff>163287</xdr:rowOff>
    </xdr:to>
    <xdr:pic>
      <xdr:nvPicPr>
        <xdr:cNvPr id="7" name="Graphic 6" descr="Money with solid fill">
          <a:extLst>
            <a:ext uri="{FF2B5EF4-FFF2-40B4-BE49-F238E27FC236}">
              <a16:creationId xmlns:a16="http://schemas.microsoft.com/office/drawing/2014/main" id="{F36B9914-569F-4C7C-8EBF-AC18736F0C7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255769" y="1447801"/>
          <a:ext cx="642801" cy="620486"/>
        </a:xfrm>
        <a:prstGeom prst="rect">
          <a:avLst/>
        </a:prstGeom>
      </xdr:spPr>
    </xdr:pic>
    <xdr:clientData/>
  </xdr:twoCellAnchor>
  <xdr:twoCellAnchor editAs="oneCell">
    <xdr:from>
      <xdr:col>0</xdr:col>
      <xdr:colOff>394608</xdr:colOff>
      <xdr:row>36</xdr:row>
      <xdr:rowOff>190499</xdr:rowOff>
    </xdr:from>
    <xdr:to>
      <xdr:col>0</xdr:col>
      <xdr:colOff>1592036</xdr:colOff>
      <xdr:row>42</xdr:row>
      <xdr:rowOff>54428</xdr:rowOff>
    </xdr:to>
    <xdr:pic>
      <xdr:nvPicPr>
        <xdr:cNvPr id="14" name="Graphic 13" descr="Shopping cart with solid fill">
          <a:extLst>
            <a:ext uri="{FF2B5EF4-FFF2-40B4-BE49-F238E27FC236}">
              <a16:creationId xmlns:a16="http://schemas.microsoft.com/office/drawing/2014/main" id="{8C4DDBF5-9964-44CC-ADCD-34355D7DE37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94608" y="7048499"/>
          <a:ext cx="1197428" cy="1006929"/>
        </a:xfrm>
        <a:prstGeom prst="rect">
          <a:avLst/>
        </a:prstGeom>
      </xdr:spPr>
    </xdr:pic>
    <xdr:clientData/>
  </xdr:twoCellAnchor>
  <xdr:twoCellAnchor editAs="oneCell">
    <xdr:from>
      <xdr:col>0</xdr:col>
      <xdr:colOff>312965</xdr:colOff>
      <xdr:row>1</xdr:row>
      <xdr:rowOff>115389</xdr:rowOff>
    </xdr:from>
    <xdr:to>
      <xdr:col>0</xdr:col>
      <xdr:colOff>930185</xdr:colOff>
      <xdr:row>5</xdr:row>
      <xdr:rowOff>81643</xdr:rowOff>
    </xdr:to>
    <xdr:pic>
      <xdr:nvPicPr>
        <xdr:cNvPr id="15" name="Graphic 14" descr="Presentation with bar chart with solid fill">
          <a:extLst>
            <a:ext uri="{FF2B5EF4-FFF2-40B4-BE49-F238E27FC236}">
              <a16:creationId xmlns:a16="http://schemas.microsoft.com/office/drawing/2014/main" id="{6AEF45D9-408F-4FA9-9822-2FC2E6CBB12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12965" y="305889"/>
          <a:ext cx="617220" cy="728254"/>
        </a:xfrm>
        <a:prstGeom prst="rect">
          <a:avLst/>
        </a:prstGeom>
      </xdr:spPr>
    </xdr:pic>
    <xdr:clientData/>
  </xdr:twoCellAnchor>
  <xdr:twoCellAnchor editAs="oneCell">
    <xdr:from>
      <xdr:col>1</xdr:col>
      <xdr:colOff>582386</xdr:colOff>
      <xdr:row>29</xdr:row>
      <xdr:rowOff>32782</xdr:rowOff>
    </xdr:from>
    <xdr:to>
      <xdr:col>1</xdr:col>
      <xdr:colOff>966974</xdr:colOff>
      <xdr:row>31</xdr:row>
      <xdr:rowOff>27213</xdr:rowOff>
    </xdr:to>
    <xdr:pic>
      <xdr:nvPicPr>
        <xdr:cNvPr id="16" name="Graphic 15" descr="Daily calendar with solid fill">
          <a:extLst>
            <a:ext uri="{FF2B5EF4-FFF2-40B4-BE49-F238E27FC236}">
              <a16:creationId xmlns:a16="http://schemas.microsoft.com/office/drawing/2014/main" id="{7E5A4419-BC41-4567-8E49-CDFE80953B1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215243" y="5557282"/>
          <a:ext cx="384588" cy="375431"/>
        </a:xfrm>
        <a:prstGeom prst="rect">
          <a:avLst/>
        </a:prstGeom>
      </xdr:spPr>
    </xdr:pic>
    <xdr:clientData/>
  </xdr:twoCellAnchor>
  <xdr:twoCellAnchor editAs="oneCell">
    <xdr:from>
      <xdr:col>7</xdr:col>
      <xdr:colOff>27214</xdr:colOff>
      <xdr:row>13</xdr:row>
      <xdr:rowOff>27213</xdr:rowOff>
    </xdr:from>
    <xdr:to>
      <xdr:col>7</xdr:col>
      <xdr:colOff>543138</xdr:colOff>
      <xdr:row>15</xdr:row>
      <xdr:rowOff>54428</xdr:rowOff>
    </xdr:to>
    <xdr:pic>
      <xdr:nvPicPr>
        <xdr:cNvPr id="17" name="Graphic 16" descr="Arrow circle with solid fill">
          <a:extLst>
            <a:ext uri="{FF2B5EF4-FFF2-40B4-BE49-F238E27FC236}">
              <a16:creationId xmlns:a16="http://schemas.microsoft.com/office/drawing/2014/main" id="{F810DC46-F7D7-4025-8ADC-B65A7C7E03C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flipH="1" flipV="1">
          <a:off x="6354535" y="2503713"/>
          <a:ext cx="515924" cy="408215"/>
        </a:xfrm>
        <a:prstGeom prst="rect">
          <a:avLst/>
        </a:prstGeom>
      </xdr:spPr>
    </xdr:pic>
    <xdr:clientData/>
  </xdr:twoCellAnchor>
  <xdr:twoCellAnchor editAs="oneCell">
    <xdr:from>
      <xdr:col>15</xdr:col>
      <xdr:colOff>490945</xdr:colOff>
      <xdr:row>19</xdr:row>
      <xdr:rowOff>157967</xdr:rowOff>
    </xdr:from>
    <xdr:to>
      <xdr:col>16</xdr:col>
      <xdr:colOff>421822</xdr:colOff>
      <xdr:row>22</xdr:row>
      <xdr:rowOff>13607</xdr:rowOff>
    </xdr:to>
    <xdr:pic>
      <xdr:nvPicPr>
        <xdr:cNvPr id="18" name="Graphic 17" descr="Mountains with solid fill">
          <a:extLst>
            <a:ext uri="{FF2B5EF4-FFF2-40B4-BE49-F238E27FC236}">
              <a16:creationId xmlns:a16="http://schemas.microsoft.com/office/drawing/2014/main" id="{F3D81FF9-574A-43C8-B1F2-72B307DD4697}"/>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716838" y="3777467"/>
          <a:ext cx="543198" cy="427140"/>
        </a:xfrm>
        <a:prstGeom prst="rect">
          <a:avLst/>
        </a:prstGeom>
      </xdr:spPr>
    </xdr:pic>
    <xdr:clientData/>
  </xdr:twoCellAnchor>
  <xdr:oneCellAnchor>
    <xdr:from>
      <xdr:col>0</xdr:col>
      <xdr:colOff>952500</xdr:colOff>
      <xdr:row>1</xdr:row>
      <xdr:rowOff>95250</xdr:rowOff>
    </xdr:from>
    <xdr:ext cx="3586623" cy="593304"/>
    <xdr:sp macro="" textlink="">
      <xdr:nvSpPr>
        <xdr:cNvPr id="19" name="TextBox 18">
          <a:extLst>
            <a:ext uri="{FF2B5EF4-FFF2-40B4-BE49-F238E27FC236}">
              <a16:creationId xmlns:a16="http://schemas.microsoft.com/office/drawing/2014/main" id="{66C7CB1E-E80A-1812-86F8-4B22AED4B9E8}"/>
            </a:ext>
          </a:extLst>
        </xdr:cNvPr>
        <xdr:cNvSpPr txBox="1"/>
      </xdr:nvSpPr>
      <xdr:spPr>
        <a:xfrm>
          <a:off x="952500" y="285750"/>
          <a:ext cx="3586623"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b="1">
              <a:solidFill>
                <a:schemeClr val="bg1"/>
              </a:solidFill>
            </a:rPr>
            <a:t>SALES  DASHBOARD</a:t>
          </a:r>
        </a:p>
      </xdr:txBody>
    </xdr:sp>
    <xdr:clientData/>
  </xdr:oneCellAnchor>
  <xdr:oneCellAnchor>
    <xdr:from>
      <xdr:col>0</xdr:col>
      <xdr:colOff>938893</xdr:colOff>
      <xdr:row>3</xdr:row>
      <xdr:rowOff>163285</xdr:rowOff>
    </xdr:from>
    <xdr:ext cx="1428789" cy="264560"/>
    <xdr:sp macro="" textlink="">
      <xdr:nvSpPr>
        <xdr:cNvPr id="20" name="TextBox 19">
          <a:extLst>
            <a:ext uri="{FF2B5EF4-FFF2-40B4-BE49-F238E27FC236}">
              <a16:creationId xmlns:a16="http://schemas.microsoft.com/office/drawing/2014/main" id="{ED8DC3D7-AFAD-45CD-9FD2-9BCE647D00B6}"/>
            </a:ext>
          </a:extLst>
        </xdr:cNvPr>
        <xdr:cNvSpPr txBox="1"/>
      </xdr:nvSpPr>
      <xdr:spPr>
        <a:xfrm>
          <a:off x="938893" y="734785"/>
          <a:ext cx="14287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C000"/>
              </a:solidFill>
            </a:rPr>
            <a:t>SUPER</a:t>
          </a:r>
          <a:r>
            <a:rPr lang="en-IN" sz="1100" b="1" baseline="0">
              <a:solidFill>
                <a:srgbClr val="FFC000"/>
              </a:solidFill>
            </a:rPr>
            <a:t>MARKET SHOP</a:t>
          </a:r>
          <a:endParaRPr lang="en-IN" sz="1100" b="1">
            <a:solidFill>
              <a:srgbClr val="FFC000"/>
            </a:solidFill>
          </a:endParaRPr>
        </a:p>
      </xdr:txBody>
    </xdr:sp>
    <xdr:clientData/>
  </xdr:oneCellAnchor>
  <xdr:oneCellAnchor>
    <xdr:from>
      <xdr:col>16</xdr:col>
      <xdr:colOff>367394</xdr:colOff>
      <xdr:row>20</xdr:row>
      <xdr:rowOff>27215</xdr:rowOff>
    </xdr:from>
    <xdr:ext cx="1110945" cy="342786"/>
    <xdr:sp macro="" textlink="">
      <xdr:nvSpPr>
        <xdr:cNvPr id="21" name="TextBox 20">
          <a:extLst>
            <a:ext uri="{FF2B5EF4-FFF2-40B4-BE49-F238E27FC236}">
              <a16:creationId xmlns:a16="http://schemas.microsoft.com/office/drawing/2014/main" id="{9E243CA9-9DB2-49C2-A5A8-DA9AC7E09548}"/>
            </a:ext>
          </a:extLst>
        </xdr:cNvPr>
        <xdr:cNvSpPr txBox="1"/>
      </xdr:nvSpPr>
      <xdr:spPr>
        <a:xfrm>
          <a:off x="12205608" y="3837215"/>
          <a:ext cx="11109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rgbClr val="FFC000"/>
              </a:solidFill>
              <a:latin typeface="+mn-lt"/>
              <a:ea typeface="+mn-ea"/>
              <a:cs typeface="+mn-cs"/>
            </a:rPr>
            <a:t>CATEGORY</a:t>
          </a:r>
        </a:p>
      </xdr:txBody>
    </xdr:sp>
    <xdr:clientData/>
  </xdr:oneCellAnchor>
  <xdr:oneCellAnchor>
    <xdr:from>
      <xdr:col>19</xdr:col>
      <xdr:colOff>2722</xdr:colOff>
      <xdr:row>7</xdr:row>
      <xdr:rowOff>152401</xdr:rowOff>
    </xdr:from>
    <xdr:ext cx="908956" cy="436786"/>
    <xdr:sp macro="" textlink="">
      <xdr:nvSpPr>
        <xdr:cNvPr id="22" name="TextBox 21">
          <a:extLst>
            <a:ext uri="{FF2B5EF4-FFF2-40B4-BE49-F238E27FC236}">
              <a16:creationId xmlns:a16="http://schemas.microsoft.com/office/drawing/2014/main" id="{DB723240-09F1-4F15-B943-59D465BEAF98}"/>
            </a:ext>
          </a:extLst>
        </xdr:cNvPr>
        <xdr:cNvSpPr txBox="1"/>
      </xdr:nvSpPr>
      <xdr:spPr>
        <a:xfrm>
          <a:off x="13677901" y="1485901"/>
          <a:ext cx="90895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FFC000"/>
              </a:solidFill>
            </a:rPr>
            <a:t>      TOP</a:t>
          </a:r>
          <a:r>
            <a:rPr lang="en-IN" sz="1100" b="1" baseline="0">
              <a:solidFill>
                <a:srgbClr val="FFC000"/>
              </a:solidFill>
            </a:rPr>
            <a:t> CATEGORY</a:t>
          </a:r>
          <a:endParaRPr lang="en-IN" sz="1100" b="1">
            <a:solidFill>
              <a:srgbClr val="FFC000"/>
            </a:solidFill>
          </a:endParaRPr>
        </a:p>
      </xdr:txBody>
    </xdr:sp>
    <xdr:clientData/>
  </xdr:oneCellAnchor>
  <xdr:oneCellAnchor>
    <xdr:from>
      <xdr:col>1</xdr:col>
      <xdr:colOff>468086</xdr:colOff>
      <xdr:row>5</xdr:row>
      <xdr:rowOff>141514</xdr:rowOff>
    </xdr:from>
    <xdr:ext cx="1004890" cy="593304"/>
    <xdr:sp macro="" textlink="">
      <xdr:nvSpPr>
        <xdr:cNvPr id="23" name="TextBox 22">
          <a:extLst>
            <a:ext uri="{FF2B5EF4-FFF2-40B4-BE49-F238E27FC236}">
              <a16:creationId xmlns:a16="http://schemas.microsoft.com/office/drawing/2014/main" id="{638D65A9-A937-4EB7-A211-43A41AD81A58}"/>
            </a:ext>
          </a:extLst>
        </xdr:cNvPr>
        <xdr:cNvSpPr txBox="1"/>
      </xdr:nvSpPr>
      <xdr:spPr>
        <a:xfrm>
          <a:off x="2100943" y="1094014"/>
          <a:ext cx="100489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C000"/>
              </a:solidFill>
            </a:rPr>
            <a:t>TOTAL</a:t>
          </a:r>
          <a:r>
            <a:rPr lang="en-IN" sz="3200" b="1">
              <a:solidFill>
                <a:schemeClr val="bg1"/>
              </a:solidFill>
            </a:rPr>
            <a:t> </a:t>
          </a:r>
          <a:r>
            <a:rPr lang="en-IN" sz="1100" b="1">
              <a:solidFill>
                <a:srgbClr val="FFC000"/>
              </a:solidFill>
            </a:rPr>
            <a:t>SALES</a:t>
          </a:r>
        </a:p>
      </xdr:txBody>
    </xdr:sp>
    <xdr:clientData/>
  </xdr:oneCellAnchor>
  <xdr:oneCellAnchor>
    <xdr:from>
      <xdr:col>15</xdr:col>
      <xdr:colOff>593270</xdr:colOff>
      <xdr:row>7</xdr:row>
      <xdr:rowOff>157843</xdr:rowOff>
    </xdr:from>
    <xdr:ext cx="791948" cy="436786"/>
    <xdr:sp macro="" textlink="">
      <xdr:nvSpPr>
        <xdr:cNvPr id="24" name="TextBox 23">
          <a:extLst>
            <a:ext uri="{FF2B5EF4-FFF2-40B4-BE49-F238E27FC236}">
              <a16:creationId xmlns:a16="http://schemas.microsoft.com/office/drawing/2014/main" id="{D584C13E-E519-43C7-984E-83B404C3B3E3}"/>
            </a:ext>
          </a:extLst>
        </xdr:cNvPr>
        <xdr:cNvSpPr txBox="1"/>
      </xdr:nvSpPr>
      <xdr:spPr>
        <a:xfrm>
          <a:off x="11819163" y="1491343"/>
          <a:ext cx="79194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C000"/>
              </a:solidFill>
            </a:rPr>
            <a:t>      TOP</a:t>
          </a:r>
          <a:br>
            <a:rPr lang="en-IN" sz="1100" b="1">
              <a:solidFill>
                <a:srgbClr val="FFC000"/>
              </a:solidFill>
            </a:rPr>
          </a:br>
          <a:r>
            <a:rPr lang="en-IN" sz="1100" b="1">
              <a:solidFill>
                <a:srgbClr val="FFC000"/>
              </a:solidFill>
            </a:rPr>
            <a:t> PRODUCT</a:t>
          </a:r>
        </a:p>
      </xdr:txBody>
    </xdr:sp>
    <xdr:clientData/>
  </xdr:oneCellAnchor>
  <xdr:oneCellAnchor>
    <xdr:from>
      <xdr:col>12</xdr:col>
      <xdr:colOff>283028</xdr:colOff>
      <xdr:row>29</xdr:row>
      <xdr:rowOff>78922</xdr:rowOff>
    </xdr:from>
    <xdr:ext cx="1453603" cy="311496"/>
    <xdr:sp macro="" textlink="">
      <xdr:nvSpPr>
        <xdr:cNvPr id="25" name="TextBox 24">
          <a:extLst>
            <a:ext uri="{FF2B5EF4-FFF2-40B4-BE49-F238E27FC236}">
              <a16:creationId xmlns:a16="http://schemas.microsoft.com/office/drawing/2014/main" id="{23481EE9-4002-451C-9F8C-6D0D734B1110}"/>
            </a:ext>
          </a:extLst>
        </xdr:cNvPr>
        <xdr:cNvSpPr txBox="1"/>
      </xdr:nvSpPr>
      <xdr:spPr>
        <a:xfrm>
          <a:off x="9671957" y="5603422"/>
          <a:ext cx="145360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rgbClr val="FFC000"/>
              </a:solidFill>
            </a:rPr>
            <a:t>PAYMENT MODE</a:t>
          </a:r>
          <a:endParaRPr lang="en-IN" sz="1100" b="1">
            <a:solidFill>
              <a:srgbClr val="FFC000"/>
            </a:solidFill>
          </a:endParaRPr>
        </a:p>
      </xdr:txBody>
    </xdr:sp>
    <xdr:clientData/>
  </xdr:oneCellAnchor>
  <xdr:oneCellAnchor>
    <xdr:from>
      <xdr:col>10</xdr:col>
      <xdr:colOff>231322</xdr:colOff>
      <xdr:row>7</xdr:row>
      <xdr:rowOff>0</xdr:rowOff>
    </xdr:from>
    <xdr:ext cx="709681" cy="264560"/>
    <xdr:sp macro="" textlink="">
      <xdr:nvSpPr>
        <xdr:cNvPr id="26" name="TextBox 25">
          <a:extLst>
            <a:ext uri="{FF2B5EF4-FFF2-40B4-BE49-F238E27FC236}">
              <a16:creationId xmlns:a16="http://schemas.microsoft.com/office/drawing/2014/main" id="{D54A4F9C-A6EE-46E0-A897-2A6E8931B574}"/>
            </a:ext>
          </a:extLst>
        </xdr:cNvPr>
        <xdr:cNvSpPr txBox="1"/>
      </xdr:nvSpPr>
      <xdr:spPr>
        <a:xfrm>
          <a:off x="8395608" y="1333500"/>
          <a:ext cx="70968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C000"/>
              </a:solidFill>
            </a:rPr>
            <a:t>PROFIT%</a:t>
          </a:r>
        </a:p>
      </xdr:txBody>
    </xdr:sp>
    <xdr:clientData/>
  </xdr:oneCellAnchor>
  <xdr:oneCellAnchor>
    <xdr:from>
      <xdr:col>5</xdr:col>
      <xdr:colOff>166007</xdr:colOff>
      <xdr:row>6</xdr:row>
      <xdr:rowOff>179615</xdr:rowOff>
    </xdr:from>
    <xdr:ext cx="1018869" cy="264560"/>
    <xdr:sp macro="" textlink="">
      <xdr:nvSpPr>
        <xdr:cNvPr id="27" name="TextBox 26">
          <a:extLst>
            <a:ext uri="{FF2B5EF4-FFF2-40B4-BE49-F238E27FC236}">
              <a16:creationId xmlns:a16="http://schemas.microsoft.com/office/drawing/2014/main" id="{768F7B2E-511B-44F5-9A15-24CBDDF41F85}"/>
            </a:ext>
          </a:extLst>
        </xdr:cNvPr>
        <xdr:cNvSpPr txBox="1"/>
      </xdr:nvSpPr>
      <xdr:spPr>
        <a:xfrm>
          <a:off x="5268686" y="1322615"/>
          <a:ext cx="10188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12</xdr:col>
      <xdr:colOff>155121</xdr:colOff>
      <xdr:row>12</xdr:row>
      <xdr:rowOff>168728</xdr:rowOff>
    </xdr:from>
    <xdr:ext cx="1153714" cy="342786"/>
    <xdr:sp macro="" textlink="">
      <xdr:nvSpPr>
        <xdr:cNvPr id="28" name="TextBox 27">
          <a:extLst>
            <a:ext uri="{FF2B5EF4-FFF2-40B4-BE49-F238E27FC236}">
              <a16:creationId xmlns:a16="http://schemas.microsoft.com/office/drawing/2014/main" id="{950738FA-3DBA-40C6-87BC-0E844231D011}"/>
            </a:ext>
          </a:extLst>
        </xdr:cNvPr>
        <xdr:cNvSpPr txBox="1"/>
      </xdr:nvSpPr>
      <xdr:spPr>
        <a:xfrm>
          <a:off x="9544050" y="2454728"/>
          <a:ext cx="11537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rgbClr val="FFC000"/>
              </a:solidFill>
            </a:rPr>
            <a:t>SALES TYPE</a:t>
          </a:r>
        </a:p>
      </xdr:txBody>
    </xdr:sp>
    <xdr:clientData/>
  </xdr:oneCellAnchor>
  <xdr:oneCellAnchor>
    <xdr:from>
      <xdr:col>7</xdr:col>
      <xdr:colOff>470807</xdr:colOff>
      <xdr:row>13</xdr:row>
      <xdr:rowOff>21772</xdr:rowOff>
    </xdr:from>
    <xdr:ext cx="1021626" cy="342786"/>
    <xdr:sp macro="" textlink="">
      <xdr:nvSpPr>
        <xdr:cNvPr id="29" name="TextBox 28">
          <a:extLst>
            <a:ext uri="{FF2B5EF4-FFF2-40B4-BE49-F238E27FC236}">
              <a16:creationId xmlns:a16="http://schemas.microsoft.com/office/drawing/2014/main" id="{59F68525-A937-4F80-83E3-BF8949541448}"/>
            </a:ext>
          </a:extLst>
        </xdr:cNvPr>
        <xdr:cNvSpPr txBox="1"/>
      </xdr:nvSpPr>
      <xdr:spPr>
        <a:xfrm>
          <a:off x="6798128" y="2498272"/>
          <a:ext cx="102162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rgbClr val="FFC000"/>
              </a:solidFill>
            </a:rPr>
            <a:t>PRODUCT</a:t>
          </a:r>
        </a:p>
      </xdr:txBody>
    </xdr:sp>
    <xdr:clientData/>
  </xdr:oneCellAnchor>
  <xdr:oneCellAnchor>
    <xdr:from>
      <xdr:col>1</xdr:col>
      <xdr:colOff>541564</xdr:colOff>
      <xdr:row>13</xdr:row>
      <xdr:rowOff>38099</xdr:rowOff>
    </xdr:from>
    <xdr:ext cx="952568" cy="311496"/>
    <xdr:sp macro="" textlink="">
      <xdr:nvSpPr>
        <xdr:cNvPr id="30" name="TextBox 29">
          <a:extLst>
            <a:ext uri="{FF2B5EF4-FFF2-40B4-BE49-F238E27FC236}">
              <a16:creationId xmlns:a16="http://schemas.microsoft.com/office/drawing/2014/main" id="{FB05131F-C4DD-4362-8A2F-00D39E8F350E}"/>
            </a:ext>
          </a:extLst>
        </xdr:cNvPr>
        <xdr:cNvSpPr txBox="1"/>
      </xdr:nvSpPr>
      <xdr:spPr>
        <a:xfrm>
          <a:off x="2174421" y="2514599"/>
          <a:ext cx="95256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rgbClr val="FFC000"/>
              </a:solidFill>
            </a:rPr>
            <a:t>MONTHLY</a:t>
          </a:r>
          <a:endParaRPr lang="en-IN" sz="1100" b="1">
            <a:solidFill>
              <a:srgbClr val="FFC000"/>
            </a:solidFill>
          </a:endParaRPr>
        </a:p>
      </xdr:txBody>
    </xdr:sp>
    <xdr:clientData/>
  </xdr:oneCellAnchor>
  <xdr:oneCellAnchor>
    <xdr:from>
      <xdr:col>1</xdr:col>
      <xdr:colOff>911678</xdr:colOff>
      <xdr:row>29</xdr:row>
      <xdr:rowOff>68035</xdr:rowOff>
    </xdr:from>
    <xdr:ext cx="686406" cy="342786"/>
    <xdr:sp macro="" textlink="">
      <xdr:nvSpPr>
        <xdr:cNvPr id="31" name="TextBox 30">
          <a:extLst>
            <a:ext uri="{FF2B5EF4-FFF2-40B4-BE49-F238E27FC236}">
              <a16:creationId xmlns:a16="http://schemas.microsoft.com/office/drawing/2014/main" id="{8E1BF4C3-5D44-4857-928B-66BCE55CED72}"/>
            </a:ext>
          </a:extLst>
        </xdr:cNvPr>
        <xdr:cNvSpPr txBox="1"/>
      </xdr:nvSpPr>
      <xdr:spPr>
        <a:xfrm>
          <a:off x="2544535" y="5592535"/>
          <a:ext cx="68640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rgbClr val="FFC000"/>
              </a:solidFill>
            </a:rPr>
            <a:t>DAILY</a:t>
          </a:r>
        </a:p>
      </xdr:txBody>
    </xdr:sp>
    <xdr:clientData/>
  </xdr:oneCellAnchor>
  <xdr:oneCellAnchor>
    <xdr:from>
      <xdr:col>18</xdr:col>
      <xdr:colOff>544286</xdr:colOff>
      <xdr:row>11</xdr:row>
      <xdr:rowOff>136071</xdr:rowOff>
    </xdr:from>
    <xdr:ext cx="889218" cy="280205"/>
    <xdr:sp macro="" textlink="Analysis!AK1">
      <xdr:nvSpPr>
        <xdr:cNvPr id="32" name="TextBox 31">
          <a:extLst>
            <a:ext uri="{FF2B5EF4-FFF2-40B4-BE49-F238E27FC236}">
              <a16:creationId xmlns:a16="http://schemas.microsoft.com/office/drawing/2014/main" id="{CDD81E42-DD16-4709-A8F6-7399C9D3E872}"/>
            </a:ext>
          </a:extLst>
        </xdr:cNvPr>
        <xdr:cNvSpPr txBox="1"/>
      </xdr:nvSpPr>
      <xdr:spPr>
        <a:xfrm>
          <a:off x="13607143" y="2231571"/>
          <a:ext cx="889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B1CF6F0-7488-480D-9713-5A0E91556D4E}" type="TxLink">
            <a:rPr lang="en-US" sz="1200" b="1">
              <a:solidFill>
                <a:schemeClr val="bg1"/>
              </a:solidFill>
              <a:latin typeface="+mn-lt"/>
              <a:ea typeface="+mn-ea"/>
              <a:cs typeface="+mn-cs"/>
            </a:rPr>
            <a:pPr marL="0" indent="0"/>
            <a:t>$95,269.40</a:t>
          </a:fld>
          <a:endParaRPr lang="en-IN" sz="1200" b="1">
            <a:solidFill>
              <a:schemeClr val="bg1"/>
            </a:solidFill>
            <a:latin typeface="+mn-lt"/>
            <a:ea typeface="+mn-ea"/>
            <a:cs typeface="+mn-cs"/>
          </a:endParaRPr>
        </a:p>
      </xdr:txBody>
    </xdr:sp>
    <xdr:clientData/>
  </xdr:oneCellAnchor>
  <xdr:oneCellAnchor>
    <xdr:from>
      <xdr:col>18</xdr:col>
      <xdr:colOff>410935</xdr:colOff>
      <xdr:row>9</xdr:row>
      <xdr:rowOff>152400</xdr:rowOff>
    </xdr:from>
    <xdr:ext cx="184731" cy="342786"/>
    <xdr:sp macro="" textlink="">
      <xdr:nvSpPr>
        <xdr:cNvPr id="33" name="TextBox 32">
          <a:extLst>
            <a:ext uri="{FF2B5EF4-FFF2-40B4-BE49-F238E27FC236}">
              <a16:creationId xmlns:a16="http://schemas.microsoft.com/office/drawing/2014/main" id="{F17EC246-C493-4A14-9BEE-D8C054911E85}"/>
            </a:ext>
          </a:extLst>
        </xdr:cNvPr>
        <xdr:cNvSpPr txBox="1"/>
      </xdr:nvSpPr>
      <xdr:spPr>
        <a:xfrm>
          <a:off x="13473792" y="18669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600" b="1">
            <a:solidFill>
              <a:srgbClr val="FFC000"/>
            </a:solidFill>
            <a:latin typeface="+mn-lt"/>
            <a:ea typeface="+mn-ea"/>
            <a:cs typeface="+mn-cs"/>
          </a:endParaRPr>
        </a:p>
      </xdr:txBody>
    </xdr:sp>
    <xdr:clientData/>
  </xdr:oneCellAnchor>
  <xdr:oneCellAnchor>
    <xdr:from>
      <xdr:col>15</xdr:col>
      <xdr:colOff>604155</xdr:colOff>
      <xdr:row>10</xdr:row>
      <xdr:rowOff>168728</xdr:rowOff>
    </xdr:from>
    <xdr:ext cx="418576" cy="280205"/>
    <xdr:sp macro="" textlink="Analysis!Z1">
      <xdr:nvSpPr>
        <xdr:cNvPr id="34" name="TextBox 33">
          <a:extLst>
            <a:ext uri="{FF2B5EF4-FFF2-40B4-BE49-F238E27FC236}">
              <a16:creationId xmlns:a16="http://schemas.microsoft.com/office/drawing/2014/main" id="{C4BA99A3-200C-4A97-B68E-3B22B88D6A19}"/>
            </a:ext>
          </a:extLst>
        </xdr:cNvPr>
        <xdr:cNvSpPr txBox="1"/>
      </xdr:nvSpPr>
      <xdr:spPr>
        <a:xfrm>
          <a:off x="11830048" y="2073728"/>
          <a:ext cx="41857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31D7651-9B08-470D-9F8B-4D65B2851936}" type="TxLink">
            <a:rPr lang="en-US" sz="1200" b="1">
              <a:solidFill>
                <a:schemeClr val="bg1"/>
              </a:solidFill>
              <a:latin typeface="+mn-lt"/>
              <a:ea typeface="+mn-ea"/>
              <a:cs typeface="+mn-cs"/>
            </a:rPr>
            <a:pPr marL="0" indent="0"/>
            <a:t>132</a:t>
          </a:fld>
          <a:endParaRPr lang="en-IN" sz="1200" b="1">
            <a:solidFill>
              <a:schemeClr val="bg1"/>
            </a:solidFill>
            <a:latin typeface="+mn-lt"/>
            <a:ea typeface="+mn-ea"/>
            <a:cs typeface="+mn-cs"/>
          </a:endParaRPr>
        </a:p>
      </xdr:txBody>
    </xdr:sp>
    <xdr:clientData/>
  </xdr:oneCellAnchor>
  <xdr:oneCellAnchor>
    <xdr:from>
      <xdr:col>16</xdr:col>
      <xdr:colOff>21770</xdr:colOff>
      <xdr:row>9</xdr:row>
      <xdr:rowOff>171449</xdr:rowOff>
    </xdr:from>
    <xdr:ext cx="1501180" cy="280205"/>
    <xdr:sp macro="" textlink="Analysis!W1">
      <xdr:nvSpPr>
        <xdr:cNvPr id="35" name="TextBox 34">
          <a:extLst>
            <a:ext uri="{FF2B5EF4-FFF2-40B4-BE49-F238E27FC236}">
              <a16:creationId xmlns:a16="http://schemas.microsoft.com/office/drawing/2014/main" id="{267F7B76-01BC-41AA-8013-4A4A422542C8}"/>
            </a:ext>
          </a:extLst>
        </xdr:cNvPr>
        <xdr:cNvSpPr txBox="1"/>
      </xdr:nvSpPr>
      <xdr:spPr>
        <a:xfrm>
          <a:off x="11859984" y="1885949"/>
          <a:ext cx="15011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02D279E-92CC-4261-A30E-E3D5ED4B724E}" type="TxLink">
            <a:rPr lang="en-US" sz="1200" b="1">
              <a:solidFill>
                <a:schemeClr val="bg1"/>
              </a:solidFill>
              <a:latin typeface="+mn-lt"/>
              <a:ea typeface="+mn-ea"/>
              <a:cs typeface="+mn-cs"/>
            </a:rPr>
            <a:pPr marL="0" indent="0"/>
            <a:t>Product41</a:t>
          </a:fld>
          <a:endParaRPr lang="en-IN" sz="1200" b="1">
            <a:solidFill>
              <a:schemeClr val="bg1"/>
            </a:solidFill>
            <a:latin typeface="+mn-lt"/>
            <a:ea typeface="+mn-ea"/>
            <a:cs typeface="+mn-cs"/>
          </a:endParaRPr>
        </a:p>
      </xdr:txBody>
    </xdr:sp>
    <xdr:clientData/>
  </xdr:oneCellAnchor>
  <xdr:twoCellAnchor>
    <xdr:from>
      <xdr:col>1</xdr:col>
      <xdr:colOff>381000</xdr:colOff>
      <xdr:row>8</xdr:row>
      <xdr:rowOff>13607</xdr:rowOff>
    </xdr:from>
    <xdr:to>
      <xdr:col>4</xdr:col>
      <xdr:colOff>149679</xdr:colOff>
      <xdr:row>10</xdr:row>
      <xdr:rowOff>100620</xdr:rowOff>
    </xdr:to>
    <xdr:sp macro="" textlink="Analysis!E4">
      <xdr:nvSpPr>
        <xdr:cNvPr id="43" name="TextBox 42">
          <a:extLst>
            <a:ext uri="{FF2B5EF4-FFF2-40B4-BE49-F238E27FC236}">
              <a16:creationId xmlns:a16="http://schemas.microsoft.com/office/drawing/2014/main" id="{12C1207E-37B2-2FD6-33AB-B8F1F49FB374}"/>
            </a:ext>
          </a:extLst>
        </xdr:cNvPr>
        <xdr:cNvSpPr txBox="1"/>
      </xdr:nvSpPr>
      <xdr:spPr>
        <a:xfrm>
          <a:off x="2013857" y="1537607"/>
          <a:ext cx="262617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5F77C90-3824-4981-A2F0-F74640053AD5}" type="TxLink">
            <a:rPr lang="en-US" sz="2400" b="1">
              <a:solidFill>
                <a:schemeClr val="bg1"/>
              </a:solidFill>
              <a:latin typeface="+mn-lt"/>
              <a:ea typeface="+mn-ea"/>
              <a:cs typeface="+mn-cs"/>
            </a:rPr>
            <a:pPr marL="0" indent="0"/>
            <a:t>$4,01,411.92</a:t>
          </a:fld>
          <a:endParaRPr lang="en-IN" sz="2400" b="1">
            <a:solidFill>
              <a:schemeClr val="bg1"/>
            </a:solidFill>
            <a:latin typeface="+mn-lt"/>
            <a:ea typeface="+mn-ea"/>
            <a:cs typeface="+mn-cs"/>
          </a:endParaRPr>
        </a:p>
      </xdr:txBody>
    </xdr:sp>
    <xdr:clientData/>
  </xdr:twoCellAnchor>
  <xdr:twoCellAnchor>
    <xdr:from>
      <xdr:col>10</xdr:col>
      <xdr:colOff>285749</xdr:colOff>
      <xdr:row>8</xdr:row>
      <xdr:rowOff>13607</xdr:rowOff>
    </xdr:from>
    <xdr:to>
      <xdr:col>12</xdr:col>
      <xdr:colOff>272142</xdr:colOff>
      <xdr:row>10</xdr:row>
      <xdr:rowOff>100620</xdr:rowOff>
    </xdr:to>
    <xdr:sp macro="" textlink="Analysis!E6">
      <xdr:nvSpPr>
        <xdr:cNvPr id="48" name="TextBox 47">
          <a:extLst>
            <a:ext uri="{FF2B5EF4-FFF2-40B4-BE49-F238E27FC236}">
              <a16:creationId xmlns:a16="http://schemas.microsoft.com/office/drawing/2014/main" id="{53100B32-3EE9-4D29-ACE5-7D563EE494B8}"/>
            </a:ext>
          </a:extLst>
        </xdr:cNvPr>
        <xdr:cNvSpPr txBox="1"/>
      </xdr:nvSpPr>
      <xdr:spPr>
        <a:xfrm>
          <a:off x="8450035" y="1537607"/>
          <a:ext cx="121103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1BE876C-35B5-422B-A8DF-CFECE470C9D2}" type="TxLink">
            <a:rPr lang="en-US" sz="2400" b="1">
              <a:solidFill>
                <a:schemeClr val="bg1"/>
              </a:solidFill>
              <a:latin typeface="+mn-lt"/>
              <a:ea typeface="+mn-ea"/>
              <a:cs typeface="+mn-cs"/>
            </a:rPr>
            <a:pPr marL="0" indent="0"/>
            <a:t>21%</a:t>
          </a:fld>
          <a:endParaRPr lang="en-IN" sz="2400" b="1">
            <a:solidFill>
              <a:schemeClr val="bg1"/>
            </a:solidFill>
            <a:latin typeface="+mn-lt"/>
            <a:ea typeface="+mn-ea"/>
            <a:cs typeface="+mn-cs"/>
          </a:endParaRPr>
        </a:p>
      </xdr:txBody>
    </xdr:sp>
    <xdr:clientData/>
  </xdr:twoCellAnchor>
  <xdr:twoCellAnchor>
    <xdr:from>
      <xdr:col>5</xdr:col>
      <xdr:colOff>84363</xdr:colOff>
      <xdr:row>8</xdr:row>
      <xdr:rowOff>2722</xdr:rowOff>
    </xdr:from>
    <xdr:to>
      <xdr:col>8</xdr:col>
      <xdr:colOff>149678</xdr:colOff>
      <xdr:row>10</xdr:row>
      <xdr:rowOff>89735</xdr:rowOff>
    </xdr:to>
    <xdr:sp macro="" textlink="Analysis!E5">
      <xdr:nvSpPr>
        <xdr:cNvPr id="49" name="TextBox 48">
          <a:extLst>
            <a:ext uri="{FF2B5EF4-FFF2-40B4-BE49-F238E27FC236}">
              <a16:creationId xmlns:a16="http://schemas.microsoft.com/office/drawing/2014/main" id="{4DF698DD-3D02-4B8F-9AB0-A85CC92CAC99}"/>
            </a:ext>
          </a:extLst>
        </xdr:cNvPr>
        <xdr:cNvSpPr txBox="1"/>
      </xdr:nvSpPr>
      <xdr:spPr>
        <a:xfrm>
          <a:off x="5187042" y="1526722"/>
          <a:ext cx="190227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D922F3BA-19A6-47FA-AE30-E6CBD94571FF}" type="TxLink">
            <a:rPr lang="en-US" sz="2400" b="1">
              <a:solidFill>
                <a:schemeClr val="bg1"/>
              </a:solidFill>
              <a:latin typeface="+mn-lt"/>
              <a:ea typeface="+mn-ea"/>
              <a:cs typeface="+mn-cs"/>
            </a:rPr>
            <a:pPr marL="0" indent="0"/>
            <a:t>$68,907.92</a:t>
          </a:fld>
          <a:endParaRPr lang="en-IN" sz="2400" b="1">
            <a:solidFill>
              <a:schemeClr val="bg1"/>
            </a:solidFill>
            <a:latin typeface="+mn-lt"/>
            <a:ea typeface="+mn-ea"/>
            <a:cs typeface="+mn-cs"/>
          </a:endParaRPr>
        </a:p>
      </xdr:txBody>
    </xdr:sp>
    <xdr:clientData/>
  </xdr:twoCellAnchor>
  <xdr:twoCellAnchor>
    <xdr:from>
      <xdr:col>16</xdr:col>
      <xdr:colOff>435432</xdr:colOff>
      <xdr:row>10</xdr:row>
      <xdr:rowOff>176892</xdr:rowOff>
    </xdr:from>
    <xdr:to>
      <xdr:col>17</xdr:col>
      <xdr:colOff>163286</xdr:colOff>
      <xdr:row>12</xdr:row>
      <xdr:rowOff>76097</xdr:rowOff>
    </xdr:to>
    <xdr:sp macro="" textlink="Analysis!X1">
      <xdr:nvSpPr>
        <xdr:cNvPr id="50" name="TextBox 49">
          <a:extLst>
            <a:ext uri="{FF2B5EF4-FFF2-40B4-BE49-F238E27FC236}">
              <a16:creationId xmlns:a16="http://schemas.microsoft.com/office/drawing/2014/main" id="{76631AE9-BF35-4949-90F2-EB0AD1C9EB40}"/>
            </a:ext>
          </a:extLst>
        </xdr:cNvPr>
        <xdr:cNvSpPr txBox="1"/>
      </xdr:nvSpPr>
      <xdr:spPr>
        <a:xfrm>
          <a:off x="12273646" y="2081892"/>
          <a:ext cx="34017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EB90DAD-1C8A-4C74-ABEC-1AA190337C9D}" type="TxLink">
            <a:rPr lang="en-US" sz="1200" b="1">
              <a:solidFill>
                <a:schemeClr val="bg1"/>
              </a:solidFill>
              <a:latin typeface="+mn-lt"/>
              <a:ea typeface="+mn-ea"/>
              <a:cs typeface="+mn-cs"/>
            </a:rPr>
            <a:pPr marL="0" indent="0"/>
            <a:t>Ft</a:t>
          </a:fld>
          <a:endParaRPr lang="en-US" sz="1200" b="1">
            <a:solidFill>
              <a:schemeClr val="bg1"/>
            </a:solidFill>
            <a:latin typeface="+mn-lt"/>
            <a:ea typeface="+mn-ea"/>
            <a:cs typeface="+mn-cs"/>
          </a:endParaRPr>
        </a:p>
      </xdr:txBody>
    </xdr:sp>
    <xdr:clientData/>
  </xdr:twoCellAnchor>
  <xdr:oneCellAnchor>
    <xdr:from>
      <xdr:col>18</xdr:col>
      <xdr:colOff>544286</xdr:colOff>
      <xdr:row>10</xdr:row>
      <xdr:rowOff>40822</xdr:rowOff>
    </xdr:from>
    <xdr:ext cx="993321" cy="280205"/>
    <xdr:sp macro="" textlink="Analysis!AJ1">
      <xdr:nvSpPr>
        <xdr:cNvPr id="51" name="TextBox 50">
          <a:extLst>
            <a:ext uri="{FF2B5EF4-FFF2-40B4-BE49-F238E27FC236}">
              <a16:creationId xmlns:a16="http://schemas.microsoft.com/office/drawing/2014/main" id="{9B396F9A-BCBA-E2ED-D6A9-7E765EE58C9A}"/>
            </a:ext>
          </a:extLst>
        </xdr:cNvPr>
        <xdr:cNvSpPr txBox="1"/>
      </xdr:nvSpPr>
      <xdr:spPr>
        <a:xfrm>
          <a:off x="13607143" y="1945822"/>
          <a:ext cx="99332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3C79083-97A3-4FB4-951F-742B89B71A5D}" type="TxLink">
            <a:rPr lang="en-US" sz="1200" b="1">
              <a:solidFill>
                <a:schemeClr val="bg1"/>
              </a:solidFill>
              <a:latin typeface="+mn-lt"/>
              <a:ea typeface="+mn-ea"/>
              <a:cs typeface="+mn-cs"/>
            </a:rPr>
            <a:pPr marL="0" indent="0"/>
            <a:t>Category04</a:t>
          </a:fld>
          <a:endParaRPr lang="en-IN" sz="1200" b="1">
            <a:solidFill>
              <a:schemeClr val="bg1"/>
            </a:solidFill>
            <a:latin typeface="+mn-lt"/>
            <a:ea typeface="+mn-ea"/>
            <a:cs typeface="+mn-cs"/>
          </a:endParaRPr>
        </a:p>
      </xdr:txBody>
    </xdr:sp>
    <xdr:clientData/>
  </xdr:oneCellAnchor>
  <xdr:twoCellAnchor>
    <xdr:from>
      <xdr:col>16</xdr:col>
      <xdr:colOff>13607</xdr:colOff>
      <xdr:row>12</xdr:row>
      <xdr:rowOff>54428</xdr:rowOff>
    </xdr:from>
    <xdr:to>
      <xdr:col>18</xdr:col>
      <xdr:colOff>0</xdr:colOff>
      <xdr:row>13</xdr:row>
      <xdr:rowOff>144133</xdr:rowOff>
    </xdr:to>
    <xdr:sp macro="" textlink="Analysis!Y1">
      <xdr:nvSpPr>
        <xdr:cNvPr id="52" name="TextBox 51">
          <a:extLst>
            <a:ext uri="{FF2B5EF4-FFF2-40B4-BE49-F238E27FC236}">
              <a16:creationId xmlns:a16="http://schemas.microsoft.com/office/drawing/2014/main" id="{947A01D9-5FE5-4FF0-B4F7-15E325B13D80}"/>
            </a:ext>
          </a:extLst>
        </xdr:cNvPr>
        <xdr:cNvSpPr txBox="1"/>
      </xdr:nvSpPr>
      <xdr:spPr>
        <a:xfrm>
          <a:off x="11851821" y="2340428"/>
          <a:ext cx="12110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A67DE55-775C-49EE-A2B8-77C598BD3447}" type="TxLink">
            <a:rPr lang="en-US" sz="1200" b="1">
              <a:solidFill>
                <a:schemeClr val="bg1"/>
              </a:solidFill>
              <a:latin typeface="+mn-lt"/>
              <a:ea typeface="+mn-ea"/>
              <a:cs typeface="+mn-cs"/>
            </a:rPr>
            <a:pPr marL="0" indent="0"/>
            <a:t>$22,952.16</a:t>
          </a:fld>
          <a:endParaRPr lang="en-IN" sz="1200" b="1">
            <a:solidFill>
              <a:schemeClr val="bg1"/>
            </a:solidFill>
            <a:latin typeface="+mn-lt"/>
            <a:ea typeface="+mn-ea"/>
            <a:cs typeface="+mn-cs"/>
          </a:endParaRPr>
        </a:p>
      </xdr:txBody>
    </xdr:sp>
    <xdr:clientData/>
  </xdr:twoCellAnchor>
  <xdr:twoCellAnchor editAs="oneCell">
    <xdr:from>
      <xdr:col>19</xdr:col>
      <xdr:colOff>136071</xdr:colOff>
      <xdr:row>13</xdr:row>
      <xdr:rowOff>108856</xdr:rowOff>
    </xdr:from>
    <xdr:to>
      <xdr:col>20</xdr:col>
      <xdr:colOff>26498</xdr:colOff>
      <xdr:row>16</xdr:row>
      <xdr:rowOff>122464</xdr:rowOff>
    </xdr:to>
    <xdr:pic>
      <xdr:nvPicPr>
        <xdr:cNvPr id="53" name="Graphic 52" descr="Ribbon with solid fill">
          <a:extLst>
            <a:ext uri="{FF2B5EF4-FFF2-40B4-BE49-F238E27FC236}">
              <a16:creationId xmlns:a16="http://schemas.microsoft.com/office/drawing/2014/main" id="{E6BEA61B-3CDE-4287-86E8-EBC2F3182A64}"/>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811250" y="2585356"/>
          <a:ext cx="502748" cy="585108"/>
        </a:xfrm>
        <a:prstGeom prst="rect">
          <a:avLst/>
        </a:prstGeom>
      </xdr:spPr>
    </xdr:pic>
    <xdr:clientData/>
  </xdr:twoCellAnchor>
  <xdr:twoCellAnchor editAs="oneCell">
    <xdr:from>
      <xdr:col>0</xdr:col>
      <xdr:colOff>336861</xdr:colOff>
      <xdr:row>16</xdr:row>
      <xdr:rowOff>64963</xdr:rowOff>
    </xdr:from>
    <xdr:to>
      <xdr:col>1</xdr:col>
      <xdr:colOff>46463</xdr:colOff>
      <xdr:row>24</xdr:row>
      <xdr:rowOff>81311</xdr:rowOff>
    </xdr:to>
    <mc:AlternateContent xmlns:mc="http://schemas.openxmlformats.org/markup-compatibility/2006" xmlns:a14="http://schemas.microsoft.com/office/drawing/2010/main">
      <mc:Choice Requires="a14">
        <xdr:graphicFrame macro="">
          <xdr:nvGraphicFramePr>
            <xdr:cNvPr id="54" name="SALE TYPE 3">
              <a:extLst>
                <a:ext uri="{FF2B5EF4-FFF2-40B4-BE49-F238E27FC236}">
                  <a16:creationId xmlns:a16="http://schemas.microsoft.com/office/drawing/2014/main" id="{04397CFD-A708-4935-8605-59AD57B17DF3}"/>
                </a:ext>
              </a:extLst>
            </xdr:cNvPr>
            <xdr:cNvGraphicFramePr/>
          </xdr:nvGraphicFramePr>
          <xdr:xfrm>
            <a:off x="0" y="0"/>
            <a:ext cx="0" cy="0"/>
          </xdr:xfrm>
          <a:graphic>
            <a:graphicData uri="http://schemas.microsoft.com/office/drawing/2010/slicer">
              <sle:slicer xmlns:sle="http://schemas.microsoft.com/office/drawing/2010/slicer" name="SALE TYPE 3"/>
            </a:graphicData>
          </a:graphic>
        </xdr:graphicFrame>
      </mc:Choice>
      <mc:Fallback xmlns="">
        <xdr:sp macro="" textlink="">
          <xdr:nvSpPr>
            <xdr:cNvPr id="0" name=""/>
            <xdr:cNvSpPr>
              <a:spLocks noTextEdit="1"/>
            </xdr:cNvSpPr>
          </xdr:nvSpPr>
          <xdr:spPr>
            <a:xfrm>
              <a:off x="336861" y="3038622"/>
              <a:ext cx="1335822" cy="1503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360091</xdr:colOff>
      <xdr:row>26</xdr:row>
      <xdr:rowOff>94215</xdr:rowOff>
    </xdr:from>
    <xdr:to>
      <xdr:col>1</xdr:col>
      <xdr:colOff>23231</xdr:colOff>
      <xdr:row>34</xdr:row>
      <xdr:rowOff>81311</xdr:rowOff>
    </xdr:to>
    <mc:AlternateContent xmlns:mc="http://schemas.openxmlformats.org/markup-compatibility/2006" xmlns:a14="http://schemas.microsoft.com/office/drawing/2010/main">
      <mc:Choice Requires="a14">
        <xdr:graphicFrame macro="">
          <xdr:nvGraphicFramePr>
            <xdr:cNvPr id="55" name="PAYMENT MODE 3">
              <a:extLst>
                <a:ext uri="{FF2B5EF4-FFF2-40B4-BE49-F238E27FC236}">
                  <a16:creationId xmlns:a16="http://schemas.microsoft.com/office/drawing/2014/main" id="{CD249BFB-DAC3-49FA-8CAF-272B5B8DB15C}"/>
                </a:ext>
              </a:extLst>
            </xdr:cNvPr>
            <xdr:cNvGraphicFramePr/>
          </xdr:nvGraphicFramePr>
          <xdr:xfrm>
            <a:off x="0" y="0"/>
            <a:ext cx="0" cy="0"/>
          </xdr:xfrm>
          <a:graphic>
            <a:graphicData uri="http://schemas.microsoft.com/office/drawing/2010/slicer">
              <sle:slicer xmlns:sle="http://schemas.microsoft.com/office/drawing/2010/slicer" name="PAYMENT MODE 3"/>
            </a:graphicData>
          </a:graphic>
        </xdr:graphicFrame>
      </mc:Choice>
      <mc:Fallback xmlns="">
        <xdr:sp macro="" textlink="">
          <xdr:nvSpPr>
            <xdr:cNvPr id="0" name=""/>
            <xdr:cNvSpPr>
              <a:spLocks noTextEdit="1"/>
            </xdr:cNvSpPr>
          </xdr:nvSpPr>
          <xdr:spPr>
            <a:xfrm>
              <a:off x="360091" y="4926410"/>
              <a:ext cx="1289360" cy="147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383323</xdr:colOff>
      <xdr:row>1</xdr:row>
      <xdr:rowOff>123472</xdr:rowOff>
    </xdr:from>
    <xdr:to>
      <xdr:col>20</xdr:col>
      <xdr:colOff>476250</xdr:colOff>
      <xdr:row>5</xdr:row>
      <xdr:rowOff>92928</xdr:rowOff>
    </xdr:to>
    <mc:AlternateContent xmlns:mc="http://schemas.openxmlformats.org/markup-compatibility/2006" xmlns:a14="http://schemas.microsoft.com/office/drawing/2010/main">
      <mc:Choice Requires="a14">
        <xdr:graphicFrame macro="">
          <xdr:nvGraphicFramePr>
            <xdr:cNvPr id="56" name="Month 3">
              <a:extLst>
                <a:ext uri="{FF2B5EF4-FFF2-40B4-BE49-F238E27FC236}">
                  <a16:creationId xmlns:a16="http://schemas.microsoft.com/office/drawing/2014/main" id="{0F48ED5A-A7D8-43A1-BA62-354123553126}"/>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6655884" y="309326"/>
              <a:ext cx="7945244" cy="712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352778</xdr:colOff>
      <xdr:row>7</xdr:row>
      <xdr:rowOff>73377</xdr:rowOff>
    </xdr:from>
    <xdr:to>
      <xdr:col>1</xdr:col>
      <xdr:colOff>70555</xdr:colOff>
      <xdr:row>13</xdr:row>
      <xdr:rowOff>64688</xdr:rowOff>
    </xdr:to>
    <mc:AlternateContent xmlns:mc="http://schemas.openxmlformats.org/markup-compatibility/2006" xmlns:a14="http://schemas.microsoft.com/office/drawing/2010/main">
      <mc:Choice Requires="a14">
        <xdr:graphicFrame macro="">
          <xdr:nvGraphicFramePr>
            <xdr:cNvPr id="57" name="Year 3">
              <a:extLst>
                <a:ext uri="{FF2B5EF4-FFF2-40B4-BE49-F238E27FC236}">
                  <a16:creationId xmlns:a16="http://schemas.microsoft.com/office/drawing/2014/main" id="{AC55F380-5BD4-4423-B027-C516858CF567}"/>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52778" y="1374353"/>
              <a:ext cx="1343997" cy="1106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478500</xdr:colOff>
      <xdr:row>15</xdr:row>
      <xdr:rowOff>67593</xdr:rowOff>
    </xdr:from>
    <xdr:to>
      <xdr:col>6</xdr:col>
      <xdr:colOff>264583</xdr:colOff>
      <xdr:row>27</xdr:row>
      <xdr:rowOff>35277</xdr:rowOff>
    </xdr:to>
    <xdr:graphicFrame macro="">
      <xdr:nvGraphicFramePr>
        <xdr:cNvPr id="59" name="Chart 58">
          <a:extLst>
            <a:ext uri="{FF2B5EF4-FFF2-40B4-BE49-F238E27FC236}">
              <a16:creationId xmlns:a16="http://schemas.microsoft.com/office/drawing/2014/main" id="{E7BAB0B2-B1E2-4468-8AAA-BEC1B3D22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351496</xdr:colOff>
          <xdr:row>13</xdr:row>
          <xdr:rowOff>5343</xdr:rowOff>
        </xdr:from>
        <xdr:to>
          <xdr:col>3</xdr:col>
          <xdr:colOff>522946</xdr:colOff>
          <xdr:row>14</xdr:row>
          <xdr:rowOff>157744</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366829</xdr:colOff>
          <xdr:row>13</xdr:row>
          <xdr:rowOff>22302</xdr:rowOff>
        </xdr:from>
        <xdr:to>
          <xdr:col>4</xdr:col>
          <xdr:colOff>261934</xdr:colOff>
          <xdr:row>14</xdr:row>
          <xdr:rowOff>108028</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Profit%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1510061</xdr:colOff>
          <xdr:row>12</xdr:row>
          <xdr:rowOff>183763</xdr:rowOff>
        </xdr:from>
        <xdr:to>
          <xdr:col>2</xdr:col>
          <xdr:colOff>394940</xdr:colOff>
          <xdr:row>15</xdr:row>
          <xdr:rowOff>7434</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2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Sale</a:t>
              </a:r>
            </a:p>
          </xdr:txBody>
        </xdr:sp>
        <xdr:clientData/>
      </xdr:twoCellAnchor>
    </mc:Choice>
    <mc:Fallback/>
  </mc:AlternateContent>
  <xdr:twoCellAnchor>
    <xdr:from>
      <xdr:col>7</xdr:col>
      <xdr:colOff>185855</xdr:colOff>
      <xdr:row>15</xdr:row>
      <xdr:rowOff>6409</xdr:rowOff>
    </xdr:from>
    <xdr:to>
      <xdr:col>11</xdr:col>
      <xdr:colOff>139391</xdr:colOff>
      <xdr:row>27</xdr:row>
      <xdr:rowOff>92927</xdr:rowOff>
    </xdr:to>
    <xdr:graphicFrame macro="">
      <xdr:nvGraphicFramePr>
        <xdr:cNvPr id="60" name="Chart 59">
          <a:extLst>
            <a:ext uri="{FF2B5EF4-FFF2-40B4-BE49-F238E27FC236}">
              <a16:creationId xmlns:a16="http://schemas.microsoft.com/office/drawing/2014/main" id="{420FA852-7459-4D93-BC17-34C7DCA45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15</xdr:col>
      <xdr:colOff>424921</xdr:colOff>
      <xdr:row>22</xdr:row>
      <xdr:rowOff>64205</xdr:rowOff>
    </xdr:from>
    <xdr:to>
      <xdr:col>20</xdr:col>
      <xdr:colOff>605190</xdr:colOff>
      <xdr:row>42</xdr:row>
      <xdr:rowOff>70555</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7B1B0F4F-7662-46DA-8DB6-4D17F09D03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1607271" y="4255205"/>
              <a:ext cx="3228269" cy="3816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511526</xdr:colOff>
      <xdr:row>15</xdr:row>
      <xdr:rowOff>17639</xdr:rowOff>
    </xdr:from>
    <xdr:to>
      <xdr:col>14</xdr:col>
      <xdr:colOff>546804</xdr:colOff>
      <xdr:row>27</xdr:row>
      <xdr:rowOff>88194</xdr:rowOff>
    </xdr:to>
    <xdr:graphicFrame macro="">
      <xdr:nvGraphicFramePr>
        <xdr:cNvPr id="62" name="Chart 61">
          <a:extLst>
            <a:ext uri="{FF2B5EF4-FFF2-40B4-BE49-F238E27FC236}">
              <a16:creationId xmlns:a16="http://schemas.microsoft.com/office/drawing/2014/main" id="{C6FB79EC-FB38-4472-BD35-DF63BBFB6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11</xdr:col>
      <xdr:colOff>564443</xdr:colOff>
      <xdr:row>32</xdr:row>
      <xdr:rowOff>70555</xdr:rowOff>
    </xdr:from>
    <xdr:to>
      <xdr:col>15</xdr:col>
      <xdr:colOff>0</xdr:colOff>
      <xdr:row>42</xdr:row>
      <xdr:rowOff>70555</xdr:rowOff>
    </xdr:to>
    <xdr:graphicFrame macro="">
      <xdr:nvGraphicFramePr>
        <xdr:cNvPr id="63" name="Chart 62">
          <a:extLst>
            <a:ext uri="{FF2B5EF4-FFF2-40B4-BE49-F238E27FC236}">
              <a16:creationId xmlns:a16="http://schemas.microsoft.com/office/drawing/2014/main" id="{4A10771F-6A06-48EB-90C0-D95AF7340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580792</xdr:colOff>
          <xdr:row>15</xdr:row>
          <xdr:rowOff>0</xdr:rowOff>
        </xdr:from>
        <xdr:to>
          <xdr:col>7</xdr:col>
          <xdr:colOff>185854</xdr:colOff>
          <xdr:row>27</xdr:row>
          <xdr:rowOff>123825</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00000000-0008-0000-02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569176</xdr:colOff>
      <xdr:row>31</xdr:row>
      <xdr:rowOff>92927</xdr:rowOff>
    </xdr:from>
    <xdr:to>
      <xdr:col>10</xdr:col>
      <xdr:colOff>464634</xdr:colOff>
      <xdr:row>42</xdr:row>
      <xdr:rowOff>104542</xdr:rowOff>
    </xdr:to>
    <xdr:graphicFrame macro="">
      <xdr:nvGraphicFramePr>
        <xdr:cNvPr id="10" name="Chart 9">
          <a:extLst>
            <a:ext uri="{FF2B5EF4-FFF2-40B4-BE49-F238E27FC236}">
              <a16:creationId xmlns:a16="http://schemas.microsoft.com/office/drawing/2014/main" id="{0CBF64EE-D388-4327-B19B-03EF4A5E5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9.813677546299" createdVersion="8" refreshedVersion="8" minRefreshableVersion="3" recordCount="527" xr:uid="{CE00211B-1C54-4A83-9301-9168D6A6A9F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533424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x v="0"/>
    <n v="1412.64"/>
    <x v="0"/>
    <x v="0"/>
    <x v="0"/>
  </r>
  <r>
    <d v="2021-01-02T00:00:00"/>
    <s v="P0038"/>
    <n v="15"/>
    <x v="1"/>
    <x v="1"/>
    <n v="0"/>
    <x v="1"/>
    <x v="1"/>
    <x v="1"/>
    <n v="72"/>
    <x v="1"/>
    <x v="1"/>
    <n v="1198.8"/>
    <x v="1"/>
    <x v="0"/>
    <x v="0"/>
  </r>
  <r>
    <d v="2021-01-02T00:00:00"/>
    <s v="P0013"/>
    <n v="6"/>
    <x v="2"/>
    <x v="1"/>
    <n v="0"/>
    <x v="2"/>
    <x v="2"/>
    <x v="1"/>
    <n v="112"/>
    <x v="2"/>
    <x v="2"/>
    <n v="732.48"/>
    <x v="1"/>
    <x v="0"/>
    <x v="0"/>
  </r>
  <r>
    <d v="2021-01-03T00:00:00"/>
    <s v="P0004"/>
    <n v="5"/>
    <x v="2"/>
    <x v="0"/>
    <n v="0"/>
    <x v="3"/>
    <x v="3"/>
    <x v="2"/>
    <n v="44"/>
    <x v="3"/>
    <x v="3"/>
    <n v="244.20000000000002"/>
    <x v="2"/>
    <x v="0"/>
    <x v="0"/>
  </r>
  <r>
    <d v="2021-01-04T00:00:00"/>
    <s v="P0035"/>
    <n v="12"/>
    <x v="1"/>
    <x v="0"/>
    <n v="0"/>
    <x v="4"/>
    <x v="4"/>
    <x v="3"/>
    <n v="5"/>
    <x v="4"/>
    <x v="4"/>
    <n v="80.400000000000006"/>
    <x v="3"/>
    <x v="0"/>
    <x v="0"/>
  </r>
  <r>
    <d v="2021-01-09T00:00:00"/>
    <s v="P0031"/>
    <n v="1"/>
    <x v="2"/>
    <x v="1"/>
    <n v="0"/>
    <x v="5"/>
    <x v="4"/>
    <x v="1"/>
    <n v="93"/>
    <x v="5"/>
    <x v="5"/>
    <n v="104.16"/>
    <x v="4"/>
    <x v="0"/>
    <x v="0"/>
  </r>
  <r>
    <d v="2021-01-09T00:00:00"/>
    <s v="P0003"/>
    <n v="8"/>
    <x v="2"/>
    <x v="1"/>
    <n v="0"/>
    <x v="6"/>
    <x v="3"/>
    <x v="1"/>
    <n v="71"/>
    <x v="6"/>
    <x v="6"/>
    <n v="647.52"/>
    <x v="4"/>
    <x v="0"/>
    <x v="0"/>
  </r>
  <r>
    <d v="2021-01-09T00:00:00"/>
    <s v="P0025"/>
    <n v="4"/>
    <x v="2"/>
    <x v="0"/>
    <n v="0"/>
    <x v="7"/>
    <x v="0"/>
    <x v="3"/>
    <n v="7"/>
    <x v="7"/>
    <x v="7"/>
    <n v="33.32"/>
    <x v="4"/>
    <x v="0"/>
    <x v="0"/>
  </r>
  <r>
    <d v="2021-01-11T00:00:00"/>
    <s v="P0037"/>
    <n v="3"/>
    <x v="2"/>
    <x v="1"/>
    <n v="0"/>
    <x v="8"/>
    <x v="1"/>
    <x v="1"/>
    <n v="67"/>
    <x v="8"/>
    <x v="8"/>
    <n v="257.28000000000003"/>
    <x v="5"/>
    <x v="0"/>
    <x v="0"/>
  </r>
  <r>
    <d v="2021-01-11T00:00:00"/>
    <s v="P0014"/>
    <n v="4"/>
    <x v="0"/>
    <x v="0"/>
    <n v="0"/>
    <x v="9"/>
    <x v="2"/>
    <x v="1"/>
    <n v="112"/>
    <x v="9"/>
    <x v="9"/>
    <n v="586.88"/>
    <x v="5"/>
    <x v="0"/>
    <x v="0"/>
  </r>
  <r>
    <d v="2021-01-11T00:00:00"/>
    <s v="P0042"/>
    <n v="4"/>
    <x v="2"/>
    <x v="0"/>
    <n v="0"/>
    <x v="10"/>
    <x v="1"/>
    <x v="0"/>
    <n v="120"/>
    <x v="10"/>
    <x v="10"/>
    <n v="648"/>
    <x v="5"/>
    <x v="0"/>
    <x v="0"/>
  </r>
  <r>
    <d v="2021-01-12T00:00:00"/>
    <s v="P0042"/>
    <n v="10"/>
    <x v="1"/>
    <x v="1"/>
    <n v="0"/>
    <x v="10"/>
    <x v="1"/>
    <x v="0"/>
    <n v="120"/>
    <x v="10"/>
    <x v="11"/>
    <n v="1620"/>
    <x v="6"/>
    <x v="0"/>
    <x v="0"/>
  </r>
  <r>
    <d v="2021-01-18T00:00:00"/>
    <s v="P0044"/>
    <n v="13"/>
    <x v="2"/>
    <x v="0"/>
    <n v="0"/>
    <x v="11"/>
    <x v="1"/>
    <x v="1"/>
    <n v="76"/>
    <x v="11"/>
    <x v="12"/>
    <n v="1067.04"/>
    <x v="7"/>
    <x v="0"/>
    <x v="0"/>
  </r>
  <r>
    <d v="2021-01-18T00:00:00"/>
    <s v="P0023"/>
    <n v="3"/>
    <x v="1"/>
    <x v="1"/>
    <n v="0"/>
    <x v="12"/>
    <x v="0"/>
    <x v="0"/>
    <n v="141"/>
    <x v="12"/>
    <x v="13"/>
    <n v="448.38"/>
    <x v="7"/>
    <x v="0"/>
    <x v="0"/>
  </r>
  <r>
    <d v="2021-01-19T00:00:00"/>
    <s v="P0035"/>
    <n v="6"/>
    <x v="2"/>
    <x v="1"/>
    <n v="0"/>
    <x v="4"/>
    <x v="4"/>
    <x v="3"/>
    <n v="5"/>
    <x v="4"/>
    <x v="14"/>
    <n v="40.200000000000003"/>
    <x v="8"/>
    <x v="0"/>
    <x v="0"/>
  </r>
  <r>
    <d v="2021-01-20T00:00:00"/>
    <s v="P0034"/>
    <n v="4"/>
    <x v="2"/>
    <x v="1"/>
    <n v="0"/>
    <x v="13"/>
    <x v="4"/>
    <x v="2"/>
    <n v="55"/>
    <x v="13"/>
    <x v="3"/>
    <n v="233.2"/>
    <x v="9"/>
    <x v="0"/>
    <x v="0"/>
  </r>
  <r>
    <d v="2021-01-20T00:00:00"/>
    <s v="P0020"/>
    <n v="4"/>
    <x v="2"/>
    <x v="1"/>
    <n v="0"/>
    <x v="14"/>
    <x v="0"/>
    <x v="2"/>
    <n v="61"/>
    <x v="14"/>
    <x v="15"/>
    <n v="305"/>
    <x v="9"/>
    <x v="0"/>
    <x v="0"/>
  </r>
  <r>
    <d v="2021-01-21T00:00:00"/>
    <s v="P0004"/>
    <n v="15"/>
    <x v="0"/>
    <x v="1"/>
    <n v="0"/>
    <x v="3"/>
    <x v="3"/>
    <x v="2"/>
    <n v="44"/>
    <x v="3"/>
    <x v="16"/>
    <n v="732.6"/>
    <x v="10"/>
    <x v="0"/>
    <x v="0"/>
  </r>
  <r>
    <d v="2021-01-21T00:00:00"/>
    <s v="P0003"/>
    <n v="9"/>
    <x v="2"/>
    <x v="0"/>
    <n v="0"/>
    <x v="6"/>
    <x v="3"/>
    <x v="1"/>
    <n v="71"/>
    <x v="6"/>
    <x v="17"/>
    <n v="728.46"/>
    <x v="10"/>
    <x v="0"/>
    <x v="0"/>
  </r>
  <r>
    <d v="2021-01-21T00:00:00"/>
    <s v="P0042"/>
    <n v="6"/>
    <x v="2"/>
    <x v="0"/>
    <n v="0"/>
    <x v="10"/>
    <x v="1"/>
    <x v="0"/>
    <n v="120"/>
    <x v="10"/>
    <x v="18"/>
    <n v="972"/>
    <x v="10"/>
    <x v="0"/>
    <x v="0"/>
  </r>
  <r>
    <d v="2021-01-25T00:00:00"/>
    <s v="P0034"/>
    <n v="6"/>
    <x v="2"/>
    <x v="1"/>
    <n v="0"/>
    <x v="13"/>
    <x v="4"/>
    <x v="2"/>
    <n v="55"/>
    <x v="13"/>
    <x v="19"/>
    <n v="349.79999999999995"/>
    <x v="11"/>
    <x v="0"/>
    <x v="0"/>
  </r>
  <r>
    <d v="2021-01-25T00:00:00"/>
    <s v="P0035"/>
    <n v="7"/>
    <x v="2"/>
    <x v="0"/>
    <n v="0"/>
    <x v="4"/>
    <x v="4"/>
    <x v="3"/>
    <n v="5"/>
    <x v="4"/>
    <x v="20"/>
    <n v="46.9"/>
    <x v="11"/>
    <x v="0"/>
    <x v="0"/>
  </r>
  <r>
    <d v="2021-01-25T00:00:00"/>
    <s v="P0031"/>
    <n v="14"/>
    <x v="2"/>
    <x v="0"/>
    <n v="0"/>
    <x v="5"/>
    <x v="4"/>
    <x v="1"/>
    <n v="93"/>
    <x v="5"/>
    <x v="21"/>
    <n v="1458.24"/>
    <x v="11"/>
    <x v="0"/>
    <x v="0"/>
  </r>
  <r>
    <d v="2021-01-26T00:00:00"/>
    <s v="P0044"/>
    <n v="9"/>
    <x v="0"/>
    <x v="1"/>
    <n v="0"/>
    <x v="11"/>
    <x v="1"/>
    <x v="1"/>
    <n v="76"/>
    <x v="11"/>
    <x v="22"/>
    <n v="738.72"/>
    <x v="12"/>
    <x v="0"/>
    <x v="0"/>
  </r>
  <r>
    <d v="2021-01-26T00:00:00"/>
    <s v="P0006"/>
    <n v="7"/>
    <x v="1"/>
    <x v="1"/>
    <n v="0"/>
    <x v="15"/>
    <x v="3"/>
    <x v="1"/>
    <n v="75"/>
    <x v="15"/>
    <x v="23"/>
    <n v="598.5"/>
    <x v="12"/>
    <x v="0"/>
    <x v="0"/>
  </r>
  <r>
    <d v="2021-01-26T00:00:00"/>
    <s v="P0001"/>
    <n v="7"/>
    <x v="1"/>
    <x v="0"/>
    <n v="0"/>
    <x v="16"/>
    <x v="3"/>
    <x v="1"/>
    <n v="98"/>
    <x v="16"/>
    <x v="24"/>
    <n v="727.16"/>
    <x v="12"/>
    <x v="0"/>
    <x v="0"/>
  </r>
  <r>
    <d v="2021-01-27T00:00:00"/>
    <s v="P0040"/>
    <n v="7"/>
    <x v="0"/>
    <x v="0"/>
    <n v="0"/>
    <x v="17"/>
    <x v="1"/>
    <x v="1"/>
    <n v="90"/>
    <x v="17"/>
    <x v="25"/>
    <n v="806.4"/>
    <x v="13"/>
    <x v="0"/>
    <x v="0"/>
  </r>
  <r>
    <d v="2021-01-27T00:00:00"/>
    <s v="P0032"/>
    <n v="3"/>
    <x v="0"/>
    <x v="0"/>
    <n v="0"/>
    <x v="18"/>
    <x v="4"/>
    <x v="1"/>
    <n v="89"/>
    <x v="18"/>
    <x v="26"/>
    <n v="352.44"/>
    <x v="13"/>
    <x v="0"/>
    <x v="0"/>
  </r>
  <r>
    <d v="2021-01-28T00:00:00"/>
    <s v="P0004"/>
    <n v="10"/>
    <x v="1"/>
    <x v="1"/>
    <n v="0"/>
    <x v="3"/>
    <x v="3"/>
    <x v="2"/>
    <n v="44"/>
    <x v="3"/>
    <x v="27"/>
    <n v="488.40000000000003"/>
    <x v="14"/>
    <x v="0"/>
    <x v="0"/>
  </r>
  <r>
    <d v="2021-01-28T00:00:00"/>
    <s v="P0029"/>
    <n v="2"/>
    <x v="2"/>
    <x v="1"/>
    <n v="0"/>
    <x v="19"/>
    <x v="4"/>
    <x v="2"/>
    <n v="47"/>
    <x v="19"/>
    <x v="28"/>
    <n v="106.22"/>
    <x v="14"/>
    <x v="0"/>
    <x v="0"/>
  </r>
  <r>
    <d v="2021-02-02T00:00:00"/>
    <s v="P0010"/>
    <n v="7"/>
    <x v="1"/>
    <x v="0"/>
    <n v="0"/>
    <x v="20"/>
    <x v="2"/>
    <x v="0"/>
    <n v="148"/>
    <x v="20"/>
    <x v="29"/>
    <n v="1149.96"/>
    <x v="1"/>
    <x v="1"/>
    <x v="0"/>
  </r>
  <r>
    <d v="2021-02-03T00:00:00"/>
    <s v="P0016"/>
    <n v="13"/>
    <x v="2"/>
    <x v="0"/>
    <n v="0"/>
    <x v="21"/>
    <x v="2"/>
    <x v="3"/>
    <n v="13"/>
    <x v="21"/>
    <x v="30"/>
    <n v="216.32"/>
    <x v="2"/>
    <x v="1"/>
    <x v="0"/>
  </r>
  <r>
    <d v="2021-02-03T00:00:00"/>
    <s v="P0022"/>
    <n v="2"/>
    <x v="0"/>
    <x v="1"/>
    <n v="0"/>
    <x v="22"/>
    <x v="0"/>
    <x v="0"/>
    <n v="121"/>
    <x v="22"/>
    <x v="31"/>
    <n v="283.14"/>
    <x v="2"/>
    <x v="1"/>
    <x v="0"/>
  </r>
  <r>
    <d v="2021-02-04T00:00:00"/>
    <s v="P0037"/>
    <n v="4"/>
    <x v="1"/>
    <x v="0"/>
    <n v="0"/>
    <x v="8"/>
    <x v="1"/>
    <x v="1"/>
    <n v="67"/>
    <x v="8"/>
    <x v="32"/>
    <n v="343.04"/>
    <x v="3"/>
    <x v="1"/>
    <x v="0"/>
  </r>
  <r>
    <d v="2021-02-05T00:00:00"/>
    <s v="P0043"/>
    <n v="7"/>
    <x v="1"/>
    <x v="1"/>
    <n v="0"/>
    <x v="23"/>
    <x v="1"/>
    <x v="1"/>
    <n v="67"/>
    <x v="23"/>
    <x v="33"/>
    <n v="581.55999999999995"/>
    <x v="15"/>
    <x v="1"/>
    <x v="0"/>
  </r>
  <r>
    <d v="2021-02-05T00:00:00"/>
    <s v="P0005"/>
    <n v="1"/>
    <x v="2"/>
    <x v="1"/>
    <n v="0"/>
    <x v="24"/>
    <x v="3"/>
    <x v="0"/>
    <n v="133"/>
    <x v="24"/>
    <x v="34"/>
    <n v="155.61000000000001"/>
    <x v="15"/>
    <x v="1"/>
    <x v="0"/>
  </r>
  <r>
    <d v="2021-02-05T00:00:00"/>
    <s v="P0043"/>
    <n v="9"/>
    <x v="2"/>
    <x v="1"/>
    <n v="0"/>
    <x v="23"/>
    <x v="1"/>
    <x v="1"/>
    <n v="67"/>
    <x v="23"/>
    <x v="35"/>
    <n v="747.72"/>
    <x v="15"/>
    <x v="1"/>
    <x v="0"/>
  </r>
  <r>
    <d v="2021-02-06T00:00:00"/>
    <s v="P0035"/>
    <n v="1"/>
    <x v="2"/>
    <x v="1"/>
    <n v="0"/>
    <x v="4"/>
    <x v="4"/>
    <x v="3"/>
    <n v="5"/>
    <x v="4"/>
    <x v="36"/>
    <n v="6.7"/>
    <x v="16"/>
    <x v="1"/>
    <x v="0"/>
  </r>
  <r>
    <d v="2021-02-09T00:00:00"/>
    <s v="P0034"/>
    <n v="14"/>
    <x v="2"/>
    <x v="0"/>
    <n v="0"/>
    <x v="13"/>
    <x v="4"/>
    <x v="2"/>
    <n v="55"/>
    <x v="13"/>
    <x v="37"/>
    <n v="816.19999999999993"/>
    <x v="4"/>
    <x v="1"/>
    <x v="0"/>
  </r>
  <r>
    <d v="2021-02-12T00:00:00"/>
    <s v="P0008"/>
    <n v="7"/>
    <x v="2"/>
    <x v="1"/>
    <n v="0"/>
    <x v="25"/>
    <x v="3"/>
    <x v="1"/>
    <n v="83"/>
    <x v="25"/>
    <x v="38"/>
    <n v="662.34"/>
    <x v="6"/>
    <x v="1"/>
    <x v="0"/>
  </r>
  <r>
    <d v="2021-02-12T00:00:00"/>
    <s v="P0023"/>
    <n v="9"/>
    <x v="1"/>
    <x v="1"/>
    <n v="0"/>
    <x v="12"/>
    <x v="0"/>
    <x v="0"/>
    <n v="141"/>
    <x v="12"/>
    <x v="39"/>
    <n v="1345.14"/>
    <x v="6"/>
    <x v="1"/>
    <x v="0"/>
  </r>
  <r>
    <d v="2021-02-15T00:00:00"/>
    <s v="P0027"/>
    <n v="4"/>
    <x v="2"/>
    <x v="0"/>
    <n v="0"/>
    <x v="26"/>
    <x v="4"/>
    <x v="2"/>
    <n v="48"/>
    <x v="26"/>
    <x v="40"/>
    <n v="228.48000000000002"/>
    <x v="17"/>
    <x v="1"/>
    <x v="0"/>
  </r>
  <r>
    <d v="2021-02-18T00:00:00"/>
    <s v="P0015"/>
    <n v="6"/>
    <x v="1"/>
    <x v="1"/>
    <n v="0"/>
    <x v="27"/>
    <x v="2"/>
    <x v="3"/>
    <n v="12"/>
    <x v="27"/>
    <x v="41"/>
    <n v="94.32"/>
    <x v="7"/>
    <x v="1"/>
    <x v="0"/>
  </r>
  <r>
    <d v="2021-02-20T00:00:00"/>
    <s v="P0030"/>
    <n v="11"/>
    <x v="1"/>
    <x v="1"/>
    <n v="0"/>
    <x v="28"/>
    <x v="4"/>
    <x v="0"/>
    <n v="148"/>
    <x v="28"/>
    <x v="42"/>
    <n v="2214.08"/>
    <x v="9"/>
    <x v="1"/>
    <x v="0"/>
  </r>
  <r>
    <d v="2021-02-22T00:00:00"/>
    <s v="P0013"/>
    <n v="5"/>
    <x v="1"/>
    <x v="1"/>
    <n v="0"/>
    <x v="2"/>
    <x v="2"/>
    <x v="1"/>
    <n v="112"/>
    <x v="2"/>
    <x v="43"/>
    <n v="610.4"/>
    <x v="18"/>
    <x v="1"/>
    <x v="0"/>
  </r>
  <r>
    <d v="2021-02-23T00:00:00"/>
    <s v="P0025"/>
    <n v="3"/>
    <x v="2"/>
    <x v="1"/>
    <n v="0"/>
    <x v="7"/>
    <x v="0"/>
    <x v="3"/>
    <n v="7"/>
    <x v="7"/>
    <x v="44"/>
    <n v="24.990000000000002"/>
    <x v="19"/>
    <x v="1"/>
    <x v="0"/>
  </r>
  <r>
    <d v="2021-02-23T00:00:00"/>
    <s v="P0005"/>
    <n v="2"/>
    <x v="2"/>
    <x v="0"/>
    <n v="0"/>
    <x v="24"/>
    <x v="3"/>
    <x v="0"/>
    <n v="133"/>
    <x v="24"/>
    <x v="45"/>
    <n v="311.22000000000003"/>
    <x v="19"/>
    <x v="1"/>
    <x v="0"/>
  </r>
  <r>
    <d v="2021-02-25T00:00:00"/>
    <s v="P0002"/>
    <n v="4"/>
    <x v="0"/>
    <x v="0"/>
    <n v="0"/>
    <x v="29"/>
    <x v="3"/>
    <x v="1"/>
    <n v="105"/>
    <x v="29"/>
    <x v="46"/>
    <n v="571.20000000000005"/>
    <x v="11"/>
    <x v="1"/>
    <x v="0"/>
  </r>
  <r>
    <d v="2021-02-25T00:00:00"/>
    <s v="P0032"/>
    <n v="11"/>
    <x v="1"/>
    <x v="1"/>
    <n v="0"/>
    <x v="18"/>
    <x v="4"/>
    <x v="1"/>
    <n v="89"/>
    <x v="18"/>
    <x v="47"/>
    <n v="1292.28"/>
    <x v="11"/>
    <x v="1"/>
    <x v="0"/>
  </r>
  <r>
    <d v="2021-02-25T00:00:00"/>
    <s v="P0030"/>
    <n v="2"/>
    <x v="2"/>
    <x v="0"/>
    <n v="0"/>
    <x v="28"/>
    <x v="4"/>
    <x v="0"/>
    <n v="148"/>
    <x v="28"/>
    <x v="48"/>
    <n v="402.56"/>
    <x v="11"/>
    <x v="1"/>
    <x v="0"/>
  </r>
  <r>
    <d v="2021-02-27T00:00:00"/>
    <s v="P0018"/>
    <n v="11"/>
    <x v="0"/>
    <x v="0"/>
    <n v="0"/>
    <x v="30"/>
    <x v="2"/>
    <x v="3"/>
    <n v="37"/>
    <x v="30"/>
    <x v="49"/>
    <n v="541.31000000000006"/>
    <x v="13"/>
    <x v="1"/>
    <x v="0"/>
  </r>
  <r>
    <d v="2021-03-03T00:00:00"/>
    <s v="P0011"/>
    <n v="1"/>
    <x v="2"/>
    <x v="0"/>
    <n v="0"/>
    <x v="31"/>
    <x v="2"/>
    <x v="2"/>
    <n v="44"/>
    <x v="31"/>
    <x v="50"/>
    <n v="48.4"/>
    <x v="2"/>
    <x v="2"/>
    <x v="0"/>
  </r>
  <r>
    <d v="2021-03-07T00:00:00"/>
    <s v="P0021"/>
    <n v="9"/>
    <x v="2"/>
    <x v="1"/>
    <n v="0"/>
    <x v="32"/>
    <x v="0"/>
    <x v="0"/>
    <n v="126"/>
    <x v="32"/>
    <x v="51"/>
    <n v="1462.86"/>
    <x v="20"/>
    <x v="2"/>
    <x v="0"/>
  </r>
  <r>
    <d v="2021-03-08T00:00:00"/>
    <s v="P0027"/>
    <n v="6"/>
    <x v="1"/>
    <x v="1"/>
    <n v="0"/>
    <x v="26"/>
    <x v="4"/>
    <x v="2"/>
    <n v="48"/>
    <x v="26"/>
    <x v="52"/>
    <n v="342.72"/>
    <x v="21"/>
    <x v="2"/>
    <x v="0"/>
  </r>
  <r>
    <d v="2021-03-08T00:00:00"/>
    <s v="P0044"/>
    <n v="9"/>
    <x v="1"/>
    <x v="0"/>
    <n v="0"/>
    <x v="11"/>
    <x v="1"/>
    <x v="1"/>
    <n v="76"/>
    <x v="11"/>
    <x v="22"/>
    <n v="738.72"/>
    <x v="21"/>
    <x v="2"/>
    <x v="0"/>
  </r>
  <r>
    <d v="2021-03-09T00:00:00"/>
    <s v="P0029"/>
    <n v="6"/>
    <x v="0"/>
    <x v="0"/>
    <n v="0"/>
    <x v="19"/>
    <x v="4"/>
    <x v="2"/>
    <n v="47"/>
    <x v="19"/>
    <x v="53"/>
    <n v="318.65999999999997"/>
    <x v="4"/>
    <x v="2"/>
    <x v="0"/>
  </r>
  <r>
    <d v="2021-03-11T00:00:00"/>
    <s v="P0025"/>
    <n v="11"/>
    <x v="2"/>
    <x v="1"/>
    <n v="0"/>
    <x v="7"/>
    <x v="0"/>
    <x v="3"/>
    <n v="7"/>
    <x v="7"/>
    <x v="54"/>
    <n v="91.63"/>
    <x v="5"/>
    <x v="2"/>
    <x v="0"/>
  </r>
  <r>
    <d v="2021-03-13T00:00:00"/>
    <s v="P0028"/>
    <n v="10"/>
    <x v="0"/>
    <x v="1"/>
    <n v="0"/>
    <x v="33"/>
    <x v="4"/>
    <x v="3"/>
    <n v="37"/>
    <x v="33"/>
    <x v="55"/>
    <n v="418.1"/>
    <x v="22"/>
    <x v="2"/>
    <x v="0"/>
  </r>
  <r>
    <d v="2021-03-15T00:00:00"/>
    <s v="P0039"/>
    <n v="11"/>
    <x v="1"/>
    <x v="1"/>
    <n v="0"/>
    <x v="34"/>
    <x v="1"/>
    <x v="3"/>
    <n v="37"/>
    <x v="34"/>
    <x v="49"/>
    <n v="468.04999999999995"/>
    <x v="17"/>
    <x v="2"/>
    <x v="0"/>
  </r>
  <r>
    <d v="2021-03-16T00:00:00"/>
    <s v="P0012"/>
    <n v="14"/>
    <x v="2"/>
    <x v="1"/>
    <n v="0"/>
    <x v="35"/>
    <x v="2"/>
    <x v="1"/>
    <n v="73"/>
    <x v="35"/>
    <x v="56"/>
    <n v="1318.38"/>
    <x v="23"/>
    <x v="2"/>
    <x v="0"/>
  </r>
  <r>
    <d v="2021-03-18T00:00:00"/>
    <s v="P0042"/>
    <n v="8"/>
    <x v="0"/>
    <x v="1"/>
    <n v="0"/>
    <x v="10"/>
    <x v="1"/>
    <x v="0"/>
    <n v="120"/>
    <x v="10"/>
    <x v="57"/>
    <n v="1296"/>
    <x v="7"/>
    <x v="2"/>
    <x v="0"/>
  </r>
  <r>
    <d v="2021-03-19T00:00:00"/>
    <s v="P0028"/>
    <n v="9"/>
    <x v="1"/>
    <x v="1"/>
    <n v="0"/>
    <x v="33"/>
    <x v="4"/>
    <x v="3"/>
    <n v="37"/>
    <x v="33"/>
    <x v="58"/>
    <n v="376.29"/>
    <x v="8"/>
    <x v="2"/>
    <x v="0"/>
  </r>
  <r>
    <d v="2021-03-21T00:00:00"/>
    <s v="P0020"/>
    <n v="13"/>
    <x v="1"/>
    <x v="0"/>
    <n v="0"/>
    <x v="14"/>
    <x v="0"/>
    <x v="2"/>
    <n v="61"/>
    <x v="14"/>
    <x v="59"/>
    <n v="991.25"/>
    <x v="10"/>
    <x v="2"/>
    <x v="0"/>
  </r>
  <r>
    <d v="2021-03-21T00:00:00"/>
    <s v="P0039"/>
    <n v="7"/>
    <x v="2"/>
    <x v="0"/>
    <n v="0"/>
    <x v="34"/>
    <x v="1"/>
    <x v="3"/>
    <n v="37"/>
    <x v="34"/>
    <x v="60"/>
    <n v="297.84999999999997"/>
    <x v="10"/>
    <x v="2"/>
    <x v="0"/>
  </r>
  <r>
    <d v="2021-03-22T00:00:00"/>
    <s v="P0002"/>
    <n v="8"/>
    <x v="1"/>
    <x v="0"/>
    <n v="0"/>
    <x v="29"/>
    <x v="3"/>
    <x v="1"/>
    <n v="105"/>
    <x v="29"/>
    <x v="61"/>
    <n v="1142.4000000000001"/>
    <x v="18"/>
    <x v="2"/>
    <x v="0"/>
  </r>
  <r>
    <d v="2021-03-22T00:00:00"/>
    <s v="P0012"/>
    <n v="4"/>
    <x v="1"/>
    <x v="0"/>
    <n v="0"/>
    <x v="35"/>
    <x v="2"/>
    <x v="1"/>
    <n v="73"/>
    <x v="35"/>
    <x v="62"/>
    <n v="376.68"/>
    <x v="18"/>
    <x v="2"/>
    <x v="0"/>
  </r>
  <r>
    <d v="2021-03-25T00:00:00"/>
    <s v="P0024"/>
    <n v="14"/>
    <x v="1"/>
    <x v="1"/>
    <n v="0"/>
    <x v="0"/>
    <x v="0"/>
    <x v="0"/>
    <n v="144"/>
    <x v="0"/>
    <x v="63"/>
    <n v="2197.44"/>
    <x v="11"/>
    <x v="2"/>
    <x v="0"/>
  </r>
  <r>
    <d v="2021-03-25T00:00:00"/>
    <s v="P0006"/>
    <n v="4"/>
    <x v="2"/>
    <x v="1"/>
    <n v="0"/>
    <x v="15"/>
    <x v="3"/>
    <x v="1"/>
    <n v="75"/>
    <x v="15"/>
    <x v="64"/>
    <n v="342"/>
    <x v="11"/>
    <x v="2"/>
    <x v="0"/>
  </r>
  <r>
    <d v="2021-03-25T00:00:00"/>
    <s v="P0029"/>
    <n v="8"/>
    <x v="2"/>
    <x v="1"/>
    <n v="0"/>
    <x v="19"/>
    <x v="4"/>
    <x v="2"/>
    <n v="47"/>
    <x v="19"/>
    <x v="65"/>
    <n v="424.88"/>
    <x v="11"/>
    <x v="2"/>
    <x v="0"/>
  </r>
  <r>
    <d v="2021-03-25T00:00:00"/>
    <s v="P0038"/>
    <n v="2"/>
    <x v="2"/>
    <x v="0"/>
    <n v="0"/>
    <x v="1"/>
    <x v="1"/>
    <x v="1"/>
    <n v="72"/>
    <x v="1"/>
    <x v="66"/>
    <n v="159.84"/>
    <x v="11"/>
    <x v="2"/>
    <x v="0"/>
  </r>
  <r>
    <d v="2021-03-26T00:00:00"/>
    <s v="P0001"/>
    <n v="4"/>
    <x v="2"/>
    <x v="1"/>
    <n v="0"/>
    <x v="16"/>
    <x v="3"/>
    <x v="1"/>
    <n v="98"/>
    <x v="16"/>
    <x v="67"/>
    <n v="415.52"/>
    <x v="12"/>
    <x v="2"/>
    <x v="0"/>
  </r>
  <r>
    <d v="2021-03-26T00:00:00"/>
    <s v="P0042"/>
    <n v="1"/>
    <x v="2"/>
    <x v="1"/>
    <n v="0"/>
    <x v="10"/>
    <x v="1"/>
    <x v="0"/>
    <n v="120"/>
    <x v="10"/>
    <x v="68"/>
    <n v="162"/>
    <x v="12"/>
    <x v="2"/>
    <x v="0"/>
  </r>
  <r>
    <d v="2021-03-26T00:00:00"/>
    <s v="P0010"/>
    <n v="9"/>
    <x v="2"/>
    <x v="0"/>
    <n v="0"/>
    <x v="20"/>
    <x v="2"/>
    <x v="0"/>
    <n v="148"/>
    <x v="20"/>
    <x v="69"/>
    <n v="1478.52"/>
    <x v="12"/>
    <x v="2"/>
    <x v="0"/>
  </r>
  <r>
    <d v="2021-03-27T00:00:00"/>
    <s v="P0030"/>
    <n v="3"/>
    <x v="2"/>
    <x v="0"/>
    <n v="0"/>
    <x v="28"/>
    <x v="4"/>
    <x v="0"/>
    <n v="148"/>
    <x v="28"/>
    <x v="70"/>
    <n v="603.84"/>
    <x v="13"/>
    <x v="2"/>
    <x v="0"/>
  </r>
  <r>
    <d v="2021-03-28T00:00:00"/>
    <s v="P0007"/>
    <n v="8"/>
    <x v="1"/>
    <x v="1"/>
    <n v="0"/>
    <x v="36"/>
    <x v="3"/>
    <x v="2"/>
    <n v="43"/>
    <x v="36"/>
    <x v="71"/>
    <n v="381.84000000000003"/>
    <x v="14"/>
    <x v="2"/>
    <x v="0"/>
  </r>
  <r>
    <d v="2021-03-30T00:00:00"/>
    <s v="P0038"/>
    <n v="1"/>
    <x v="1"/>
    <x v="1"/>
    <n v="0"/>
    <x v="1"/>
    <x v="1"/>
    <x v="1"/>
    <n v="72"/>
    <x v="1"/>
    <x v="41"/>
    <n v="79.92"/>
    <x v="24"/>
    <x v="2"/>
    <x v="0"/>
  </r>
  <r>
    <d v="2021-03-31T00:00:00"/>
    <s v="P0042"/>
    <n v="3"/>
    <x v="2"/>
    <x v="1"/>
    <n v="0"/>
    <x v="10"/>
    <x v="1"/>
    <x v="0"/>
    <n v="120"/>
    <x v="10"/>
    <x v="72"/>
    <n v="486"/>
    <x v="25"/>
    <x v="2"/>
    <x v="0"/>
  </r>
  <r>
    <d v="2021-04-04T00:00:00"/>
    <s v="P0040"/>
    <n v="4"/>
    <x v="2"/>
    <x v="1"/>
    <n v="0"/>
    <x v="17"/>
    <x v="1"/>
    <x v="1"/>
    <n v="90"/>
    <x v="17"/>
    <x v="72"/>
    <n v="460.8"/>
    <x v="3"/>
    <x v="3"/>
    <x v="0"/>
  </r>
  <r>
    <d v="2021-04-04T00:00:00"/>
    <s v="P0009"/>
    <n v="9"/>
    <x v="1"/>
    <x v="1"/>
    <n v="0"/>
    <x v="37"/>
    <x v="3"/>
    <x v="3"/>
    <n v="6"/>
    <x v="37"/>
    <x v="73"/>
    <n v="70.739999999999995"/>
    <x v="3"/>
    <x v="3"/>
    <x v="0"/>
  </r>
  <r>
    <d v="2021-04-05T00:00:00"/>
    <s v="P0031"/>
    <n v="15"/>
    <x v="1"/>
    <x v="0"/>
    <n v="0"/>
    <x v="5"/>
    <x v="4"/>
    <x v="1"/>
    <n v="93"/>
    <x v="5"/>
    <x v="74"/>
    <n v="1562.3999999999999"/>
    <x v="15"/>
    <x v="3"/>
    <x v="0"/>
  </r>
  <r>
    <d v="2021-04-09T00:00:00"/>
    <s v="P0005"/>
    <n v="3"/>
    <x v="1"/>
    <x v="0"/>
    <n v="0"/>
    <x v="24"/>
    <x v="3"/>
    <x v="0"/>
    <n v="133"/>
    <x v="24"/>
    <x v="75"/>
    <n v="466.83000000000004"/>
    <x v="4"/>
    <x v="3"/>
    <x v="0"/>
  </r>
  <r>
    <d v="2021-04-10T00:00:00"/>
    <s v="P0022"/>
    <n v="14"/>
    <x v="2"/>
    <x v="0"/>
    <n v="0"/>
    <x v="22"/>
    <x v="0"/>
    <x v="0"/>
    <n v="121"/>
    <x v="22"/>
    <x v="76"/>
    <n v="1981.98"/>
    <x v="26"/>
    <x v="3"/>
    <x v="0"/>
  </r>
  <r>
    <d v="2021-04-12T00:00:00"/>
    <s v="P0037"/>
    <n v="3"/>
    <x v="2"/>
    <x v="1"/>
    <n v="0"/>
    <x v="8"/>
    <x v="1"/>
    <x v="1"/>
    <n v="67"/>
    <x v="8"/>
    <x v="8"/>
    <n v="257.28000000000003"/>
    <x v="6"/>
    <x v="3"/>
    <x v="0"/>
  </r>
  <r>
    <d v="2021-04-12T00:00:00"/>
    <s v="P0029"/>
    <n v="4"/>
    <x v="2"/>
    <x v="0"/>
    <n v="0"/>
    <x v="19"/>
    <x v="4"/>
    <x v="2"/>
    <n v="47"/>
    <x v="19"/>
    <x v="77"/>
    <n v="212.44"/>
    <x v="6"/>
    <x v="3"/>
    <x v="0"/>
  </r>
  <r>
    <d v="2021-04-12T00:00:00"/>
    <s v="P0027"/>
    <n v="9"/>
    <x v="2"/>
    <x v="0"/>
    <n v="0"/>
    <x v="26"/>
    <x v="4"/>
    <x v="2"/>
    <n v="48"/>
    <x v="26"/>
    <x v="78"/>
    <n v="514.08000000000004"/>
    <x v="6"/>
    <x v="3"/>
    <x v="0"/>
  </r>
  <r>
    <d v="2021-04-12T00:00:00"/>
    <s v="P0033"/>
    <n v="13"/>
    <x v="2"/>
    <x v="1"/>
    <n v="0"/>
    <x v="38"/>
    <x v="4"/>
    <x v="1"/>
    <n v="95"/>
    <x v="38"/>
    <x v="79"/>
    <n v="1556.1000000000001"/>
    <x v="6"/>
    <x v="3"/>
    <x v="0"/>
  </r>
  <r>
    <d v="2021-04-15T00:00:00"/>
    <s v="P0017"/>
    <n v="3"/>
    <x v="2"/>
    <x v="0"/>
    <n v="0"/>
    <x v="39"/>
    <x v="2"/>
    <x v="0"/>
    <n v="134"/>
    <x v="39"/>
    <x v="80"/>
    <n v="470.34000000000003"/>
    <x v="17"/>
    <x v="3"/>
    <x v="0"/>
  </r>
  <r>
    <d v="2021-04-16T00:00:00"/>
    <s v="P0018"/>
    <n v="15"/>
    <x v="2"/>
    <x v="1"/>
    <n v="0"/>
    <x v="30"/>
    <x v="2"/>
    <x v="3"/>
    <n v="37"/>
    <x v="30"/>
    <x v="81"/>
    <n v="738.15"/>
    <x v="23"/>
    <x v="3"/>
    <x v="0"/>
  </r>
  <r>
    <d v="2021-04-18T00:00:00"/>
    <s v="P0038"/>
    <n v="9"/>
    <x v="0"/>
    <x v="0"/>
    <n v="0"/>
    <x v="1"/>
    <x v="1"/>
    <x v="1"/>
    <n v="72"/>
    <x v="1"/>
    <x v="82"/>
    <n v="719.28"/>
    <x v="7"/>
    <x v="3"/>
    <x v="0"/>
  </r>
  <r>
    <d v="2021-04-18T00:00:00"/>
    <s v="P0019"/>
    <n v="13"/>
    <x v="2"/>
    <x v="1"/>
    <n v="0"/>
    <x v="40"/>
    <x v="2"/>
    <x v="0"/>
    <n v="150"/>
    <x v="40"/>
    <x v="83"/>
    <n v="2730"/>
    <x v="7"/>
    <x v="3"/>
    <x v="0"/>
  </r>
  <r>
    <d v="2021-04-23T00:00:00"/>
    <s v="P0042"/>
    <n v="6"/>
    <x v="2"/>
    <x v="0"/>
    <n v="0"/>
    <x v="10"/>
    <x v="1"/>
    <x v="0"/>
    <n v="120"/>
    <x v="10"/>
    <x v="18"/>
    <n v="972"/>
    <x v="19"/>
    <x v="3"/>
    <x v="0"/>
  </r>
  <r>
    <d v="2021-04-23T00:00:00"/>
    <s v="P0028"/>
    <n v="10"/>
    <x v="2"/>
    <x v="0"/>
    <n v="0"/>
    <x v="33"/>
    <x v="4"/>
    <x v="3"/>
    <n v="37"/>
    <x v="33"/>
    <x v="55"/>
    <n v="418.1"/>
    <x v="19"/>
    <x v="3"/>
    <x v="0"/>
  </r>
  <r>
    <d v="2021-04-24T00:00:00"/>
    <s v="P0030"/>
    <n v="2"/>
    <x v="1"/>
    <x v="0"/>
    <n v="0"/>
    <x v="28"/>
    <x v="4"/>
    <x v="0"/>
    <n v="148"/>
    <x v="28"/>
    <x v="48"/>
    <n v="402.56"/>
    <x v="27"/>
    <x v="3"/>
    <x v="0"/>
  </r>
  <r>
    <d v="2021-04-26T00:00:00"/>
    <s v="P0037"/>
    <n v="3"/>
    <x v="2"/>
    <x v="0"/>
    <n v="0"/>
    <x v="8"/>
    <x v="1"/>
    <x v="1"/>
    <n v="67"/>
    <x v="8"/>
    <x v="8"/>
    <n v="257.28000000000003"/>
    <x v="12"/>
    <x v="3"/>
    <x v="0"/>
  </r>
  <r>
    <d v="2021-04-29T00:00:00"/>
    <s v="P0030"/>
    <n v="7"/>
    <x v="2"/>
    <x v="0"/>
    <n v="0"/>
    <x v="28"/>
    <x v="4"/>
    <x v="0"/>
    <n v="148"/>
    <x v="28"/>
    <x v="29"/>
    <n v="1408.96"/>
    <x v="28"/>
    <x v="3"/>
    <x v="0"/>
  </r>
  <r>
    <d v="2021-04-30T00:00:00"/>
    <s v="P0029"/>
    <n v="1"/>
    <x v="2"/>
    <x v="0"/>
    <n v="0"/>
    <x v="19"/>
    <x v="4"/>
    <x v="2"/>
    <n v="47"/>
    <x v="19"/>
    <x v="84"/>
    <n v="53.11"/>
    <x v="24"/>
    <x v="3"/>
    <x v="0"/>
  </r>
  <r>
    <d v="2021-05-01T00:00:00"/>
    <s v="P0018"/>
    <n v="3"/>
    <x v="1"/>
    <x v="1"/>
    <n v="0"/>
    <x v="30"/>
    <x v="2"/>
    <x v="3"/>
    <n v="37"/>
    <x v="30"/>
    <x v="85"/>
    <n v="147.63"/>
    <x v="0"/>
    <x v="4"/>
    <x v="0"/>
  </r>
  <r>
    <d v="2021-05-01T00:00:00"/>
    <s v="P0042"/>
    <n v="1"/>
    <x v="1"/>
    <x v="1"/>
    <n v="0"/>
    <x v="10"/>
    <x v="1"/>
    <x v="0"/>
    <n v="120"/>
    <x v="10"/>
    <x v="68"/>
    <n v="162"/>
    <x v="0"/>
    <x v="4"/>
    <x v="0"/>
  </r>
  <r>
    <d v="2021-05-03T00:00:00"/>
    <s v="P0034"/>
    <n v="3"/>
    <x v="1"/>
    <x v="0"/>
    <n v="0"/>
    <x v="13"/>
    <x v="4"/>
    <x v="2"/>
    <n v="55"/>
    <x v="13"/>
    <x v="86"/>
    <n v="174.89999999999998"/>
    <x v="2"/>
    <x v="4"/>
    <x v="0"/>
  </r>
  <r>
    <d v="2021-05-04T00:00:00"/>
    <s v="P0015"/>
    <n v="13"/>
    <x v="1"/>
    <x v="0"/>
    <n v="0"/>
    <x v="27"/>
    <x v="2"/>
    <x v="3"/>
    <n v="12"/>
    <x v="27"/>
    <x v="87"/>
    <n v="204.35999999999999"/>
    <x v="3"/>
    <x v="4"/>
    <x v="0"/>
  </r>
  <r>
    <d v="2021-05-04T00:00:00"/>
    <s v="P0014"/>
    <n v="4"/>
    <x v="2"/>
    <x v="1"/>
    <n v="0"/>
    <x v="9"/>
    <x v="2"/>
    <x v="1"/>
    <n v="112"/>
    <x v="9"/>
    <x v="9"/>
    <n v="586.88"/>
    <x v="3"/>
    <x v="4"/>
    <x v="0"/>
  </r>
  <r>
    <d v="2021-05-05T00:00:00"/>
    <s v="P0009"/>
    <n v="13"/>
    <x v="2"/>
    <x v="1"/>
    <n v="0"/>
    <x v="37"/>
    <x v="3"/>
    <x v="3"/>
    <n v="6"/>
    <x v="37"/>
    <x v="88"/>
    <n v="102.17999999999999"/>
    <x v="15"/>
    <x v="4"/>
    <x v="0"/>
  </r>
  <r>
    <d v="2021-05-06T00:00:00"/>
    <s v="P0008"/>
    <n v="15"/>
    <x v="2"/>
    <x v="0"/>
    <n v="0"/>
    <x v="25"/>
    <x v="3"/>
    <x v="1"/>
    <n v="83"/>
    <x v="25"/>
    <x v="89"/>
    <n v="1419.3000000000002"/>
    <x v="16"/>
    <x v="4"/>
    <x v="0"/>
  </r>
  <r>
    <d v="2021-05-06T00:00:00"/>
    <s v="P0009"/>
    <n v="6"/>
    <x v="1"/>
    <x v="0"/>
    <n v="0"/>
    <x v="37"/>
    <x v="3"/>
    <x v="3"/>
    <n v="6"/>
    <x v="37"/>
    <x v="90"/>
    <n v="47.16"/>
    <x v="16"/>
    <x v="4"/>
    <x v="0"/>
  </r>
  <r>
    <d v="2021-05-07T00:00:00"/>
    <s v="P0018"/>
    <n v="1"/>
    <x v="2"/>
    <x v="1"/>
    <n v="0"/>
    <x v="30"/>
    <x v="2"/>
    <x v="3"/>
    <n v="37"/>
    <x v="30"/>
    <x v="91"/>
    <n v="49.21"/>
    <x v="20"/>
    <x v="4"/>
    <x v="0"/>
  </r>
  <r>
    <d v="2021-05-09T00:00:00"/>
    <s v="P0016"/>
    <n v="6"/>
    <x v="1"/>
    <x v="0"/>
    <n v="0"/>
    <x v="21"/>
    <x v="2"/>
    <x v="3"/>
    <n v="13"/>
    <x v="21"/>
    <x v="88"/>
    <n v="99.84"/>
    <x v="4"/>
    <x v="4"/>
    <x v="0"/>
  </r>
  <r>
    <d v="2021-05-09T00:00:00"/>
    <s v="P0028"/>
    <n v="8"/>
    <x v="2"/>
    <x v="1"/>
    <n v="0"/>
    <x v="33"/>
    <x v="4"/>
    <x v="3"/>
    <n v="37"/>
    <x v="33"/>
    <x v="48"/>
    <n v="334.48"/>
    <x v="4"/>
    <x v="4"/>
    <x v="0"/>
  </r>
  <r>
    <d v="2021-05-12T00:00:00"/>
    <s v="P0016"/>
    <n v="3"/>
    <x v="2"/>
    <x v="0"/>
    <n v="0"/>
    <x v="21"/>
    <x v="2"/>
    <x v="3"/>
    <n v="13"/>
    <x v="21"/>
    <x v="92"/>
    <n v="49.92"/>
    <x v="6"/>
    <x v="4"/>
    <x v="0"/>
  </r>
  <r>
    <d v="2021-05-12T00:00:00"/>
    <s v="P0035"/>
    <n v="15"/>
    <x v="2"/>
    <x v="0"/>
    <n v="0"/>
    <x v="4"/>
    <x v="4"/>
    <x v="3"/>
    <n v="5"/>
    <x v="4"/>
    <x v="93"/>
    <n v="100.5"/>
    <x v="6"/>
    <x v="4"/>
    <x v="0"/>
  </r>
  <r>
    <d v="2021-05-13T00:00:00"/>
    <s v="P0029"/>
    <n v="4"/>
    <x v="2"/>
    <x v="0"/>
    <n v="0"/>
    <x v="19"/>
    <x v="4"/>
    <x v="2"/>
    <n v="47"/>
    <x v="19"/>
    <x v="77"/>
    <n v="212.44"/>
    <x v="22"/>
    <x v="4"/>
    <x v="0"/>
  </r>
  <r>
    <d v="2021-05-20T00:00:00"/>
    <s v="P0042"/>
    <n v="2"/>
    <x v="1"/>
    <x v="1"/>
    <n v="0"/>
    <x v="10"/>
    <x v="1"/>
    <x v="0"/>
    <n v="120"/>
    <x v="10"/>
    <x v="94"/>
    <n v="324"/>
    <x v="9"/>
    <x v="4"/>
    <x v="0"/>
  </r>
  <r>
    <d v="2021-05-23T00:00:00"/>
    <s v="P0040"/>
    <n v="11"/>
    <x v="2"/>
    <x v="0"/>
    <n v="0"/>
    <x v="17"/>
    <x v="1"/>
    <x v="1"/>
    <n v="90"/>
    <x v="17"/>
    <x v="95"/>
    <n v="1267.2"/>
    <x v="19"/>
    <x v="4"/>
    <x v="0"/>
  </r>
  <r>
    <d v="2021-05-30T00:00:00"/>
    <s v="P0023"/>
    <n v="13"/>
    <x v="1"/>
    <x v="0"/>
    <n v="0"/>
    <x v="12"/>
    <x v="0"/>
    <x v="0"/>
    <n v="141"/>
    <x v="12"/>
    <x v="96"/>
    <n v="1942.98"/>
    <x v="24"/>
    <x v="4"/>
    <x v="0"/>
  </r>
  <r>
    <d v="2021-05-30T00:00:00"/>
    <s v="P0013"/>
    <n v="6"/>
    <x v="1"/>
    <x v="1"/>
    <n v="0"/>
    <x v="2"/>
    <x v="2"/>
    <x v="1"/>
    <n v="112"/>
    <x v="2"/>
    <x v="2"/>
    <n v="732.48"/>
    <x v="24"/>
    <x v="4"/>
    <x v="0"/>
  </r>
  <r>
    <d v="2021-06-03T00:00:00"/>
    <s v="P0021"/>
    <n v="10"/>
    <x v="2"/>
    <x v="1"/>
    <n v="0"/>
    <x v="32"/>
    <x v="0"/>
    <x v="0"/>
    <n v="126"/>
    <x v="32"/>
    <x v="97"/>
    <n v="1625.3999999999999"/>
    <x v="2"/>
    <x v="5"/>
    <x v="0"/>
  </r>
  <r>
    <d v="2021-06-04T00:00:00"/>
    <s v="P0020"/>
    <n v="8"/>
    <x v="0"/>
    <x v="0"/>
    <n v="0"/>
    <x v="14"/>
    <x v="0"/>
    <x v="2"/>
    <n v="61"/>
    <x v="14"/>
    <x v="98"/>
    <n v="610"/>
    <x v="3"/>
    <x v="5"/>
    <x v="0"/>
  </r>
  <r>
    <d v="2021-06-04T00:00:00"/>
    <s v="P0020"/>
    <n v="12"/>
    <x v="1"/>
    <x v="1"/>
    <n v="0"/>
    <x v="14"/>
    <x v="0"/>
    <x v="2"/>
    <n v="61"/>
    <x v="14"/>
    <x v="99"/>
    <n v="915"/>
    <x v="3"/>
    <x v="5"/>
    <x v="0"/>
  </r>
  <r>
    <d v="2021-06-05T00:00:00"/>
    <s v="P0022"/>
    <n v="15"/>
    <x v="0"/>
    <x v="0"/>
    <n v="0"/>
    <x v="22"/>
    <x v="0"/>
    <x v="0"/>
    <n v="121"/>
    <x v="22"/>
    <x v="100"/>
    <n v="2123.5499999999997"/>
    <x v="15"/>
    <x v="5"/>
    <x v="0"/>
  </r>
  <r>
    <d v="2021-06-05T00:00:00"/>
    <s v="P0035"/>
    <n v="10"/>
    <x v="2"/>
    <x v="0"/>
    <n v="0"/>
    <x v="4"/>
    <x v="4"/>
    <x v="3"/>
    <n v="5"/>
    <x v="4"/>
    <x v="101"/>
    <n v="67"/>
    <x v="15"/>
    <x v="5"/>
    <x v="0"/>
  </r>
  <r>
    <d v="2021-06-06T00:00:00"/>
    <s v="P0033"/>
    <n v="6"/>
    <x v="2"/>
    <x v="0"/>
    <n v="0"/>
    <x v="38"/>
    <x v="4"/>
    <x v="1"/>
    <n v="95"/>
    <x v="38"/>
    <x v="102"/>
    <n v="718.2"/>
    <x v="16"/>
    <x v="5"/>
    <x v="0"/>
  </r>
  <r>
    <d v="2021-06-08T00:00:00"/>
    <s v="P0028"/>
    <n v="11"/>
    <x v="2"/>
    <x v="0"/>
    <n v="0"/>
    <x v="33"/>
    <x v="4"/>
    <x v="3"/>
    <n v="37"/>
    <x v="33"/>
    <x v="49"/>
    <n v="459.91"/>
    <x v="21"/>
    <x v="5"/>
    <x v="0"/>
  </r>
  <r>
    <d v="2021-06-08T00:00:00"/>
    <s v="P0004"/>
    <n v="11"/>
    <x v="0"/>
    <x v="1"/>
    <n v="0"/>
    <x v="3"/>
    <x v="3"/>
    <x v="2"/>
    <n v="44"/>
    <x v="3"/>
    <x v="103"/>
    <n v="537.24"/>
    <x v="21"/>
    <x v="5"/>
    <x v="0"/>
  </r>
  <r>
    <d v="2021-06-09T00:00:00"/>
    <s v="P0001"/>
    <n v="7"/>
    <x v="2"/>
    <x v="0"/>
    <n v="0"/>
    <x v="16"/>
    <x v="3"/>
    <x v="1"/>
    <n v="98"/>
    <x v="16"/>
    <x v="24"/>
    <n v="727.16"/>
    <x v="4"/>
    <x v="5"/>
    <x v="0"/>
  </r>
  <r>
    <d v="2021-06-11T00:00:00"/>
    <s v="P0032"/>
    <n v="12"/>
    <x v="0"/>
    <x v="1"/>
    <n v="0"/>
    <x v="18"/>
    <x v="4"/>
    <x v="1"/>
    <n v="89"/>
    <x v="18"/>
    <x v="104"/>
    <n v="1409.76"/>
    <x v="5"/>
    <x v="5"/>
    <x v="0"/>
  </r>
  <r>
    <d v="2021-06-12T00:00:00"/>
    <s v="P0041"/>
    <n v="6"/>
    <x v="2"/>
    <x v="0"/>
    <n v="0"/>
    <x v="41"/>
    <x v="1"/>
    <x v="0"/>
    <n v="138"/>
    <x v="41"/>
    <x v="105"/>
    <n v="1043.28"/>
    <x v="6"/>
    <x v="5"/>
    <x v="0"/>
  </r>
  <r>
    <d v="2021-06-14T00:00:00"/>
    <s v="P0025"/>
    <n v="10"/>
    <x v="1"/>
    <x v="1"/>
    <n v="0"/>
    <x v="7"/>
    <x v="0"/>
    <x v="3"/>
    <n v="7"/>
    <x v="7"/>
    <x v="106"/>
    <n v="83.3"/>
    <x v="29"/>
    <x v="5"/>
    <x v="0"/>
  </r>
  <r>
    <d v="2021-06-16T00:00:00"/>
    <s v="P0019"/>
    <n v="5"/>
    <x v="0"/>
    <x v="1"/>
    <n v="0"/>
    <x v="40"/>
    <x v="2"/>
    <x v="0"/>
    <n v="150"/>
    <x v="40"/>
    <x v="107"/>
    <n v="1050"/>
    <x v="23"/>
    <x v="5"/>
    <x v="0"/>
  </r>
  <r>
    <d v="2021-06-16T00:00:00"/>
    <s v="P0015"/>
    <n v="12"/>
    <x v="1"/>
    <x v="1"/>
    <n v="0"/>
    <x v="27"/>
    <x v="2"/>
    <x v="3"/>
    <n v="12"/>
    <x v="27"/>
    <x v="66"/>
    <n v="188.64"/>
    <x v="23"/>
    <x v="5"/>
    <x v="0"/>
  </r>
  <r>
    <d v="2021-06-16T00:00:00"/>
    <s v="P0039"/>
    <n v="11"/>
    <x v="2"/>
    <x v="1"/>
    <n v="0"/>
    <x v="34"/>
    <x v="1"/>
    <x v="3"/>
    <n v="37"/>
    <x v="34"/>
    <x v="49"/>
    <n v="468.04999999999995"/>
    <x v="23"/>
    <x v="5"/>
    <x v="0"/>
  </r>
  <r>
    <d v="2021-06-18T00:00:00"/>
    <s v="P0025"/>
    <n v="13"/>
    <x v="2"/>
    <x v="1"/>
    <n v="0"/>
    <x v="7"/>
    <x v="0"/>
    <x v="3"/>
    <n v="7"/>
    <x v="7"/>
    <x v="108"/>
    <n v="108.29"/>
    <x v="7"/>
    <x v="5"/>
    <x v="0"/>
  </r>
  <r>
    <d v="2021-06-19T00:00:00"/>
    <s v="P0041"/>
    <n v="5"/>
    <x v="2"/>
    <x v="0"/>
    <n v="0"/>
    <x v="41"/>
    <x v="1"/>
    <x v="0"/>
    <n v="138"/>
    <x v="41"/>
    <x v="109"/>
    <n v="869.4"/>
    <x v="8"/>
    <x v="5"/>
    <x v="0"/>
  </r>
  <r>
    <d v="2021-06-20T00:00:00"/>
    <s v="P0016"/>
    <n v="1"/>
    <x v="0"/>
    <x v="1"/>
    <n v="0"/>
    <x v="21"/>
    <x v="2"/>
    <x v="3"/>
    <n v="13"/>
    <x v="21"/>
    <x v="110"/>
    <n v="16.64"/>
    <x v="9"/>
    <x v="5"/>
    <x v="0"/>
  </r>
  <r>
    <d v="2021-06-23T00:00:00"/>
    <s v="P0016"/>
    <n v="4"/>
    <x v="2"/>
    <x v="0"/>
    <n v="0"/>
    <x v="21"/>
    <x v="2"/>
    <x v="3"/>
    <n v="13"/>
    <x v="21"/>
    <x v="111"/>
    <n v="66.56"/>
    <x v="19"/>
    <x v="5"/>
    <x v="0"/>
  </r>
  <r>
    <d v="2021-06-24T00:00:00"/>
    <s v="P0011"/>
    <n v="13"/>
    <x v="2"/>
    <x v="0"/>
    <n v="0"/>
    <x v="31"/>
    <x v="2"/>
    <x v="2"/>
    <n v="44"/>
    <x v="31"/>
    <x v="112"/>
    <n v="629.19999999999993"/>
    <x v="27"/>
    <x v="5"/>
    <x v="0"/>
  </r>
  <r>
    <d v="2021-06-26T00:00:00"/>
    <s v="P0009"/>
    <n v="7"/>
    <x v="1"/>
    <x v="0"/>
    <n v="0"/>
    <x v="37"/>
    <x v="3"/>
    <x v="3"/>
    <n v="6"/>
    <x v="37"/>
    <x v="113"/>
    <n v="55.019999999999996"/>
    <x v="12"/>
    <x v="5"/>
    <x v="0"/>
  </r>
  <r>
    <d v="2021-06-27T00:00:00"/>
    <s v="P0005"/>
    <n v="11"/>
    <x v="2"/>
    <x v="1"/>
    <n v="0"/>
    <x v="24"/>
    <x v="3"/>
    <x v="0"/>
    <n v="133"/>
    <x v="24"/>
    <x v="114"/>
    <n v="1711.71"/>
    <x v="13"/>
    <x v="5"/>
    <x v="0"/>
  </r>
  <r>
    <d v="2021-06-28T00:00:00"/>
    <s v="P0021"/>
    <n v="2"/>
    <x v="1"/>
    <x v="1"/>
    <n v="0"/>
    <x v="32"/>
    <x v="0"/>
    <x v="0"/>
    <n v="126"/>
    <x v="32"/>
    <x v="115"/>
    <n v="325.08"/>
    <x v="14"/>
    <x v="5"/>
    <x v="0"/>
  </r>
  <r>
    <d v="2021-06-28T00:00:00"/>
    <s v="P0035"/>
    <n v="7"/>
    <x v="1"/>
    <x v="0"/>
    <n v="0"/>
    <x v="4"/>
    <x v="4"/>
    <x v="3"/>
    <n v="5"/>
    <x v="4"/>
    <x v="20"/>
    <n v="46.9"/>
    <x v="14"/>
    <x v="5"/>
    <x v="0"/>
  </r>
  <r>
    <d v="2021-06-29T00:00:00"/>
    <s v="P0014"/>
    <n v="4"/>
    <x v="2"/>
    <x v="0"/>
    <n v="0"/>
    <x v="9"/>
    <x v="2"/>
    <x v="1"/>
    <n v="112"/>
    <x v="9"/>
    <x v="9"/>
    <n v="586.88"/>
    <x v="28"/>
    <x v="5"/>
    <x v="0"/>
  </r>
  <r>
    <d v="2021-07-01T00:00:00"/>
    <s v="P0005"/>
    <n v="11"/>
    <x v="2"/>
    <x v="1"/>
    <n v="0"/>
    <x v="24"/>
    <x v="3"/>
    <x v="0"/>
    <n v="133"/>
    <x v="24"/>
    <x v="114"/>
    <n v="1711.71"/>
    <x v="0"/>
    <x v="6"/>
    <x v="0"/>
  </r>
  <r>
    <d v="2021-07-02T00:00:00"/>
    <s v="P0010"/>
    <n v="11"/>
    <x v="2"/>
    <x v="1"/>
    <n v="0"/>
    <x v="20"/>
    <x v="2"/>
    <x v="0"/>
    <n v="148"/>
    <x v="20"/>
    <x v="42"/>
    <n v="1807.08"/>
    <x v="1"/>
    <x v="6"/>
    <x v="0"/>
  </r>
  <r>
    <d v="2021-07-03T00:00:00"/>
    <s v="P0033"/>
    <n v="9"/>
    <x v="1"/>
    <x v="1"/>
    <n v="0"/>
    <x v="38"/>
    <x v="4"/>
    <x v="1"/>
    <n v="95"/>
    <x v="38"/>
    <x v="116"/>
    <n v="1077.3"/>
    <x v="2"/>
    <x v="6"/>
    <x v="0"/>
  </r>
  <r>
    <d v="2021-07-03T00:00:00"/>
    <s v="P0003"/>
    <n v="8"/>
    <x v="1"/>
    <x v="1"/>
    <n v="0"/>
    <x v="6"/>
    <x v="3"/>
    <x v="1"/>
    <n v="71"/>
    <x v="6"/>
    <x v="6"/>
    <n v="647.52"/>
    <x v="2"/>
    <x v="6"/>
    <x v="0"/>
  </r>
  <r>
    <d v="2021-07-05T00:00:00"/>
    <s v="P0002"/>
    <n v="8"/>
    <x v="2"/>
    <x v="0"/>
    <n v="0"/>
    <x v="29"/>
    <x v="3"/>
    <x v="1"/>
    <n v="105"/>
    <x v="29"/>
    <x v="61"/>
    <n v="1142.4000000000001"/>
    <x v="15"/>
    <x v="6"/>
    <x v="0"/>
  </r>
  <r>
    <d v="2021-07-06T00:00:00"/>
    <s v="P0041"/>
    <n v="15"/>
    <x v="2"/>
    <x v="1"/>
    <n v="0"/>
    <x v="41"/>
    <x v="1"/>
    <x v="0"/>
    <n v="138"/>
    <x v="41"/>
    <x v="117"/>
    <n v="2608.1999999999998"/>
    <x v="16"/>
    <x v="6"/>
    <x v="0"/>
  </r>
  <r>
    <d v="2021-07-08T00:00:00"/>
    <s v="P0004"/>
    <n v="10"/>
    <x v="2"/>
    <x v="0"/>
    <n v="0"/>
    <x v="3"/>
    <x v="3"/>
    <x v="2"/>
    <n v="44"/>
    <x v="3"/>
    <x v="27"/>
    <n v="488.40000000000003"/>
    <x v="21"/>
    <x v="6"/>
    <x v="0"/>
  </r>
  <r>
    <d v="2021-07-10T00:00:00"/>
    <s v="P0034"/>
    <n v="6"/>
    <x v="0"/>
    <x v="1"/>
    <n v="0"/>
    <x v="13"/>
    <x v="4"/>
    <x v="2"/>
    <n v="55"/>
    <x v="13"/>
    <x v="19"/>
    <n v="349.79999999999995"/>
    <x v="26"/>
    <x v="6"/>
    <x v="0"/>
  </r>
  <r>
    <d v="2021-07-11T00:00:00"/>
    <s v="P0009"/>
    <n v="4"/>
    <x v="0"/>
    <x v="0"/>
    <n v="0"/>
    <x v="37"/>
    <x v="3"/>
    <x v="3"/>
    <n v="6"/>
    <x v="37"/>
    <x v="118"/>
    <n v="31.439999999999998"/>
    <x v="5"/>
    <x v="6"/>
    <x v="0"/>
  </r>
  <r>
    <d v="2021-07-13T00:00:00"/>
    <s v="P0019"/>
    <n v="1"/>
    <x v="2"/>
    <x v="1"/>
    <n v="0"/>
    <x v="40"/>
    <x v="2"/>
    <x v="0"/>
    <n v="150"/>
    <x v="40"/>
    <x v="119"/>
    <n v="210"/>
    <x v="22"/>
    <x v="6"/>
    <x v="0"/>
  </r>
  <r>
    <d v="2021-07-16T00:00:00"/>
    <s v="P0023"/>
    <n v="8"/>
    <x v="0"/>
    <x v="1"/>
    <n v="0"/>
    <x v="12"/>
    <x v="0"/>
    <x v="0"/>
    <n v="141"/>
    <x v="12"/>
    <x v="120"/>
    <n v="1195.68"/>
    <x v="23"/>
    <x v="6"/>
    <x v="0"/>
  </r>
  <r>
    <d v="2021-07-18T00:00:00"/>
    <s v="P0027"/>
    <n v="14"/>
    <x v="1"/>
    <x v="0"/>
    <n v="0"/>
    <x v="26"/>
    <x v="4"/>
    <x v="2"/>
    <n v="48"/>
    <x v="26"/>
    <x v="2"/>
    <n v="799.68000000000006"/>
    <x v="7"/>
    <x v="6"/>
    <x v="0"/>
  </r>
  <r>
    <d v="2021-07-20T00:00:00"/>
    <s v="P0038"/>
    <n v="11"/>
    <x v="1"/>
    <x v="0"/>
    <n v="0"/>
    <x v="1"/>
    <x v="1"/>
    <x v="1"/>
    <n v="72"/>
    <x v="1"/>
    <x v="121"/>
    <n v="879.12"/>
    <x v="9"/>
    <x v="6"/>
    <x v="0"/>
  </r>
  <r>
    <d v="2021-07-20T00:00:00"/>
    <s v="P0043"/>
    <n v="5"/>
    <x v="2"/>
    <x v="0"/>
    <n v="0"/>
    <x v="23"/>
    <x v="1"/>
    <x v="1"/>
    <n v="67"/>
    <x v="23"/>
    <x v="122"/>
    <n v="415.4"/>
    <x v="9"/>
    <x v="6"/>
    <x v="0"/>
  </r>
  <r>
    <d v="2021-07-21T00:00:00"/>
    <s v="P0029"/>
    <n v="15"/>
    <x v="2"/>
    <x v="0"/>
    <n v="0"/>
    <x v="19"/>
    <x v="4"/>
    <x v="2"/>
    <n v="47"/>
    <x v="19"/>
    <x v="123"/>
    <n v="796.65"/>
    <x v="10"/>
    <x v="6"/>
    <x v="0"/>
  </r>
  <r>
    <d v="2021-07-22T00:00:00"/>
    <s v="P0026"/>
    <n v="3"/>
    <x v="0"/>
    <x v="1"/>
    <n v="0"/>
    <x v="42"/>
    <x v="4"/>
    <x v="3"/>
    <n v="18"/>
    <x v="42"/>
    <x v="73"/>
    <n v="73.98"/>
    <x v="18"/>
    <x v="6"/>
    <x v="0"/>
  </r>
  <r>
    <d v="2021-07-22T00:00:00"/>
    <s v="P0024"/>
    <n v="14"/>
    <x v="1"/>
    <x v="1"/>
    <n v="0"/>
    <x v="0"/>
    <x v="0"/>
    <x v="0"/>
    <n v="144"/>
    <x v="0"/>
    <x v="63"/>
    <n v="2197.44"/>
    <x v="18"/>
    <x v="6"/>
    <x v="0"/>
  </r>
  <r>
    <d v="2021-07-23T00:00:00"/>
    <s v="P0036"/>
    <n v="7"/>
    <x v="0"/>
    <x v="0"/>
    <n v="0"/>
    <x v="43"/>
    <x v="4"/>
    <x v="1"/>
    <n v="90"/>
    <x v="43"/>
    <x v="25"/>
    <n v="674.1"/>
    <x v="19"/>
    <x v="6"/>
    <x v="0"/>
  </r>
  <r>
    <d v="2021-07-23T00:00:00"/>
    <s v="P0037"/>
    <n v="8"/>
    <x v="2"/>
    <x v="0"/>
    <n v="0"/>
    <x v="8"/>
    <x v="1"/>
    <x v="1"/>
    <n v="67"/>
    <x v="8"/>
    <x v="124"/>
    <n v="686.08"/>
    <x v="19"/>
    <x v="6"/>
    <x v="0"/>
  </r>
  <r>
    <d v="2021-07-24T00:00:00"/>
    <s v="P0009"/>
    <n v="4"/>
    <x v="1"/>
    <x v="1"/>
    <n v="0"/>
    <x v="37"/>
    <x v="3"/>
    <x v="3"/>
    <n v="6"/>
    <x v="37"/>
    <x v="118"/>
    <n v="31.439999999999998"/>
    <x v="27"/>
    <x v="6"/>
    <x v="0"/>
  </r>
  <r>
    <d v="2021-07-29T00:00:00"/>
    <s v="P0044"/>
    <n v="15"/>
    <x v="1"/>
    <x v="1"/>
    <n v="0"/>
    <x v="11"/>
    <x v="1"/>
    <x v="1"/>
    <n v="76"/>
    <x v="11"/>
    <x v="125"/>
    <n v="1231.2"/>
    <x v="28"/>
    <x v="6"/>
    <x v="0"/>
  </r>
  <r>
    <d v="2021-08-01T00:00:00"/>
    <s v="P0001"/>
    <n v="11"/>
    <x v="2"/>
    <x v="1"/>
    <n v="0"/>
    <x v="16"/>
    <x v="3"/>
    <x v="1"/>
    <n v="98"/>
    <x v="16"/>
    <x v="126"/>
    <n v="1142.6799999999998"/>
    <x v="0"/>
    <x v="7"/>
    <x v="0"/>
  </r>
  <r>
    <d v="2021-08-02T00:00:00"/>
    <s v="P0023"/>
    <n v="3"/>
    <x v="2"/>
    <x v="0"/>
    <n v="0"/>
    <x v="12"/>
    <x v="0"/>
    <x v="0"/>
    <n v="141"/>
    <x v="12"/>
    <x v="13"/>
    <n v="448.38"/>
    <x v="1"/>
    <x v="7"/>
    <x v="0"/>
  </r>
  <r>
    <d v="2021-08-03T00:00:00"/>
    <s v="P0022"/>
    <n v="13"/>
    <x v="1"/>
    <x v="0"/>
    <n v="0"/>
    <x v="22"/>
    <x v="0"/>
    <x v="0"/>
    <n v="121"/>
    <x v="22"/>
    <x v="127"/>
    <n v="1840.4099999999999"/>
    <x v="2"/>
    <x v="7"/>
    <x v="0"/>
  </r>
  <r>
    <d v="2021-08-03T00:00:00"/>
    <s v="P0034"/>
    <n v="12"/>
    <x v="1"/>
    <x v="0"/>
    <n v="0"/>
    <x v="13"/>
    <x v="4"/>
    <x v="2"/>
    <n v="55"/>
    <x v="13"/>
    <x v="16"/>
    <n v="699.59999999999991"/>
    <x v="2"/>
    <x v="7"/>
    <x v="0"/>
  </r>
  <r>
    <d v="2021-08-05T00:00:00"/>
    <s v="P0028"/>
    <n v="14"/>
    <x v="2"/>
    <x v="1"/>
    <n v="0"/>
    <x v="33"/>
    <x v="4"/>
    <x v="3"/>
    <n v="37"/>
    <x v="33"/>
    <x v="128"/>
    <n v="585.34"/>
    <x v="15"/>
    <x v="7"/>
    <x v="0"/>
  </r>
  <r>
    <d v="2021-08-06T00:00:00"/>
    <s v="P0037"/>
    <n v="1"/>
    <x v="0"/>
    <x v="1"/>
    <n v="0"/>
    <x v="8"/>
    <x v="1"/>
    <x v="1"/>
    <n v="67"/>
    <x v="8"/>
    <x v="129"/>
    <n v="85.76"/>
    <x v="16"/>
    <x v="7"/>
    <x v="0"/>
  </r>
  <r>
    <d v="2021-08-10T00:00:00"/>
    <s v="P0005"/>
    <n v="4"/>
    <x v="0"/>
    <x v="1"/>
    <n v="0"/>
    <x v="24"/>
    <x v="3"/>
    <x v="0"/>
    <n v="133"/>
    <x v="24"/>
    <x v="130"/>
    <n v="622.44000000000005"/>
    <x v="26"/>
    <x v="7"/>
    <x v="0"/>
  </r>
  <r>
    <d v="2021-08-10T00:00:00"/>
    <s v="P0044"/>
    <n v="10"/>
    <x v="1"/>
    <x v="1"/>
    <n v="0"/>
    <x v="11"/>
    <x v="1"/>
    <x v="1"/>
    <n v="76"/>
    <x v="11"/>
    <x v="131"/>
    <n v="820.8"/>
    <x v="26"/>
    <x v="7"/>
    <x v="0"/>
  </r>
  <r>
    <d v="2021-08-10T00:00:00"/>
    <s v="P0006"/>
    <n v="6"/>
    <x v="2"/>
    <x v="1"/>
    <n v="0"/>
    <x v="15"/>
    <x v="3"/>
    <x v="1"/>
    <n v="75"/>
    <x v="15"/>
    <x v="132"/>
    <n v="513"/>
    <x v="26"/>
    <x v="7"/>
    <x v="0"/>
  </r>
  <r>
    <d v="2021-08-11T00:00:00"/>
    <s v="P0023"/>
    <n v="4"/>
    <x v="2"/>
    <x v="0"/>
    <n v="0"/>
    <x v="12"/>
    <x v="0"/>
    <x v="0"/>
    <n v="141"/>
    <x v="12"/>
    <x v="133"/>
    <n v="597.84"/>
    <x v="5"/>
    <x v="7"/>
    <x v="0"/>
  </r>
  <r>
    <d v="2021-08-13T00:00:00"/>
    <s v="P0011"/>
    <n v="13"/>
    <x v="2"/>
    <x v="0"/>
    <n v="0"/>
    <x v="31"/>
    <x v="2"/>
    <x v="2"/>
    <n v="44"/>
    <x v="31"/>
    <x v="112"/>
    <n v="629.19999999999993"/>
    <x v="22"/>
    <x v="7"/>
    <x v="0"/>
  </r>
  <r>
    <d v="2021-08-13T00:00:00"/>
    <s v="P0027"/>
    <n v="9"/>
    <x v="2"/>
    <x v="0"/>
    <n v="0"/>
    <x v="26"/>
    <x v="4"/>
    <x v="2"/>
    <n v="48"/>
    <x v="26"/>
    <x v="78"/>
    <n v="514.08000000000004"/>
    <x v="22"/>
    <x v="7"/>
    <x v="0"/>
  </r>
  <r>
    <d v="2021-08-16T00:00:00"/>
    <s v="P0003"/>
    <n v="3"/>
    <x v="1"/>
    <x v="0"/>
    <n v="0"/>
    <x v="6"/>
    <x v="3"/>
    <x v="1"/>
    <n v="71"/>
    <x v="6"/>
    <x v="134"/>
    <n v="242.82"/>
    <x v="23"/>
    <x v="7"/>
    <x v="0"/>
  </r>
  <r>
    <d v="2021-08-18T00:00:00"/>
    <s v="P0025"/>
    <n v="6"/>
    <x v="2"/>
    <x v="0"/>
    <n v="0"/>
    <x v="7"/>
    <x v="0"/>
    <x v="3"/>
    <n v="7"/>
    <x v="7"/>
    <x v="113"/>
    <n v="49.980000000000004"/>
    <x v="7"/>
    <x v="7"/>
    <x v="0"/>
  </r>
  <r>
    <d v="2021-08-20T00:00:00"/>
    <s v="P0020"/>
    <n v="15"/>
    <x v="2"/>
    <x v="1"/>
    <n v="0"/>
    <x v="14"/>
    <x v="0"/>
    <x v="2"/>
    <n v="61"/>
    <x v="14"/>
    <x v="135"/>
    <n v="1143.75"/>
    <x v="9"/>
    <x v="7"/>
    <x v="0"/>
  </r>
  <r>
    <d v="2021-08-20T00:00:00"/>
    <s v="P0031"/>
    <n v="9"/>
    <x v="2"/>
    <x v="0"/>
    <n v="0"/>
    <x v="5"/>
    <x v="4"/>
    <x v="1"/>
    <n v="93"/>
    <x v="5"/>
    <x v="136"/>
    <n v="937.43999999999994"/>
    <x v="9"/>
    <x v="7"/>
    <x v="0"/>
  </r>
  <r>
    <d v="2021-08-20T00:00:00"/>
    <s v="P0028"/>
    <n v="13"/>
    <x v="2"/>
    <x v="0"/>
    <n v="0"/>
    <x v="33"/>
    <x v="4"/>
    <x v="3"/>
    <n v="37"/>
    <x v="33"/>
    <x v="137"/>
    <n v="543.53"/>
    <x v="9"/>
    <x v="7"/>
    <x v="0"/>
  </r>
  <r>
    <d v="2021-08-26T00:00:00"/>
    <s v="P0039"/>
    <n v="4"/>
    <x v="2"/>
    <x v="0"/>
    <n v="0"/>
    <x v="34"/>
    <x v="1"/>
    <x v="3"/>
    <n v="37"/>
    <x v="34"/>
    <x v="138"/>
    <n v="170.2"/>
    <x v="12"/>
    <x v="7"/>
    <x v="0"/>
  </r>
  <r>
    <d v="2021-08-29T00:00:00"/>
    <s v="P0034"/>
    <n v="12"/>
    <x v="0"/>
    <x v="0"/>
    <n v="0"/>
    <x v="13"/>
    <x v="4"/>
    <x v="2"/>
    <n v="55"/>
    <x v="13"/>
    <x v="16"/>
    <n v="699.59999999999991"/>
    <x v="28"/>
    <x v="7"/>
    <x v="0"/>
  </r>
  <r>
    <d v="2021-08-30T00:00:00"/>
    <s v="P0013"/>
    <n v="13"/>
    <x v="2"/>
    <x v="0"/>
    <n v="0"/>
    <x v="2"/>
    <x v="2"/>
    <x v="1"/>
    <n v="112"/>
    <x v="2"/>
    <x v="139"/>
    <n v="1587.04"/>
    <x v="24"/>
    <x v="7"/>
    <x v="0"/>
  </r>
  <r>
    <d v="2021-08-31T00:00:00"/>
    <s v="P0001"/>
    <n v="2"/>
    <x v="2"/>
    <x v="0"/>
    <n v="0"/>
    <x v="16"/>
    <x v="3"/>
    <x v="1"/>
    <n v="98"/>
    <x v="16"/>
    <x v="140"/>
    <n v="207.76"/>
    <x v="25"/>
    <x v="7"/>
    <x v="0"/>
  </r>
  <r>
    <d v="2021-08-31T00:00:00"/>
    <s v="P0035"/>
    <n v="11"/>
    <x v="2"/>
    <x v="0"/>
    <n v="0"/>
    <x v="4"/>
    <x v="4"/>
    <x v="3"/>
    <n v="5"/>
    <x v="4"/>
    <x v="141"/>
    <n v="73.7"/>
    <x v="25"/>
    <x v="7"/>
    <x v="0"/>
  </r>
  <r>
    <d v="2021-09-01T00:00:00"/>
    <s v="P0024"/>
    <n v="1"/>
    <x v="0"/>
    <x v="1"/>
    <n v="0"/>
    <x v="0"/>
    <x v="0"/>
    <x v="0"/>
    <n v="144"/>
    <x v="0"/>
    <x v="66"/>
    <n v="156.96"/>
    <x v="0"/>
    <x v="8"/>
    <x v="0"/>
  </r>
  <r>
    <d v="2021-09-01T00:00:00"/>
    <s v="P0003"/>
    <n v="14"/>
    <x v="1"/>
    <x v="0"/>
    <n v="0"/>
    <x v="6"/>
    <x v="3"/>
    <x v="1"/>
    <n v="71"/>
    <x v="6"/>
    <x v="142"/>
    <n v="1133.1599999999999"/>
    <x v="0"/>
    <x v="8"/>
    <x v="0"/>
  </r>
  <r>
    <d v="2021-09-03T00:00:00"/>
    <s v="P0041"/>
    <n v="8"/>
    <x v="2"/>
    <x v="0"/>
    <n v="0"/>
    <x v="41"/>
    <x v="1"/>
    <x v="0"/>
    <n v="138"/>
    <x v="41"/>
    <x v="143"/>
    <n v="1391.04"/>
    <x v="2"/>
    <x v="8"/>
    <x v="0"/>
  </r>
  <r>
    <d v="2021-09-04T00:00:00"/>
    <s v="P0028"/>
    <n v="7"/>
    <x v="2"/>
    <x v="0"/>
    <n v="0"/>
    <x v="33"/>
    <x v="4"/>
    <x v="3"/>
    <n v="37"/>
    <x v="33"/>
    <x v="60"/>
    <n v="292.67"/>
    <x v="3"/>
    <x v="8"/>
    <x v="0"/>
  </r>
  <r>
    <d v="2021-09-04T00:00:00"/>
    <s v="P0023"/>
    <n v="15"/>
    <x v="2"/>
    <x v="0"/>
    <n v="0"/>
    <x v="12"/>
    <x v="0"/>
    <x v="0"/>
    <n v="141"/>
    <x v="12"/>
    <x v="144"/>
    <n v="2241.9"/>
    <x v="3"/>
    <x v="8"/>
    <x v="0"/>
  </r>
  <r>
    <d v="2021-09-05T00:00:00"/>
    <s v="P0032"/>
    <n v="1"/>
    <x v="2"/>
    <x v="1"/>
    <n v="0"/>
    <x v="18"/>
    <x v="4"/>
    <x v="1"/>
    <n v="89"/>
    <x v="18"/>
    <x v="145"/>
    <n v="117.48"/>
    <x v="15"/>
    <x v="8"/>
    <x v="0"/>
  </r>
  <r>
    <d v="2021-09-07T00:00:00"/>
    <s v="P0019"/>
    <n v="5"/>
    <x v="2"/>
    <x v="0"/>
    <n v="0"/>
    <x v="40"/>
    <x v="2"/>
    <x v="0"/>
    <n v="150"/>
    <x v="40"/>
    <x v="107"/>
    <n v="1050"/>
    <x v="20"/>
    <x v="8"/>
    <x v="0"/>
  </r>
  <r>
    <d v="2021-09-09T00:00:00"/>
    <s v="P0044"/>
    <n v="4"/>
    <x v="2"/>
    <x v="0"/>
    <n v="0"/>
    <x v="11"/>
    <x v="1"/>
    <x v="1"/>
    <n v="76"/>
    <x v="11"/>
    <x v="146"/>
    <n v="328.32"/>
    <x v="4"/>
    <x v="8"/>
    <x v="0"/>
  </r>
  <r>
    <d v="2021-09-10T00:00:00"/>
    <s v="P0030"/>
    <n v="6"/>
    <x v="2"/>
    <x v="0"/>
    <n v="0"/>
    <x v="28"/>
    <x v="4"/>
    <x v="0"/>
    <n v="148"/>
    <x v="28"/>
    <x v="147"/>
    <n v="1207.68"/>
    <x v="26"/>
    <x v="8"/>
    <x v="0"/>
  </r>
  <r>
    <d v="2021-09-10T00:00:00"/>
    <s v="P0001"/>
    <n v="9"/>
    <x v="0"/>
    <x v="0"/>
    <n v="0"/>
    <x v="16"/>
    <x v="3"/>
    <x v="1"/>
    <n v="98"/>
    <x v="16"/>
    <x v="148"/>
    <n v="934.92"/>
    <x v="26"/>
    <x v="8"/>
    <x v="0"/>
  </r>
  <r>
    <d v="2021-09-10T00:00:00"/>
    <s v="P0026"/>
    <n v="2"/>
    <x v="2"/>
    <x v="0"/>
    <n v="0"/>
    <x v="42"/>
    <x v="4"/>
    <x v="3"/>
    <n v="18"/>
    <x v="42"/>
    <x v="90"/>
    <n v="49.32"/>
    <x v="26"/>
    <x v="8"/>
    <x v="0"/>
  </r>
  <r>
    <d v="2021-09-11T00:00:00"/>
    <s v="P0001"/>
    <n v="6"/>
    <x v="0"/>
    <x v="0"/>
    <n v="0"/>
    <x v="16"/>
    <x v="3"/>
    <x v="1"/>
    <n v="98"/>
    <x v="16"/>
    <x v="149"/>
    <n v="623.28"/>
    <x v="5"/>
    <x v="8"/>
    <x v="0"/>
  </r>
  <r>
    <d v="2021-09-13T00:00:00"/>
    <s v="P0041"/>
    <n v="7"/>
    <x v="2"/>
    <x v="1"/>
    <n v="0"/>
    <x v="41"/>
    <x v="1"/>
    <x v="0"/>
    <n v="138"/>
    <x v="41"/>
    <x v="150"/>
    <n v="1217.1599999999999"/>
    <x v="22"/>
    <x v="8"/>
    <x v="0"/>
  </r>
  <r>
    <d v="2021-09-15T00:00:00"/>
    <s v="P0042"/>
    <n v="6"/>
    <x v="2"/>
    <x v="0"/>
    <n v="0"/>
    <x v="10"/>
    <x v="1"/>
    <x v="0"/>
    <n v="120"/>
    <x v="10"/>
    <x v="18"/>
    <n v="972"/>
    <x v="17"/>
    <x v="8"/>
    <x v="0"/>
  </r>
  <r>
    <d v="2021-09-15T00:00:00"/>
    <s v="P0042"/>
    <n v="14"/>
    <x v="2"/>
    <x v="0"/>
    <n v="0"/>
    <x v="10"/>
    <x v="1"/>
    <x v="0"/>
    <n v="120"/>
    <x v="10"/>
    <x v="151"/>
    <n v="2268"/>
    <x v="17"/>
    <x v="8"/>
    <x v="0"/>
  </r>
  <r>
    <d v="2021-09-21T00:00:00"/>
    <s v="P0020"/>
    <n v="7"/>
    <x v="0"/>
    <x v="1"/>
    <n v="0"/>
    <x v="14"/>
    <x v="0"/>
    <x v="2"/>
    <n v="61"/>
    <x v="14"/>
    <x v="152"/>
    <n v="533.75"/>
    <x v="10"/>
    <x v="8"/>
    <x v="0"/>
  </r>
  <r>
    <d v="2021-09-22T00:00:00"/>
    <s v="P0040"/>
    <n v="2"/>
    <x v="1"/>
    <x v="1"/>
    <n v="0"/>
    <x v="17"/>
    <x v="1"/>
    <x v="1"/>
    <n v="90"/>
    <x v="17"/>
    <x v="153"/>
    <n v="230.4"/>
    <x v="18"/>
    <x v="8"/>
    <x v="0"/>
  </r>
  <r>
    <d v="2021-09-22T00:00:00"/>
    <s v="P0002"/>
    <n v="4"/>
    <x v="2"/>
    <x v="1"/>
    <n v="0"/>
    <x v="29"/>
    <x v="3"/>
    <x v="1"/>
    <n v="105"/>
    <x v="29"/>
    <x v="46"/>
    <n v="571.20000000000005"/>
    <x v="18"/>
    <x v="8"/>
    <x v="0"/>
  </r>
  <r>
    <d v="2021-09-23T00:00:00"/>
    <s v="P0018"/>
    <n v="12"/>
    <x v="2"/>
    <x v="1"/>
    <n v="0"/>
    <x v="30"/>
    <x v="2"/>
    <x v="3"/>
    <n v="37"/>
    <x v="30"/>
    <x v="70"/>
    <n v="590.52"/>
    <x v="19"/>
    <x v="8"/>
    <x v="0"/>
  </r>
  <r>
    <d v="2021-09-23T00:00:00"/>
    <s v="P0021"/>
    <n v="7"/>
    <x v="1"/>
    <x v="0"/>
    <n v="0"/>
    <x v="32"/>
    <x v="0"/>
    <x v="0"/>
    <n v="126"/>
    <x v="32"/>
    <x v="148"/>
    <n v="1137.78"/>
    <x v="19"/>
    <x v="8"/>
    <x v="0"/>
  </r>
  <r>
    <d v="2021-09-27T00:00:00"/>
    <s v="P0034"/>
    <n v="1"/>
    <x v="2"/>
    <x v="1"/>
    <n v="0"/>
    <x v="13"/>
    <x v="4"/>
    <x v="2"/>
    <n v="55"/>
    <x v="13"/>
    <x v="141"/>
    <n v="58.3"/>
    <x v="13"/>
    <x v="8"/>
    <x v="0"/>
  </r>
  <r>
    <d v="2021-09-30T00:00:00"/>
    <s v="P0014"/>
    <n v="9"/>
    <x v="1"/>
    <x v="0"/>
    <n v="0"/>
    <x v="9"/>
    <x v="2"/>
    <x v="1"/>
    <n v="112"/>
    <x v="9"/>
    <x v="154"/>
    <n v="1320.48"/>
    <x v="24"/>
    <x v="8"/>
    <x v="0"/>
  </r>
  <r>
    <d v="2021-09-30T00:00:00"/>
    <s v="P0006"/>
    <n v="5"/>
    <x v="1"/>
    <x v="0"/>
    <n v="0"/>
    <x v="15"/>
    <x v="3"/>
    <x v="1"/>
    <n v="75"/>
    <x v="15"/>
    <x v="155"/>
    <n v="427.5"/>
    <x v="24"/>
    <x v="8"/>
    <x v="0"/>
  </r>
  <r>
    <d v="2021-10-01T00:00:00"/>
    <s v="P0030"/>
    <n v="14"/>
    <x v="1"/>
    <x v="1"/>
    <n v="0"/>
    <x v="28"/>
    <x v="4"/>
    <x v="0"/>
    <n v="148"/>
    <x v="28"/>
    <x v="156"/>
    <n v="2817.92"/>
    <x v="0"/>
    <x v="9"/>
    <x v="0"/>
  </r>
  <r>
    <d v="2021-10-02T00:00:00"/>
    <s v="P0014"/>
    <n v="15"/>
    <x v="2"/>
    <x v="0"/>
    <n v="0"/>
    <x v="9"/>
    <x v="2"/>
    <x v="1"/>
    <n v="112"/>
    <x v="9"/>
    <x v="151"/>
    <n v="2200.8000000000002"/>
    <x v="1"/>
    <x v="9"/>
    <x v="0"/>
  </r>
  <r>
    <d v="2021-10-03T00:00:00"/>
    <s v="P0019"/>
    <n v="9"/>
    <x v="2"/>
    <x v="0"/>
    <n v="0"/>
    <x v="40"/>
    <x v="2"/>
    <x v="0"/>
    <n v="150"/>
    <x v="40"/>
    <x v="157"/>
    <n v="1890"/>
    <x v="2"/>
    <x v="9"/>
    <x v="0"/>
  </r>
  <r>
    <d v="2021-10-06T00:00:00"/>
    <s v="P0035"/>
    <n v="1"/>
    <x v="2"/>
    <x v="0"/>
    <n v="0"/>
    <x v="4"/>
    <x v="4"/>
    <x v="3"/>
    <n v="5"/>
    <x v="4"/>
    <x v="36"/>
    <n v="6.7"/>
    <x v="16"/>
    <x v="9"/>
    <x v="0"/>
  </r>
  <r>
    <d v="2021-10-06T00:00:00"/>
    <s v="P0036"/>
    <n v="12"/>
    <x v="1"/>
    <x v="0"/>
    <n v="0"/>
    <x v="43"/>
    <x v="4"/>
    <x v="1"/>
    <n v="90"/>
    <x v="43"/>
    <x v="1"/>
    <n v="1155.5999999999999"/>
    <x v="16"/>
    <x v="9"/>
    <x v="0"/>
  </r>
  <r>
    <d v="2021-10-07T00:00:00"/>
    <s v="P0026"/>
    <n v="6"/>
    <x v="2"/>
    <x v="1"/>
    <n v="0"/>
    <x v="42"/>
    <x v="4"/>
    <x v="3"/>
    <n v="18"/>
    <x v="42"/>
    <x v="158"/>
    <n v="147.96"/>
    <x v="20"/>
    <x v="9"/>
    <x v="0"/>
  </r>
  <r>
    <d v="2021-10-09T00:00:00"/>
    <s v="P0038"/>
    <n v="5"/>
    <x v="2"/>
    <x v="1"/>
    <n v="0"/>
    <x v="1"/>
    <x v="1"/>
    <x v="1"/>
    <n v="72"/>
    <x v="1"/>
    <x v="72"/>
    <n v="399.6"/>
    <x v="4"/>
    <x v="9"/>
    <x v="0"/>
  </r>
  <r>
    <d v="2021-10-09T00:00:00"/>
    <s v="P0032"/>
    <n v="11"/>
    <x v="1"/>
    <x v="1"/>
    <n v="0"/>
    <x v="18"/>
    <x v="4"/>
    <x v="1"/>
    <n v="89"/>
    <x v="18"/>
    <x v="47"/>
    <n v="1292.28"/>
    <x v="4"/>
    <x v="9"/>
    <x v="0"/>
  </r>
  <r>
    <d v="2021-10-10T00:00:00"/>
    <s v="P0035"/>
    <n v="14"/>
    <x v="2"/>
    <x v="1"/>
    <n v="0"/>
    <x v="4"/>
    <x v="4"/>
    <x v="3"/>
    <n v="5"/>
    <x v="4"/>
    <x v="106"/>
    <n v="93.8"/>
    <x v="26"/>
    <x v="9"/>
    <x v="0"/>
  </r>
  <r>
    <d v="2021-10-11T00:00:00"/>
    <s v="P0011"/>
    <n v="15"/>
    <x v="2"/>
    <x v="1"/>
    <n v="0"/>
    <x v="31"/>
    <x v="2"/>
    <x v="2"/>
    <n v="44"/>
    <x v="31"/>
    <x v="16"/>
    <n v="726"/>
    <x v="5"/>
    <x v="9"/>
    <x v="0"/>
  </r>
  <r>
    <d v="2021-10-12T00:00:00"/>
    <s v="P0027"/>
    <n v="8"/>
    <x v="1"/>
    <x v="0"/>
    <n v="0"/>
    <x v="26"/>
    <x v="4"/>
    <x v="2"/>
    <n v="48"/>
    <x v="26"/>
    <x v="159"/>
    <n v="456.96000000000004"/>
    <x v="6"/>
    <x v="9"/>
    <x v="0"/>
  </r>
  <r>
    <d v="2021-10-17T00:00:00"/>
    <s v="P0001"/>
    <n v="13"/>
    <x v="2"/>
    <x v="0"/>
    <n v="0"/>
    <x v="16"/>
    <x v="3"/>
    <x v="1"/>
    <n v="98"/>
    <x v="16"/>
    <x v="160"/>
    <n v="1350.44"/>
    <x v="30"/>
    <x v="9"/>
    <x v="0"/>
  </r>
  <r>
    <d v="2021-10-18T00:00:00"/>
    <s v="P0025"/>
    <n v="6"/>
    <x v="1"/>
    <x v="1"/>
    <n v="0"/>
    <x v="7"/>
    <x v="0"/>
    <x v="3"/>
    <n v="7"/>
    <x v="7"/>
    <x v="113"/>
    <n v="49.980000000000004"/>
    <x v="7"/>
    <x v="9"/>
    <x v="0"/>
  </r>
  <r>
    <d v="2021-10-18T00:00:00"/>
    <s v="P0021"/>
    <n v="13"/>
    <x v="1"/>
    <x v="1"/>
    <n v="0"/>
    <x v="32"/>
    <x v="0"/>
    <x v="0"/>
    <n v="126"/>
    <x v="32"/>
    <x v="161"/>
    <n v="2113.02"/>
    <x v="7"/>
    <x v="9"/>
    <x v="0"/>
  </r>
  <r>
    <d v="2021-10-22T00:00:00"/>
    <s v="P0011"/>
    <n v="7"/>
    <x v="2"/>
    <x v="1"/>
    <n v="0"/>
    <x v="31"/>
    <x v="2"/>
    <x v="2"/>
    <n v="44"/>
    <x v="31"/>
    <x v="162"/>
    <n v="338.8"/>
    <x v="18"/>
    <x v="9"/>
    <x v="0"/>
  </r>
  <r>
    <d v="2021-10-22T00:00:00"/>
    <s v="P0024"/>
    <n v="13"/>
    <x v="1"/>
    <x v="1"/>
    <n v="0"/>
    <x v="0"/>
    <x v="0"/>
    <x v="0"/>
    <n v="144"/>
    <x v="0"/>
    <x v="163"/>
    <n v="2040.48"/>
    <x v="18"/>
    <x v="9"/>
    <x v="0"/>
  </r>
  <r>
    <d v="2021-10-22T00:00:00"/>
    <s v="P0009"/>
    <n v="1"/>
    <x v="2"/>
    <x v="1"/>
    <n v="0"/>
    <x v="37"/>
    <x v="3"/>
    <x v="3"/>
    <n v="6"/>
    <x v="37"/>
    <x v="164"/>
    <n v="7.8599999999999994"/>
    <x v="18"/>
    <x v="9"/>
    <x v="0"/>
  </r>
  <r>
    <d v="2021-10-24T00:00:00"/>
    <s v="P0011"/>
    <n v="3"/>
    <x v="0"/>
    <x v="1"/>
    <n v="0"/>
    <x v="31"/>
    <x v="2"/>
    <x v="2"/>
    <n v="44"/>
    <x v="31"/>
    <x v="165"/>
    <n v="145.19999999999999"/>
    <x v="27"/>
    <x v="9"/>
    <x v="0"/>
  </r>
  <r>
    <d v="2021-10-25T00:00:00"/>
    <s v="P0044"/>
    <n v="9"/>
    <x v="1"/>
    <x v="1"/>
    <n v="0"/>
    <x v="11"/>
    <x v="1"/>
    <x v="1"/>
    <n v="76"/>
    <x v="11"/>
    <x v="22"/>
    <n v="738.72"/>
    <x v="11"/>
    <x v="9"/>
    <x v="0"/>
  </r>
  <r>
    <d v="2021-10-26T00:00:00"/>
    <s v="P0004"/>
    <n v="6"/>
    <x v="0"/>
    <x v="1"/>
    <n v="0"/>
    <x v="3"/>
    <x v="3"/>
    <x v="2"/>
    <n v="44"/>
    <x v="3"/>
    <x v="166"/>
    <n v="293.04000000000002"/>
    <x v="12"/>
    <x v="9"/>
    <x v="0"/>
  </r>
  <r>
    <d v="2021-10-28T00:00:00"/>
    <s v="P0008"/>
    <n v="1"/>
    <x v="2"/>
    <x v="1"/>
    <n v="0"/>
    <x v="25"/>
    <x v="3"/>
    <x v="1"/>
    <n v="83"/>
    <x v="25"/>
    <x v="167"/>
    <n v="94.62"/>
    <x v="14"/>
    <x v="9"/>
    <x v="0"/>
  </r>
  <r>
    <d v="2021-10-29T00:00:00"/>
    <s v="P0038"/>
    <n v="14"/>
    <x v="1"/>
    <x v="0"/>
    <n v="0"/>
    <x v="1"/>
    <x v="1"/>
    <x v="1"/>
    <n v="72"/>
    <x v="1"/>
    <x v="154"/>
    <n v="1118.8800000000001"/>
    <x v="28"/>
    <x v="9"/>
    <x v="0"/>
  </r>
  <r>
    <d v="2021-10-31T00:00:00"/>
    <s v="P0021"/>
    <n v="6"/>
    <x v="1"/>
    <x v="1"/>
    <n v="0"/>
    <x v="32"/>
    <x v="0"/>
    <x v="0"/>
    <n v="126"/>
    <x v="32"/>
    <x v="168"/>
    <n v="975.24"/>
    <x v="25"/>
    <x v="9"/>
    <x v="0"/>
  </r>
  <r>
    <d v="2021-11-03T00:00:00"/>
    <s v="P0013"/>
    <n v="12"/>
    <x v="2"/>
    <x v="1"/>
    <n v="0"/>
    <x v="2"/>
    <x v="2"/>
    <x v="1"/>
    <n v="112"/>
    <x v="2"/>
    <x v="169"/>
    <n v="1464.96"/>
    <x v="2"/>
    <x v="10"/>
    <x v="0"/>
  </r>
  <r>
    <d v="2021-11-06T00:00:00"/>
    <s v="P0036"/>
    <n v="10"/>
    <x v="2"/>
    <x v="0"/>
    <n v="0"/>
    <x v="43"/>
    <x v="4"/>
    <x v="1"/>
    <n v="90"/>
    <x v="43"/>
    <x v="170"/>
    <n v="963"/>
    <x v="16"/>
    <x v="10"/>
    <x v="0"/>
  </r>
  <r>
    <d v="2021-11-08T00:00:00"/>
    <s v="P0007"/>
    <n v="15"/>
    <x v="2"/>
    <x v="0"/>
    <n v="0"/>
    <x v="36"/>
    <x v="3"/>
    <x v="2"/>
    <n v="43"/>
    <x v="36"/>
    <x v="171"/>
    <n v="715.95"/>
    <x v="21"/>
    <x v="10"/>
    <x v="0"/>
  </r>
  <r>
    <d v="2021-11-10T00:00:00"/>
    <s v="P0042"/>
    <n v="6"/>
    <x v="1"/>
    <x v="1"/>
    <n v="0"/>
    <x v="10"/>
    <x v="1"/>
    <x v="0"/>
    <n v="120"/>
    <x v="10"/>
    <x v="18"/>
    <n v="972"/>
    <x v="26"/>
    <x v="10"/>
    <x v="0"/>
  </r>
  <r>
    <d v="2021-11-11T00:00:00"/>
    <s v="P0040"/>
    <n v="12"/>
    <x v="0"/>
    <x v="0"/>
    <n v="0"/>
    <x v="17"/>
    <x v="1"/>
    <x v="1"/>
    <n v="90"/>
    <x v="17"/>
    <x v="1"/>
    <n v="1382.4"/>
    <x v="5"/>
    <x v="10"/>
    <x v="0"/>
  </r>
  <r>
    <d v="2021-11-12T00:00:00"/>
    <s v="P0010"/>
    <n v="3"/>
    <x v="1"/>
    <x v="1"/>
    <n v="0"/>
    <x v="20"/>
    <x v="2"/>
    <x v="0"/>
    <n v="148"/>
    <x v="20"/>
    <x v="70"/>
    <n v="492.84000000000003"/>
    <x v="6"/>
    <x v="10"/>
    <x v="0"/>
  </r>
  <r>
    <d v="2021-11-20T00:00:00"/>
    <s v="P0034"/>
    <n v="14"/>
    <x v="1"/>
    <x v="0"/>
    <n v="0"/>
    <x v="13"/>
    <x v="4"/>
    <x v="2"/>
    <n v="55"/>
    <x v="13"/>
    <x v="37"/>
    <n v="816.19999999999993"/>
    <x v="9"/>
    <x v="10"/>
    <x v="0"/>
  </r>
  <r>
    <d v="2021-11-20T00:00:00"/>
    <s v="P0008"/>
    <n v="11"/>
    <x v="1"/>
    <x v="1"/>
    <n v="0"/>
    <x v="25"/>
    <x v="3"/>
    <x v="1"/>
    <n v="83"/>
    <x v="25"/>
    <x v="172"/>
    <n v="1040.8200000000002"/>
    <x v="9"/>
    <x v="10"/>
    <x v="0"/>
  </r>
  <r>
    <d v="2021-11-21T00:00:00"/>
    <s v="P0014"/>
    <n v="1"/>
    <x v="0"/>
    <x v="0"/>
    <n v="0"/>
    <x v="9"/>
    <x v="2"/>
    <x v="1"/>
    <n v="112"/>
    <x v="9"/>
    <x v="173"/>
    <n v="146.72"/>
    <x v="10"/>
    <x v="10"/>
    <x v="0"/>
  </r>
  <r>
    <d v="2021-11-21T00:00:00"/>
    <s v="P0006"/>
    <n v="1"/>
    <x v="1"/>
    <x v="1"/>
    <n v="0"/>
    <x v="15"/>
    <x v="3"/>
    <x v="1"/>
    <n v="75"/>
    <x v="15"/>
    <x v="93"/>
    <n v="85.5"/>
    <x v="10"/>
    <x v="10"/>
    <x v="0"/>
  </r>
  <r>
    <d v="2021-11-27T00:00:00"/>
    <s v="P0012"/>
    <n v="8"/>
    <x v="1"/>
    <x v="0"/>
    <n v="0"/>
    <x v="35"/>
    <x v="2"/>
    <x v="1"/>
    <n v="73"/>
    <x v="35"/>
    <x v="174"/>
    <n v="753.36"/>
    <x v="13"/>
    <x v="10"/>
    <x v="0"/>
  </r>
  <r>
    <d v="2021-11-28T00:00:00"/>
    <s v="P0040"/>
    <n v="2"/>
    <x v="2"/>
    <x v="1"/>
    <n v="0"/>
    <x v="17"/>
    <x v="1"/>
    <x v="1"/>
    <n v="90"/>
    <x v="17"/>
    <x v="153"/>
    <n v="230.4"/>
    <x v="14"/>
    <x v="10"/>
    <x v="0"/>
  </r>
  <r>
    <d v="2021-11-30T00:00:00"/>
    <s v="P0039"/>
    <n v="15"/>
    <x v="2"/>
    <x v="0"/>
    <n v="0"/>
    <x v="34"/>
    <x v="1"/>
    <x v="3"/>
    <n v="37"/>
    <x v="34"/>
    <x v="81"/>
    <n v="638.25"/>
    <x v="24"/>
    <x v="10"/>
    <x v="0"/>
  </r>
  <r>
    <d v="2021-12-02T00:00:00"/>
    <s v="P0016"/>
    <n v="10"/>
    <x v="2"/>
    <x v="1"/>
    <n v="0"/>
    <x v="21"/>
    <x v="2"/>
    <x v="3"/>
    <n v="13"/>
    <x v="21"/>
    <x v="175"/>
    <n v="166.4"/>
    <x v="1"/>
    <x v="11"/>
    <x v="0"/>
  </r>
  <r>
    <d v="2021-12-03T00:00:00"/>
    <s v="P0034"/>
    <n v="2"/>
    <x v="1"/>
    <x v="1"/>
    <n v="0"/>
    <x v="13"/>
    <x v="4"/>
    <x v="2"/>
    <n v="55"/>
    <x v="13"/>
    <x v="176"/>
    <n v="116.6"/>
    <x v="2"/>
    <x v="11"/>
    <x v="0"/>
  </r>
  <r>
    <d v="2021-12-03T00:00:00"/>
    <s v="P0019"/>
    <n v="8"/>
    <x v="1"/>
    <x v="0"/>
    <n v="0"/>
    <x v="40"/>
    <x v="2"/>
    <x v="0"/>
    <n v="150"/>
    <x v="40"/>
    <x v="11"/>
    <n v="1680"/>
    <x v="2"/>
    <x v="11"/>
    <x v="0"/>
  </r>
  <r>
    <d v="2021-12-05T00:00:00"/>
    <s v="P0004"/>
    <n v="15"/>
    <x v="2"/>
    <x v="1"/>
    <n v="0"/>
    <x v="3"/>
    <x v="3"/>
    <x v="2"/>
    <n v="44"/>
    <x v="3"/>
    <x v="16"/>
    <n v="732.6"/>
    <x v="15"/>
    <x v="11"/>
    <x v="0"/>
  </r>
  <r>
    <d v="2021-12-05T00:00:00"/>
    <s v="P0010"/>
    <n v="1"/>
    <x v="2"/>
    <x v="0"/>
    <n v="0"/>
    <x v="20"/>
    <x v="2"/>
    <x v="0"/>
    <n v="148"/>
    <x v="20"/>
    <x v="138"/>
    <n v="164.28"/>
    <x v="15"/>
    <x v="11"/>
    <x v="0"/>
  </r>
  <r>
    <d v="2021-12-07T00:00:00"/>
    <s v="P0013"/>
    <n v="8"/>
    <x v="2"/>
    <x v="0"/>
    <n v="0"/>
    <x v="2"/>
    <x v="2"/>
    <x v="1"/>
    <n v="112"/>
    <x v="2"/>
    <x v="177"/>
    <n v="976.64"/>
    <x v="20"/>
    <x v="11"/>
    <x v="0"/>
  </r>
  <r>
    <d v="2021-12-08T00:00:00"/>
    <s v="P0044"/>
    <n v="14"/>
    <x v="2"/>
    <x v="0"/>
    <n v="0"/>
    <x v="11"/>
    <x v="1"/>
    <x v="1"/>
    <n v="76"/>
    <x v="11"/>
    <x v="178"/>
    <n v="1149.1199999999999"/>
    <x v="21"/>
    <x v="11"/>
    <x v="0"/>
  </r>
  <r>
    <d v="2021-12-14T00:00:00"/>
    <s v="P0042"/>
    <n v="4"/>
    <x v="2"/>
    <x v="0"/>
    <n v="0"/>
    <x v="10"/>
    <x v="1"/>
    <x v="0"/>
    <n v="120"/>
    <x v="10"/>
    <x v="10"/>
    <n v="648"/>
    <x v="29"/>
    <x v="11"/>
    <x v="0"/>
  </r>
  <r>
    <d v="2021-12-18T00:00:00"/>
    <s v="P0003"/>
    <n v="2"/>
    <x v="2"/>
    <x v="1"/>
    <n v="0"/>
    <x v="6"/>
    <x v="3"/>
    <x v="1"/>
    <n v="71"/>
    <x v="6"/>
    <x v="179"/>
    <n v="161.88"/>
    <x v="7"/>
    <x v="11"/>
    <x v="0"/>
  </r>
  <r>
    <d v="2021-12-18T00:00:00"/>
    <s v="P0022"/>
    <n v="8"/>
    <x v="1"/>
    <x v="1"/>
    <n v="0"/>
    <x v="22"/>
    <x v="0"/>
    <x v="0"/>
    <n v="121"/>
    <x v="22"/>
    <x v="180"/>
    <n v="1132.56"/>
    <x v="7"/>
    <x v="11"/>
    <x v="0"/>
  </r>
  <r>
    <d v="2021-12-19T00:00:00"/>
    <s v="P0023"/>
    <n v="12"/>
    <x v="2"/>
    <x v="0"/>
    <n v="0"/>
    <x v="12"/>
    <x v="0"/>
    <x v="0"/>
    <n v="141"/>
    <x v="12"/>
    <x v="181"/>
    <n v="1793.52"/>
    <x v="8"/>
    <x v="11"/>
    <x v="0"/>
  </r>
  <r>
    <d v="2021-12-19T00:00:00"/>
    <s v="P0029"/>
    <n v="3"/>
    <x v="0"/>
    <x v="0"/>
    <n v="0"/>
    <x v="19"/>
    <x v="4"/>
    <x v="2"/>
    <n v="47"/>
    <x v="19"/>
    <x v="182"/>
    <n v="159.32999999999998"/>
    <x v="8"/>
    <x v="11"/>
    <x v="0"/>
  </r>
  <r>
    <d v="2021-12-19T00:00:00"/>
    <s v="P0011"/>
    <n v="10"/>
    <x v="1"/>
    <x v="0"/>
    <n v="0"/>
    <x v="31"/>
    <x v="2"/>
    <x v="2"/>
    <n v="44"/>
    <x v="31"/>
    <x v="27"/>
    <n v="484"/>
    <x v="8"/>
    <x v="11"/>
    <x v="0"/>
  </r>
  <r>
    <d v="2021-12-20T00:00:00"/>
    <s v="P0012"/>
    <n v="14"/>
    <x v="2"/>
    <x v="0"/>
    <n v="0"/>
    <x v="35"/>
    <x v="2"/>
    <x v="1"/>
    <n v="73"/>
    <x v="35"/>
    <x v="56"/>
    <n v="1318.38"/>
    <x v="9"/>
    <x v="11"/>
    <x v="0"/>
  </r>
  <r>
    <d v="2021-12-21T00:00:00"/>
    <s v="P0026"/>
    <n v="10"/>
    <x v="1"/>
    <x v="1"/>
    <n v="0"/>
    <x v="42"/>
    <x v="4"/>
    <x v="3"/>
    <n v="18"/>
    <x v="42"/>
    <x v="153"/>
    <n v="246.6"/>
    <x v="10"/>
    <x v="11"/>
    <x v="0"/>
  </r>
  <r>
    <d v="2021-12-24T00:00:00"/>
    <s v="P0042"/>
    <n v="8"/>
    <x v="0"/>
    <x v="1"/>
    <n v="0"/>
    <x v="10"/>
    <x v="1"/>
    <x v="0"/>
    <n v="120"/>
    <x v="10"/>
    <x v="57"/>
    <n v="1296"/>
    <x v="27"/>
    <x v="11"/>
    <x v="0"/>
  </r>
  <r>
    <d v="2021-12-24T00:00:00"/>
    <s v="P0036"/>
    <n v="8"/>
    <x v="0"/>
    <x v="0"/>
    <n v="0"/>
    <x v="43"/>
    <x v="4"/>
    <x v="1"/>
    <n v="90"/>
    <x v="43"/>
    <x v="18"/>
    <n v="770.4"/>
    <x v="27"/>
    <x v="11"/>
    <x v="0"/>
  </r>
  <r>
    <d v="2021-12-26T00:00:00"/>
    <s v="P0041"/>
    <n v="14"/>
    <x v="1"/>
    <x v="1"/>
    <n v="0"/>
    <x v="41"/>
    <x v="1"/>
    <x v="0"/>
    <n v="138"/>
    <x v="41"/>
    <x v="183"/>
    <n v="2434.3199999999997"/>
    <x v="12"/>
    <x v="11"/>
    <x v="0"/>
  </r>
  <r>
    <d v="2021-12-27T00:00:00"/>
    <s v="P0029"/>
    <n v="14"/>
    <x v="2"/>
    <x v="1"/>
    <n v="0"/>
    <x v="19"/>
    <x v="4"/>
    <x v="2"/>
    <n v="47"/>
    <x v="19"/>
    <x v="184"/>
    <n v="743.54"/>
    <x v="13"/>
    <x v="11"/>
    <x v="0"/>
  </r>
  <r>
    <d v="2021-12-28T00:00:00"/>
    <s v="P0029"/>
    <n v="6"/>
    <x v="2"/>
    <x v="1"/>
    <n v="0"/>
    <x v="19"/>
    <x v="4"/>
    <x v="2"/>
    <n v="47"/>
    <x v="19"/>
    <x v="53"/>
    <n v="318.65999999999997"/>
    <x v="14"/>
    <x v="11"/>
    <x v="0"/>
  </r>
  <r>
    <d v="2021-12-30T00:00:00"/>
    <s v="P0010"/>
    <n v="13"/>
    <x v="1"/>
    <x v="0"/>
    <n v="0"/>
    <x v="20"/>
    <x v="2"/>
    <x v="0"/>
    <n v="148"/>
    <x v="20"/>
    <x v="185"/>
    <n v="2135.64"/>
    <x v="24"/>
    <x v="11"/>
    <x v="0"/>
  </r>
  <r>
    <d v="2022-01-01T00:00:00"/>
    <s v="P0022"/>
    <n v="1"/>
    <x v="0"/>
    <x v="1"/>
    <n v="0"/>
    <x v="22"/>
    <x v="0"/>
    <x v="0"/>
    <n v="121"/>
    <x v="22"/>
    <x v="186"/>
    <n v="141.57"/>
    <x v="0"/>
    <x v="0"/>
    <x v="1"/>
  </r>
  <r>
    <d v="2022-01-02T00:00:00"/>
    <s v="P0010"/>
    <n v="7"/>
    <x v="2"/>
    <x v="1"/>
    <n v="0"/>
    <x v="20"/>
    <x v="2"/>
    <x v="0"/>
    <n v="148"/>
    <x v="20"/>
    <x v="29"/>
    <n v="1149.96"/>
    <x v="1"/>
    <x v="0"/>
    <x v="1"/>
  </r>
  <r>
    <d v="2022-01-02T00:00:00"/>
    <s v="P0015"/>
    <n v="2"/>
    <x v="1"/>
    <x v="1"/>
    <n v="0"/>
    <x v="27"/>
    <x v="2"/>
    <x v="3"/>
    <n v="12"/>
    <x v="27"/>
    <x v="118"/>
    <n v="31.439999999999998"/>
    <x v="1"/>
    <x v="0"/>
    <x v="1"/>
  </r>
  <r>
    <d v="2022-01-02T00:00:00"/>
    <s v="P0033"/>
    <n v="1"/>
    <x v="2"/>
    <x v="1"/>
    <n v="0"/>
    <x v="38"/>
    <x v="4"/>
    <x v="1"/>
    <n v="95"/>
    <x v="38"/>
    <x v="187"/>
    <n v="119.7"/>
    <x v="1"/>
    <x v="0"/>
    <x v="1"/>
  </r>
  <r>
    <d v="2022-01-03T00:00:00"/>
    <s v="P0043"/>
    <n v="9"/>
    <x v="2"/>
    <x v="1"/>
    <n v="0"/>
    <x v="23"/>
    <x v="1"/>
    <x v="1"/>
    <n v="67"/>
    <x v="23"/>
    <x v="35"/>
    <n v="747.72"/>
    <x v="2"/>
    <x v="0"/>
    <x v="1"/>
  </r>
  <r>
    <d v="2022-01-04T00:00:00"/>
    <s v="P0012"/>
    <n v="8"/>
    <x v="2"/>
    <x v="0"/>
    <n v="0"/>
    <x v="35"/>
    <x v="2"/>
    <x v="1"/>
    <n v="73"/>
    <x v="35"/>
    <x v="174"/>
    <n v="753.36"/>
    <x v="3"/>
    <x v="0"/>
    <x v="1"/>
  </r>
  <r>
    <d v="2022-01-04T00:00:00"/>
    <s v="P0029"/>
    <n v="1"/>
    <x v="1"/>
    <x v="0"/>
    <n v="0"/>
    <x v="19"/>
    <x v="4"/>
    <x v="2"/>
    <n v="47"/>
    <x v="19"/>
    <x v="84"/>
    <n v="53.11"/>
    <x v="3"/>
    <x v="0"/>
    <x v="1"/>
  </r>
  <r>
    <d v="2022-01-09T00:00:00"/>
    <s v="P0032"/>
    <n v="12"/>
    <x v="2"/>
    <x v="0"/>
    <n v="0"/>
    <x v="18"/>
    <x v="4"/>
    <x v="1"/>
    <n v="89"/>
    <x v="18"/>
    <x v="104"/>
    <n v="1409.76"/>
    <x v="4"/>
    <x v="0"/>
    <x v="1"/>
  </r>
  <r>
    <d v="2022-01-10T00:00:00"/>
    <s v="P0034"/>
    <n v="14"/>
    <x v="1"/>
    <x v="0"/>
    <n v="0"/>
    <x v="13"/>
    <x v="4"/>
    <x v="2"/>
    <n v="55"/>
    <x v="13"/>
    <x v="37"/>
    <n v="816.19999999999993"/>
    <x v="26"/>
    <x v="0"/>
    <x v="1"/>
  </r>
  <r>
    <d v="2022-01-11T00:00:00"/>
    <s v="P0032"/>
    <n v="2"/>
    <x v="2"/>
    <x v="0"/>
    <n v="0"/>
    <x v="18"/>
    <x v="4"/>
    <x v="1"/>
    <n v="89"/>
    <x v="18"/>
    <x v="188"/>
    <n v="234.96"/>
    <x v="5"/>
    <x v="0"/>
    <x v="1"/>
  </r>
  <r>
    <d v="2022-01-13T00:00:00"/>
    <s v="P0019"/>
    <n v="6"/>
    <x v="1"/>
    <x v="0"/>
    <n v="0"/>
    <x v="40"/>
    <x v="2"/>
    <x v="0"/>
    <n v="150"/>
    <x v="40"/>
    <x v="170"/>
    <n v="1260"/>
    <x v="22"/>
    <x v="0"/>
    <x v="1"/>
  </r>
  <r>
    <d v="2022-01-14T00:00:00"/>
    <s v="P0011"/>
    <n v="14"/>
    <x v="2"/>
    <x v="0"/>
    <n v="0"/>
    <x v="31"/>
    <x v="2"/>
    <x v="2"/>
    <n v="44"/>
    <x v="31"/>
    <x v="189"/>
    <n v="677.6"/>
    <x v="29"/>
    <x v="0"/>
    <x v="1"/>
  </r>
  <r>
    <d v="2022-01-15T00:00:00"/>
    <s v="P0022"/>
    <n v="10"/>
    <x v="2"/>
    <x v="1"/>
    <n v="0"/>
    <x v="22"/>
    <x v="0"/>
    <x v="0"/>
    <n v="121"/>
    <x v="22"/>
    <x v="190"/>
    <n v="1415.6999999999998"/>
    <x v="17"/>
    <x v="0"/>
    <x v="1"/>
  </r>
  <r>
    <d v="2022-01-16T00:00:00"/>
    <s v="P0014"/>
    <n v="11"/>
    <x v="1"/>
    <x v="1"/>
    <n v="0"/>
    <x v="9"/>
    <x v="2"/>
    <x v="1"/>
    <n v="112"/>
    <x v="9"/>
    <x v="191"/>
    <n v="1613.92"/>
    <x v="23"/>
    <x v="0"/>
    <x v="1"/>
  </r>
  <r>
    <d v="2022-01-17T00:00:00"/>
    <s v="P0040"/>
    <n v="4"/>
    <x v="1"/>
    <x v="0"/>
    <n v="0"/>
    <x v="17"/>
    <x v="1"/>
    <x v="1"/>
    <n v="90"/>
    <x v="17"/>
    <x v="72"/>
    <n v="460.8"/>
    <x v="30"/>
    <x v="0"/>
    <x v="1"/>
  </r>
  <r>
    <d v="2022-01-18T00:00:00"/>
    <s v="P0008"/>
    <n v="9"/>
    <x v="0"/>
    <x v="1"/>
    <n v="0"/>
    <x v="25"/>
    <x v="3"/>
    <x v="1"/>
    <n v="83"/>
    <x v="25"/>
    <x v="192"/>
    <n v="851.58"/>
    <x v="7"/>
    <x v="0"/>
    <x v="1"/>
  </r>
  <r>
    <d v="2022-01-20T00:00:00"/>
    <s v="P0021"/>
    <n v="2"/>
    <x v="2"/>
    <x v="1"/>
    <n v="0"/>
    <x v="32"/>
    <x v="0"/>
    <x v="0"/>
    <n v="126"/>
    <x v="32"/>
    <x v="115"/>
    <n v="325.08"/>
    <x v="9"/>
    <x v="0"/>
    <x v="1"/>
  </r>
  <r>
    <d v="2022-01-20T00:00:00"/>
    <s v="P0014"/>
    <n v="7"/>
    <x v="1"/>
    <x v="0"/>
    <n v="0"/>
    <x v="9"/>
    <x v="2"/>
    <x v="1"/>
    <n v="112"/>
    <x v="9"/>
    <x v="193"/>
    <n v="1027.04"/>
    <x v="9"/>
    <x v="0"/>
    <x v="1"/>
  </r>
  <r>
    <d v="2022-01-22T00:00:00"/>
    <s v="P0001"/>
    <n v="6"/>
    <x v="1"/>
    <x v="1"/>
    <n v="0"/>
    <x v="16"/>
    <x v="3"/>
    <x v="1"/>
    <n v="98"/>
    <x v="16"/>
    <x v="149"/>
    <n v="623.28"/>
    <x v="18"/>
    <x v="0"/>
    <x v="1"/>
  </r>
  <r>
    <d v="2022-01-23T00:00:00"/>
    <s v="P0002"/>
    <n v="5"/>
    <x v="0"/>
    <x v="1"/>
    <n v="0"/>
    <x v="29"/>
    <x v="3"/>
    <x v="1"/>
    <n v="105"/>
    <x v="29"/>
    <x v="23"/>
    <n v="714"/>
    <x v="19"/>
    <x v="0"/>
    <x v="1"/>
  </r>
  <r>
    <d v="2022-01-23T00:00:00"/>
    <s v="P0042"/>
    <n v="8"/>
    <x v="2"/>
    <x v="0"/>
    <n v="0"/>
    <x v="10"/>
    <x v="1"/>
    <x v="0"/>
    <n v="120"/>
    <x v="10"/>
    <x v="57"/>
    <n v="1296"/>
    <x v="19"/>
    <x v="0"/>
    <x v="1"/>
  </r>
  <r>
    <d v="2022-01-24T00:00:00"/>
    <s v="P0030"/>
    <n v="15"/>
    <x v="1"/>
    <x v="0"/>
    <n v="0"/>
    <x v="28"/>
    <x v="4"/>
    <x v="0"/>
    <n v="148"/>
    <x v="28"/>
    <x v="194"/>
    <n v="3019.2"/>
    <x v="27"/>
    <x v="0"/>
    <x v="1"/>
  </r>
  <r>
    <d v="2022-01-25T00:00:00"/>
    <s v="P0017"/>
    <n v="14"/>
    <x v="2"/>
    <x v="1"/>
    <n v="0"/>
    <x v="39"/>
    <x v="2"/>
    <x v="0"/>
    <n v="134"/>
    <x v="39"/>
    <x v="195"/>
    <n v="2194.92"/>
    <x v="11"/>
    <x v="0"/>
    <x v="1"/>
  </r>
  <r>
    <d v="2022-01-28T00:00:00"/>
    <s v="P0016"/>
    <n v="11"/>
    <x v="2"/>
    <x v="0"/>
    <n v="0"/>
    <x v="21"/>
    <x v="2"/>
    <x v="3"/>
    <n v="13"/>
    <x v="21"/>
    <x v="196"/>
    <n v="183.04000000000002"/>
    <x v="14"/>
    <x v="0"/>
    <x v="1"/>
  </r>
  <r>
    <d v="2022-01-31T00:00:00"/>
    <s v="P0023"/>
    <n v="6"/>
    <x v="1"/>
    <x v="1"/>
    <n v="0"/>
    <x v="12"/>
    <x v="0"/>
    <x v="0"/>
    <n v="141"/>
    <x v="12"/>
    <x v="197"/>
    <n v="896.76"/>
    <x v="25"/>
    <x v="0"/>
    <x v="1"/>
  </r>
  <r>
    <d v="2022-01-31T00:00:00"/>
    <s v="P0041"/>
    <n v="9"/>
    <x v="2"/>
    <x v="1"/>
    <n v="0"/>
    <x v="41"/>
    <x v="1"/>
    <x v="0"/>
    <n v="138"/>
    <x v="41"/>
    <x v="198"/>
    <n v="1564.92"/>
    <x v="25"/>
    <x v="0"/>
    <x v="1"/>
  </r>
  <r>
    <d v="2022-02-01T00:00:00"/>
    <s v="P0005"/>
    <n v="9"/>
    <x v="2"/>
    <x v="1"/>
    <n v="0"/>
    <x v="24"/>
    <x v="3"/>
    <x v="0"/>
    <n v="133"/>
    <x v="24"/>
    <x v="199"/>
    <n v="1400.4900000000002"/>
    <x v="0"/>
    <x v="1"/>
    <x v="1"/>
  </r>
  <r>
    <d v="2022-02-03T00:00:00"/>
    <s v="P0014"/>
    <n v="8"/>
    <x v="2"/>
    <x v="0"/>
    <n v="0"/>
    <x v="9"/>
    <x v="2"/>
    <x v="1"/>
    <n v="112"/>
    <x v="9"/>
    <x v="177"/>
    <n v="1173.76"/>
    <x v="2"/>
    <x v="1"/>
    <x v="1"/>
  </r>
  <r>
    <d v="2022-02-05T00:00:00"/>
    <s v="P0018"/>
    <n v="6"/>
    <x v="2"/>
    <x v="1"/>
    <n v="0"/>
    <x v="30"/>
    <x v="2"/>
    <x v="3"/>
    <n v="37"/>
    <x v="30"/>
    <x v="200"/>
    <n v="295.26"/>
    <x v="15"/>
    <x v="1"/>
    <x v="1"/>
  </r>
  <r>
    <d v="2022-02-06T00:00:00"/>
    <s v="P0002"/>
    <n v="6"/>
    <x v="2"/>
    <x v="1"/>
    <n v="0"/>
    <x v="29"/>
    <x v="3"/>
    <x v="1"/>
    <n v="105"/>
    <x v="29"/>
    <x v="25"/>
    <n v="856.80000000000007"/>
    <x v="16"/>
    <x v="1"/>
    <x v="1"/>
  </r>
  <r>
    <d v="2022-02-08T00:00:00"/>
    <s v="P0005"/>
    <n v="11"/>
    <x v="1"/>
    <x v="1"/>
    <n v="0"/>
    <x v="24"/>
    <x v="3"/>
    <x v="0"/>
    <n v="133"/>
    <x v="24"/>
    <x v="114"/>
    <n v="1711.71"/>
    <x v="21"/>
    <x v="1"/>
    <x v="1"/>
  </r>
  <r>
    <d v="2022-02-08T00:00:00"/>
    <s v="P0004"/>
    <n v="3"/>
    <x v="1"/>
    <x v="1"/>
    <n v="0"/>
    <x v="3"/>
    <x v="3"/>
    <x v="2"/>
    <n v="44"/>
    <x v="3"/>
    <x v="165"/>
    <n v="146.52000000000001"/>
    <x v="21"/>
    <x v="1"/>
    <x v="1"/>
  </r>
  <r>
    <d v="2022-02-09T00:00:00"/>
    <s v="P0032"/>
    <n v="14"/>
    <x v="1"/>
    <x v="0"/>
    <n v="0"/>
    <x v="18"/>
    <x v="4"/>
    <x v="1"/>
    <n v="89"/>
    <x v="18"/>
    <x v="201"/>
    <n v="1644.72"/>
    <x v="4"/>
    <x v="1"/>
    <x v="1"/>
  </r>
  <r>
    <d v="2022-02-12T00:00:00"/>
    <s v="P0010"/>
    <n v="13"/>
    <x v="2"/>
    <x v="1"/>
    <n v="0"/>
    <x v="20"/>
    <x v="2"/>
    <x v="0"/>
    <n v="148"/>
    <x v="20"/>
    <x v="185"/>
    <n v="2135.64"/>
    <x v="6"/>
    <x v="1"/>
    <x v="1"/>
  </r>
  <r>
    <d v="2022-02-14T00:00:00"/>
    <s v="P0026"/>
    <n v="8"/>
    <x v="1"/>
    <x v="1"/>
    <n v="0"/>
    <x v="42"/>
    <x v="4"/>
    <x v="3"/>
    <n v="18"/>
    <x v="42"/>
    <x v="66"/>
    <n v="197.28"/>
    <x v="29"/>
    <x v="1"/>
    <x v="1"/>
  </r>
  <r>
    <d v="2022-02-14T00:00:00"/>
    <s v="P0028"/>
    <n v="3"/>
    <x v="2"/>
    <x v="1"/>
    <n v="0"/>
    <x v="33"/>
    <x v="4"/>
    <x v="3"/>
    <n v="37"/>
    <x v="33"/>
    <x v="85"/>
    <n v="125.43"/>
    <x v="29"/>
    <x v="1"/>
    <x v="1"/>
  </r>
  <r>
    <d v="2022-02-16T00:00:00"/>
    <s v="P0032"/>
    <n v="1"/>
    <x v="1"/>
    <x v="1"/>
    <n v="0"/>
    <x v="18"/>
    <x v="4"/>
    <x v="1"/>
    <n v="89"/>
    <x v="18"/>
    <x v="145"/>
    <n v="117.48"/>
    <x v="23"/>
    <x v="1"/>
    <x v="1"/>
  </r>
  <r>
    <d v="2022-02-19T00:00:00"/>
    <s v="P0002"/>
    <n v="13"/>
    <x v="1"/>
    <x v="1"/>
    <n v="0"/>
    <x v="29"/>
    <x v="3"/>
    <x v="1"/>
    <n v="105"/>
    <x v="29"/>
    <x v="202"/>
    <n v="1856.4"/>
    <x v="8"/>
    <x v="1"/>
    <x v="1"/>
  </r>
  <r>
    <d v="2022-02-20T00:00:00"/>
    <s v="P0012"/>
    <n v="6"/>
    <x v="2"/>
    <x v="1"/>
    <n v="0"/>
    <x v="35"/>
    <x v="2"/>
    <x v="1"/>
    <n v="73"/>
    <x v="35"/>
    <x v="203"/>
    <n v="565.02"/>
    <x v="9"/>
    <x v="1"/>
    <x v="1"/>
  </r>
  <r>
    <d v="2022-02-23T00:00:00"/>
    <s v="P0013"/>
    <n v="6"/>
    <x v="1"/>
    <x v="0"/>
    <n v="0"/>
    <x v="2"/>
    <x v="2"/>
    <x v="1"/>
    <n v="112"/>
    <x v="2"/>
    <x v="2"/>
    <n v="732.48"/>
    <x v="19"/>
    <x v="1"/>
    <x v="1"/>
  </r>
  <r>
    <d v="2022-02-23T00:00:00"/>
    <s v="P0016"/>
    <n v="15"/>
    <x v="1"/>
    <x v="1"/>
    <n v="0"/>
    <x v="21"/>
    <x v="2"/>
    <x v="3"/>
    <n v="13"/>
    <x v="21"/>
    <x v="204"/>
    <n v="249.60000000000002"/>
    <x v="19"/>
    <x v="1"/>
    <x v="1"/>
  </r>
  <r>
    <d v="2022-02-23T00:00:00"/>
    <s v="P0036"/>
    <n v="8"/>
    <x v="2"/>
    <x v="0"/>
    <n v="0"/>
    <x v="43"/>
    <x v="4"/>
    <x v="1"/>
    <n v="90"/>
    <x v="43"/>
    <x v="18"/>
    <n v="770.4"/>
    <x v="19"/>
    <x v="1"/>
    <x v="1"/>
  </r>
  <r>
    <d v="2022-02-27T00:00:00"/>
    <s v="P0012"/>
    <n v="7"/>
    <x v="2"/>
    <x v="1"/>
    <n v="0"/>
    <x v="35"/>
    <x v="2"/>
    <x v="1"/>
    <n v="73"/>
    <x v="35"/>
    <x v="205"/>
    <n v="659.19"/>
    <x v="13"/>
    <x v="1"/>
    <x v="1"/>
  </r>
  <r>
    <d v="2022-02-27T00:00:00"/>
    <s v="P0005"/>
    <n v="15"/>
    <x v="2"/>
    <x v="0"/>
    <n v="0"/>
    <x v="24"/>
    <x v="3"/>
    <x v="0"/>
    <n v="133"/>
    <x v="24"/>
    <x v="206"/>
    <n v="2334.15"/>
    <x v="13"/>
    <x v="1"/>
    <x v="1"/>
  </r>
  <r>
    <d v="2022-02-28T00:00:00"/>
    <s v="P0037"/>
    <n v="15"/>
    <x v="2"/>
    <x v="1"/>
    <n v="0"/>
    <x v="8"/>
    <x v="1"/>
    <x v="1"/>
    <n v="67"/>
    <x v="8"/>
    <x v="207"/>
    <n v="1286.4000000000001"/>
    <x v="14"/>
    <x v="1"/>
    <x v="1"/>
  </r>
  <r>
    <d v="2022-03-04T00:00:00"/>
    <s v="P0026"/>
    <n v="13"/>
    <x v="0"/>
    <x v="0"/>
    <n v="0"/>
    <x v="42"/>
    <x v="4"/>
    <x v="3"/>
    <n v="18"/>
    <x v="42"/>
    <x v="208"/>
    <n v="320.58"/>
    <x v="3"/>
    <x v="2"/>
    <x v="1"/>
  </r>
  <r>
    <d v="2022-03-06T00:00:00"/>
    <s v="P0004"/>
    <n v="2"/>
    <x v="2"/>
    <x v="1"/>
    <n v="0"/>
    <x v="3"/>
    <x v="3"/>
    <x v="2"/>
    <n v="44"/>
    <x v="3"/>
    <x v="209"/>
    <n v="97.68"/>
    <x v="16"/>
    <x v="2"/>
    <x v="1"/>
  </r>
  <r>
    <d v="2022-03-07T00:00:00"/>
    <s v="P0003"/>
    <n v="1"/>
    <x v="2"/>
    <x v="1"/>
    <n v="0"/>
    <x v="6"/>
    <x v="3"/>
    <x v="1"/>
    <n v="71"/>
    <x v="6"/>
    <x v="210"/>
    <n v="80.94"/>
    <x v="20"/>
    <x v="2"/>
    <x v="1"/>
  </r>
  <r>
    <d v="2022-03-08T00:00:00"/>
    <s v="P0044"/>
    <n v="6"/>
    <x v="2"/>
    <x v="0"/>
    <n v="0"/>
    <x v="11"/>
    <x v="1"/>
    <x v="1"/>
    <n v="76"/>
    <x v="11"/>
    <x v="211"/>
    <n v="492.48"/>
    <x v="21"/>
    <x v="2"/>
    <x v="1"/>
  </r>
  <r>
    <d v="2022-03-09T00:00:00"/>
    <s v="P0030"/>
    <n v="3"/>
    <x v="2"/>
    <x v="0"/>
    <n v="0"/>
    <x v="28"/>
    <x v="4"/>
    <x v="0"/>
    <n v="148"/>
    <x v="28"/>
    <x v="70"/>
    <n v="603.84"/>
    <x v="4"/>
    <x v="2"/>
    <x v="1"/>
  </r>
  <r>
    <d v="2022-03-09T00:00:00"/>
    <s v="P0004"/>
    <n v="11"/>
    <x v="1"/>
    <x v="1"/>
    <n v="0"/>
    <x v="3"/>
    <x v="3"/>
    <x v="2"/>
    <n v="44"/>
    <x v="3"/>
    <x v="103"/>
    <n v="537.24"/>
    <x v="4"/>
    <x v="2"/>
    <x v="1"/>
  </r>
  <r>
    <d v="2022-03-10T00:00:00"/>
    <s v="P0033"/>
    <n v="12"/>
    <x v="0"/>
    <x v="0"/>
    <n v="0"/>
    <x v="38"/>
    <x v="4"/>
    <x v="1"/>
    <n v="95"/>
    <x v="38"/>
    <x v="125"/>
    <n v="1436.4"/>
    <x v="26"/>
    <x v="2"/>
    <x v="1"/>
  </r>
  <r>
    <d v="2022-03-14T00:00:00"/>
    <s v="P0016"/>
    <n v="2"/>
    <x v="2"/>
    <x v="1"/>
    <n v="0"/>
    <x v="21"/>
    <x v="2"/>
    <x v="3"/>
    <n v="13"/>
    <x v="21"/>
    <x v="212"/>
    <n v="33.28"/>
    <x v="29"/>
    <x v="2"/>
    <x v="1"/>
  </r>
  <r>
    <d v="2022-03-14T00:00:00"/>
    <s v="P0026"/>
    <n v="13"/>
    <x v="2"/>
    <x v="0"/>
    <n v="0"/>
    <x v="42"/>
    <x v="4"/>
    <x v="3"/>
    <n v="18"/>
    <x v="42"/>
    <x v="208"/>
    <n v="320.58"/>
    <x v="29"/>
    <x v="2"/>
    <x v="1"/>
  </r>
  <r>
    <d v="2022-03-18T00:00:00"/>
    <s v="P0019"/>
    <n v="2"/>
    <x v="1"/>
    <x v="1"/>
    <n v="0"/>
    <x v="40"/>
    <x v="2"/>
    <x v="0"/>
    <n v="150"/>
    <x v="40"/>
    <x v="64"/>
    <n v="420"/>
    <x v="7"/>
    <x v="2"/>
    <x v="1"/>
  </r>
  <r>
    <d v="2022-03-18T00:00:00"/>
    <s v="P0027"/>
    <n v="10"/>
    <x v="2"/>
    <x v="1"/>
    <n v="0"/>
    <x v="26"/>
    <x v="4"/>
    <x v="2"/>
    <n v="48"/>
    <x v="26"/>
    <x v="10"/>
    <n v="571.20000000000005"/>
    <x v="7"/>
    <x v="2"/>
    <x v="1"/>
  </r>
  <r>
    <d v="2022-03-19T00:00:00"/>
    <s v="P0041"/>
    <n v="6"/>
    <x v="0"/>
    <x v="1"/>
    <n v="0"/>
    <x v="41"/>
    <x v="1"/>
    <x v="0"/>
    <n v="138"/>
    <x v="41"/>
    <x v="105"/>
    <n v="1043.28"/>
    <x v="8"/>
    <x v="2"/>
    <x v="1"/>
  </r>
  <r>
    <d v="2022-03-23T00:00:00"/>
    <s v="P0032"/>
    <n v="9"/>
    <x v="2"/>
    <x v="1"/>
    <n v="0"/>
    <x v="18"/>
    <x v="4"/>
    <x v="1"/>
    <n v="89"/>
    <x v="18"/>
    <x v="213"/>
    <n v="1057.32"/>
    <x v="19"/>
    <x v="2"/>
    <x v="1"/>
  </r>
  <r>
    <d v="2022-03-25T00:00:00"/>
    <s v="P0001"/>
    <n v="2"/>
    <x v="0"/>
    <x v="0"/>
    <n v="0"/>
    <x v="16"/>
    <x v="3"/>
    <x v="1"/>
    <n v="98"/>
    <x v="16"/>
    <x v="140"/>
    <n v="207.76"/>
    <x v="11"/>
    <x v="2"/>
    <x v="1"/>
  </r>
  <r>
    <d v="2022-03-25T00:00:00"/>
    <s v="P0030"/>
    <n v="11"/>
    <x v="2"/>
    <x v="0"/>
    <n v="0"/>
    <x v="28"/>
    <x v="4"/>
    <x v="0"/>
    <n v="148"/>
    <x v="28"/>
    <x v="42"/>
    <n v="2214.08"/>
    <x v="11"/>
    <x v="2"/>
    <x v="1"/>
  </r>
  <r>
    <d v="2022-03-29T00:00:00"/>
    <s v="P0032"/>
    <n v="12"/>
    <x v="1"/>
    <x v="0"/>
    <n v="0"/>
    <x v="18"/>
    <x v="4"/>
    <x v="1"/>
    <n v="89"/>
    <x v="18"/>
    <x v="104"/>
    <n v="1409.76"/>
    <x v="28"/>
    <x v="2"/>
    <x v="1"/>
  </r>
  <r>
    <d v="2022-03-30T00:00:00"/>
    <s v="P0001"/>
    <n v="13"/>
    <x v="1"/>
    <x v="1"/>
    <n v="0"/>
    <x v="16"/>
    <x v="3"/>
    <x v="1"/>
    <n v="98"/>
    <x v="16"/>
    <x v="160"/>
    <n v="1350.44"/>
    <x v="24"/>
    <x v="2"/>
    <x v="1"/>
  </r>
  <r>
    <d v="2022-04-01T00:00:00"/>
    <s v="P0002"/>
    <n v="2"/>
    <x v="1"/>
    <x v="1"/>
    <n v="0"/>
    <x v="29"/>
    <x v="3"/>
    <x v="1"/>
    <n v="105"/>
    <x v="29"/>
    <x v="214"/>
    <n v="285.60000000000002"/>
    <x v="0"/>
    <x v="3"/>
    <x v="1"/>
  </r>
  <r>
    <d v="2022-04-02T00:00:00"/>
    <s v="P0002"/>
    <n v="3"/>
    <x v="2"/>
    <x v="1"/>
    <n v="0"/>
    <x v="29"/>
    <x v="3"/>
    <x v="1"/>
    <n v="105"/>
    <x v="29"/>
    <x v="215"/>
    <n v="428.40000000000003"/>
    <x v="1"/>
    <x v="3"/>
    <x v="1"/>
  </r>
  <r>
    <d v="2022-04-06T00:00:00"/>
    <s v="P0040"/>
    <n v="2"/>
    <x v="0"/>
    <x v="1"/>
    <n v="0"/>
    <x v="17"/>
    <x v="1"/>
    <x v="1"/>
    <n v="90"/>
    <x v="17"/>
    <x v="153"/>
    <n v="230.4"/>
    <x v="16"/>
    <x v="3"/>
    <x v="1"/>
  </r>
  <r>
    <d v="2022-04-07T00:00:00"/>
    <s v="P0026"/>
    <n v="7"/>
    <x v="2"/>
    <x v="0"/>
    <n v="0"/>
    <x v="42"/>
    <x v="4"/>
    <x v="3"/>
    <n v="18"/>
    <x v="42"/>
    <x v="216"/>
    <n v="172.62"/>
    <x v="20"/>
    <x v="3"/>
    <x v="1"/>
  </r>
  <r>
    <d v="2022-04-09T00:00:00"/>
    <s v="P0039"/>
    <n v="12"/>
    <x v="0"/>
    <x v="1"/>
    <n v="0"/>
    <x v="34"/>
    <x v="1"/>
    <x v="3"/>
    <n v="37"/>
    <x v="34"/>
    <x v="70"/>
    <n v="510.59999999999997"/>
    <x v="4"/>
    <x v="3"/>
    <x v="1"/>
  </r>
  <r>
    <d v="2022-04-09T00:00:00"/>
    <s v="P0002"/>
    <n v="9"/>
    <x v="1"/>
    <x v="0"/>
    <n v="0"/>
    <x v="29"/>
    <x v="3"/>
    <x v="1"/>
    <n v="105"/>
    <x v="29"/>
    <x v="217"/>
    <n v="1285.2"/>
    <x v="4"/>
    <x v="3"/>
    <x v="1"/>
  </r>
  <r>
    <d v="2022-04-13T00:00:00"/>
    <s v="P0016"/>
    <n v="14"/>
    <x v="0"/>
    <x v="0"/>
    <n v="0"/>
    <x v="21"/>
    <x v="2"/>
    <x v="3"/>
    <n v="13"/>
    <x v="21"/>
    <x v="218"/>
    <n v="232.96"/>
    <x v="22"/>
    <x v="3"/>
    <x v="1"/>
  </r>
  <r>
    <d v="2022-04-18T00:00:00"/>
    <s v="P0041"/>
    <n v="9"/>
    <x v="2"/>
    <x v="1"/>
    <n v="0"/>
    <x v="41"/>
    <x v="1"/>
    <x v="0"/>
    <n v="138"/>
    <x v="41"/>
    <x v="198"/>
    <n v="1564.92"/>
    <x v="7"/>
    <x v="3"/>
    <x v="1"/>
  </r>
  <r>
    <d v="2022-04-20T00:00:00"/>
    <s v="P0018"/>
    <n v="2"/>
    <x v="0"/>
    <x v="0"/>
    <n v="0"/>
    <x v="30"/>
    <x v="2"/>
    <x v="3"/>
    <n v="37"/>
    <x v="30"/>
    <x v="219"/>
    <n v="98.42"/>
    <x v="9"/>
    <x v="3"/>
    <x v="1"/>
  </r>
  <r>
    <d v="2022-04-20T00:00:00"/>
    <s v="P0012"/>
    <n v="4"/>
    <x v="2"/>
    <x v="0"/>
    <n v="0"/>
    <x v="35"/>
    <x v="2"/>
    <x v="1"/>
    <n v="73"/>
    <x v="35"/>
    <x v="62"/>
    <n v="376.68"/>
    <x v="9"/>
    <x v="3"/>
    <x v="1"/>
  </r>
  <r>
    <d v="2022-04-21T00:00:00"/>
    <s v="P0030"/>
    <n v="2"/>
    <x v="2"/>
    <x v="1"/>
    <n v="0"/>
    <x v="28"/>
    <x v="4"/>
    <x v="0"/>
    <n v="148"/>
    <x v="28"/>
    <x v="48"/>
    <n v="402.56"/>
    <x v="10"/>
    <x v="3"/>
    <x v="1"/>
  </r>
  <r>
    <d v="2022-04-21T00:00:00"/>
    <s v="P0026"/>
    <n v="14"/>
    <x v="1"/>
    <x v="0"/>
    <n v="0"/>
    <x v="42"/>
    <x v="4"/>
    <x v="3"/>
    <n v="18"/>
    <x v="42"/>
    <x v="115"/>
    <n v="345.24"/>
    <x v="10"/>
    <x v="3"/>
    <x v="1"/>
  </r>
  <r>
    <d v="2022-04-23T00:00:00"/>
    <s v="P0044"/>
    <n v="15"/>
    <x v="1"/>
    <x v="0"/>
    <n v="0"/>
    <x v="11"/>
    <x v="1"/>
    <x v="1"/>
    <n v="76"/>
    <x v="11"/>
    <x v="125"/>
    <n v="1231.2"/>
    <x v="19"/>
    <x v="3"/>
    <x v="1"/>
  </r>
  <r>
    <d v="2022-04-24T00:00:00"/>
    <s v="P0034"/>
    <n v="4"/>
    <x v="2"/>
    <x v="0"/>
    <n v="0"/>
    <x v="13"/>
    <x v="4"/>
    <x v="2"/>
    <n v="55"/>
    <x v="13"/>
    <x v="3"/>
    <n v="233.2"/>
    <x v="27"/>
    <x v="3"/>
    <x v="1"/>
  </r>
  <r>
    <d v="2022-04-25T00:00:00"/>
    <s v="P0004"/>
    <n v="9"/>
    <x v="2"/>
    <x v="1"/>
    <n v="0"/>
    <x v="3"/>
    <x v="3"/>
    <x v="2"/>
    <n v="44"/>
    <x v="3"/>
    <x v="220"/>
    <n v="439.56000000000006"/>
    <x v="11"/>
    <x v="3"/>
    <x v="1"/>
  </r>
  <r>
    <d v="2022-04-25T00:00:00"/>
    <s v="P0003"/>
    <n v="8"/>
    <x v="1"/>
    <x v="0"/>
    <n v="0"/>
    <x v="6"/>
    <x v="3"/>
    <x v="1"/>
    <n v="71"/>
    <x v="6"/>
    <x v="6"/>
    <n v="647.52"/>
    <x v="11"/>
    <x v="3"/>
    <x v="1"/>
  </r>
  <r>
    <d v="2022-04-26T00:00:00"/>
    <s v="P0027"/>
    <n v="2"/>
    <x v="2"/>
    <x v="1"/>
    <n v="0"/>
    <x v="26"/>
    <x v="4"/>
    <x v="2"/>
    <n v="48"/>
    <x v="26"/>
    <x v="221"/>
    <n v="114.24000000000001"/>
    <x v="12"/>
    <x v="3"/>
    <x v="1"/>
  </r>
  <r>
    <d v="2022-04-28T00:00:00"/>
    <s v="P0014"/>
    <n v="14"/>
    <x v="2"/>
    <x v="1"/>
    <n v="0"/>
    <x v="9"/>
    <x v="2"/>
    <x v="1"/>
    <n v="112"/>
    <x v="9"/>
    <x v="222"/>
    <n v="2054.08"/>
    <x v="14"/>
    <x v="3"/>
    <x v="1"/>
  </r>
  <r>
    <d v="2022-04-30T00:00:00"/>
    <s v="P0016"/>
    <n v="13"/>
    <x v="1"/>
    <x v="0"/>
    <n v="0"/>
    <x v="21"/>
    <x v="2"/>
    <x v="3"/>
    <n v="13"/>
    <x v="21"/>
    <x v="30"/>
    <n v="216.32"/>
    <x v="24"/>
    <x v="3"/>
    <x v="1"/>
  </r>
  <r>
    <d v="2022-04-30T00:00:00"/>
    <s v="P0027"/>
    <n v="8"/>
    <x v="2"/>
    <x v="0"/>
    <n v="0"/>
    <x v="26"/>
    <x v="4"/>
    <x v="2"/>
    <n v="48"/>
    <x v="26"/>
    <x v="159"/>
    <n v="456.96000000000004"/>
    <x v="24"/>
    <x v="3"/>
    <x v="1"/>
  </r>
  <r>
    <d v="2022-05-01T00:00:00"/>
    <s v="P0034"/>
    <n v="9"/>
    <x v="0"/>
    <x v="0"/>
    <n v="0"/>
    <x v="13"/>
    <x v="4"/>
    <x v="2"/>
    <n v="55"/>
    <x v="13"/>
    <x v="223"/>
    <n v="524.69999999999993"/>
    <x v="0"/>
    <x v="4"/>
    <x v="1"/>
  </r>
  <r>
    <d v="2022-05-01T00:00:00"/>
    <s v="P0033"/>
    <n v="6"/>
    <x v="1"/>
    <x v="0"/>
    <n v="0"/>
    <x v="38"/>
    <x v="4"/>
    <x v="1"/>
    <n v="95"/>
    <x v="38"/>
    <x v="102"/>
    <n v="718.2"/>
    <x v="0"/>
    <x v="4"/>
    <x v="1"/>
  </r>
  <r>
    <d v="2022-05-02T00:00:00"/>
    <s v="P0013"/>
    <n v="4"/>
    <x v="1"/>
    <x v="1"/>
    <n v="0"/>
    <x v="2"/>
    <x v="2"/>
    <x v="1"/>
    <n v="112"/>
    <x v="2"/>
    <x v="9"/>
    <n v="488.32"/>
    <x v="1"/>
    <x v="4"/>
    <x v="1"/>
  </r>
  <r>
    <d v="2022-05-04T00:00:00"/>
    <s v="P0020"/>
    <n v="10"/>
    <x v="2"/>
    <x v="0"/>
    <n v="0"/>
    <x v="14"/>
    <x v="0"/>
    <x v="2"/>
    <n v="61"/>
    <x v="14"/>
    <x v="224"/>
    <n v="762.5"/>
    <x v="3"/>
    <x v="4"/>
    <x v="1"/>
  </r>
  <r>
    <d v="2022-05-06T00:00:00"/>
    <s v="P0034"/>
    <n v="7"/>
    <x v="2"/>
    <x v="0"/>
    <n v="0"/>
    <x v="13"/>
    <x v="4"/>
    <x v="2"/>
    <n v="55"/>
    <x v="13"/>
    <x v="225"/>
    <n v="408.09999999999997"/>
    <x v="16"/>
    <x v="4"/>
    <x v="1"/>
  </r>
  <r>
    <d v="2022-05-07T00:00:00"/>
    <s v="P0015"/>
    <n v="4"/>
    <x v="1"/>
    <x v="1"/>
    <n v="0"/>
    <x v="27"/>
    <x v="2"/>
    <x v="3"/>
    <n v="12"/>
    <x v="27"/>
    <x v="226"/>
    <n v="62.879999999999995"/>
    <x v="20"/>
    <x v="4"/>
    <x v="1"/>
  </r>
  <r>
    <d v="2022-05-07T00:00:00"/>
    <s v="P0027"/>
    <n v="1"/>
    <x v="1"/>
    <x v="0"/>
    <n v="0"/>
    <x v="26"/>
    <x v="4"/>
    <x v="2"/>
    <n v="48"/>
    <x v="26"/>
    <x v="226"/>
    <n v="57.120000000000005"/>
    <x v="20"/>
    <x v="4"/>
    <x v="1"/>
  </r>
  <r>
    <d v="2022-05-08T00:00:00"/>
    <s v="P0022"/>
    <n v="7"/>
    <x v="1"/>
    <x v="0"/>
    <n v="0"/>
    <x v="22"/>
    <x v="0"/>
    <x v="0"/>
    <n v="121"/>
    <x v="22"/>
    <x v="227"/>
    <n v="990.99"/>
    <x v="21"/>
    <x v="4"/>
    <x v="1"/>
  </r>
  <r>
    <d v="2022-05-09T00:00:00"/>
    <s v="P0017"/>
    <n v="12"/>
    <x v="0"/>
    <x v="1"/>
    <n v="0"/>
    <x v="39"/>
    <x v="2"/>
    <x v="0"/>
    <n v="134"/>
    <x v="39"/>
    <x v="228"/>
    <n v="1881.3600000000001"/>
    <x v="4"/>
    <x v="4"/>
    <x v="1"/>
  </r>
  <r>
    <d v="2022-05-10T00:00:00"/>
    <s v="P0009"/>
    <n v="6"/>
    <x v="2"/>
    <x v="0"/>
    <n v="0"/>
    <x v="37"/>
    <x v="3"/>
    <x v="3"/>
    <n v="6"/>
    <x v="37"/>
    <x v="90"/>
    <n v="47.16"/>
    <x v="26"/>
    <x v="4"/>
    <x v="1"/>
  </r>
  <r>
    <d v="2022-05-12T00:00:00"/>
    <s v="P0011"/>
    <n v="7"/>
    <x v="1"/>
    <x v="1"/>
    <n v="0"/>
    <x v="31"/>
    <x v="2"/>
    <x v="2"/>
    <n v="44"/>
    <x v="31"/>
    <x v="162"/>
    <n v="338.8"/>
    <x v="6"/>
    <x v="4"/>
    <x v="1"/>
  </r>
  <r>
    <d v="2022-05-13T00:00:00"/>
    <s v="P0012"/>
    <n v="5"/>
    <x v="2"/>
    <x v="0"/>
    <n v="0"/>
    <x v="35"/>
    <x v="2"/>
    <x v="1"/>
    <n v="73"/>
    <x v="35"/>
    <x v="229"/>
    <n v="470.85"/>
    <x v="22"/>
    <x v="4"/>
    <x v="1"/>
  </r>
  <r>
    <d v="2022-05-14T00:00:00"/>
    <s v="P0008"/>
    <n v="14"/>
    <x v="2"/>
    <x v="1"/>
    <n v="0"/>
    <x v="25"/>
    <x v="3"/>
    <x v="1"/>
    <n v="83"/>
    <x v="25"/>
    <x v="230"/>
    <n v="1324.68"/>
    <x v="29"/>
    <x v="4"/>
    <x v="1"/>
  </r>
  <r>
    <d v="2022-05-15T00:00:00"/>
    <s v="P0020"/>
    <n v="5"/>
    <x v="1"/>
    <x v="0"/>
    <n v="0"/>
    <x v="14"/>
    <x v="0"/>
    <x v="2"/>
    <n v="61"/>
    <x v="14"/>
    <x v="231"/>
    <n v="381.25"/>
    <x v="17"/>
    <x v="4"/>
    <x v="1"/>
  </r>
  <r>
    <d v="2022-05-16T00:00:00"/>
    <s v="P0010"/>
    <n v="13"/>
    <x v="2"/>
    <x v="1"/>
    <n v="0"/>
    <x v="20"/>
    <x v="2"/>
    <x v="0"/>
    <n v="148"/>
    <x v="20"/>
    <x v="185"/>
    <n v="2135.64"/>
    <x v="23"/>
    <x v="4"/>
    <x v="1"/>
  </r>
  <r>
    <d v="2022-05-16T00:00:00"/>
    <s v="P0031"/>
    <n v="13"/>
    <x v="1"/>
    <x v="0"/>
    <n v="0"/>
    <x v="5"/>
    <x v="4"/>
    <x v="1"/>
    <n v="93"/>
    <x v="5"/>
    <x v="232"/>
    <n v="1354.08"/>
    <x v="23"/>
    <x v="4"/>
    <x v="1"/>
  </r>
  <r>
    <d v="2022-05-17T00:00:00"/>
    <s v="P0027"/>
    <n v="8"/>
    <x v="2"/>
    <x v="1"/>
    <n v="0"/>
    <x v="26"/>
    <x v="4"/>
    <x v="2"/>
    <n v="48"/>
    <x v="26"/>
    <x v="159"/>
    <n v="456.96000000000004"/>
    <x v="30"/>
    <x v="4"/>
    <x v="1"/>
  </r>
  <r>
    <d v="2022-05-18T00:00:00"/>
    <s v="P0027"/>
    <n v="4"/>
    <x v="0"/>
    <x v="0"/>
    <n v="0"/>
    <x v="26"/>
    <x v="4"/>
    <x v="2"/>
    <n v="48"/>
    <x v="26"/>
    <x v="40"/>
    <n v="228.48000000000002"/>
    <x v="7"/>
    <x v="4"/>
    <x v="1"/>
  </r>
  <r>
    <d v="2022-05-18T00:00:00"/>
    <s v="P0038"/>
    <n v="8"/>
    <x v="0"/>
    <x v="0"/>
    <n v="0"/>
    <x v="1"/>
    <x v="1"/>
    <x v="1"/>
    <n v="72"/>
    <x v="1"/>
    <x v="233"/>
    <n v="639.36"/>
    <x v="7"/>
    <x v="4"/>
    <x v="1"/>
  </r>
  <r>
    <d v="2022-05-20T00:00:00"/>
    <s v="P0044"/>
    <n v="15"/>
    <x v="1"/>
    <x v="1"/>
    <n v="0"/>
    <x v="11"/>
    <x v="1"/>
    <x v="1"/>
    <n v="76"/>
    <x v="11"/>
    <x v="125"/>
    <n v="1231.2"/>
    <x v="9"/>
    <x v="4"/>
    <x v="1"/>
  </r>
  <r>
    <d v="2022-05-22T00:00:00"/>
    <s v="P0015"/>
    <n v="12"/>
    <x v="2"/>
    <x v="0"/>
    <n v="0"/>
    <x v="27"/>
    <x v="2"/>
    <x v="3"/>
    <n v="12"/>
    <x v="27"/>
    <x v="66"/>
    <n v="188.64"/>
    <x v="18"/>
    <x v="4"/>
    <x v="1"/>
  </r>
  <r>
    <d v="2022-05-25T00:00:00"/>
    <s v="P0002"/>
    <n v="7"/>
    <x v="1"/>
    <x v="0"/>
    <n v="0"/>
    <x v="29"/>
    <x v="3"/>
    <x v="1"/>
    <n v="105"/>
    <x v="29"/>
    <x v="234"/>
    <n v="999.60000000000014"/>
    <x v="11"/>
    <x v="4"/>
    <x v="1"/>
  </r>
  <r>
    <d v="2022-05-26T00:00:00"/>
    <s v="P0028"/>
    <n v="2"/>
    <x v="2"/>
    <x v="0"/>
    <n v="0"/>
    <x v="33"/>
    <x v="4"/>
    <x v="3"/>
    <n v="37"/>
    <x v="33"/>
    <x v="219"/>
    <n v="83.62"/>
    <x v="12"/>
    <x v="4"/>
    <x v="1"/>
  </r>
  <r>
    <d v="2022-05-26T00:00:00"/>
    <s v="P0027"/>
    <n v="2"/>
    <x v="1"/>
    <x v="0"/>
    <n v="0"/>
    <x v="26"/>
    <x v="4"/>
    <x v="2"/>
    <n v="48"/>
    <x v="26"/>
    <x v="221"/>
    <n v="114.24000000000001"/>
    <x v="12"/>
    <x v="4"/>
    <x v="1"/>
  </r>
  <r>
    <d v="2022-05-28T00:00:00"/>
    <s v="P0041"/>
    <n v="10"/>
    <x v="0"/>
    <x v="1"/>
    <n v="0"/>
    <x v="41"/>
    <x v="1"/>
    <x v="0"/>
    <n v="138"/>
    <x v="41"/>
    <x v="235"/>
    <n v="1738.8"/>
    <x v="14"/>
    <x v="4"/>
    <x v="1"/>
  </r>
  <r>
    <d v="2022-05-28T00:00:00"/>
    <s v="P0008"/>
    <n v="5"/>
    <x v="0"/>
    <x v="0"/>
    <n v="0"/>
    <x v="25"/>
    <x v="3"/>
    <x v="1"/>
    <n v="83"/>
    <x v="25"/>
    <x v="236"/>
    <n v="473.1"/>
    <x v="14"/>
    <x v="4"/>
    <x v="1"/>
  </r>
  <r>
    <d v="2022-05-28T00:00:00"/>
    <s v="P0010"/>
    <n v="9"/>
    <x v="1"/>
    <x v="1"/>
    <n v="0"/>
    <x v="20"/>
    <x v="2"/>
    <x v="0"/>
    <n v="148"/>
    <x v="20"/>
    <x v="69"/>
    <n v="1478.52"/>
    <x v="14"/>
    <x v="4"/>
    <x v="1"/>
  </r>
  <r>
    <d v="2022-05-28T00:00:00"/>
    <s v="P0004"/>
    <n v="12"/>
    <x v="1"/>
    <x v="0"/>
    <n v="0"/>
    <x v="3"/>
    <x v="3"/>
    <x v="2"/>
    <n v="44"/>
    <x v="3"/>
    <x v="237"/>
    <n v="586.08000000000004"/>
    <x v="14"/>
    <x v="4"/>
    <x v="1"/>
  </r>
  <r>
    <d v="2022-05-28T00:00:00"/>
    <s v="P0020"/>
    <n v="14"/>
    <x v="2"/>
    <x v="1"/>
    <n v="0"/>
    <x v="14"/>
    <x v="0"/>
    <x v="2"/>
    <n v="61"/>
    <x v="14"/>
    <x v="238"/>
    <n v="1067.5"/>
    <x v="14"/>
    <x v="4"/>
    <x v="1"/>
  </r>
  <r>
    <d v="2022-05-30T00:00:00"/>
    <s v="P0044"/>
    <n v="9"/>
    <x v="2"/>
    <x v="0"/>
    <n v="0"/>
    <x v="11"/>
    <x v="1"/>
    <x v="1"/>
    <n v="76"/>
    <x v="11"/>
    <x v="22"/>
    <n v="738.72"/>
    <x v="24"/>
    <x v="4"/>
    <x v="1"/>
  </r>
  <r>
    <d v="2022-05-30T00:00:00"/>
    <s v="P0005"/>
    <n v="4"/>
    <x v="0"/>
    <x v="1"/>
    <n v="0"/>
    <x v="24"/>
    <x v="3"/>
    <x v="0"/>
    <n v="133"/>
    <x v="24"/>
    <x v="130"/>
    <n v="622.44000000000005"/>
    <x v="24"/>
    <x v="4"/>
    <x v="1"/>
  </r>
  <r>
    <d v="2022-05-30T00:00:00"/>
    <s v="P0033"/>
    <n v="3"/>
    <x v="1"/>
    <x v="1"/>
    <n v="0"/>
    <x v="38"/>
    <x v="4"/>
    <x v="1"/>
    <n v="95"/>
    <x v="38"/>
    <x v="239"/>
    <n v="359.1"/>
    <x v="24"/>
    <x v="4"/>
    <x v="1"/>
  </r>
  <r>
    <d v="2022-06-03T00:00:00"/>
    <s v="P0008"/>
    <n v="14"/>
    <x v="1"/>
    <x v="0"/>
    <n v="0"/>
    <x v="25"/>
    <x v="3"/>
    <x v="1"/>
    <n v="83"/>
    <x v="25"/>
    <x v="230"/>
    <n v="1324.68"/>
    <x v="2"/>
    <x v="5"/>
    <x v="1"/>
  </r>
  <r>
    <d v="2022-06-10T00:00:00"/>
    <s v="P0028"/>
    <n v="8"/>
    <x v="0"/>
    <x v="0"/>
    <n v="0"/>
    <x v="33"/>
    <x v="4"/>
    <x v="3"/>
    <n v="37"/>
    <x v="33"/>
    <x v="48"/>
    <n v="334.48"/>
    <x v="26"/>
    <x v="5"/>
    <x v="1"/>
  </r>
  <r>
    <d v="2022-06-11T00:00:00"/>
    <s v="P0039"/>
    <n v="13"/>
    <x v="1"/>
    <x v="1"/>
    <n v="0"/>
    <x v="34"/>
    <x v="1"/>
    <x v="3"/>
    <n v="37"/>
    <x v="34"/>
    <x v="137"/>
    <n v="553.15"/>
    <x v="5"/>
    <x v="5"/>
    <x v="1"/>
  </r>
  <r>
    <d v="2022-06-11T00:00:00"/>
    <s v="P0021"/>
    <n v="6"/>
    <x v="2"/>
    <x v="0"/>
    <n v="0"/>
    <x v="32"/>
    <x v="0"/>
    <x v="0"/>
    <n v="126"/>
    <x v="32"/>
    <x v="168"/>
    <n v="975.24"/>
    <x v="5"/>
    <x v="5"/>
    <x v="1"/>
  </r>
  <r>
    <d v="2022-06-13T00:00:00"/>
    <s v="P0026"/>
    <n v="6"/>
    <x v="2"/>
    <x v="1"/>
    <n v="0"/>
    <x v="42"/>
    <x v="4"/>
    <x v="3"/>
    <n v="18"/>
    <x v="42"/>
    <x v="158"/>
    <n v="147.96"/>
    <x v="22"/>
    <x v="5"/>
    <x v="1"/>
  </r>
  <r>
    <d v="2022-06-15T00:00:00"/>
    <s v="P0042"/>
    <n v="15"/>
    <x v="0"/>
    <x v="0"/>
    <n v="0"/>
    <x v="10"/>
    <x v="1"/>
    <x v="0"/>
    <n v="120"/>
    <x v="10"/>
    <x v="240"/>
    <n v="2430"/>
    <x v="17"/>
    <x v="5"/>
    <x v="1"/>
  </r>
  <r>
    <d v="2022-06-16T00:00:00"/>
    <s v="P0029"/>
    <n v="15"/>
    <x v="1"/>
    <x v="1"/>
    <n v="0"/>
    <x v="19"/>
    <x v="4"/>
    <x v="2"/>
    <n v="47"/>
    <x v="19"/>
    <x v="123"/>
    <n v="796.65"/>
    <x v="23"/>
    <x v="5"/>
    <x v="1"/>
  </r>
  <r>
    <d v="2022-06-19T00:00:00"/>
    <s v="P0002"/>
    <n v="8"/>
    <x v="2"/>
    <x v="1"/>
    <n v="0"/>
    <x v="29"/>
    <x v="3"/>
    <x v="1"/>
    <n v="105"/>
    <x v="29"/>
    <x v="61"/>
    <n v="1142.4000000000001"/>
    <x v="8"/>
    <x v="5"/>
    <x v="1"/>
  </r>
  <r>
    <d v="2022-06-21T00:00:00"/>
    <s v="P0017"/>
    <n v="14"/>
    <x v="2"/>
    <x v="1"/>
    <n v="0"/>
    <x v="39"/>
    <x v="2"/>
    <x v="0"/>
    <n v="134"/>
    <x v="39"/>
    <x v="195"/>
    <n v="2194.92"/>
    <x v="10"/>
    <x v="5"/>
    <x v="1"/>
  </r>
  <r>
    <d v="2022-06-22T00:00:00"/>
    <s v="P0040"/>
    <n v="10"/>
    <x v="1"/>
    <x v="1"/>
    <n v="0"/>
    <x v="17"/>
    <x v="1"/>
    <x v="1"/>
    <n v="90"/>
    <x v="17"/>
    <x v="170"/>
    <n v="1152"/>
    <x v="18"/>
    <x v="5"/>
    <x v="1"/>
  </r>
  <r>
    <d v="2022-06-22T00:00:00"/>
    <s v="P0001"/>
    <n v="4"/>
    <x v="2"/>
    <x v="1"/>
    <n v="0"/>
    <x v="16"/>
    <x v="3"/>
    <x v="1"/>
    <n v="98"/>
    <x v="16"/>
    <x v="67"/>
    <n v="415.52"/>
    <x v="18"/>
    <x v="5"/>
    <x v="1"/>
  </r>
  <r>
    <d v="2022-06-23T00:00:00"/>
    <s v="P0004"/>
    <n v="8"/>
    <x v="2"/>
    <x v="0"/>
    <n v="0"/>
    <x v="3"/>
    <x v="3"/>
    <x v="2"/>
    <n v="44"/>
    <x v="3"/>
    <x v="241"/>
    <n v="390.72"/>
    <x v="19"/>
    <x v="5"/>
    <x v="1"/>
  </r>
  <r>
    <d v="2022-06-24T00:00:00"/>
    <s v="P0018"/>
    <n v="7"/>
    <x v="2"/>
    <x v="1"/>
    <n v="0"/>
    <x v="30"/>
    <x v="2"/>
    <x v="3"/>
    <n v="37"/>
    <x v="30"/>
    <x v="60"/>
    <n v="344.47"/>
    <x v="27"/>
    <x v="5"/>
    <x v="1"/>
  </r>
  <r>
    <d v="2022-06-25T00:00:00"/>
    <s v="P0012"/>
    <n v="7"/>
    <x v="1"/>
    <x v="0"/>
    <n v="0"/>
    <x v="35"/>
    <x v="2"/>
    <x v="1"/>
    <n v="73"/>
    <x v="35"/>
    <x v="205"/>
    <n v="659.19"/>
    <x v="11"/>
    <x v="5"/>
    <x v="1"/>
  </r>
  <r>
    <d v="2022-06-26T00:00:00"/>
    <s v="P0034"/>
    <n v="4"/>
    <x v="2"/>
    <x v="1"/>
    <n v="0"/>
    <x v="13"/>
    <x v="4"/>
    <x v="2"/>
    <n v="55"/>
    <x v="13"/>
    <x v="3"/>
    <n v="233.2"/>
    <x v="12"/>
    <x v="5"/>
    <x v="1"/>
  </r>
  <r>
    <d v="2022-06-26T00:00:00"/>
    <s v="P0043"/>
    <n v="12"/>
    <x v="2"/>
    <x v="0"/>
    <n v="0"/>
    <x v="23"/>
    <x v="1"/>
    <x v="1"/>
    <n v="67"/>
    <x v="23"/>
    <x v="242"/>
    <n v="996.96"/>
    <x v="12"/>
    <x v="5"/>
    <x v="1"/>
  </r>
  <r>
    <d v="2022-07-03T00:00:00"/>
    <s v="P0033"/>
    <n v="15"/>
    <x v="2"/>
    <x v="1"/>
    <n v="0"/>
    <x v="38"/>
    <x v="4"/>
    <x v="1"/>
    <n v="95"/>
    <x v="38"/>
    <x v="243"/>
    <n v="1795.5"/>
    <x v="2"/>
    <x v="6"/>
    <x v="1"/>
  </r>
  <r>
    <d v="2022-07-04T00:00:00"/>
    <s v="P0007"/>
    <n v="7"/>
    <x v="2"/>
    <x v="0"/>
    <n v="0"/>
    <x v="36"/>
    <x v="3"/>
    <x v="2"/>
    <n v="43"/>
    <x v="36"/>
    <x v="244"/>
    <n v="334.11"/>
    <x v="3"/>
    <x v="6"/>
    <x v="1"/>
  </r>
  <r>
    <d v="2022-07-05T00:00:00"/>
    <s v="P0025"/>
    <n v="7"/>
    <x v="1"/>
    <x v="1"/>
    <n v="0"/>
    <x v="7"/>
    <x v="0"/>
    <x v="3"/>
    <n v="7"/>
    <x v="7"/>
    <x v="245"/>
    <n v="58.31"/>
    <x v="15"/>
    <x v="6"/>
    <x v="1"/>
  </r>
  <r>
    <d v="2022-07-05T00:00:00"/>
    <s v="P0015"/>
    <n v="8"/>
    <x v="2"/>
    <x v="0"/>
    <n v="0"/>
    <x v="27"/>
    <x v="2"/>
    <x v="3"/>
    <n v="12"/>
    <x v="27"/>
    <x v="221"/>
    <n v="125.75999999999999"/>
    <x v="15"/>
    <x v="6"/>
    <x v="1"/>
  </r>
  <r>
    <d v="2022-07-06T00:00:00"/>
    <s v="P0041"/>
    <n v="2"/>
    <x v="2"/>
    <x v="1"/>
    <n v="0"/>
    <x v="41"/>
    <x v="1"/>
    <x v="0"/>
    <n v="138"/>
    <x v="41"/>
    <x v="246"/>
    <n v="347.76"/>
    <x v="16"/>
    <x v="6"/>
    <x v="1"/>
  </r>
  <r>
    <d v="2022-07-08T00:00:00"/>
    <s v="P0018"/>
    <n v="2"/>
    <x v="2"/>
    <x v="0"/>
    <n v="0"/>
    <x v="30"/>
    <x v="2"/>
    <x v="3"/>
    <n v="37"/>
    <x v="30"/>
    <x v="219"/>
    <n v="98.42"/>
    <x v="21"/>
    <x v="6"/>
    <x v="1"/>
  </r>
  <r>
    <d v="2022-07-10T00:00:00"/>
    <s v="P0032"/>
    <n v="12"/>
    <x v="1"/>
    <x v="1"/>
    <n v="0"/>
    <x v="18"/>
    <x v="4"/>
    <x v="1"/>
    <n v="89"/>
    <x v="18"/>
    <x v="104"/>
    <n v="1409.76"/>
    <x v="26"/>
    <x v="6"/>
    <x v="1"/>
  </r>
  <r>
    <d v="2022-07-12T00:00:00"/>
    <s v="P0028"/>
    <n v="12"/>
    <x v="2"/>
    <x v="1"/>
    <n v="0"/>
    <x v="33"/>
    <x v="4"/>
    <x v="3"/>
    <n v="37"/>
    <x v="33"/>
    <x v="70"/>
    <n v="501.72"/>
    <x v="6"/>
    <x v="6"/>
    <x v="1"/>
  </r>
  <r>
    <d v="2022-07-13T00:00:00"/>
    <s v="P0025"/>
    <n v="7"/>
    <x v="2"/>
    <x v="0"/>
    <n v="0"/>
    <x v="7"/>
    <x v="0"/>
    <x v="3"/>
    <n v="7"/>
    <x v="7"/>
    <x v="245"/>
    <n v="58.31"/>
    <x v="22"/>
    <x v="6"/>
    <x v="1"/>
  </r>
  <r>
    <d v="2022-07-14T00:00:00"/>
    <s v="P0033"/>
    <n v="9"/>
    <x v="2"/>
    <x v="0"/>
    <n v="0"/>
    <x v="38"/>
    <x v="4"/>
    <x v="1"/>
    <n v="95"/>
    <x v="38"/>
    <x v="116"/>
    <n v="1077.3"/>
    <x v="29"/>
    <x v="6"/>
    <x v="1"/>
  </r>
  <r>
    <d v="2022-07-15T00:00:00"/>
    <s v="P0004"/>
    <n v="2"/>
    <x v="1"/>
    <x v="0"/>
    <n v="0"/>
    <x v="3"/>
    <x v="3"/>
    <x v="2"/>
    <n v="44"/>
    <x v="3"/>
    <x v="209"/>
    <n v="97.68"/>
    <x v="17"/>
    <x v="6"/>
    <x v="1"/>
  </r>
  <r>
    <d v="2022-07-17T00:00:00"/>
    <s v="P0041"/>
    <n v="8"/>
    <x v="1"/>
    <x v="1"/>
    <n v="0"/>
    <x v="41"/>
    <x v="1"/>
    <x v="0"/>
    <n v="138"/>
    <x v="41"/>
    <x v="143"/>
    <n v="1391.04"/>
    <x v="30"/>
    <x v="6"/>
    <x v="1"/>
  </r>
  <r>
    <d v="2022-07-18T00:00:00"/>
    <s v="P0010"/>
    <n v="12"/>
    <x v="2"/>
    <x v="0"/>
    <n v="0"/>
    <x v="20"/>
    <x v="2"/>
    <x v="0"/>
    <n v="148"/>
    <x v="20"/>
    <x v="247"/>
    <n v="1971.3600000000001"/>
    <x v="7"/>
    <x v="6"/>
    <x v="1"/>
  </r>
  <r>
    <d v="2022-07-20T00:00:00"/>
    <s v="P0042"/>
    <n v="8"/>
    <x v="0"/>
    <x v="0"/>
    <n v="0"/>
    <x v="10"/>
    <x v="1"/>
    <x v="0"/>
    <n v="120"/>
    <x v="10"/>
    <x v="57"/>
    <n v="1296"/>
    <x v="9"/>
    <x v="6"/>
    <x v="1"/>
  </r>
  <r>
    <d v="2022-07-22T00:00:00"/>
    <s v="P0034"/>
    <n v="6"/>
    <x v="2"/>
    <x v="1"/>
    <n v="0"/>
    <x v="13"/>
    <x v="4"/>
    <x v="2"/>
    <n v="55"/>
    <x v="13"/>
    <x v="19"/>
    <n v="349.79999999999995"/>
    <x v="18"/>
    <x v="6"/>
    <x v="1"/>
  </r>
  <r>
    <d v="2022-07-23T00:00:00"/>
    <s v="P0018"/>
    <n v="2"/>
    <x v="1"/>
    <x v="0"/>
    <n v="0"/>
    <x v="30"/>
    <x v="2"/>
    <x v="3"/>
    <n v="37"/>
    <x v="30"/>
    <x v="219"/>
    <n v="98.42"/>
    <x v="19"/>
    <x v="6"/>
    <x v="1"/>
  </r>
  <r>
    <d v="2022-07-24T00:00:00"/>
    <s v="P0006"/>
    <n v="14"/>
    <x v="2"/>
    <x v="1"/>
    <n v="0"/>
    <x v="15"/>
    <x v="3"/>
    <x v="1"/>
    <n v="75"/>
    <x v="15"/>
    <x v="248"/>
    <n v="1197"/>
    <x v="27"/>
    <x v="6"/>
    <x v="1"/>
  </r>
  <r>
    <d v="2022-07-24T00:00:00"/>
    <s v="P0027"/>
    <n v="1"/>
    <x v="1"/>
    <x v="0"/>
    <n v="0"/>
    <x v="26"/>
    <x v="4"/>
    <x v="2"/>
    <n v="48"/>
    <x v="26"/>
    <x v="226"/>
    <n v="57.120000000000005"/>
    <x v="27"/>
    <x v="6"/>
    <x v="1"/>
  </r>
  <r>
    <d v="2022-07-25T00:00:00"/>
    <s v="P0044"/>
    <n v="2"/>
    <x v="2"/>
    <x v="1"/>
    <n v="0"/>
    <x v="11"/>
    <x v="1"/>
    <x v="1"/>
    <n v="76"/>
    <x v="11"/>
    <x v="249"/>
    <n v="164.16"/>
    <x v="11"/>
    <x v="6"/>
    <x v="1"/>
  </r>
  <r>
    <d v="2022-07-25T00:00:00"/>
    <s v="P0017"/>
    <n v="12"/>
    <x v="2"/>
    <x v="1"/>
    <n v="0"/>
    <x v="39"/>
    <x v="2"/>
    <x v="0"/>
    <n v="134"/>
    <x v="39"/>
    <x v="228"/>
    <n v="1881.3600000000001"/>
    <x v="11"/>
    <x v="6"/>
    <x v="1"/>
  </r>
  <r>
    <d v="2022-07-25T00:00:00"/>
    <s v="P0003"/>
    <n v="13"/>
    <x v="1"/>
    <x v="1"/>
    <n v="0"/>
    <x v="6"/>
    <x v="3"/>
    <x v="1"/>
    <n v="71"/>
    <x v="6"/>
    <x v="250"/>
    <n v="1052.22"/>
    <x v="11"/>
    <x v="6"/>
    <x v="1"/>
  </r>
  <r>
    <d v="2022-07-26T00:00:00"/>
    <s v="P0003"/>
    <n v="10"/>
    <x v="1"/>
    <x v="0"/>
    <n v="0"/>
    <x v="6"/>
    <x v="3"/>
    <x v="1"/>
    <n v="71"/>
    <x v="6"/>
    <x v="251"/>
    <n v="809.4"/>
    <x v="12"/>
    <x v="6"/>
    <x v="1"/>
  </r>
  <r>
    <d v="2022-07-26T00:00:00"/>
    <s v="P0026"/>
    <n v="1"/>
    <x v="1"/>
    <x v="1"/>
    <n v="0"/>
    <x v="42"/>
    <x v="4"/>
    <x v="3"/>
    <n v="18"/>
    <x v="42"/>
    <x v="252"/>
    <n v="24.66"/>
    <x v="12"/>
    <x v="6"/>
    <x v="1"/>
  </r>
  <r>
    <d v="2022-08-03T00:00:00"/>
    <s v="P0012"/>
    <n v="5"/>
    <x v="2"/>
    <x v="1"/>
    <n v="0"/>
    <x v="35"/>
    <x v="2"/>
    <x v="1"/>
    <n v="73"/>
    <x v="35"/>
    <x v="229"/>
    <n v="470.85"/>
    <x v="2"/>
    <x v="7"/>
    <x v="1"/>
  </r>
  <r>
    <d v="2022-08-06T00:00:00"/>
    <s v="P0016"/>
    <n v="9"/>
    <x v="1"/>
    <x v="0"/>
    <n v="0"/>
    <x v="21"/>
    <x v="2"/>
    <x v="3"/>
    <n v="13"/>
    <x v="21"/>
    <x v="253"/>
    <n v="149.76"/>
    <x v="16"/>
    <x v="7"/>
    <x v="1"/>
  </r>
  <r>
    <d v="2022-08-08T00:00:00"/>
    <s v="P0016"/>
    <n v="2"/>
    <x v="2"/>
    <x v="0"/>
    <n v="0"/>
    <x v="21"/>
    <x v="2"/>
    <x v="3"/>
    <n v="13"/>
    <x v="21"/>
    <x v="212"/>
    <n v="33.28"/>
    <x v="21"/>
    <x v="7"/>
    <x v="1"/>
  </r>
  <r>
    <d v="2022-08-08T00:00:00"/>
    <s v="P0032"/>
    <n v="12"/>
    <x v="2"/>
    <x v="1"/>
    <n v="0"/>
    <x v="18"/>
    <x v="4"/>
    <x v="1"/>
    <n v="89"/>
    <x v="18"/>
    <x v="104"/>
    <n v="1409.76"/>
    <x v="21"/>
    <x v="7"/>
    <x v="1"/>
  </r>
  <r>
    <d v="2022-08-08T00:00:00"/>
    <s v="P0021"/>
    <n v="11"/>
    <x v="2"/>
    <x v="1"/>
    <n v="0"/>
    <x v="32"/>
    <x v="0"/>
    <x v="0"/>
    <n v="126"/>
    <x v="32"/>
    <x v="254"/>
    <n v="1787.9399999999998"/>
    <x v="21"/>
    <x v="7"/>
    <x v="1"/>
  </r>
  <r>
    <d v="2022-08-14T00:00:00"/>
    <s v="P0030"/>
    <n v="14"/>
    <x v="2"/>
    <x v="1"/>
    <n v="0"/>
    <x v="28"/>
    <x v="4"/>
    <x v="0"/>
    <n v="148"/>
    <x v="28"/>
    <x v="156"/>
    <n v="2817.92"/>
    <x v="29"/>
    <x v="7"/>
    <x v="1"/>
  </r>
  <r>
    <d v="2022-08-15T00:00:00"/>
    <s v="P0011"/>
    <n v="10"/>
    <x v="0"/>
    <x v="1"/>
    <n v="0"/>
    <x v="31"/>
    <x v="2"/>
    <x v="2"/>
    <n v="44"/>
    <x v="31"/>
    <x v="27"/>
    <n v="484"/>
    <x v="17"/>
    <x v="7"/>
    <x v="1"/>
  </r>
  <r>
    <d v="2022-08-15T00:00:00"/>
    <s v="P0015"/>
    <n v="7"/>
    <x v="2"/>
    <x v="0"/>
    <n v="0"/>
    <x v="27"/>
    <x v="2"/>
    <x v="3"/>
    <n v="12"/>
    <x v="27"/>
    <x v="255"/>
    <n v="110.03999999999999"/>
    <x v="17"/>
    <x v="7"/>
    <x v="1"/>
  </r>
  <r>
    <d v="2022-08-18T00:00:00"/>
    <s v="P0029"/>
    <n v="8"/>
    <x v="1"/>
    <x v="0"/>
    <n v="0"/>
    <x v="19"/>
    <x v="4"/>
    <x v="2"/>
    <n v="47"/>
    <x v="19"/>
    <x v="65"/>
    <n v="424.88"/>
    <x v="7"/>
    <x v="7"/>
    <x v="1"/>
  </r>
  <r>
    <d v="2022-08-18T00:00:00"/>
    <s v="P0010"/>
    <n v="2"/>
    <x v="1"/>
    <x v="1"/>
    <n v="0"/>
    <x v="20"/>
    <x v="2"/>
    <x v="0"/>
    <n v="148"/>
    <x v="20"/>
    <x v="48"/>
    <n v="328.56"/>
    <x v="7"/>
    <x v="7"/>
    <x v="1"/>
  </r>
  <r>
    <d v="2022-08-19T00:00:00"/>
    <s v="P0007"/>
    <n v="3"/>
    <x v="1"/>
    <x v="0"/>
    <n v="0"/>
    <x v="36"/>
    <x v="3"/>
    <x v="2"/>
    <n v="43"/>
    <x v="36"/>
    <x v="256"/>
    <n v="143.19"/>
    <x v="8"/>
    <x v="7"/>
    <x v="1"/>
  </r>
  <r>
    <d v="2022-08-20T00:00:00"/>
    <s v="P0023"/>
    <n v="13"/>
    <x v="2"/>
    <x v="0"/>
    <n v="0"/>
    <x v="12"/>
    <x v="0"/>
    <x v="0"/>
    <n v="141"/>
    <x v="12"/>
    <x v="96"/>
    <n v="1942.98"/>
    <x v="9"/>
    <x v="7"/>
    <x v="1"/>
  </r>
  <r>
    <d v="2022-08-20T00:00:00"/>
    <s v="P0033"/>
    <n v="14"/>
    <x v="2"/>
    <x v="0"/>
    <n v="0"/>
    <x v="38"/>
    <x v="4"/>
    <x v="1"/>
    <n v="95"/>
    <x v="38"/>
    <x v="257"/>
    <n v="1675.8"/>
    <x v="9"/>
    <x v="7"/>
    <x v="1"/>
  </r>
  <r>
    <d v="2022-08-21T00:00:00"/>
    <s v="P0016"/>
    <n v="4"/>
    <x v="2"/>
    <x v="0"/>
    <n v="0"/>
    <x v="21"/>
    <x v="2"/>
    <x v="3"/>
    <n v="13"/>
    <x v="21"/>
    <x v="111"/>
    <n v="66.56"/>
    <x v="10"/>
    <x v="7"/>
    <x v="1"/>
  </r>
  <r>
    <d v="2022-08-23T00:00:00"/>
    <s v="P0044"/>
    <n v="11"/>
    <x v="1"/>
    <x v="0"/>
    <n v="0"/>
    <x v="11"/>
    <x v="1"/>
    <x v="1"/>
    <n v="76"/>
    <x v="11"/>
    <x v="258"/>
    <n v="902.88"/>
    <x v="19"/>
    <x v="7"/>
    <x v="1"/>
  </r>
  <r>
    <d v="2022-08-23T00:00:00"/>
    <s v="P0029"/>
    <n v="14"/>
    <x v="2"/>
    <x v="1"/>
    <n v="0"/>
    <x v="19"/>
    <x v="4"/>
    <x v="2"/>
    <n v="47"/>
    <x v="19"/>
    <x v="184"/>
    <n v="743.54"/>
    <x v="19"/>
    <x v="7"/>
    <x v="1"/>
  </r>
  <r>
    <d v="2022-08-24T00:00:00"/>
    <s v="P0005"/>
    <n v="5"/>
    <x v="2"/>
    <x v="1"/>
    <n v="0"/>
    <x v="24"/>
    <x v="3"/>
    <x v="0"/>
    <n v="133"/>
    <x v="24"/>
    <x v="259"/>
    <n v="778.05000000000007"/>
    <x v="27"/>
    <x v="7"/>
    <x v="1"/>
  </r>
  <r>
    <d v="2022-08-26T00:00:00"/>
    <s v="P0019"/>
    <n v="13"/>
    <x v="0"/>
    <x v="1"/>
    <n v="0"/>
    <x v="40"/>
    <x v="2"/>
    <x v="0"/>
    <n v="150"/>
    <x v="40"/>
    <x v="83"/>
    <n v="2730"/>
    <x v="12"/>
    <x v="7"/>
    <x v="1"/>
  </r>
  <r>
    <d v="2022-08-26T00:00:00"/>
    <s v="P0037"/>
    <n v="8"/>
    <x v="1"/>
    <x v="0"/>
    <n v="0"/>
    <x v="8"/>
    <x v="1"/>
    <x v="1"/>
    <n v="67"/>
    <x v="8"/>
    <x v="124"/>
    <n v="686.08"/>
    <x v="12"/>
    <x v="7"/>
    <x v="1"/>
  </r>
  <r>
    <d v="2022-08-27T00:00:00"/>
    <s v="P0039"/>
    <n v="15"/>
    <x v="0"/>
    <x v="0"/>
    <n v="0"/>
    <x v="34"/>
    <x v="1"/>
    <x v="3"/>
    <n v="37"/>
    <x v="34"/>
    <x v="81"/>
    <n v="638.25"/>
    <x v="13"/>
    <x v="7"/>
    <x v="1"/>
  </r>
  <r>
    <d v="2022-08-28T00:00:00"/>
    <s v="P0005"/>
    <n v="9"/>
    <x v="1"/>
    <x v="0"/>
    <n v="0"/>
    <x v="24"/>
    <x v="3"/>
    <x v="0"/>
    <n v="133"/>
    <x v="24"/>
    <x v="199"/>
    <n v="1400.4900000000002"/>
    <x v="14"/>
    <x v="7"/>
    <x v="1"/>
  </r>
  <r>
    <d v="2022-08-28T00:00:00"/>
    <s v="P0039"/>
    <n v="5"/>
    <x v="2"/>
    <x v="0"/>
    <n v="0"/>
    <x v="34"/>
    <x v="1"/>
    <x v="3"/>
    <n v="37"/>
    <x v="34"/>
    <x v="260"/>
    <n v="212.75"/>
    <x v="14"/>
    <x v="7"/>
    <x v="1"/>
  </r>
  <r>
    <d v="2022-08-30T00:00:00"/>
    <s v="P0006"/>
    <n v="6"/>
    <x v="1"/>
    <x v="1"/>
    <n v="0"/>
    <x v="15"/>
    <x v="3"/>
    <x v="1"/>
    <n v="75"/>
    <x v="15"/>
    <x v="132"/>
    <n v="513"/>
    <x v="24"/>
    <x v="7"/>
    <x v="1"/>
  </r>
  <r>
    <d v="2022-08-30T00:00:00"/>
    <s v="P0043"/>
    <n v="6"/>
    <x v="2"/>
    <x v="1"/>
    <n v="0"/>
    <x v="23"/>
    <x v="1"/>
    <x v="1"/>
    <n v="67"/>
    <x v="23"/>
    <x v="80"/>
    <n v="498.48"/>
    <x v="24"/>
    <x v="7"/>
    <x v="1"/>
  </r>
  <r>
    <d v="2022-08-30T00:00:00"/>
    <s v="P0025"/>
    <n v="5"/>
    <x v="2"/>
    <x v="1"/>
    <n v="0"/>
    <x v="7"/>
    <x v="0"/>
    <x v="3"/>
    <n v="7"/>
    <x v="7"/>
    <x v="20"/>
    <n v="41.65"/>
    <x v="24"/>
    <x v="7"/>
    <x v="1"/>
  </r>
  <r>
    <d v="2022-08-31T00:00:00"/>
    <s v="P0015"/>
    <n v="13"/>
    <x v="2"/>
    <x v="1"/>
    <n v="0"/>
    <x v="27"/>
    <x v="2"/>
    <x v="3"/>
    <n v="12"/>
    <x v="27"/>
    <x v="87"/>
    <n v="204.35999999999999"/>
    <x v="25"/>
    <x v="7"/>
    <x v="1"/>
  </r>
  <r>
    <d v="2022-09-04T00:00:00"/>
    <s v="P0002"/>
    <n v="1"/>
    <x v="2"/>
    <x v="1"/>
    <n v="0"/>
    <x v="29"/>
    <x v="3"/>
    <x v="1"/>
    <n v="105"/>
    <x v="29"/>
    <x v="261"/>
    <n v="142.80000000000001"/>
    <x v="3"/>
    <x v="8"/>
    <x v="1"/>
  </r>
  <r>
    <d v="2022-09-06T00:00:00"/>
    <s v="P0005"/>
    <n v="12"/>
    <x v="0"/>
    <x v="0"/>
    <n v="0"/>
    <x v="24"/>
    <x v="3"/>
    <x v="0"/>
    <n v="133"/>
    <x v="24"/>
    <x v="262"/>
    <n v="1867.3200000000002"/>
    <x v="16"/>
    <x v="8"/>
    <x v="1"/>
  </r>
  <r>
    <d v="2022-09-09T00:00:00"/>
    <s v="P0041"/>
    <n v="9"/>
    <x v="2"/>
    <x v="0"/>
    <n v="0"/>
    <x v="41"/>
    <x v="1"/>
    <x v="0"/>
    <n v="138"/>
    <x v="41"/>
    <x v="198"/>
    <n v="1564.92"/>
    <x v="4"/>
    <x v="8"/>
    <x v="1"/>
  </r>
  <r>
    <d v="2022-09-09T00:00:00"/>
    <s v="P0003"/>
    <n v="3"/>
    <x v="2"/>
    <x v="0"/>
    <n v="0"/>
    <x v="6"/>
    <x v="3"/>
    <x v="1"/>
    <n v="71"/>
    <x v="6"/>
    <x v="134"/>
    <n v="242.82"/>
    <x v="4"/>
    <x v="8"/>
    <x v="1"/>
  </r>
  <r>
    <d v="2022-09-10T00:00:00"/>
    <s v="P0035"/>
    <n v="15"/>
    <x v="1"/>
    <x v="1"/>
    <n v="0"/>
    <x v="4"/>
    <x v="4"/>
    <x v="3"/>
    <n v="5"/>
    <x v="4"/>
    <x v="93"/>
    <n v="100.5"/>
    <x v="26"/>
    <x v="8"/>
    <x v="1"/>
  </r>
  <r>
    <d v="2022-09-10T00:00:00"/>
    <s v="P0038"/>
    <n v="4"/>
    <x v="2"/>
    <x v="1"/>
    <n v="0"/>
    <x v="1"/>
    <x v="1"/>
    <x v="1"/>
    <n v="72"/>
    <x v="1"/>
    <x v="52"/>
    <n v="319.68"/>
    <x v="26"/>
    <x v="8"/>
    <x v="1"/>
  </r>
  <r>
    <d v="2022-09-14T00:00:00"/>
    <s v="P0029"/>
    <n v="3"/>
    <x v="2"/>
    <x v="1"/>
    <n v="0"/>
    <x v="19"/>
    <x v="4"/>
    <x v="2"/>
    <n v="47"/>
    <x v="19"/>
    <x v="182"/>
    <n v="159.32999999999998"/>
    <x v="29"/>
    <x v="8"/>
    <x v="1"/>
  </r>
  <r>
    <d v="2022-09-15T00:00:00"/>
    <s v="P0037"/>
    <n v="15"/>
    <x v="1"/>
    <x v="0"/>
    <n v="0"/>
    <x v="8"/>
    <x v="1"/>
    <x v="1"/>
    <n v="67"/>
    <x v="8"/>
    <x v="207"/>
    <n v="1286.4000000000001"/>
    <x v="17"/>
    <x v="8"/>
    <x v="1"/>
  </r>
  <r>
    <d v="2022-09-18T00:00:00"/>
    <s v="P0026"/>
    <n v="14"/>
    <x v="1"/>
    <x v="1"/>
    <n v="0"/>
    <x v="42"/>
    <x v="4"/>
    <x v="3"/>
    <n v="18"/>
    <x v="42"/>
    <x v="115"/>
    <n v="345.24"/>
    <x v="7"/>
    <x v="8"/>
    <x v="1"/>
  </r>
  <r>
    <d v="2022-09-19T00:00:00"/>
    <s v="P0033"/>
    <n v="8"/>
    <x v="0"/>
    <x v="1"/>
    <n v="0"/>
    <x v="38"/>
    <x v="4"/>
    <x v="1"/>
    <n v="95"/>
    <x v="38"/>
    <x v="131"/>
    <n v="957.6"/>
    <x v="8"/>
    <x v="8"/>
    <x v="1"/>
  </r>
  <r>
    <d v="2022-09-20T00:00:00"/>
    <s v="P0033"/>
    <n v="6"/>
    <x v="2"/>
    <x v="0"/>
    <n v="0"/>
    <x v="38"/>
    <x v="4"/>
    <x v="1"/>
    <n v="95"/>
    <x v="38"/>
    <x v="102"/>
    <n v="718.2"/>
    <x v="9"/>
    <x v="8"/>
    <x v="1"/>
  </r>
  <r>
    <d v="2022-09-20T00:00:00"/>
    <s v="P0001"/>
    <n v="10"/>
    <x v="2"/>
    <x v="0"/>
    <n v="0"/>
    <x v="16"/>
    <x v="3"/>
    <x v="1"/>
    <n v="98"/>
    <x v="16"/>
    <x v="263"/>
    <n v="1038.8"/>
    <x v="9"/>
    <x v="8"/>
    <x v="1"/>
  </r>
  <r>
    <d v="2022-09-21T00:00:00"/>
    <s v="P0018"/>
    <n v="14"/>
    <x v="1"/>
    <x v="0"/>
    <n v="0"/>
    <x v="30"/>
    <x v="2"/>
    <x v="3"/>
    <n v="37"/>
    <x v="30"/>
    <x v="128"/>
    <n v="688.94"/>
    <x v="10"/>
    <x v="8"/>
    <x v="1"/>
  </r>
  <r>
    <d v="2022-09-21T00:00:00"/>
    <s v="P0026"/>
    <n v="5"/>
    <x v="2"/>
    <x v="1"/>
    <n v="0"/>
    <x v="42"/>
    <x v="4"/>
    <x v="3"/>
    <n v="18"/>
    <x v="42"/>
    <x v="264"/>
    <n v="123.3"/>
    <x v="10"/>
    <x v="8"/>
    <x v="1"/>
  </r>
  <r>
    <d v="2022-09-22T00:00:00"/>
    <s v="P0043"/>
    <n v="12"/>
    <x v="1"/>
    <x v="0"/>
    <n v="0"/>
    <x v="23"/>
    <x v="1"/>
    <x v="1"/>
    <n v="67"/>
    <x v="23"/>
    <x v="242"/>
    <n v="996.96"/>
    <x v="18"/>
    <x v="8"/>
    <x v="1"/>
  </r>
  <r>
    <d v="2022-09-23T00:00:00"/>
    <s v="P0012"/>
    <n v="12"/>
    <x v="2"/>
    <x v="0"/>
    <n v="0"/>
    <x v="35"/>
    <x v="2"/>
    <x v="1"/>
    <n v="73"/>
    <x v="35"/>
    <x v="265"/>
    <n v="1130.04"/>
    <x v="19"/>
    <x v="8"/>
    <x v="1"/>
  </r>
  <r>
    <d v="2022-09-24T00:00:00"/>
    <s v="P0032"/>
    <n v="14"/>
    <x v="2"/>
    <x v="0"/>
    <n v="0"/>
    <x v="18"/>
    <x v="4"/>
    <x v="1"/>
    <n v="89"/>
    <x v="18"/>
    <x v="201"/>
    <n v="1644.72"/>
    <x v="27"/>
    <x v="8"/>
    <x v="1"/>
  </r>
  <r>
    <d v="2022-09-24T00:00:00"/>
    <s v="P0032"/>
    <n v="8"/>
    <x v="2"/>
    <x v="1"/>
    <n v="0"/>
    <x v="18"/>
    <x v="4"/>
    <x v="1"/>
    <n v="89"/>
    <x v="18"/>
    <x v="266"/>
    <n v="939.84"/>
    <x v="27"/>
    <x v="8"/>
    <x v="1"/>
  </r>
  <r>
    <d v="2022-09-27T00:00:00"/>
    <s v="P0036"/>
    <n v="4"/>
    <x v="2"/>
    <x v="1"/>
    <n v="0"/>
    <x v="43"/>
    <x v="4"/>
    <x v="1"/>
    <n v="90"/>
    <x v="43"/>
    <x v="72"/>
    <n v="385.2"/>
    <x v="13"/>
    <x v="8"/>
    <x v="1"/>
  </r>
  <r>
    <d v="2022-09-27T00:00:00"/>
    <s v="P0044"/>
    <n v="9"/>
    <x v="2"/>
    <x v="1"/>
    <n v="0"/>
    <x v="11"/>
    <x v="1"/>
    <x v="1"/>
    <n v="76"/>
    <x v="11"/>
    <x v="22"/>
    <n v="738.72"/>
    <x v="13"/>
    <x v="8"/>
    <x v="1"/>
  </r>
  <r>
    <d v="2022-09-27T00:00:00"/>
    <s v="P0038"/>
    <n v="3"/>
    <x v="0"/>
    <x v="1"/>
    <n v="0"/>
    <x v="1"/>
    <x v="1"/>
    <x v="1"/>
    <n v="72"/>
    <x v="1"/>
    <x v="267"/>
    <n v="239.76"/>
    <x v="13"/>
    <x v="8"/>
    <x v="1"/>
  </r>
  <r>
    <d v="2022-09-29T00:00:00"/>
    <s v="P0034"/>
    <n v="13"/>
    <x v="2"/>
    <x v="0"/>
    <n v="0"/>
    <x v="13"/>
    <x v="4"/>
    <x v="2"/>
    <n v="55"/>
    <x v="13"/>
    <x v="268"/>
    <n v="757.9"/>
    <x v="28"/>
    <x v="8"/>
    <x v="1"/>
  </r>
  <r>
    <d v="2022-10-03T00:00:00"/>
    <s v="P0011"/>
    <n v="5"/>
    <x v="2"/>
    <x v="1"/>
    <n v="0"/>
    <x v="31"/>
    <x v="2"/>
    <x v="2"/>
    <n v="44"/>
    <x v="31"/>
    <x v="3"/>
    <n v="242"/>
    <x v="2"/>
    <x v="9"/>
    <x v="1"/>
  </r>
  <r>
    <d v="2022-10-04T00:00:00"/>
    <s v="P0007"/>
    <n v="15"/>
    <x v="2"/>
    <x v="0"/>
    <n v="0"/>
    <x v="36"/>
    <x v="3"/>
    <x v="2"/>
    <n v="43"/>
    <x v="36"/>
    <x v="171"/>
    <n v="715.95"/>
    <x v="3"/>
    <x v="9"/>
    <x v="1"/>
  </r>
  <r>
    <d v="2022-10-06T00:00:00"/>
    <s v="P0035"/>
    <n v="1"/>
    <x v="2"/>
    <x v="0"/>
    <n v="0"/>
    <x v="4"/>
    <x v="4"/>
    <x v="3"/>
    <n v="5"/>
    <x v="4"/>
    <x v="36"/>
    <n v="6.7"/>
    <x v="16"/>
    <x v="9"/>
    <x v="1"/>
  </r>
  <r>
    <d v="2022-10-09T00:00:00"/>
    <s v="P0038"/>
    <n v="14"/>
    <x v="1"/>
    <x v="0"/>
    <n v="0"/>
    <x v="1"/>
    <x v="1"/>
    <x v="1"/>
    <n v="72"/>
    <x v="1"/>
    <x v="154"/>
    <n v="1118.8800000000001"/>
    <x v="4"/>
    <x v="9"/>
    <x v="1"/>
  </r>
  <r>
    <d v="2022-10-10T00:00:00"/>
    <s v="P0019"/>
    <n v="9"/>
    <x v="2"/>
    <x v="0"/>
    <n v="0"/>
    <x v="40"/>
    <x v="2"/>
    <x v="0"/>
    <n v="150"/>
    <x v="40"/>
    <x v="157"/>
    <n v="1890"/>
    <x v="26"/>
    <x v="9"/>
    <x v="1"/>
  </r>
  <r>
    <d v="2022-10-10T00:00:00"/>
    <s v="P0044"/>
    <n v="12"/>
    <x v="1"/>
    <x v="0"/>
    <n v="0"/>
    <x v="11"/>
    <x v="1"/>
    <x v="1"/>
    <n v="76"/>
    <x v="11"/>
    <x v="269"/>
    <n v="984.96"/>
    <x v="26"/>
    <x v="9"/>
    <x v="1"/>
  </r>
  <r>
    <d v="2022-10-11T00:00:00"/>
    <s v="P0008"/>
    <n v="10"/>
    <x v="2"/>
    <x v="0"/>
    <n v="0"/>
    <x v="25"/>
    <x v="3"/>
    <x v="1"/>
    <n v="83"/>
    <x v="25"/>
    <x v="270"/>
    <n v="946.2"/>
    <x v="5"/>
    <x v="9"/>
    <x v="1"/>
  </r>
  <r>
    <d v="2022-10-13T00:00:00"/>
    <s v="P0002"/>
    <n v="15"/>
    <x v="1"/>
    <x v="0"/>
    <n v="0"/>
    <x v="29"/>
    <x v="3"/>
    <x v="1"/>
    <n v="105"/>
    <x v="29"/>
    <x v="271"/>
    <n v="2142"/>
    <x v="22"/>
    <x v="9"/>
    <x v="1"/>
  </r>
  <r>
    <d v="2022-10-14T00:00:00"/>
    <s v="P0044"/>
    <n v="15"/>
    <x v="0"/>
    <x v="0"/>
    <n v="0"/>
    <x v="11"/>
    <x v="1"/>
    <x v="1"/>
    <n v="76"/>
    <x v="11"/>
    <x v="125"/>
    <n v="1231.2"/>
    <x v="29"/>
    <x v="9"/>
    <x v="1"/>
  </r>
  <r>
    <d v="2022-10-15T00:00:00"/>
    <s v="P0015"/>
    <n v="10"/>
    <x v="2"/>
    <x v="1"/>
    <n v="0"/>
    <x v="27"/>
    <x v="2"/>
    <x v="3"/>
    <n v="12"/>
    <x v="27"/>
    <x v="68"/>
    <n v="157.19999999999999"/>
    <x v="17"/>
    <x v="9"/>
    <x v="1"/>
  </r>
  <r>
    <d v="2022-10-16T00:00:00"/>
    <s v="P0036"/>
    <n v="3"/>
    <x v="1"/>
    <x v="0"/>
    <n v="0"/>
    <x v="43"/>
    <x v="4"/>
    <x v="1"/>
    <n v="90"/>
    <x v="43"/>
    <x v="272"/>
    <n v="288.89999999999998"/>
    <x v="23"/>
    <x v="9"/>
    <x v="1"/>
  </r>
  <r>
    <d v="2022-10-23T00:00:00"/>
    <s v="P0024"/>
    <n v="14"/>
    <x v="1"/>
    <x v="1"/>
    <n v="0"/>
    <x v="0"/>
    <x v="0"/>
    <x v="0"/>
    <n v="144"/>
    <x v="0"/>
    <x v="63"/>
    <n v="2197.44"/>
    <x v="19"/>
    <x v="9"/>
    <x v="1"/>
  </r>
  <r>
    <d v="2022-10-30T00:00:00"/>
    <s v="P0042"/>
    <n v="3"/>
    <x v="2"/>
    <x v="1"/>
    <n v="0"/>
    <x v="10"/>
    <x v="1"/>
    <x v="0"/>
    <n v="120"/>
    <x v="10"/>
    <x v="72"/>
    <n v="486"/>
    <x v="24"/>
    <x v="9"/>
    <x v="1"/>
  </r>
  <r>
    <d v="2022-10-31T00:00:00"/>
    <s v="P0038"/>
    <n v="8"/>
    <x v="2"/>
    <x v="0"/>
    <n v="0"/>
    <x v="1"/>
    <x v="1"/>
    <x v="1"/>
    <n v="72"/>
    <x v="1"/>
    <x v="233"/>
    <n v="639.36"/>
    <x v="25"/>
    <x v="9"/>
    <x v="1"/>
  </r>
  <r>
    <d v="2022-11-01T00:00:00"/>
    <s v="P0012"/>
    <n v="15"/>
    <x v="0"/>
    <x v="0"/>
    <n v="0"/>
    <x v="35"/>
    <x v="2"/>
    <x v="1"/>
    <n v="73"/>
    <x v="35"/>
    <x v="273"/>
    <n v="1412.55"/>
    <x v="0"/>
    <x v="10"/>
    <x v="1"/>
  </r>
  <r>
    <d v="2022-11-02T00:00:00"/>
    <s v="P0015"/>
    <n v="15"/>
    <x v="0"/>
    <x v="1"/>
    <n v="0"/>
    <x v="27"/>
    <x v="2"/>
    <x v="3"/>
    <n v="12"/>
    <x v="27"/>
    <x v="153"/>
    <n v="235.79999999999998"/>
    <x v="1"/>
    <x v="10"/>
    <x v="1"/>
  </r>
  <r>
    <d v="2022-11-02T00:00:00"/>
    <s v="P0030"/>
    <n v="15"/>
    <x v="2"/>
    <x v="1"/>
    <n v="0"/>
    <x v="28"/>
    <x v="4"/>
    <x v="0"/>
    <n v="148"/>
    <x v="28"/>
    <x v="194"/>
    <n v="3019.2"/>
    <x v="1"/>
    <x v="10"/>
    <x v="1"/>
  </r>
  <r>
    <d v="2022-11-02T00:00:00"/>
    <s v="P0035"/>
    <n v="5"/>
    <x v="2"/>
    <x v="1"/>
    <n v="0"/>
    <x v="4"/>
    <x v="4"/>
    <x v="3"/>
    <n v="5"/>
    <x v="4"/>
    <x v="274"/>
    <n v="33.5"/>
    <x v="1"/>
    <x v="10"/>
    <x v="1"/>
  </r>
  <r>
    <d v="2022-11-03T00:00:00"/>
    <s v="P0020"/>
    <n v="11"/>
    <x v="1"/>
    <x v="0"/>
    <n v="0"/>
    <x v="14"/>
    <x v="0"/>
    <x v="2"/>
    <n v="61"/>
    <x v="14"/>
    <x v="275"/>
    <n v="838.75"/>
    <x v="2"/>
    <x v="10"/>
    <x v="1"/>
  </r>
  <r>
    <d v="2022-11-04T00:00:00"/>
    <s v="P0008"/>
    <n v="10"/>
    <x v="2"/>
    <x v="0"/>
    <n v="0"/>
    <x v="25"/>
    <x v="3"/>
    <x v="1"/>
    <n v="83"/>
    <x v="25"/>
    <x v="270"/>
    <n v="946.2"/>
    <x v="3"/>
    <x v="10"/>
    <x v="1"/>
  </r>
  <r>
    <d v="2022-11-05T00:00:00"/>
    <s v="P0019"/>
    <n v="15"/>
    <x v="2"/>
    <x v="1"/>
    <n v="0"/>
    <x v="40"/>
    <x v="2"/>
    <x v="0"/>
    <n v="150"/>
    <x v="40"/>
    <x v="276"/>
    <n v="3150"/>
    <x v="15"/>
    <x v="10"/>
    <x v="1"/>
  </r>
  <r>
    <d v="2022-11-06T00:00:00"/>
    <s v="P0043"/>
    <n v="13"/>
    <x v="2"/>
    <x v="1"/>
    <n v="0"/>
    <x v="23"/>
    <x v="1"/>
    <x v="1"/>
    <n v="67"/>
    <x v="23"/>
    <x v="277"/>
    <n v="1080.04"/>
    <x v="16"/>
    <x v="10"/>
    <x v="1"/>
  </r>
  <r>
    <d v="2022-11-06T00:00:00"/>
    <s v="P0015"/>
    <n v="13"/>
    <x v="1"/>
    <x v="0"/>
    <n v="0"/>
    <x v="27"/>
    <x v="2"/>
    <x v="3"/>
    <n v="12"/>
    <x v="27"/>
    <x v="87"/>
    <n v="204.35999999999999"/>
    <x v="16"/>
    <x v="10"/>
    <x v="1"/>
  </r>
  <r>
    <d v="2022-11-06T00:00:00"/>
    <s v="P0042"/>
    <n v="13"/>
    <x v="2"/>
    <x v="1"/>
    <n v="0"/>
    <x v="10"/>
    <x v="1"/>
    <x v="0"/>
    <n v="120"/>
    <x v="10"/>
    <x v="278"/>
    <n v="2106"/>
    <x v="16"/>
    <x v="10"/>
    <x v="1"/>
  </r>
  <r>
    <d v="2022-11-07T00:00:00"/>
    <s v="P0040"/>
    <n v="13"/>
    <x v="1"/>
    <x v="1"/>
    <n v="0"/>
    <x v="17"/>
    <x v="1"/>
    <x v="1"/>
    <n v="90"/>
    <x v="17"/>
    <x v="279"/>
    <n v="1497.6000000000001"/>
    <x v="20"/>
    <x v="10"/>
    <x v="1"/>
  </r>
  <r>
    <d v="2022-11-08T00:00:00"/>
    <s v="P0036"/>
    <n v="11"/>
    <x v="0"/>
    <x v="1"/>
    <n v="0"/>
    <x v="43"/>
    <x v="4"/>
    <x v="1"/>
    <n v="90"/>
    <x v="43"/>
    <x v="95"/>
    <n v="1059.3"/>
    <x v="21"/>
    <x v="10"/>
    <x v="1"/>
  </r>
  <r>
    <d v="2022-11-08T00:00:00"/>
    <s v="P0019"/>
    <n v="10"/>
    <x v="0"/>
    <x v="0"/>
    <n v="0"/>
    <x v="40"/>
    <x v="2"/>
    <x v="0"/>
    <n v="150"/>
    <x v="40"/>
    <x v="280"/>
    <n v="2100"/>
    <x v="21"/>
    <x v="10"/>
    <x v="1"/>
  </r>
  <r>
    <d v="2022-11-09T00:00:00"/>
    <s v="P0027"/>
    <n v="8"/>
    <x v="1"/>
    <x v="1"/>
    <n v="0"/>
    <x v="26"/>
    <x v="4"/>
    <x v="2"/>
    <n v="48"/>
    <x v="26"/>
    <x v="159"/>
    <n v="456.96000000000004"/>
    <x v="4"/>
    <x v="10"/>
    <x v="1"/>
  </r>
  <r>
    <d v="2022-11-10T00:00:00"/>
    <s v="P0018"/>
    <n v="7"/>
    <x v="2"/>
    <x v="0"/>
    <n v="0"/>
    <x v="30"/>
    <x v="2"/>
    <x v="3"/>
    <n v="37"/>
    <x v="30"/>
    <x v="60"/>
    <n v="344.47"/>
    <x v="26"/>
    <x v="10"/>
    <x v="1"/>
  </r>
  <r>
    <d v="2022-11-13T00:00:00"/>
    <s v="P0027"/>
    <n v="10"/>
    <x v="0"/>
    <x v="1"/>
    <n v="0"/>
    <x v="26"/>
    <x v="4"/>
    <x v="2"/>
    <n v="48"/>
    <x v="26"/>
    <x v="10"/>
    <n v="571.20000000000005"/>
    <x v="22"/>
    <x v="10"/>
    <x v="1"/>
  </r>
  <r>
    <d v="2022-11-14T00:00:00"/>
    <s v="P0002"/>
    <n v="1"/>
    <x v="2"/>
    <x v="1"/>
    <n v="0"/>
    <x v="29"/>
    <x v="3"/>
    <x v="1"/>
    <n v="105"/>
    <x v="29"/>
    <x v="261"/>
    <n v="142.80000000000001"/>
    <x v="29"/>
    <x v="10"/>
    <x v="1"/>
  </r>
  <r>
    <d v="2022-11-15T00:00:00"/>
    <s v="P0012"/>
    <n v="14"/>
    <x v="2"/>
    <x v="1"/>
    <n v="0"/>
    <x v="35"/>
    <x v="2"/>
    <x v="1"/>
    <n v="73"/>
    <x v="35"/>
    <x v="56"/>
    <n v="1318.38"/>
    <x v="17"/>
    <x v="10"/>
    <x v="1"/>
  </r>
  <r>
    <d v="2022-11-16T00:00:00"/>
    <s v="P0017"/>
    <n v="8"/>
    <x v="1"/>
    <x v="0"/>
    <n v="0"/>
    <x v="39"/>
    <x v="2"/>
    <x v="0"/>
    <n v="134"/>
    <x v="39"/>
    <x v="281"/>
    <n v="1254.24"/>
    <x v="23"/>
    <x v="10"/>
    <x v="1"/>
  </r>
  <r>
    <d v="2022-11-18T00:00:00"/>
    <s v="P0034"/>
    <n v="8"/>
    <x v="2"/>
    <x v="1"/>
    <n v="0"/>
    <x v="13"/>
    <x v="4"/>
    <x v="2"/>
    <n v="55"/>
    <x v="13"/>
    <x v="27"/>
    <n v="466.4"/>
    <x v="7"/>
    <x v="10"/>
    <x v="1"/>
  </r>
  <r>
    <d v="2022-11-21T00:00:00"/>
    <s v="P0020"/>
    <n v="6"/>
    <x v="2"/>
    <x v="1"/>
    <n v="0"/>
    <x v="14"/>
    <x v="0"/>
    <x v="2"/>
    <n v="61"/>
    <x v="14"/>
    <x v="282"/>
    <n v="457.5"/>
    <x v="10"/>
    <x v="10"/>
    <x v="1"/>
  </r>
  <r>
    <d v="2022-11-23T00:00:00"/>
    <s v="P0036"/>
    <n v="12"/>
    <x v="1"/>
    <x v="0"/>
    <n v="0"/>
    <x v="43"/>
    <x v="4"/>
    <x v="1"/>
    <n v="90"/>
    <x v="43"/>
    <x v="1"/>
    <n v="1155.5999999999999"/>
    <x v="19"/>
    <x v="10"/>
    <x v="1"/>
  </r>
  <r>
    <d v="2022-11-25T00:00:00"/>
    <s v="P0004"/>
    <n v="5"/>
    <x v="2"/>
    <x v="1"/>
    <n v="0"/>
    <x v="3"/>
    <x v="3"/>
    <x v="2"/>
    <n v="44"/>
    <x v="3"/>
    <x v="3"/>
    <n v="244.20000000000002"/>
    <x v="11"/>
    <x v="10"/>
    <x v="1"/>
  </r>
  <r>
    <d v="2022-11-26T00:00:00"/>
    <s v="P0032"/>
    <n v="5"/>
    <x v="2"/>
    <x v="0"/>
    <n v="0"/>
    <x v="18"/>
    <x v="4"/>
    <x v="1"/>
    <n v="89"/>
    <x v="18"/>
    <x v="283"/>
    <n v="587.4"/>
    <x v="12"/>
    <x v="10"/>
    <x v="1"/>
  </r>
  <r>
    <d v="2022-11-27T00:00:00"/>
    <s v="P0034"/>
    <n v="15"/>
    <x v="2"/>
    <x v="0"/>
    <n v="0"/>
    <x v="13"/>
    <x v="4"/>
    <x v="2"/>
    <n v="55"/>
    <x v="13"/>
    <x v="284"/>
    <n v="874.5"/>
    <x v="13"/>
    <x v="10"/>
    <x v="1"/>
  </r>
  <r>
    <d v="2022-11-28T00:00:00"/>
    <s v="P0031"/>
    <n v="8"/>
    <x v="2"/>
    <x v="1"/>
    <n v="0"/>
    <x v="5"/>
    <x v="4"/>
    <x v="1"/>
    <n v="93"/>
    <x v="5"/>
    <x v="285"/>
    <n v="833.28"/>
    <x v="14"/>
    <x v="10"/>
    <x v="1"/>
  </r>
  <r>
    <d v="2022-11-30T00:00:00"/>
    <s v="P0015"/>
    <n v="2"/>
    <x v="2"/>
    <x v="0"/>
    <n v="0"/>
    <x v="27"/>
    <x v="2"/>
    <x v="3"/>
    <n v="12"/>
    <x v="27"/>
    <x v="118"/>
    <n v="31.439999999999998"/>
    <x v="24"/>
    <x v="10"/>
    <x v="1"/>
  </r>
  <r>
    <d v="2022-12-03T00:00:00"/>
    <s v="P0028"/>
    <n v="5"/>
    <x v="0"/>
    <x v="1"/>
    <n v="0"/>
    <x v="33"/>
    <x v="4"/>
    <x v="3"/>
    <n v="37"/>
    <x v="33"/>
    <x v="260"/>
    <n v="209.05"/>
    <x v="2"/>
    <x v="11"/>
    <x v="1"/>
  </r>
  <r>
    <d v="2022-12-04T00:00:00"/>
    <s v="P0026"/>
    <n v="10"/>
    <x v="2"/>
    <x v="1"/>
    <n v="0"/>
    <x v="42"/>
    <x v="4"/>
    <x v="3"/>
    <n v="18"/>
    <x v="42"/>
    <x v="153"/>
    <n v="246.6"/>
    <x v="3"/>
    <x v="11"/>
    <x v="1"/>
  </r>
  <r>
    <d v="2022-12-04T00:00:00"/>
    <s v="P0044"/>
    <n v="15"/>
    <x v="2"/>
    <x v="1"/>
    <n v="0"/>
    <x v="11"/>
    <x v="1"/>
    <x v="1"/>
    <n v="76"/>
    <x v="11"/>
    <x v="125"/>
    <n v="1231.2"/>
    <x v="3"/>
    <x v="11"/>
    <x v="1"/>
  </r>
  <r>
    <d v="2022-12-07T00:00:00"/>
    <s v="P0038"/>
    <n v="12"/>
    <x v="2"/>
    <x v="1"/>
    <n v="0"/>
    <x v="1"/>
    <x v="1"/>
    <x v="1"/>
    <n v="72"/>
    <x v="1"/>
    <x v="286"/>
    <n v="959.04"/>
    <x v="20"/>
    <x v="11"/>
    <x v="1"/>
  </r>
  <r>
    <d v="2022-12-07T00:00:00"/>
    <s v="P0016"/>
    <n v="13"/>
    <x v="2"/>
    <x v="0"/>
    <n v="0"/>
    <x v="21"/>
    <x v="2"/>
    <x v="3"/>
    <n v="13"/>
    <x v="21"/>
    <x v="30"/>
    <n v="216.32"/>
    <x v="20"/>
    <x v="11"/>
    <x v="1"/>
  </r>
  <r>
    <d v="2022-12-07T00:00:00"/>
    <s v="P0038"/>
    <n v="5"/>
    <x v="2"/>
    <x v="1"/>
    <n v="0"/>
    <x v="1"/>
    <x v="1"/>
    <x v="1"/>
    <n v="72"/>
    <x v="1"/>
    <x v="72"/>
    <n v="399.6"/>
    <x v="20"/>
    <x v="11"/>
    <x v="1"/>
  </r>
  <r>
    <d v="2022-12-11T00:00:00"/>
    <s v="P0027"/>
    <n v="5"/>
    <x v="2"/>
    <x v="0"/>
    <n v="0"/>
    <x v="26"/>
    <x v="4"/>
    <x v="2"/>
    <n v="48"/>
    <x v="26"/>
    <x v="94"/>
    <n v="285.60000000000002"/>
    <x v="5"/>
    <x v="11"/>
    <x v="1"/>
  </r>
  <r>
    <d v="2022-12-11T00:00:00"/>
    <s v="P0013"/>
    <n v="9"/>
    <x v="0"/>
    <x v="0"/>
    <n v="0"/>
    <x v="2"/>
    <x v="2"/>
    <x v="1"/>
    <n v="112"/>
    <x v="2"/>
    <x v="154"/>
    <n v="1098.72"/>
    <x v="5"/>
    <x v="11"/>
    <x v="1"/>
  </r>
  <r>
    <d v="2022-12-11T00:00:00"/>
    <s v="P0014"/>
    <n v="10"/>
    <x v="1"/>
    <x v="1"/>
    <n v="0"/>
    <x v="9"/>
    <x v="2"/>
    <x v="1"/>
    <n v="112"/>
    <x v="9"/>
    <x v="287"/>
    <n v="1467.2"/>
    <x v="5"/>
    <x v="11"/>
    <x v="1"/>
  </r>
  <r>
    <d v="2022-12-12T00:00:00"/>
    <s v="P0030"/>
    <n v="9"/>
    <x v="0"/>
    <x v="1"/>
    <n v="0"/>
    <x v="28"/>
    <x v="4"/>
    <x v="0"/>
    <n v="148"/>
    <x v="28"/>
    <x v="69"/>
    <n v="1811.52"/>
    <x v="6"/>
    <x v="11"/>
    <x v="1"/>
  </r>
  <r>
    <d v="2022-12-12T00:00:00"/>
    <s v="P0041"/>
    <n v="10"/>
    <x v="0"/>
    <x v="0"/>
    <n v="0"/>
    <x v="41"/>
    <x v="1"/>
    <x v="0"/>
    <n v="138"/>
    <x v="41"/>
    <x v="235"/>
    <n v="1738.8"/>
    <x v="6"/>
    <x v="11"/>
    <x v="1"/>
  </r>
  <r>
    <d v="2022-12-14T00:00:00"/>
    <s v="P0005"/>
    <n v="4"/>
    <x v="2"/>
    <x v="1"/>
    <n v="0"/>
    <x v="24"/>
    <x v="3"/>
    <x v="0"/>
    <n v="133"/>
    <x v="24"/>
    <x v="130"/>
    <n v="622.44000000000005"/>
    <x v="29"/>
    <x v="11"/>
    <x v="1"/>
  </r>
  <r>
    <d v="2022-12-15T00:00:00"/>
    <s v="P0009"/>
    <n v="13"/>
    <x v="2"/>
    <x v="0"/>
    <n v="0"/>
    <x v="37"/>
    <x v="3"/>
    <x v="3"/>
    <n v="6"/>
    <x v="37"/>
    <x v="88"/>
    <n v="102.17999999999999"/>
    <x v="17"/>
    <x v="11"/>
    <x v="1"/>
  </r>
  <r>
    <d v="2022-12-19T00:00:00"/>
    <s v="P0044"/>
    <n v="7"/>
    <x v="2"/>
    <x v="0"/>
    <n v="0"/>
    <x v="11"/>
    <x v="1"/>
    <x v="1"/>
    <n v="76"/>
    <x v="11"/>
    <x v="130"/>
    <n v="574.55999999999995"/>
    <x v="8"/>
    <x v="11"/>
    <x v="1"/>
  </r>
  <r>
    <d v="2022-12-19T00:00:00"/>
    <s v="P0011"/>
    <n v="14"/>
    <x v="2"/>
    <x v="1"/>
    <n v="0"/>
    <x v="31"/>
    <x v="2"/>
    <x v="2"/>
    <n v="44"/>
    <x v="31"/>
    <x v="189"/>
    <n v="677.6"/>
    <x v="8"/>
    <x v="11"/>
    <x v="1"/>
  </r>
  <r>
    <d v="2022-12-19T00:00:00"/>
    <s v="P0009"/>
    <n v="11"/>
    <x v="1"/>
    <x v="0"/>
    <n v="0"/>
    <x v="37"/>
    <x v="3"/>
    <x v="3"/>
    <n v="6"/>
    <x v="37"/>
    <x v="288"/>
    <n v="86.46"/>
    <x v="8"/>
    <x v="11"/>
    <x v="1"/>
  </r>
  <r>
    <d v="2022-12-21T00:00:00"/>
    <s v="P0006"/>
    <n v="10"/>
    <x v="2"/>
    <x v="0"/>
    <n v="0"/>
    <x v="15"/>
    <x v="3"/>
    <x v="1"/>
    <n v="75"/>
    <x v="15"/>
    <x v="107"/>
    <n v="855"/>
    <x v="10"/>
    <x v="11"/>
    <x v="1"/>
  </r>
  <r>
    <d v="2022-12-29T00:00:00"/>
    <s v="P0008"/>
    <n v="15"/>
    <x v="2"/>
    <x v="0"/>
    <n v="0"/>
    <x v="25"/>
    <x v="3"/>
    <x v="1"/>
    <n v="83"/>
    <x v="25"/>
    <x v="89"/>
    <n v="1419.3000000000002"/>
    <x v="28"/>
    <x v="11"/>
    <x v="1"/>
  </r>
  <r>
    <d v="2022-12-29T00:00:00"/>
    <s v="P0042"/>
    <n v="1"/>
    <x v="0"/>
    <x v="1"/>
    <n v="0"/>
    <x v="10"/>
    <x v="1"/>
    <x v="0"/>
    <n v="120"/>
    <x v="10"/>
    <x v="68"/>
    <n v="162"/>
    <x v="28"/>
    <x v="11"/>
    <x v="1"/>
  </r>
  <r>
    <d v="2022-12-30T00:00:00"/>
    <s v="P0041"/>
    <n v="14"/>
    <x v="2"/>
    <x v="0"/>
    <n v="0"/>
    <x v="41"/>
    <x v="1"/>
    <x v="0"/>
    <n v="138"/>
    <x v="41"/>
    <x v="183"/>
    <n v="2434.3199999999997"/>
    <x v="24"/>
    <x v="11"/>
    <x v="1"/>
  </r>
  <r>
    <d v="2022-12-31T00:00:00"/>
    <s v="P0033"/>
    <n v="12"/>
    <x v="1"/>
    <x v="0"/>
    <n v="0"/>
    <x v="38"/>
    <x v="4"/>
    <x v="1"/>
    <n v="95"/>
    <x v="38"/>
    <x v="125"/>
    <n v="1436.4"/>
    <x v="25"/>
    <x v="11"/>
    <x v="1"/>
  </r>
  <r>
    <d v="2022-12-31T00:00:00"/>
    <s v="P0011"/>
    <n v="6"/>
    <x v="1"/>
    <x v="0"/>
    <n v="0"/>
    <x v="31"/>
    <x v="2"/>
    <x v="2"/>
    <n v="44"/>
    <x v="31"/>
    <x v="166"/>
    <n v="290.39999999999998"/>
    <x v="25"/>
    <x v="11"/>
    <x v="1"/>
  </r>
  <r>
    <d v="2022-12-31T00:00:00"/>
    <s v="P0011"/>
    <n v="3"/>
    <x v="0"/>
    <x v="1"/>
    <n v="0"/>
    <x v="31"/>
    <x v="2"/>
    <x v="2"/>
    <n v="44"/>
    <x v="31"/>
    <x v="165"/>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44AA9B-3A85-4E00-ACA0-D1C2E5B256F9}" name="Monthly"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DA7046-0CF2-4912-872E-ECAB96CC424B}" name="Product" cacheId="4"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P3:S47"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sortType="ascending"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sd="0"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1">
    <format dxfId="36">
      <pivotArea dataOnly="0" labelOnly="1" fieldPosition="0">
        <references count="1">
          <reference field="6"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A46F9E-2053-4DF3-A70B-DDFBA7955158}" name="PAYMENT MODE"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P1:AQ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4" count="1" selected="0">
            <x v="0"/>
          </reference>
        </references>
      </pivotArea>
    </chartFormat>
    <chartFormat chart="6" format="9">
      <pivotArea type="data" outline="0" fieldPosition="0">
        <references count="2">
          <reference field="4294967294" count="1" selected="0">
            <x v="0"/>
          </reference>
          <reference field="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4" count="1" selected="0">
            <x v="0"/>
          </reference>
        </references>
      </pivotArea>
    </chartFormat>
    <chartFormat chart="7" format="1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1A1327-9E5B-4627-9F41-9BFB9DFABF43}" name="Category"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1:AG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8D696E-465D-426F-830C-3DC6E958DBD5}" name="SALE TYPE"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2">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3" count="1" selected="0">
            <x v="0"/>
          </reference>
        </references>
      </pivotArea>
    </chartFormat>
    <chartFormat chart="9" format="11">
      <pivotArea type="data" outline="0" fieldPosition="0">
        <references count="2">
          <reference field="4294967294" count="1" selected="0">
            <x v="0"/>
          </reference>
          <reference field="3" count="1" selected="0">
            <x v="1"/>
          </reference>
        </references>
      </pivotArea>
    </chartFormat>
    <chartFormat chart="9" format="12">
      <pivotArea type="data" outline="0" fieldPosition="0">
        <references count="2">
          <reference field="4294967294" count="1" selected="0">
            <x v="0"/>
          </reference>
          <reference field="3"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3" count="1" selected="0">
            <x v="0"/>
          </reference>
        </references>
      </pivotArea>
    </chartFormat>
    <chartFormat chart="10" format="15">
      <pivotArea type="data" outline="0" fieldPosition="0">
        <references count="2">
          <reference field="4294967294" count="1" selected="0">
            <x v="0"/>
          </reference>
          <reference field="3" count="1" selected="0">
            <x v="1"/>
          </reference>
        </references>
      </pivotArea>
    </chartFormat>
    <chartFormat chart="10" format="1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6B0ECF-879D-4AEE-BF0E-38F5593E8DBF}" name="Daily"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6">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5">
    <chartFormat chart="19"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30" format="3"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F69902-DC35-40FA-BB54-DBD2C0EF8978}" name="TotalSale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103668EF-4559-477C-8DD8-AA8FA0677213}" sourceName="SALE TYPE">
  <pivotTables>
    <pivotTable tabId="5" name="Daily"/>
    <pivotTable tabId="5" name="Category"/>
    <pivotTable tabId="5" name="Monthly"/>
    <pivotTable tabId="5" name="PAYMENT MODE"/>
    <pivotTable tabId="5" name="Product"/>
    <pivotTable tabId="5" name="TotalSales"/>
  </pivotTables>
  <data>
    <tabular pivotCacheId="153342450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E900CC51-650E-4C97-A746-78C69A3CDC69}" sourceName="PAYMENT MODE">
  <pivotTables>
    <pivotTable tabId="5" name="Daily"/>
    <pivotTable tabId="5" name="Monthly"/>
    <pivotTable tabId="5" name="Product"/>
    <pivotTable tabId="5" name="SALE TYPE"/>
    <pivotTable tabId="5" name="TotalSales"/>
    <pivotTable tabId="5" name="Category"/>
  </pivotTables>
  <data>
    <tabular pivotCacheId="153342450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BE73B4D5-92EC-43BB-A7AF-78A0309A3021}" sourceName="Month">
  <pivotTables>
    <pivotTable tabId="5" name="Daily"/>
    <pivotTable tabId="5" name="Category"/>
    <pivotTable tabId="5" name="PAYMENT MODE"/>
    <pivotTable tabId="5" name="Product"/>
    <pivotTable tabId="5" name="SALE TYPE"/>
    <pivotTable tabId="5" name="TotalSales"/>
  </pivotTables>
  <data>
    <tabular pivotCacheId="153342450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17BAB31-C9A9-4EF9-87F0-FF8DD6CC4655}" sourceName="Year">
  <pivotTables>
    <pivotTable tabId="5" name="Daily"/>
    <pivotTable tabId="5" name="Category"/>
    <pivotTable tabId="5" name="Monthly"/>
    <pivotTable tabId="5" name="PAYMENT MODE"/>
    <pivotTable tabId="5" name="Product"/>
    <pivotTable tabId="5" name="SALE TYPE"/>
    <pivotTable tabId="5" name="TotalSales"/>
  </pivotTables>
  <data>
    <tabular pivotCacheId="15334245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4" xr10:uid="{52DBB031-2504-44D7-8548-1F419E89D755}" cache="Slicer_SALE_TYPE1" caption="SALE TYPE" style="SlicerStyleDark1" rowHeight="241300"/>
  <slicer name="PAYMENT MODE 4" xr10:uid="{0D5D5DAE-CFAD-4003-819C-E6877349938A}" cache="Slicer_PAYMENT_MODE1" caption="PAYMENT MODE" style="SlicerStyleDark1" rowHeight="241300"/>
  <slicer name="Month 4" xr10:uid="{D33E48AE-7E3B-4862-978A-15254812284C}" cache="Slicer_Month1" caption="Month" columnCount="12" style="SlicerStyleDark1" rowHeight="241300"/>
  <slicer name="Year 4" xr10:uid="{66FF4C19-F965-420A-8755-E2EAD532E077}" cache="Slicer_Year1" caption="Year"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3" xr10:uid="{056974B6-EA5D-4FE2-BBE2-B506894E1D5A}" cache="Slicer_SALE_TYPE1" caption="SALE TYPE" style="SlicerStyleDark1" rowHeight="241300"/>
  <slicer name="PAYMENT MODE 3" xr10:uid="{36128501-CA66-4C5D-85F2-F517E4B36BEB}" cache="Slicer_PAYMENT_MODE1" caption="PAYMENT MODE" style="SlicerStyleDark1" rowHeight="241300"/>
  <slicer name="Month 3" xr10:uid="{5F2438C1-4785-4F04-A85C-CBEFB0887C38}" cache="Slicer_Month1" caption="Month" columnCount="12" style="SlicerStyleDark1" rowHeight="241300"/>
  <slicer name="Year 3" xr10:uid="{F2F3ACC0-E041-4607-8F53-65085772D14E}" cache="Slicer_Year1" caption="Year"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5" headerRowBorderDxfId="34">
  <autoFilter ref="A1:P528" xr:uid="{60351B27-4213-4B50-AF1E-6DD234ED1CD8}"/>
  <sortState xmlns:xlrd2="http://schemas.microsoft.com/office/spreadsheetml/2017/richdata2" ref="A2:E527">
    <sortCondition ref="A1:A527"/>
  </sortState>
  <tableColumns count="16">
    <tableColumn id="1" xr3:uid="{7E2D9722-C99A-4D79-AD8A-A4AF24D31B15}" name="DATE" dataDxfId="33"/>
    <tableColumn id="3" xr3:uid="{1B687DA1-746A-409E-8132-464ADA2D65F7}" name="PRODUCT ID" dataDxfId="32"/>
    <tableColumn id="2" xr3:uid="{3D21C161-3520-4EEB-95C2-BC89A67F811B}" name="QUANTITY" dataDxfId="31"/>
    <tableColumn id="4" xr3:uid="{51AFA112-3989-4C7A-B537-003512753602}" name="SALE TYPE" dataDxfId="30"/>
    <tableColumn id="5" xr3:uid="{057B8FDA-60FB-4816-999C-2030B688B9CF}" name="PAYMENT MODE" dataDxfId="29"/>
    <tableColumn id="6" xr3:uid="{A77A9445-20AF-4122-92EB-C3706E536AB4}" name="DISCOUNT %" dataDxfId="28"/>
    <tableColumn id="7" xr3:uid="{460574DE-470D-4F6E-9495-6C9AC7B1F2F9}" name="PRODUCT" dataDxfId="27">
      <calculatedColumnFormula>VLOOKUP(InputData[[#This Row],[PRODUCT ID]],MasterData[],2,0)</calculatedColumnFormula>
    </tableColumn>
    <tableColumn id="8" xr3:uid="{6DD67F82-FC6E-4692-B12E-D2DFF1B2E9B5}" name="CATEGORY" dataDxfId="26">
      <calculatedColumnFormula>VLOOKUP(InputData[[#This Row],[PRODUCT ID]],MasterData[],3,0)</calculatedColumnFormula>
    </tableColumn>
    <tableColumn id="9" xr3:uid="{2450654B-FD5C-4C46-A372-BA97A9D6BDC7}" name="UOM" dataDxfId="25">
      <calculatedColumnFormula>VLOOKUP(InputData[[#This Row],[PRODUCT ID]],MasterData[],4,0)</calculatedColumnFormula>
    </tableColumn>
    <tableColumn id="10" xr3:uid="{315DBC2D-277A-4BEC-82F7-4B0B11F950C7}" name="BUYING PRIZE" dataDxfId="24">
      <calculatedColumnFormula>VLOOKUP(InputData[[#This Row],[PRODUCT ID]],MasterData[],5,0)</calculatedColumnFormula>
    </tableColumn>
    <tableColumn id="11" xr3:uid="{5F99541D-2055-4B26-A1FF-5E138141A612}" name="SELLING PRICE" dataDxfId="23">
      <calculatedColumnFormula>VLOOKUP(InputData[[#This Row],[PRODUCT ID]],MasterData[],6,0)</calculatedColumnFormula>
    </tableColumn>
    <tableColumn id="12" xr3:uid="{E3D010A9-28EA-46DF-ADDC-770F89B475B3}" name="Total Buying Value" dataDxfId="22">
      <calculatedColumnFormula>InputData[[#This Row],[BUYING PRIZE]]*InputData[[#This Row],[QUANTITY]]</calculatedColumnFormula>
    </tableColumn>
    <tableColumn id="13" xr3:uid="{6415D006-37EE-4410-9CD2-FFAD1C4CBBB5}" name="Total Selling Value" dataDxfId="21">
      <calculatedColumnFormula>InputData[[#This Row],[SELLING PRICE]]*InputData[[#This Row],[QUANTITY]]*(1-InputData[[#This Row],[DISCOUNT %]])</calculatedColumnFormula>
    </tableColumn>
    <tableColumn id="14" xr3:uid="{CD40151F-E5E4-4AB9-A83F-5669CDEC9193}" name="Day" dataDxfId="20">
      <calculatedColumnFormula>DAY(InputData[[#This Row],[DATE]])</calculatedColumnFormula>
    </tableColumn>
    <tableColumn id="15" xr3:uid="{C923A755-9AA5-4F54-9494-70F3529AC51D}" name="Month" dataDxfId="19">
      <calculatedColumnFormula>TEXT(InputData[[#This Row],[DATE]],"mmm")</calculatedColumnFormula>
    </tableColumn>
    <tableColumn id="16" xr3:uid="{F829979F-16EA-4D36-8DF1-32A468A589B6}" name="Year" dataDxfId="1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7" totalsRowCount="1" headerRowDxfId="17" dataDxfId="15" headerRowBorderDxfId="16">
  <autoFilter ref="A1:G46" xr:uid="{DE6FA1E2-6EE8-430A-AF62-020400F3E926}"/>
  <tableColumns count="7">
    <tableColumn id="1" xr3:uid="{106E50BA-9FFB-484D-AC75-176578AFED44}" name="PRODUCT ID" dataDxfId="14" totalsRowDxfId="13"/>
    <tableColumn id="2" xr3:uid="{C6063C4C-22AC-43C3-B630-5C0916CFA263}" name="PRODUCT" dataDxfId="12" totalsRowDxfId="11"/>
    <tableColumn id="3" xr3:uid="{FEA9A0A4-A0D7-45FA-BD75-4D9EBBD09441}" name="CATEGORY" dataDxfId="10" totalsRowDxfId="9"/>
    <tableColumn id="4" xr3:uid="{3BDFD3DA-79CD-4B0E-9F98-1F406523093B}" name="UOM" dataDxfId="8" totalsRowDxfId="7"/>
    <tableColumn id="5" xr3:uid="{C286276F-25D5-4D9D-9759-32EF67A133BE}" name="BUYING PRIZE" totalsRowFunction="custom" dataDxfId="6" totalsRowDxfId="5">
      <totalsRowFormula>SUM(E2:E46)</totalsRowFormula>
    </tableColumn>
    <tableColumn id="6" xr3:uid="{BFC92544-6510-4B40-ABEE-FD6A4B0302D7}" name="SELLING PRICE" dataDxfId="4" totalsRowDxfId="3"/>
    <tableColumn id="8" xr3:uid="{74E10CDF-4928-4BDD-BBD5-A3AD1A3A6DB3}" name="Column1" dataDxfId="2" totalsRowDxfId="1">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950E8-B6C4-49C4-B7C5-3FBD0C408551}">
  <sheetPr>
    <tabColor theme="6"/>
  </sheetPr>
  <dimension ref="A1:AQ47"/>
  <sheetViews>
    <sheetView tabSelected="1" zoomScale="106" zoomScaleNormal="106" workbookViewId="0">
      <selection activeCell="E19" sqref="E19"/>
    </sheetView>
  </sheetViews>
  <sheetFormatPr defaultRowHeight="15" x14ac:dyDescent="0.25"/>
  <cols>
    <col min="1" max="1" width="13.28515625" bestFit="1" customWidth="1"/>
    <col min="2" max="2" width="24.42578125" bestFit="1" customWidth="1"/>
    <col min="4" max="5" width="24.42578125" bestFit="1" customWidth="1"/>
    <col min="7" max="7" width="13.28515625" bestFit="1" customWidth="1"/>
    <col min="8" max="9" width="24.42578125" bestFit="1" customWidth="1"/>
    <col min="10" max="10" width="24.42578125" customWidth="1"/>
    <col min="11" max="14" width="10.140625" customWidth="1"/>
    <col min="16" max="16" width="13.140625" bestFit="1" customWidth="1"/>
    <col min="17" max="17" width="8.140625" bestFit="1" customWidth="1"/>
    <col min="18" max="18" width="24.42578125" bestFit="1" customWidth="1"/>
    <col min="19" max="19" width="17" bestFit="1" customWidth="1"/>
    <col min="20" max="21" width="8" customWidth="1"/>
    <col min="22" max="22" width="11.28515625" bestFit="1" customWidth="1"/>
    <col min="23" max="24" width="9.85546875" bestFit="1" customWidth="1"/>
    <col min="25" max="25" width="10.140625" bestFit="1" customWidth="1"/>
    <col min="26" max="26" width="9.85546875" bestFit="1" customWidth="1"/>
    <col min="27" max="29" width="9.85546875" customWidth="1"/>
    <col min="30" max="31" width="6" customWidth="1"/>
    <col min="32" max="32" width="13.28515625" bestFit="1" customWidth="1"/>
    <col min="33" max="33" width="24.42578125" bestFit="1" customWidth="1"/>
    <col min="34" max="34" width="24.42578125" customWidth="1"/>
    <col min="35" max="38" width="13.42578125" customWidth="1"/>
    <col min="39" max="39" width="13.28515625" bestFit="1" customWidth="1"/>
    <col min="40" max="40" width="24.42578125" bestFit="1" customWidth="1"/>
    <col min="41" max="41" width="29.42578125" bestFit="1" customWidth="1"/>
    <col min="42" max="42" width="13.28515625" bestFit="1" customWidth="1"/>
    <col min="43" max="43" width="24.42578125" bestFit="1" customWidth="1"/>
  </cols>
  <sheetData>
    <row r="1" spans="1:43" x14ac:dyDescent="0.25">
      <c r="A1" s="9" t="s">
        <v>119</v>
      </c>
      <c r="B1" t="s">
        <v>120</v>
      </c>
      <c r="D1" t="s">
        <v>120</v>
      </c>
      <c r="E1" t="s">
        <v>121</v>
      </c>
      <c r="G1" s="9" t="s">
        <v>119</v>
      </c>
      <c r="H1" t="s">
        <v>121</v>
      </c>
      <c r="I1" t="s">
        <v>120</v>
      </c>
      <c r="L1" t="b">
        <v>1</v>
      </c>
      <c r="M1" t="b">
        <v>1</v>
      </c>
      <c r="N1" t="b">
        <v>1</v>
      </c>
      <c r="W1" t="str">
        <f ca="1">VLOOKUP(1,V:Z,2,0)</f>
        <v>Product41</v>
      </c>
      <c r="X1" t="str">
        <f ca="1">VLOOKUP(1,V:Z,3,0)</f>
        <v>Ft</v>
      </c>
      <c r="Y1" s="8">
        <f ca="1">VLOOKUP(1,V:Z,4,0)</f>
        <v>22952.16</v>
      </c>
      <c r="Z1">
        <f ca="1">VLOOKUP(1,V:Z,5,0)</f>
        <v>132</v>
      </c>
      <c r="AB1">
        <v>18</v>
      </c>
      <c r="AC1">
        <f>COUNT(S:S)-9</f>
        <v>35</v>
      </c>
      <c r="AD1">
        <f>MIN(AB1:AC1)</f>
        <v>18</v>
      </c>
      <c r="AF1" s="9" t="s">
        <v>119</v>
      </c>
      <c r="AG1" t="s">
        <v>120</v>
      </c>
      <c r="AJ1" t="str">
        <f ca="1">VLOOKUP(1,AI:AK,2,0)</f>
        <v>Category04</v>
      </c>
      <c r="AK1" s="8">
        <f ca="1">VLOOKUP(1,AI:AK,3,0)</f>
        <v>95269.4</v>
      </c>
      <c r="AM1" s="9" t="s">
        <v>119</v>
      </c>
      <c r="AN1" t="s">
        <v>120</v>
      </c>
      <c r="AP1" s="9" t="s">
        <v>119</v>
      </c>
      <c r="AQ1" t="s">
        <v>120</v>
      </c>
    </row>
    <row r="2" spans="1:43" x14ac:dyDescent="0.25">
      <c r="A2" s="10">
        <v>1</v>
      </c>
      <c r="B2" s="8">
        <v>13167.810000000001</v>
      </c>
      <c r="D2" s="11">
        <v>401411.91999999969</v>
      </c>
      <c r="E2" s="11">
        <v>332504</v>
      </c>
      <c r="G2" s="10" t="s">
        <v>122</v>
      </c>
      <c r="H2" s="11">
        <v>34290</v>
      </c>
      <c r="I2" s="11">
        <v>41346.959999999992</v>
      </c>
      <c r="J2" s="11"/>
      <c r="K2" s="11" t="s">
        <v>117</v>
      </c>
      <c r="L2" s="11" t="s">
        <v>137</v>
      </c>
      <c r="M2" s="11" t="s">
        <v>138</v>
      </c>
      <c r="N2" s="11" t="s">
        <v>146</v>
      </c>
      <c r="AF2" s="10" t="s">
        <v>8</v>
      </c>
      <c r="AG2" s="11">
        <v>69261.950000000012</v>
      </c>
      <c r="AH2" s="11"/>
      <c r="AL2" s="11"/>
      <c r="AM2" s="10" t="s">
        <v>108</v>
      </c>
      <c r="AN2" s="11">
        <v>208140.15000000005</v>
      </c>
      <c r="AP2" s="10" t="s">
        <v>107</v>
      </c>
      <c r="AQ2" s="11">
        <v>199516.90000000008</v>
      </c>
    </row>
    <row r="3" spans="1:43" x14ac:dyDescent="0.25">
      <c r="A3" s="10">
        <v>2</v>
      </c>
      <c r="B3" s="8">
        <v>13210.220000000001</v>
      </c>
      <c r="G3" s="10" t="s">
        <v>123</v>
      </c>
      <c r="H3" s="11">
        <v>25341</v>
      </c>
      <c r="I3" s="11">
        <v>30857.300000000003</v>
      </c>
      <c r="J3" s="11"/>
      <c r="K3" s="10" t="s">
        <v>122</v>
      </c>
      <c r="L3" s="8">
        <f t="shared" ref="L3:L14" si="0">IF($L$1=TRUE,VLOOKUP(K3,G:I,3,0),NA())</f>
        <v>41346.959999999992</v>
      </c>
      <c r="M3" s="8">
        <f t="shared" ref="M3:M14" si="1">IF($M$1=TRUE,VLOOKUP(K3,G:I,3,0)-VLOOKUP(K3,G:I,2,0),NA())</f>
        <v>7056.9599999999919</v>
      </c>
      <c r="N3" s="14">
        <f t="shared" ref="N3:N14" si="2">IF($N$1=TRUE,M3/VLOOKUP(K3,G:I,2,0),"")</f>
        <v>0.20580227471566032</v>
      </c>
      <c r="P3" s="9" t="s">
        <v>1</v>
      </c>
      <c r="Q3" s="9" t="s">
        <v>3</v>
      </c>
      <c r="R3" t="s">
        <v>120</v>
      </c>
      <c r="S3" t="s">
        <v>134</v>
      </c>
      <c r="AF3" s="10" t="s">
        <v>28</v>
      </c>
      <c r="AG3" s="11">
        <v>92963.87</v>
      </c>
      <c r="AH3" s="11"/>
      <c r="AI3" s="11" cm="1">
        <f t="array" aca="1" ref="AI3:AI7" ca="1">RANK(_xlfn.ANCHORARRAY(AK3),_xlfn.ANCHORARRAY(AK3))</f>
        <v>4</v>
      </c>
      <c r="AJ3" s="11" t="str" cm="1">
        <f t="array" aca="1" ref="AJ3:AJ7" ca="1">OFFSET($AF$1,1,0,COUNT($AG:$AG))</f>
        <v>Category01</v>
      </c>
      <c r="AK3" s="8" cm="1">
        <f t="array" aca="1" ref="AK3:AK7" ca="1">OFFSET($AF$1,1,1,COUNT($AG:$AG))</f>
        <v>69261.950000000012</v>
      </c>
      <c r="AL3" s="11"/>
      <c r="AM3" s="10" t="s">
        <v>106</v>
      </c>
      <c r="AN3" s="11">
        <v>133923.87000000002</v>
      </c>
      <c r="AP3" s="10" t="s">
        <v>106</v>
      </c>
      <c r="AQ3" s="11">
        <v>201895.01999999993</v>
      </c>
    </row>
    <row r="4" spans="1:43" x14ac:dyDescent="0.25">
      <c r="A4" s="10">
        <v>3</v>
      </c>
      <c r="B4" s="8">
        <v>20202.099999999995</v>
      </c>
      <c r="D4" t="s">
        <v>135</v>
      </c>
      <c r="E4" s="8">
        <f>GETPIVOTDATA("Sum of Total Selling Value",$D$1)</f>
        <v>401411.91999999969</v>
      </c>
      <c r="G4" s="10" t="s">
        <v>124</v>
      </c>
      <c r="H4" s="11">
        <v>23437</v>
      </c>
      <c r="I4" s="11">
        <v>28616.65</v>
      </c>
      <c r="J4" s="11"/>
      <c r="K4" s="10" t="s">
        <v>123</v>
      </c>
      <c r="L4" s="8">
        <f t="shared" si="0"/>
        <v>30857.300000000003</v>
      </c>
      <c r="M4" s="8">
        <f t="shared" si="1"/>
        <v>5516.3000000000029</v>
      </c>
      <c r="N4" s="14">
        <f t="shared" si="2"/>
        <v>0.21768280651907987</v>
      </c>
      <c r="P4" s="16" t="s">
        <v>7</v>
      </c>
      <c r="Q4" t="s">
        <v>9</v>
      </c>
      <c r="R4" s="11">
        <v>9764.7199999999993</v>
      </c>
      <c r="S4" s="11">
        <v>94</v>
      </c>
      <c r="T4" s="15">
        <f>RANK(S4,S4:S47)</f>
        <v>24</v>
      </c>
      <c r="U4" s="15"/>
      <c r="V4">
        <f ca="1">RANK(Y4,Y4:Y47)</f>
        <v>19</v>
      </c>
      <c r="W4" t="str" cm="1">
        <f t="array" aca="1" ref="W4:W47" ca="1">OFFSET($P$3,1,0,COUNT($R:$R))</f>
        <v>Product01</v>
      </c>
      <c r="X4" t="str" cm="1">
        <f t="array" aca="1" ref="X4:X47" ca="1">OFFSET($P$3,1,1,COUNT($R:$R))</f>
        <v>Kg</v>
      </c>
      <c r="Y4" cm="1">
        <f t="array" aca="1" ref="Y4:Y47" ca="1">OFFSET($P$3,1,2,COUNT($R:$R))</f>
        <v>9764.7199999999993</v>
      </c>
      <c r="Z4" cm="1">
        <f t="array" aca="1" ref="Z4:Z47" ca="1">OFFSET($P$3,1,3,COUNT($R:$R))</f>
        <v>94</v>
      </c>
      <c r="AB4" t="str" cm="1">
        <f t="array" aca="1" ref="AB4:AB13" ca="1">OFFSET($P$3,$AD$1,0,10)</f>
        <v>Product18</v>
      </c>
      <c r="AC4" s="8" cm="1">
        <f t="array" aca="1" ref="AC4:AC13" ca="1">OFFSET($P$3,$AD$1,2,10)</f>
        <v>4035.2200000000003</v>
      </c>
      <c r="AF4" s="10" t="s">
        <v>49</v>
      </c>
      <c r="AG4" s="11">
        <v>52299.509999999995</v>
      </c>
      <c r="AH4" s="11"/>
      <c r="AI4" s="11">
        <f ca="1"/>
        <v>2</v>
      </c>
      <c r="AJ4" s="11" t="str">
        <f ca="1"/>
        <v>Category02</v>
      </c>
      <c r="AK4" s="8">
        <f ca="1"/>
        <v>92963.87</v>
      </c>
      <c r="AL4" s="11"/>
      <c r="AM4" s="10" t="s">
        <v>105</v>
      </c>
      <c r="AN4" s="11">
        <v>59347.900000000009</v>
      </c>
    </row>
    <row r="5" spans="1:43" x14ac:dyDescent="0.25">
      <c r="A5" s="10">
        <v>4</v>
      </c>
      <c r="B5" s="8">
        <v>11312.2</v>
      </c>
      <c r="D5" t="s">
        <v>136</v>
      </c>
      <c r="E5" s="8">
        <f>GETPIVOTDATA("Sum of Total Selling Value",$D$1)-GETPIVOTDATA("Sum of Total Buying Value",$D$1)</f>
        <v>68907.919999999693</v>
      </c>
      <c r="G5" s="10" t="s">
        <v>125</v>
      </c>
      <c r="H5" s="11">
        <v>21282</v>
      </c>
      <c r="I5" s="11">
        <v>26579.11</v>
      </c>
      <c r="J5" s="11"/>
      <c r="K5" s="10" t="s">
        <v>124</v>
      </c>
      <c r="L5" s="8">
        <f t="shared" si="0"/>
        <v>28616.65</v>
      </c>
      <c r="M5" s="8">
        <f t="shared" si="1"/>
        <v>5179.6500000000015</v>
      </c>
      <c r="N5" s="14">
        <f t="shared" si="2"/>
        <v>0.22100311473311438</v>
      </c>
      <c r="P5" t="s">
        <v>11</v>
      </c>
      <c r="Q5" t="s">
        <v>9</v>
      </c>
      <c r="R5" s="11">
        <v>13423.199999999999</v>
      </c>
      <c r="S5" s="11">
        <v>94</v>
      </c>
      <c r="T5" s="15">
        <f t="shared" ref="T5:T47" si="3">RANK(S5,S5:S48)</f>
        <v>24</v>
      </c>
      <c r="U5" s="15"/>
      <c r="V5">
        <f t="shared" ref="V5:V47" ca="1" si="4">RANK(Y5,Y5:Y48)</f>
        <v>10</v>
      </c>
      <c r="W5" t="str">
        <f ca="1"/>
        <v>Product02</v>
      </c>
      <c r="X5" t="str">
        <f ca="1"/>
        <v>Kg</v>
      </c>
      <c r="Y5">
        <f ca="1"/>
        <v>13423.199999999999</v>
      </c>
      <c r="Z5">
        <f ca="1"/>
        <v>94</v>
      </c>
      <c r="AB5" t="str">
        <f ca="1"/>
        <v>Product19</v>
      </c>
      <c r="AC5" s="8">
        <f ca="1"/>
        <v>20160</v>
      </c>
      <c r="AF5" s="10" t="s">
        <v>62</v>
      </c>
      <c r="AG5" s="11">
        <v>95269.4</v>
      </c>
      <c r="AH5" s="11"/>
      <c r="AI5" s="11">
        <f ca="1"/>
        <v>5</v>
      </c>
      <c r="AJ5" s="11" t="str">
        <f ca="1"/>
        <v>Category03</v>
      </c>
      <c r="AK5" s="8">
        <f ca="1"/>
        <v>52299.509999999995</v>
      </c>
      <c r="AL5" s="11"/>
    </row>
    <row r="6" spans="1:43" x14ac:dyDescent="0.25">
      <c r="A6" s="10">
        <v>5</v>
      </c>
      <c r="B6" s="8">
        <v>11711.449999999999</v>
      </c>
      <c r="D6" t="s">
        <v>139</v>
      </c>
      <c r="E6" s="14">
        <f>E5/GETPIVOTDATA("Sum of Total Buying Value",$D$1)</f>
        <v>0.20723937155643149</v>
      </c>
      <c r="G6" s="10" t="s">
        <v>126</v>
      </c>
      <c r="H6" s="11">
        <v>26526</v>
      </c>
      <c r="I6" s="11">
        <v>30910.45</v>
      </c>
      <c r="J6" s="11"/>
      <c r="K6" s="10" t="s">
        <v>125</v>
      </c>
      <c r="L6" s="8">
        <f t="shared" si="0"/>
        <v>26579.11</v>
      </c>
      <c r="M6" s="8">
        <f t="shared" si="1"/>
        <v>5297.1100000000006</v>
      </c>
      <c r="N6" s="14">
        <f t="shared" si="2"/>
        <v>0.24890094915891367</v>
      </c>
      <c r="P6" t="s">
        <v>13</v>
      </c>
      <c r="Q6" t="s">
        <v>9</v>
      </c>
      <c r="R6" s="11">
        <v>6394.2599999999993</v>
      </c>
      <c r="S6" s="11">
        <v>79</v>
      </c>
      <c r="T6" s="15">
        <f t="shared" si="3"/>
        <v>28</v>
      </c>
      <c r="U6" s="15"/>
      <c r="V6">
        <f t="shared" ca="1" si="4"/>
        <v>24</v>
      </c>
      <c r="W6" t="str">
        <f ca="1"/>
        <v>Product03</v>
      </c>
      <c r="X6" t="str">
        <f ca="1"/>
        <v>Kg</v>
      </c>
      <c r="Y6">
        <f ca="1"/>
        <v>6394.2599999999993</v>
      </c>
      <c r="Z6">
        <f ca="1"/>
        <v>79</v>
      </c>
      <c r="AB6" t="str">
        <f ca="1"/>
        <v>Product20</v>
      </c>
      <c r="AC6" s="8">
        <f ca="1"/>
        <v>8006.25</v>
      </c>
      <c r="AF6" s="10" t="s">
        <v>85</v>
      </c>
      <c r="AG6" s="11">
        <v>91617.19</v>
      </c>
      <c r="AH6" s="11"/>
      <c r="AI6" s="11">
        <f ca="1"/>
        <v>1</v>
      </c>
      <c r="AJ6" s="11" t="str">
        <f ca="1"/>
        <v>Category04</v>
      </c>
      <c r="AK6" s="8">
        <f ca="1"/>
        <v>95269.4</v>
      </c>
      <c r="AL6" s="11"/>
    </row>
    <row r="7" spans="1:43" x14ac:dyDescent="0.25">
      <c r="A7" s="10">
        <v>6</v>
      </c>
      <c r="B7" s="8">
        <v>14365.540000000005</v>
      </c>
      <c r="G7" s="10" t="s">
        <v>127</v>
      </c>
      <c r="H7" s="11">
        <v>24879</v>
      </c>
      <c r="I7" s="11">
        <v>30533.710000000003</v>
      </c>
      <c r="J7" s="11"/>
      <c r="K7" s="10" t="s">
        <v>126</v>
      </c>
      <c r="L7" s="8">
        <f t="shared" si="0"/>
        <v>30910.45</v>
      </c>
      <c r="M7" s="8">
        <f t="shared" si="1"/>
        <v>4384.4500000000007</v>
      </c>
      <c r="N7" s="14">
        <f t="shared" si="2"/>
        <v>0.16528877327904701</v>
      </c>
      <c r="P7" t="s">
        <v>15</v>
      </c>
      <c r="Q7" t="s">
        <v>109</v>
      </c>
      <c r="R7" s="11">
        <v>6056.1600000000008</v>
      </c>
      <c r="S7" s="11">
        <v>124</v>
      </c>
      <c r="T7" s="15">
        <f t="shared" si="3"/>
        <v>6</v>
      </c>
      <c r="U7" s="15"/>
      <c r="V7">
        <f t="shared" ca="1" si="4"/>
        <v>27</v>
      </c>
      <c r="W7" t="str">
        <f ca="1"/>
        <v>Product04</v>
      </c>
      <c r="X7" t="str">
        <f ca="1"/>
        <v>Lt</v>
      </c>
      <c r="Y7">
        <f ca="1"/>
        <v>6056.1600000000008</v>
      </c>
      <c r="Z7">
        <f ca="1"/>
        <v>124</v>
      </c>
      <c r="AB7" t="str">
        <f ca="1"/>
        <v>Product21</v>
      </c>
      <c r="AC7" s="8">
        <f ca="1"/>
        <v>10727.64</v>
      </c>
      <c r="AI7" s="11">
        <f ca="1"/>
        <v>3</v>
      </c>
      <c r="AJ7" s="11" t="str">
        <f ca="1"/>
        <v>Category05</v>
      </c>
      <c r="AK7" s="8">
        <f ca="1"/>
        <v>91617.19</v>
      </c>
    </row>
    <row r="8" spans="1:43" x14ac:dyDescent="0.25">
      <c r="A8" s="10">
        <v>7</v>
      </c>
      <c r="B8" s="8">
        <v>7132.79</v>
      </c>
      <c r="G8" s="10" t="s">
        <v>128</v>
      </c>
      <c r="H8" s="11">
        <v>29878</v>
      </c>
      <c r="I8" s="11">
        <v>35251.79</v>
      </c>
      <c r="J8" s="11"/>
      <c r="K8" s="10" t="s">
        <v>127</v>
      </c>
      <c r="L8" s="8">
        <f t="shared" si="0"/>
        <v>30533.710000000003</v>
      </c>
      <c r="M8" s="8">
        <f t="shared" si="1"/>
        <v>5654.7100000000028</v>
      </c>
      <c r="N8" s="14">
        <f t="shared" si="2"/>
        <v>0.22728847622492876</v>
      </c>
      <c r="P8" t="s">
        <v>17</v>
      </c>
      <c r="Q8" t="s">
        <v>110</v>
      </c>
      <c r="R8" s="11">
        <v>15716.61</v>
      </c>
      <c r="S8" s="11">
        <v>101</v>
      </c>
      <c r="T8" s="15">
        <f t="shared" si="3"/>
        <v>20</v>
      </c>
      <c r="U8" s="15"/>
      <c r="V8">
        <f t="shared" ca="1" si="4"/>
        <v>8</v>
      </c>
      <c r="W8" t="str">
        <f ca="1"/>
        <v>Product05</v>
      </c>
      <c r="X8" t="str">
        <f ca="1"/>
        <v>Ft</v>
      </c>
      <c r="Y8">
        <f ca="1"/>
        <v>15716.61</v>
      </c>
      <c r="Z8">
        <f ca="1"/>
        <v>101</v>
      </c>
      <c r="AB8" t="str">
        <f ca="1"/>
        <v>Product22</v>
      </c>
      <c r="AC8" s="8">
        <f ca="1"/>
        <v>9909.9</v>
      </c>
    </row>
    <row r="9" spans="1:43" x14ac:dyDescent="0.25">
      <c r="A9" s="10">
        <v>8</v>
      </c>
      <c r="B9" s="8">
        <v>14262.46</v>
      </c>
      <c r="G9" s="10" t="s">
        <v>129</v>
      </c>
      <c r="H9" s="11">
        <v>29831</v>
      </c>
      <c r="I9" s="11">
        <v>35350.400000000016</v>
      </c>
      <c r="J9" s="11"/>
      <c r="K9" s="10" t="s">
        <v>128</v>
      </c>
      <c r="L9" s="8">
        <f t="shared" si="0"/>
        <v>35251.79</v>
      </c>
      <c r="M9" s="8">
        <f t="shared" si="1"/>
        <v>5373.7900000000009</v>
      </c>
      <c r="N9" s="14">
        <f t="shared" si="2"/>
        <v>0.1798577548698039</v>
      </c>
      <c r="P9" t="s">
        <v>19</v>
      </c>
      <c r="Q9" t="s">
        <v>9</v>
      </c>
      <c r="R9" s="11">
        <v>4531.5</v>
      </c>
      <c r="S9" s="11">
        <v>53</v>
      </c>
      <c r="T9" s="15">
        <f t="shared" si="3"/>
        <v>38</v>
      </c>
      <c r="U9" s="15"/>
      <c r="V9">
        <f t="shared" ca="1" si="4"/>
        <v>30</v>
      </c>
      <c r="W9" t="str">
        <f ca="1"/>
        <v>Product06</v>
      </c>
      <c r="X9" t="str">
        <f ca="1"/>
        <v>Kg</v>
      </c>
      <c r="Y9">
        <f ca="1"/>
        <v>4531.5</v>
      </c>
      <c r="Z9">
        <f ca="1"/>
        <v>53</v>
      </c>
      <c r="AB9" t="str">
        <f ca="1"/>
        <v>Product23</v>
      </c>
      <c r="AC9" s="8">
        <f ca="1"/>
        <v>12853.560000000001</v>
      </c>
    </row>
    <row r="10" spans="1:43" x14ac:dyDescent="0.25">
      <c r="A10" s="10">
        <v>9</v>
      </c>
      <c r="B10" s="8">
        <v>16824.670000000002</v>
      </c>
      <c r="G10" s="10" t="s">
        <v>130</v>
      </c>
      <c r="H10" s="11">
        <v>28758</v>
      </c>
      <c r="I10" s="11">
        <v>35242.810000000005</v>
      </c>
      <c r="J10" s="11"/>
      <c r="K10" s="10" t="s">
        <v>129</v>
      </c>
      <c r="L10" s="8">
        <f t="shared" si="0"/>
        <v>35350.400000000016</v>
      </c>
      <c r="M10" s="8">
        <f t="shared" si="1"/>
        <v>5519.400000000016</v>
      </c>
      <c r="N10" s="14">
        <f t="shared" si="2"/>
        <v>0.18502229224632147</v>
      </c>
      <c r="P10" t="s">
        <v>21</v>
      </c>
      <c r="Q10" t="s">
        <v>109</v>
      </c>
      <c r="R10" s="11">
        <v>2291.04</v>
      </c>
      <c r="S10" s="11">
        <v>48</v>
      </c>
      <c r="T10" s="15">
        <f t="shared" si="3"/>
        <v>38</v>
      </c>
      <c r="U10" s="15"/>
      <c r="V10">
        <f t="shared" ca="1" si="4"/>
        <v>33</v>
      </c>
      <c r="W10" t="str">
        <f ca="1"/>
        <v>Product07</v>
      </c>
      <c r="X10" t="str">
        <f ca="1"/>
        <v>Lt</v>
      </c>
      <c r="Y10">
        <f ca="1"/>
        <v>2291.04</v>
      </c>
      <c r="Z10">
        <f ca="1"/>
        <v>48</v>
      </c>
      <c r="AB10" t="str">
        <f ca="1"/>
        <v>Product24</v>
      </c>
      <c r="AC10" s="8">
        <f ca="1"/>
        <v>10202.400000000001</v>
      </c>
    </row>
    <row r="11" spans="1:43" x14ac:dyDescent="0.25">
      <c r="A11" s="10">
        <v>10</v>
      </c>
      <c r="B11" s="8">
        <v>15229.35</v>
      </c>
      <c r="G11" s="10" t="s">
        <v>131</v>
      </c>
      <c r="H11" s="11">
        <v>27842</v>
      </c>
      <c r="I11" s="11">
        <v>33500.69000000001</v>
      </c>
      <c r="J11" s="11"/>
      <c r="K11" s="10" t="s">
        <v>130</v>
      </c>
      <c r="L11" s="8">
        <f t="shared" si="0"/>
        <v>35242.810000000005</v>
      </c>
      <c r="M11" s="8">
        <f t="shared" si="1"/>
        <v>6484.8100000000049</v>
      </c>
      <c r="N11" s="14">
        <f t="shared" si="2"/>
        <v>0.22549586202100302</v>
      </c>
      <c r="P11" t="s">
        <v>23</v>
      </c>
      <c r="Q11" t="s">
        <v>9</v>
      </c>
      <c r="R11" s="11">
        <v>10502.82</v>
      </c>
      <c r="S11" s="11">
        <v>111</v>
      </c>
      <c r="T11" s="15">
        <f t="shared" si="3"/>
        <v>14</v>
      </c>
      <c r="U11" s="15"/>
      <c r="V11">
        <f t="shared" ca="1" si="4"/>
        <v>13</v>
      </c>
      <c r="W11" t="str">
        <f ca="1"/>
        <v>Product08</v>
      </c>
      <c r="X11" t="str">
        <f ca="1"/>
        <v>Kg</v>
      </c>
      <c r="Y11">
        <f ca="1"/>
        <v>10502.82</v>
      </c>
      <c r="Z11">
        <f ca="1"/>
        <v>111</v>
      </c>
      <c r="AB11" t="str">
        <f ca="1"/>
        <v>Product25</v>
      </c>
      <c r="AC11" s="8">
        <f ca="1"/>
        <v>599.7600000000001</v>
      </c>
    </row>
    <row r="12" spans="1:43" x14ac:dyDescent="0.25">
      <c r="A12" s="10">
        <v>11</v>
      </c>
      <c r="B12" s="8">
        <v>11915.58</v>
      </c>
      <c r="G12" s="10" t="s">
        <v>132</v>
      </c>
      <c r="H12" s="11">
        <v>29306</v>
      </c>
      <c r="I12" s="11">
        <v>36124.07</v>
      </c>
      <c r="J12" s="11"/>
      <c r="K12" s="10" t="s">
        <v>131</v>
      </c>
      <c r="L12" s="8">
        <f t="shared" si="0"/>
        <v>33500.69000000001</v>
      </c>
      <c r="M12" s="8">
        <f t="shared" si="1"/>
        <v>5658.6900000000096</v>
      </c>
      <c r="N12" s="14">
        <f t="shared" si="2"/>
        <v>0.20324294231736259</v>
      </c>
      <c r="P12" t="s">
        <v>25</v>
      </c>
      <c r="Q12" t="s">
        <v>111</v>
      </c>
      <c r="R12" s="11">
        <v>581.64</v>
      </c>
      <c r="S12" s="11">
        <v>74</v>
      </c>
      <c r="T12" s="15">
        <f t="shared" si="3"/>
        <v>26</v>
      </c>
      <c r="U12" s="15"/>
      <c r="V12">
        <f t="shared" ca="1" si="4"/>
        <v>36</v>
      </c>
      <c r="W12" t="str">
        <f ca="1"/>
        <v>Product09</v>
      </c>
      <c r="X12" t="str">
        <f ca="1"/>
        <v>No.</v>
      </c>
      <c r="Y12">
        <f ca="1"/>
        <v>581.64</v>
      </c>
      <c r="Z12">
        <f ca="1"/>
        <v>74</v>
      </c>
      <c r="AB12" t="str">
        <f ca="1"/>
        <v>Product26</v>
      </c>
      <c r="AC12" s="8">
        <f ca="1"/>
        <v>2761.9200000000005</v>
      </c>
    </row>
    <row r="13" spans="1:43" x14ac:dyDescent="0.25">
      <c r="A13" s="10">
        <v>12</v>
      </c>
      <c r="B13" s="8">
        <v>14837.359999999999</v>
      </c>
      <c r="G13" s="10" t="s">
        <v>133</v>
      </c>
      <c r="H13" s="11">
        <v>31134</v>
      </c>
      <c r="I13" s="11">
        <v>37097.979999999996</v>
      </c>
      <c r="J13" s="11"/>
      <c r="K13" s="10" t="s">
        <v>132</v>
      </c>
      <c r="L13" s="8">
        <f t="shared" si="0"/>
        <v>36124.07</v>
      </c>
      <c r="M13" s="8">
        <f t="shared" si="1"/>
        <v>6818.07</v>
      </c>
      <c r="N13" s="14">
        <f t="shared" si="2"/>
        <v>0.2326509929707227</v>
      </c>
      <c r="P13" t="s">
        <v>27</v>
      </c>
      <c r="Q13" t="s">
        <v>110</v>
      </c>
      <c r="R13" s="11">
        <v>16428</v>
      </c>
      <c r="S13" s="11">
        <v>100</v>
      </c>
      <c r="T13" s="15">
        <f t="shared" si="3"/>
        <v>19</v>
      </c>
      <c r="U13" s="15"/>
      <c r="V13">
        <f t="shared" ca="1" si="4"/>
        <v>5</v>
      </c>
      <c r="W13" t="str">
        <f ca="1"/>
        <v>Product10</v>
      </c>
      <c r="X13" t="str">
        <f ca="1"/>
        <v>Ft</v>
      </c>
      <c r="Y13">
        <f ca="1"/>
        <v>16428</v>
      </c>
      <c r="Z13">
        <f ca="1"/>
        <v>100</v>
      </c>
      <c r="AB13" t="str">
        <f ca="1"/>
        <v>Product27</v>
      </c>
      <c r="AC13" s="8">
        <f ca="1"/>
        <v>6226.0800000000008</v>
      </c>
    </row>
    <row r="14" spans="1:43" x14ac:dyDescent="0.25">
      <c r="A14" s="10">
        <v>13</v>
      </c>
      <c r="B14" s="8">
        <v>8084.26</v>
      </c>
      <c r="K14" s="10" t="s">
        <v>133</v>
      </c>
      <c r="L14" s="8">
        <f t="shared" si="0"/>
        <v>37097.979999999996</v>
      </c>
      <c r="M14" s="8">
        <f t="shared" si="1"/>
        <v>5963.9799999999959</v>
      </c>
      <c r="N14" s="14">
        <f t="shared" si="2"/>
        <v>0.19155842487312894</v>
      </c>
      <c r="P14" t="s">
        <v>30</v>
      </c>
      <c r="Q14" t="s">
        <v>109</v>
      </c>
      <c r="R14" s="11">
        <v>5856.4</v>
      </c>
      <c r="S14" s="11">
        <v>121</v>
      </c>
      <c r="T14" s="15">
        <f t="shared" si="3"/>
        <v>7</v>
      </c>
      <c r="U14" s="15"/>
      <c r="V14">
        <f t="shared" ca="1" si="4"/>
        <v>24</v>
      </c>
      <c r="W14" t="str">
        <f ca="1"/>
        <v>Product11</v>
      </c>
      <c r="X14" t="str">
        <f ca="1"/>
        <v>Lt</v>
      </c>
      <c r="Y14">
        <f ca="1"/>
        <v>5856.4</v>
      </c>
      <c r="Z14">
        <f ca="1"/>
        <v>121</v>
      </c>
    </row>
    <row r="15" spans="1:43" x14ac:dyDescent="0.25">
      <c r="A15" s="10">
        <v>14</v>
      </c>
      <c r="B15" s="8">
        <v>9461.1400000000012</v>
      </c>
      <c r="P15" t="s">
        <v>32</v>
      </c>
      <c r="Q15" t="s">
        <v>9</v>
      </c>
      <c r="R15" s="11">
        <v>11582.910000000003</v>
      </c>
      <c r="S15" s="11">
        <v>123</v>
      </c>
      <c r="T15" s="15">
        <f t="shared" si="3"/>
        <v>6</v>
      </c>
      <c r="U15" s="15"/>
      <c r="V15">
        <f t="shared" ca="1" si="4"/>
        <v>10</v>
      </c>
      <c r="W15" t="str">
        <f ca="1"/>
        <v>Product12</v>
      </c>
      <c r="X15" t="str">
        <f ca="1"/>
        <v>Kg</v>
      </c>
      <c r="Y15">
        <f ca="1"/>
        <v>11582.910000000003</v>
      </c>
      <c r="Z15">
        <f ca="1"/>
        <v>123</v>
      </c>
    </row>
    <row r="16" spans="1:43" x14ac:dyDescent="0.25">
      <c r="A16" s="10">
        <v>15</v>
      </c>
      <c r="B16" s="8">
        <v>12189.7</v>
      </c>
      <c r="P16" t="s">
        <v>34</v>
      </c>
      <c r="Q16" t="s">
        <v>9</v>
      </c>
      <c r="R16" s="11">
        <v>8423.52</v>
      </c>
      <c r="S16" s="11">
        <v>69</v>
      </c>
      <c r="T16" s="15">
        <f t="shared" si="3"/>
        <v>26</v>
      </c>
      <c r="U16" s="15"/>
      <c r="V16">
        <f t="shared" ca="1" si="4"/>
        <v>16</v>
      </c>
      <c r="W16" t="str">
        <f ca="1"/>
        <v>Product13</v>
      </c>
      <c r="X16" t="str">
        <f ca="1"/>
        <v>Kg</v>
      </c>
      <c r="Y16">
        <f ca="1"/>
        <v>8423.52</v>
      </c>
      <c r="Z16">
        <f ca="1"/>
        <v>69</v>
      </c>
    </row>
    <row r="17" spans="1:26" x14ac:dyDescent="0.25">
      <c r="A17" s="10">
        <v>16</v>
      </c>
      <c r="B17" s="8">
        <v>12762.63</v>
      </c>
      <c r="P17" t="s">
        <v>36</v>
      </c>
      <c r="Q17" t="s">
        <v>9</v>
      </c>
      <c r="R17" s="11">
        <v>12764.640000000001</v>
      </c>
      <c r="S17" s="11">
        <v>87</v>
      </c>
      <c r="T17" s="15">
        <f t="shared" si="3"/>
        <v>19</v>
      </c>
      <c r="U17" s="15"/>
      <c r="V17">
        <f t="shared" ca="1" si="4"/>
        <v>9</v>
      </c>
      <c r="W17" t="str">
        <f ca="1"/>
        <v>Product14</v>
      </c>
      <c r="X17" t="str">
        <f ca="1"/>
        <v>Kg</v>
      </c>
      <c r="Y17">
        <f ca="1"/>
        <v>12764.640000000001</v>
      </c>
      <c r="Z17">
        <f ca="1"/>
        <v>87</v>
      </c>
    </row>
    <row r="18" spans="1:26" x14ac:dyDescent="0.25">
      <c r="A18" s="10">
        <v>17</v>
      </c>
      <c r="B18" s="8">
        <v>3659.24</v>
      </c>
      <c r="P18" t="s">
        <v>38</v>
      </c>
      <c r="Q18" t="s">
        <v>111</v>
      </c>
      <c r="R18" s="11">
        <v>1839.2399999999998</v>
      </c>
      <c r="S18" s="11">
        <v>117</v>
      </c>
      <c r="T18" s="15">
        <f t="shared" si="3"/>
        <v>7</v>
      </c>
      <c r="U18" s="15"/>
      <c r="V18">
        <f t="shared" ca="1" si="4"/>
        <v>28</v>
      </c>
      <c r="W18" t="str">
        <f ca="1"/>
        <v>Product15</v>
      </c>
      <c r="X18" t="str">
        <f ca="1"/>
        <v>No.</v>
      </c>
      <c r="Y18">
        <f ca="1"/>
        <v>1839.2399999999998</v>
      </c>
      <c r="Z18">
        <f ca="1"/>
        <v>117</v>
      </c>
    </row>
    <row r="19" spans="1:26" x14ac:dyDescent="0.25">
      <c r="A19" s="10">
        <v>18</v>
      </c>
      <c r="B19" s="8">
        <v>18582.390000000003</v>
      </c>
      <c r="P19" t="s">
        <v>40</v>
      </c>
      <c r="Q19" t="s">
        <v>111</v>
      </c>
      <c r="R19" s="11">
        <v>1996.8</v>
      </c>
      <c r="S19" s="11">
        <v>120</v>
      </c>
      <c r="T19" s="15">
        <f t="shared" si="3"/>
        <v>6</v>
      </c>
      <c r="U19" s="15"/>
      <c r="V19">
        <f t="shared" ca="1" si="4"/>
        <v>27</v>
      </c>
      <c r="W19" t="str">
        <f ca="1"/>
        <v>Product16</v>
      </c>
      <c r="X19" t="str">
        <f ca="1"/>
        <v>No.</v>
      </c>
      <c r="Y19">
        <f ca="1"/>
        <v>1996.8</v>
      </c>
      <c r="Z19">
        <f ca="1"/>
        <v>120</v>
      </c>
    </row>
    <row r="20" spans="1:26" x14ac:dyDescent="0.25">
      <c r="A20" s="10">
        <v>19</v>
      </c>
      <c r="B20" s="8">
        <v>10204.229999999998</v>
      </c>
      <c r="P20" t="s">
        <v>42</v>
      </c>
      <c r="Q20" t="s">
        <v>110</v>
      </c>
      <c r="R20" s="11">
        <v>9877.1400000000012</v>
      </c>
      <c r="S20" s="11">
        <v>63</v>
      </c>
      <c r="T20" s="15">
        <f t="shared" si="3"/>
        <v>26</v>
      </c>
      <c r="U20" s="15"/>
      <c r="V20">
        <f t="shared" ca="1" si="4"/>
        <v>12</v>
      </c>
      <c r="W20" t="str">
        <f ca="1"/>
        <v>Product17</v>
      </c>
      <c r="X20" t="str">
        <f ca="1"/>
        <v>Ft</v>
      </c>
      <c r="Y20">
        <f ca="1"/>
        <v>9877.1400000000012</v>
      </c>
      <c r="Z20">
        <f ca="1"/>
        <v>63</v>
      </c>
    </row>
    <row r="21" spans="1:26" x14ac:dyDescent="0.25">
      <c r="A21" s="10">
        <v>20</v>
      </c>
      <c r="B21" s="8">
        <v>20482.78</v>
      </c>
      <c r="P21" t="s">
        <v>44</v>
      </c>
      <c r="Q21" t="s">
        <v>111</v>
      </c>
      <c r="R21" s="11">
        <v>4035.2200000000003</v>
      </c>
      <c r="S21" s="11">
        <v>82</v>
      </c>
      <c r="T21" s="15">
        <f t="shared" si="3"/>
        <v>18</v>
      </c>
      <c r="U21" s="15"/>
      <c r="V21">
        <f t="shared" ca="1" si="4"/>
        <v>23</v>
      </c>
      <c r="W21" t="str">
        <f ca="1"/>
        <v>Product18</v>
      </c>
      <c r="X21" t="str">
        <f ca="1"/>
        <v>No.</v>
      </c>
      <c r="Y21">
        <f ca="1"/>
        <v>4035.2200000000003</v>
      </c>
      <c r="Z21">
        <f ca="1"/>
        <v>82</v>
      </c>
    </row>
    <row r="22" spans="1:26" x14ac:dyDescent="0.25">
      <c r="A22" s="10">
        <v>21</v>
      </c>
      <c r="B22" s="8">
        <v>10665.4</v>
      </c>
      <c r="P22" t="s">
        <v>46</v>
      </c>
      <c r="Q22" t="s">
        <v>110</v>
      </c>
      <c r="R22" s="11">
        <v>20160</v>
      </c>
      <c r="S22" s="11">
        <v>96</v>
      </c>
      <c r="T22" s="15">
        <f t="shared" si="3"/>
        <v>15</v>
      </c>
      <c r="U22" s="15"/>
      <c r="V22">
        <f t="shared" ca="1" si="4"/>
        <v>4</v>
      </c>
      <c r="W22" t="str">
        <f ca="1"/>
        <v>Product19</v>
      </c>
      <c r="X22" t="str">
        <f ca="1"/>
        <v>Ft</v>
      </c>
      <c r="Y22">
        <f ca="1"/>
        <v>20160</v>
      </c>
      <c r="Z22">
        <f ca="1"/>
        <v>96</v>
      </c>
    </row>
    <row r="23" spans="1:26" x14ac:dyDescent="0.25">
      <c r="A23" s="10">
        <v>22</v>
      </c>
      <c r="B23" s="8">
        <v>11315.839999999997</v>
      </c>
      <c r="P23" t="s">
        <v>48</v>
      </c>
      <c r="Q23" t="s">
        <v>109</v>
      </c>
      <c r="R23" s="11">
        <v>8006.25</v>
      </c>
      <c r="S23" s="11">
        <v>105</v>
      </c>
      <c r="T23" s="15">
        <f t="shared" si="3"/>
        <v>12</v>
      </c>
      <c r="U23" s="15"/>
      <c r="V23">
        <f t="shared" ca="1" si="4"/>
        <v>13</v>
      </c>
      <c r="W23" t="str">
        <f ca="1"/>
        <v>Product20</v>
      </c>
      <c r="X23" t="str">
        <f ca="1"/>
        <v>Lt</v>
      </c>
      <c r="Y23">
        <f ca="1"/>
        <v>8006.25</v>
      </c>
      <c r="Z23">
        <f ca="1"/>
        <v>105</v>
      </c>
    </row>
    <row r="24" spans="1:26" x14ac:dyDescent="0.25">
      <c r="A24" s="10">
        <v>23</v>
      </c>
      <c r="B24" s="8">
        <v>18818.189999999999</v>
      </c>
      <c r="P24" t="s">
        <v>51</v>
      </c>
      <c r="Q24" t="s">
        <v>110</v>
      </c>
      <c r="R24" s="11">
        <v>10727.64</v>
      </c>
      <c r="S24" s="11">
        <v>66</v>
      </c>
      <c r="T24" s="15">
        <f t="shared" si="3"/>
        <v>21</v>
      </c>
      <c r="U24" s="15"/>
      <c r="V24">
        <f t="shared" ca="1" si="4"/>
        <v>8</v>
      </c>
      <c r="W24" t="str">
        <f ca="1"/>
        <v>Product21</v>
      </c>
      <c r="X24" t="str">
        <f ca="1"/>
        <v>Ft</v>
      </c>
      <c r="Y24">
        <f ca="1"/>
        <v>10727.64</v>
      </c>
      <c r="Z24">
        <f ca="1"/>
        <v>66</v>
      </c>
    </row>
    <row r="25" spans="1:26" x14ac:dyDescent="0.25">
      <c r="A25" s="10">
        <v>24</v>
      </c>
      <c r="B25" s="8">
        <v>11488.4</v>
      </c>
      <c r="P25" t="s">
        <v>53</v>
      </c>
      <c r="Q25" t="s">
        <v>110</v>
      </c>
      <c r="R25" s="11">
        <v>9909.9</v>
      </c>
      <c r="S25" s="11">
        <v>70</v>
      </c>
      <c r="T25" s="15">
        <f t="shared" si="3"/>
        <v>19</v>
      </c>
      <c r="U25" s="15"/>
      <c r="V25">
        <f t="shared" ca="1" si="4"/>
        <v>9</v>
      </c>
      <c r="W25" t="str">
        <f ca="1"/>
        <v>Product22</v>
      </c>
      <c r="X25" t="str">
        <f ca="1"/>
        <v>Ft</v>
      </c>
      <c r="Y25">
        <f ca="1"/>
        <v>9909.9</v>
      </c>
      <c r="Z25">
        <f ca="1"/>
        <v>70</v>
      </c>
    </row>
    <row r="26" spans="1:26" x14ac:dyDescent="0.25">
      <c r="A26" s="10">
        <v>25</v>
      </c>
      <c r="B26" s="8">
        <v>18688.430000000004</v>
      </c>
      <c r="P26" t="s">
        <v>55</v>
      </c>
      <c r="Q26" t="s">
        <v>110</v>
      </c>
      <c r="R26" s="11">
        <v>12853.560000000001</v>
      </c>
      <c r="S26" s="11">
        <v>86</v>
      </c>
      <c r="T26" s="15">
        <f t="shared" si="3"/>
        <v>15</v>
      </c>
      <c r="U26" s="15"/>
      <c r="V26">
        <f t="shared" ca="1" si="4"/>
        <v>7</v>
      </c>
      <c r="W26" t="str">
        <f ca="1"/>
        <v>Product23</v>
      </c>
      <c r="X26" t="str">
        <f ca="1"/>
        <v>Ft</v>
      </c>
      <c r="Y26">
        <f ca="1"/>
        <v>12853.560000000001</v>
      </c>
      <c r="Z26">
        <f ca="1"/>
        <v>86</v>
      </c>
    </row>
    <row r="27" spans="1:26" x14ac:dyDescent="0.25">
      <c r="A27" s="10">
        <v>26</v>
      </c>
      <c r="B27" s="8">
        <v>13710.079999999998</v>
      </c>
      <c r="P27" t="s">
        <v>57</v>
      </c>
      <c r="Q27" t="s">
        <v>110</v>
      </c>
      <c r="R27" s="11">
        <v>10202.400000000001</v>
      </c>
      <c r="S27" s="11">
        <v>65</v>
      </c>
      <c r="T27" s="15">
        <f t="shared" si="3"/>
        <v>19</v>
      </c>
      <c r="U27" s="15"/>
      <c r="V27">
        <f t="shared" ca="1" si="4"/>
        <v>7</v>
      </c>
      <c r="W27" t="str">
        <f ca="1"/>
        <v>Product24</v>
      </c>
      <c r="X27" t="str">
        <f ca="1"/>
        <v>Ft</v>
      </c>
      <c r="Y27">
        <f ca="1"/>
        <v>10202.400000000001</v>
      </c>
      <c r="Z27">
        <f ca="1"/>
        <v>65</v>
      </c>
    </row>
    <row r="28" spans="1:26" x14ac:dyDescent="0.25">
      <c r="A28" s="10">
        <v>27</v>
      </c>
      <c r="B28" s="8">
        <v>11440.67</v>
      </c>
      <c r="P28" t="s">
        <v>59</v>
      </c>
      <c r="Q28" t="s">
        <v>111</v>
      </c>
      <c r="R28" s="11">
        <v>599.7600000000001</v>
      </c>
      <c r="S28" s="11">
        <v>72</v>
      </c>
      <c r="T28" s="15">
        <f t="shared" si="3"/>
        <v>17</v>
      </c>
      <c r="U28" s="15"/>
      <c r="V28">
        <f t="shared" ca="1" si="4"/>
        <v>20</v>
      </c>
      <c r="W28" t="str">
        <f ca="1"/>
        <v>Product25</v>
      </c>
      <c r="X28" t="str">
        <f ca="1"/>
        <v>No.</v>
      </c>
      <c r="Y28">
        <f ca="1"/>
        <v>599.7600000000001</v>
      </c>
      <c r="Z28">
        <f ca="1"/>
        <v>72</v>
      </c>
    </row>
    <row r="29" spans="1:26" x14ac:dyDescent="0.25">
      <c r="A29" s="10">
        <v>28</v>
      </c>
      <c r="B29" s="8">
        <v>13306.16</v>
      </c>
      <c r="P29" t="s">
        <v>61</v>
      </c>
      <c r="Q29" t="s">
        <v>111</v>
      </c>
      <c r="R29" s="11">
        <v>2761.9200000000005</v>
      </c>
      <c r="S29" s="11">
        <v>112</v>
      </c>
      <c r="T29" s="15">
        <f t="shared" si="3"/>
        <v>8</v>
      </c>
      <c r="U29" s="15"/>
      <c r="V29">
        <f t="shared" ca="1" si="4"/>
        <v>18</v>
      </c>
      <c r="W29" t="str">
        <f ca="1"/>
        <v>Product26</v>
      </c>
      <c r="X29" t="str">
        <f ca="1"/>
        <v>No.</v>
      </c>
      <c r="Y29">
        <f ca="1"/>
        <v>2761.9200000000005</v>
      </c>
      <c r="Z29">
        <f ca="1"/>
        <v>112</v>
      </c>
    </row>
    <row r="30" spans="1:26" x14ac:dyDescent="0.25">
      <c r="A30" s="10">
        <v>29</v>
      </c>
      <c r="B30" s="8">
        <v>8794.48</v>
      </c>
      <c r="P30" t="s">
        <v>64</v>
      </c>
      <c r="Q30" t="s">
        <v>109</v>
      </c>
      <c r="R30" s="11">
        <v>6226.0800000000008</v>
      </c>
      <c r="S30" s="11">
        <v>109</v>
      </c>
      <c r="T30" s="15">
        <f t="shared" si="3"/>
        <v>10</v>
      </c>
      <c r="U30" s="15"/>
      <c r="V30">
        <f t="shared" ca="1" si="4"/>
        <v>12</v>
      </c>
      <c r="W30" t="str">
        <f ca="1"/>
        <v>Product27</v>
      </c>
      <c r="X30" t="str">
        <f ca="1"/>
        <v>Lt</v>
      </c>
      <c r="Y30">
        <f ca="1"/>
        <v>6226.0800000000008</v>
      </c>
      <c r="Z30">
        <f ca="1"/>
        <v>109</v>
      </c>
    </row>
    <row r="31" spans="1:26" x14ac:dyDescent="0.25">
      <c r="A31" s="10">
        <v>30</v>
      </c>
      <c r="B31" s="8">
        <v>16666.269999999997</v>
      </c>
      <c r="P31" t="s">
        <v>66</v>
      </c>
      <c r="Q31" t="s">
        <v>111</v>
      </c>
      <c r="R31" s="11">
        <v>4682.72</v>
      </c>
      <c r="S31" s="11">
        <v>112</v>
      </c>
      <c r="T31" s="15">
        <f t="shared" si="3"/>
        <v>8</v>
      </c>
      <c r="U31" s="15"/>
      <c r="V31">
        <f t="shared" ca="1" si="4"/>
        <v>15</v>
      </c>
      <c r="W31" t="str">
        <f ca="1"/>
        <v>Product28</v>
      </c>
      <c r="X31" t="str">
        <f ca="1"/>
        <v>No.</v>
      </c>
      <c r="Y31">
        <f ca="1"/>
        <v>4682.72</v>
      </c>
      <c r="Z31">
        <f ca="1"/>
        <v>112</v>
      </c>
    </row>
    <row r="32" spans="1:26" x14ac:dyDescent="0.25">
      <c r="A32" s="10">
        <v>31</v>
      </c>
      <c r="B32" s="8">
        <v>6920.0999999999995</v>
      </c>
      <c r="P32" t="s">
        <v>68</v>
      </c>
      <c r="Q32" t="s">
        <v>109</v>
      </c>
      <c r="R32" s="11">
        <v>5523.44</v>
      </c>
      <c r="S32" s="11">
        <v>104</v>
      </c>
      <c r="T32" s="15">
        <f t="shared" si="3"/>
        <v>10</v>
      </c>
      <c r="U32" s="15"/>
      <c r="V32">
        <f t="shared" ca="1" si="4"/>
        <v>13</v>
      </c>
      <c r="W32" t="str">
        <f ca="1"/>
        <v>Product29</v>
      </c>
      <c r="X32" t="str">
        <f ca="1"/>
        <v>Lt</v>
      </c>
      <c r="Y32">
        <f ca="1"/>
        <v>5523.44</v>
      </c>
      <c r="Z32">
        <f ca="1"/>
        <v>104</v>
      </c>
    </row>
    <row r="33" spans="16:26" x14ac:dyDescent="0.25">
      <c r="P33" t="s">
        <v>70</v>
      </c>
      <c r="Q33" t="s">
        <v>110</v>
      </c>
      <c r="R33" s="11">
        <v>22945.919999999998</v>
      </c>
      <c r="S33" s="11">
        <v>114</v>
      </c>
      <c r="T33" s="15">
        <f t="shared" si="3"/>
        <v>6</v>
      </c>
      <c r="U33" s="15"/>
      <c r="V33">
        <f t="shared" ca="1" si="4"/>
        <v>2</v>
      </c>
      <c r="W33" t="str">
        <f ca="1"/>
        <v>Product30</v>
      </c>
      <c r="X33" t="str">
        <f ca="1"/>
        <v>Ft</v>
      </c>
      <c r="Y33">
        <f ca="1"/>
        <v>22945.919999999998</v>
      </c>
      <c r="Z33">
        <f ca="1"/>
        <v>114</v>
      </c>
    </row>
    <row r="34" spans="16:26" x14ac:dyDescent="0.25">
      <c r="P34" t="s">
        <v>72</v>
      </c>
      <c r="Q34" t="s">
        <v>9</v>
      </c>
      <c r="R34" s="11">
        <v>6249.5999999999995</v>
      </c>
      <c r="S34" s="11">
        <v>60</v>
      </c>
      <c r="T34" s="15">
        <f t="shared" si="3"/>
        <v>13</v>
      </c>
      <c r="U34" s="15"/>
      <c r="V34">
        <f t="shared" ca="1" si="4"/>
        <v>10</v>
      </c>
      <c r="W34" t="str">
        <f ca="1"/>
        <v>Product31</v>
      </c>
      <c r="X34" t="str">
        <f ca="1"/>
        <v>Kg</v>
      </c>
      <c r="Y34">
        <f ca="1"/>
        <v>6249.5999999999995</v>
      </c>
      <c r="Z34">
        <f ca="1"/>
        <v>60</v>
      </c>
    </row>
    <row r="35" spans="16:26" x14ac:dyDescent="0.25">
      <c r="P35" t="s">
        <v>74</v>
      </c>
      <c r="Q35" t="s">
        <v>9</v>
      </c>
      <c r="R35" s="11">
        <v>16329.72</v>
      </c>
      <c r="S35" s="11">
        <v>139</v>
      </c>
      <c r="T35" s="15">
        <f t="shared" si="3"/>
        <v>3</v>
      </c>
      <c r="U35" s="15"/>
      <c r="V35">
        <f t="shared" ca="1" si="4"/>
        <v>4</v>
      </c>
      <c r="W35" t="str">
        <f ca="1"/>
        <v>Product32</v>
      </c>
      <c r="X35" t="str">
        <f ca="1"/>
        <v>Kg</v>
      </c>
      <c r="Y35">
        <f ca="1"/>
        <v>16329.72</v>
      </c>
      <c r="Z35">
        <f ca="1"/>
        <v>139</v>
      </c>
    </row>
    <row r="36" spans="16:26" x14ac:dyDescent="0.25">
      <c r="P36" t="s">
        <v>76</v>
      </c>
      <c r="Q36" t="s">
        <v>9</v>
      </c>
      <c r="R36" s="11">
        <v>13645.800000000001</v>
      </c>
      <c r="S36" s="11">
        <v>114</v>
      </c>
      <c r="T36" s="15">
        <f t="shared" si="3"/>
        <v>5</v>
      </c>
      <c r="U36" s="15"/>
      <c r="V36">
        <f t="shared" ca="1" si="4"/>
        <v>4</v>
      </c>
      <c r="W36" t="str">
        <f ca="1"/>
        <v>Product33</v>
      </c>
      <c r="X36" t="str">
        <f ca="1"/>
        <v>Kg</v>
      </c>
      <c r="Y36">
        <f ca="1"/>
        <v>13645.800000000001</v>
      </c>
      <c r="Z36">
        <f ca="1"/>
        <v>114</v>
      </c>
    </row>
    <row r="37" spans="16:26" x14ac:dyDescent="0.25">
      <c r="P37" t="s">
        <v>78</v>
      </c>
      <c r="Q37" t="s">
        <v>109</v>
      </c>
      <c r="R37" s="11">
        <v>8978.2000000000007</v>
      </c>
      <c r="S37" s="11">
        <v>154</v>
      </c>
      <c r="T37" s="15">
        <f t="shared" si="3"/>
        <v>2</v>
      </c>
      <c r="U37" s="15"/>
      <c r="V37">
        <f t="shared" ca="1" si="4"/>
        <v>4</v>
      </c>
      <c r="W37" t="str">
        <f ca="1"/>
        <v>Product34</v>
      </c>
      <c r="X37" t="str">
        <f ca="1"/>
        <v>Lt</v>
      </c>
      <c r="Y37">
        <f ca="1"/>
        <v>8978.2000000000007</v>
      </c>
      <c r="Z37">
        <f ca="1"/>
        <v>154</v>
      </c>
    </row>
    <row r="38" spans="16:26" x14ac:dyDescent="0.25">
      <c r="P38" t="s">
        <v>80</v>
      </c>
      <c r="Q38" t="s">
        <v>111</v>
      </c>
      <c r="R38" s="11">
        <v>703.5</v>
      </c>
      <c r="S38" s="11">
        <v>105</v>
      </c>
      <c r="T38" s="15">
        <f t="shared" si="3"/>
        <v>5</v>
      </c>
      <c r="U38" s="15"/>
      <c r="V38">
        <f t="shared" ca="1" si="4"/>
        <v>10</v>
      </c>
      <c r="W38" t="str">
        <f ca="1"/>
        <v>Product35</v>
      </c>
      <c r="X38" t="str">
        <f ca="1"/>
        <v>No.</v>
      </c>
      <c r="Y38">
        <f ca="1"/>
        <v>703.5</v>
      </c>
      <c r="Z38">
        <f ca="1"/>
        <v>105</v>
      </c>
    </row>
    <row r="39" spans="16:26" x14ac:dyDescent="0.25">
      <c r="P39" t="s">
        <v>82</v>
      </c>
      <c r="Q39" t="s">
        <v>9</v>
      </c>
      <c r="R39" s="11">
        <v>7222.5</v>
      </c>
      <c r="S39" s="11">
        <v>75</v>
      </c>
      <c r="T39" s="15">
        <f t="shared" si="3"/>
        <v>6</v>
      </c>
      <c r="U39" s="15"/>
      <c r="V39">
        <f t="shared" ca="1" si="4"/>
        <v>6</v>
      </c>
      <c r="W39" t="str">
        <f ca="1"/>
        <v>Product36</v>
      </c>
      <c r="X39" t="str">
        <f ca="1"/>
        <v>Kg</v>
      </c>
      <c r="Y39">
        <f ca="1"/>
        <v>7222.5</v>
      </c>
      <c r="Z39">
        <f ca="1"/>
        <v>75</v>
      </c>
    </row>
    <row r="40" spans="16:26" x14ac:dyDescent="0.25">
      <c r="P40" t="s">
        <v>84</v>
      </c>
      <c r="Q40" t="s">
        <v>9</v>
      </c>
      <c r="R40" s="11">
        <v>5145.6000000000004</v>
      </c>
      <c r="S40" s="11">
        <v>60</v>
      </c>
      <c r="T40" s="15">
        <f t="shared" si="3"/>
        <v>8</v>
      </c>
      <c r="U40" s="15"/>
      <c r="V40">
        <f t="shared" ca="1" si="4"/>
        <v>7</v>
      </c>
      <c r="W40" t="str">
        <f ca="1"/>
        <v>Product37</v>
      </c>
      <c r="X40" t="str">
        <f ca="1"/>
        <v>Kg</v>
      </c>
      <c r="Y40">
        <f ca="1"/>
        <v>5145.6000000000004</v>
      </c>
      <c r="Z40">
        <f ca="1"/>
        <v>60</v>
      </c>
    </row>
    <row r="41" spans="16:26" x14ac:dyDescent="0.25">
      <c r="P41" t="s">
        <v>87</v>
      </c>
      <c r="Q41" t="s">
        <v>9</v>
      </c>
      <c r="R41" s="11">
        <v>8871.1200000000008</v>
      </c>
      <c r="S41" s="11">
        <v>111</v>
      </c>
      <c r="T41" s="15">
        <f t="shared" si="3"/>
        <v>4</v>
      </c>
      <c r="U41" s="15"/>
      <c r="V41">
        <f t="shared" ca="1" si="4"/>
        <v>4</v>
      </c>
      <c r="W41" t="str">
        <f ca="1"/>
        <v>Product38</v>
      </c>
      <c r="X41" t="str">
        <f ca="1"/>
        <v>Kg</v>
      </c>
      <c r="Y41">
        <f ca="1"/>
        <v>8871.1200000000008</v>
      </c>
      <c r="Z41">
        <f ca="1"/>
        <v>111</v>
      </c>
    </row>
    <row r="42" spans="16:26" x14ac:dyDescent="0.25">
      <c r="P42" t="s">
        <v>89</v>
      </c>
      <c r="Q42" t="s">
        <v>111</v>
      </c>
      <c r="R42" s="11">
        <v>3957.15</v>
      </c>
      <c r="S42" s="11">
        <v>93</v>
      </c>
      <c r="T42" s="15">
        <f t="shared" si="3"/>
        <v>4</v>
      </c>
      <c r="U42" s="15"/>
      <c r="V42">
        <f t="shared" ca="1" si="4"/>
        <v>6</v>
      </c>
      <c r="W42" t="str">
        <f ca="1"/>
        <v>Product39</v>
      </c>
      <c r="X42" t="str">
        <f ca="1"/>
        <v>No.</v>
      </c>
      <c r="Y42">
        <f ca="1"/>
        <v>3957.15</v>
      </c>
      <c r="Z42">
        <f ca="1"/>
        <v>93</v>
      </c>
    </row>
    <row r="43" spans="16:26" x14ac:dyDescent="0.25">
      <c r="P43" t="s">
        <v>91</v>
      </c>
      <c r="Q43" t="s">
        <v>9</v>
      </c>
      <c r="R43" s="11">
        <v>7718.4000000000005</v>
      </c>
      <c r="S43" s="11">
        <v>67</v>
      </c>
      <c r="T43" s="15">
        <f t="shared" si="3"/>
        <v>5</v>
      </c>
      <c r="U43" s="15"/>
      <c r="V43">
        <f t="shared" ca="1" si="4"/>
        <v>4</v>
      </c>
      <c r="W43" t="str">
        <f ca="1"/>
        <v>Product40</v>
      </c>
      <c r="X43" t="str">
        <f ca="1"/>
        <v>Kg</v>
      </c>
      <c r="Y43">
        <f ca="1"/>
        <v>7718.4000000000005</v>
      </c>
      <c r="Z43">
        <f ca="1"/>
        <v>67</v>
      </c>
    </row>
    <row r="44" spans="16:26" x14ac:dyDescent="0.25">
      <c r="P44" t="s">
        <v>93</v>
      </c>
      <c r="Q44" t="s">
        <v>110</v>
      </c>
      <c r="R44" s="11">
        <v>22952.16</v>
      </c>
      <c r="S44" s="11">
        <v>132</v>
      </c>
      <c r="T44" s="15">
        <f t="shared" si="3"/>
        <v>2</v>
      </c>
      <c r="U44" s="15"/>
      <c r="V44">
        <f t="shared" ca="1" si="4"/>
        <v>1</v>
      </c>
      <c r="W44" t="str">
        <f ca="1"/>
        <v>Product41</v>
      </c>
      <c r="X44" t="str">
        <f ca="1"/>
        <v>Ft</v>
      </c>
      <c r="Y44">
        <f ca="1"/>
        <v>22952.16</v>
      </c>
      <c r="Z44">
        <f ca="1"/>
        <v>132</v>
      </c>
    </row>
    <row r="45" spans="16:26" x14ac:dyDescent="0.25">
      <c r="P45" t="s">
        <v>95</v>
      </c>
      <c r="Q45" t="s">
        <v>110</v>
      </c>
      <c r="R45" s="11">
        <v>20574</v>
      </c>
      <c r="S45" s="11">
        <v>127</v>
      </c>
      <c r="T45" s="15">
        <f t="shared" si="3"/>
        <v>2</v>
      </c>
      <c r="U45" s="15"/>
      <c r="V45">
        <f t="shared" ca="1" si="4"/>
        <v>1</v>
      </c>
      <c r="W45" t="str">
        <f ca="1"/>
        <v>Product42</v>
      </c>
      <c r="X45" t="str">
        <f ca="1"/>
        <v>Ft</v>
      </c>
      <c r="Y45">
        <f ca="1"/>
        <v>20574</v>
      </c>
      <c r="Z45">
        <f ca="1"/>
        <v>127</v>
      </c>
    </row>
    <row r="46" spans="16:26" x14ac:dyDescent="0.25">
      <c r="P46" t="s">
        <v>97</v>
      </c>
      <c r="Q46" t="s">
        <v>9</v>
      </c>
      <c r="R46" s="11">
        <v>6064.8399999999992</v>
      </c>
      <c r="S46" s="11">
        <v>73</v>
      </c>
      <c r="T46" s="15">
        <f t="shared" si="3"/>
        <v>2</v>
      </c>
      <c r="U46" s="15"/>
      <c r="V46">
        <f t="shared" ca="1" si="4"/>
        <v>2</v>
      </c>
      <c r="W46" t="str">
        <f ca="1"/>
        <v>Product43</v>
      </c>
      <c r="X46" t="str">
        <f ca="1"/>
        <v>Kg</v>
      </c>
      <c r="Y46">
        <f ca="1"/>
        <v>6064.8399999999992</v>
      </c>
      <c r="Z46">
        <f ca="1"/>
        <v>73</v>
      </c>
    </row>
    <row r="47" spans="16:26" x14ac:dyDescent="0.25">
      <c r="P47" t="s">
        <v>99</v>
      </c>
      <c r="Q47" t="s">
        <v>9</v>
      </c>
      <c r="R47" s="11">
        <v>16333.92</v>
      </c>
      <c r="S47" s="11">
        <v>199</v>
      </c>
      <c r="T47" s="15">
        <f t="shared" si="3"/>
        <v>1</v>
      </c>
      <c r="U47" s="15"/>
      <c r="V47">
        <f t="shared" ca="1" si="4"/>
        <v>1</v>
      </c>
      <c r="W47" t="str">
        <f ca="1"/>
        <v>Product44</v>
      </c>
      <c r="X47" t="str">
        <f ca="1"/>
        <v>Kg</v>
      </c>
      <c r="Y47">
        <f ca="1"/>
        <v>16333.92</v>
      </c>
      <c r="Z47">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7169" r:id="rId11" name="Scroll Bar 1">
              <controlPr defaultSize="0" autoPict="0">
                <anchor moveWithCells="1">
                  <from>
                    <xdr:col>26</xdr:col>
                    <xdr:colOff>552450</xdr:colOff>
                    <xdr:row>13</xdr:row>
                    <xdr:rowOff>152400</xdr:rowOff>
                  </from>
                  <to>
                    <xdr:col>27</xdr:col>
                    <xdr:colOff>219075</xdr:colOff>
                    <xdr:row>25</xdr:row>
                    <xdr:rowOff>180975</xdr:rowOff>
                  </to>
                </anchor>
              </controlPr>
            </control>
          </mc:Choice>
        </mc:AlternateContent>
        <mc:AlternateContent xmlns:mc="http://schemas.openxmlformats.org/markup-compatibility/2006">
          <mc:Choice Requires="x14">
            <control shapeId="7170" r:id="rId12" name="Check Box 2">
              <controlPr defaultSize="0" autoFill="0" autoLine="0" autoPict="0">
                <anchor moveWithCells="1">
                  <from>
                    <xdr:col>7</xdr:col>
                    <xdr:colOff>485775</xdr:colOff>
                    <xdr:row>18</xdr:row>
                    <xdr:rowOff>9525</xdr:rowOff>
                  </from>
                  <to>
                    <xdr:col>7</xdr:col>
                    <xdr:colOff>1266825</xdr:colOff>
                    <xdr:row>19</xdr:row>
                    <xdr:rowOff>161925</xdr:rowOff>
                  </to>
                </anchor>
              </controlPr>
            </control>
          </mc:Choice>
        </mc:AlternateContent>
        <mc:AlternateContent xmlns:mc="http://schemas.openxmlformats.org/markup-compatibility/2006">
          <mc:Choice Requires="x14">
            <control shapeId="7171" r:id="rId13" name="Check Box 3">
              <controlPr defaultSize="0" autoFill="0" autoLine="0" autoPict="0">
                <anchor moveWithCells="1">
                  <from>
                    <xdr:col>7</xdr:col>
                    <xdr:colOff>1114425</xdr:colOff>
                    <xdr:row>18</xdr:row>
                    <xdr:rowOff>19050</xdr:rowOff>
                  </from>
                  <to>
                    <xdr:col>7</xdr:col>
                    <xdr:colOff>1609725</xdr:colOff>
                    <xdr:row>19</xdr:row>
                    <xdr:rowOff>104775</xdr:rowOff>
                  </to>
                </anchor>
              </controlPr>
            </control>
          </mc:Choice>
        </mc:AlternateContent>
        <mc:AlternateContent xmlns:mc="http://schemas.openxmlformats.org/markup-compatibility/2006">
          <mc:Choice Requires="x14">
            <control shapeId="7172" r:id="rId14" name="Check Box 4">
              <controlPr defaultSize="0" autoFill="0" autoLine="0" autoPict="0">
                <anchor moveWithCells="1">
                  <from>
                    <xdr:col>7</xdr:col>
                    <xdr:colOff>19050</xdr:colOff>
                    <xdr:row>17</xdr:row>
                    <xdr:rowOff>180975</xdr:rowOff>
                  </from>
                  <to>
                    <xdr:col>7</xdr:col>
                    <xdr:colOff>523875</xdr:colOff>
                    <xdr:row>20</xdr:row>
                    <xdr:rowOff>9525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03240-74F6-40C3-8B91-9D081F742F1D}">
  <sheetPr>
    <tabColor theme="4"/>
  </sheetPr>
  <dimension ref="X9"/>
  <sheetViews>
    <sheetView zoomScale="80" zoomScaleNormal="80" workbookViewId="0">
      <selection activeCell="H44" sqref="H44"/>
    </sheetView>
  </sheetViews>
  <sheetFormatPr defaultRowHeight="15" x14ac:dyDescent="0.25"/>
  <cols>
    <col min="1" max="2" width="24.42578125" bestFit="1" customWidth="1"/>
  </cols>
  <sheetData>
    <row r="9" spans="24:24" x14ac:dyDescent="0.25">
      <c r="X9" s="8"/>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352425</xdr:colOff>
                    <xdr:row>13</xdr:row>
                    <xdr:rowOff>9525</xdr:rowOff>
                  </from>
                  <to>
                    <xdr:col>3</xdr:col>
                    <xdr:colOff>523875</xdr:colOff>
                    <xdr:row>14</xdr:row>
                    <xdr:rowOff>161925</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3</xdr:col>
                    <xdr:colOff>371475</xdr:colOff>
                    <xdr:row>13</xdr:row>
                    <xdr:rowOff>19050</xdr:rowOff>
                  </from>
                  <to>
                    <xdr:col>4</xdr:col>
                    <xdr:colOff>257175</xdr:colOff>
                    <xdr:row>14</xdr:row>
                    <xdr:rowOff>104775</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1514475</xdr:colOff>
                    <xdr:row>12</xdr:row>
                    <xdr:rowOff>180975</xdr:rowOff>
                  </from>
                  <to>
                    <xdr:col>2</xdr:col>
                    <xdr:colOff>390525</xdr:colOff>
                    <xdr:row>15</xdr:row>
                    <xdr:rowOff>9525</xdr:rowOff>
                  </to>
                </anchor>
              </controlPr>
            </control>
          </mc:Choice>
        </mc:AlternateContent>
        <mc:AlternateContent xmlns:mc="http://schemas.openxmlformats.org/markup-compatibility/2006">
          <mc:Choice Requires="x14">
            <control shapeId="5124" r:id="rId7" name="Scroll Bar 4">
              <controlPr defaultSize="0" autoPict="0">
                <anchor moveWithCells="1">
                  <from>
                    <xdr:col>6</xdr:col>
                    <xdr:colOff>581025</xdr:colOff>
                    <xdr:row>15</xdr:row>
                    <xdr:rowOff>0</xdr:rowOff>
                  </from>
                  <to>
                    <xdr:col>7</xdr:col>
                    <xdr:colOff>190500</xdr:colOff>
                    <xdr:row>27</xdr:row>
                    <xdr:rowOff>123825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99242"/>
  <sheetViews>
    <sheetView topLeftCell="A100" workbookViewId="0">
      <selection activeCell="G2" sqref="G2"/>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42578125" customWidth="1"/>
    <col min="7" max="7" width="14"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6" ht="15.75" thickBot="1" x14ac:dyDescent="0.3">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3293" spans="2:2" x14ac:dyDescent="0.25">
      <c r="B3293" t="s">
        <v>142</v>
      </c>
    </row>
    <row r="6863" spans="2:2" x14ac:dyDescent="0.25">
      <c r="B6863" t="s">
        <v>143</v>
      </c>
    </row>
    <row r="20552" spans="8:8" x14ac:dyDescent="0.25">
      <c r="H20552" t="s">
        <v>141</v>
      </c>
    </row>
    <row r="99242" spans="1:2" x14ac:dyDescent="0.25">
      <c r="A99242" t="s">
        <v>145</v>
      </c>
      <c r="B99242" t="s">
        <v>144</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7"/>
  <sheetViews>
    <sheetView workbookViewId="0">
      <selection activeCell="D18" sqref="D18"/>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7" ht="15.75" thickBot="1" x14ac:dyDescent="0.3">
      <c r="A1" s="1" t="s">
        <v>0</v>
      </c>
      <c r="B1" s="1" t="s">
        <v>1</v>
      </c>
      <c r="C1" s="1" t="s">
        <v>2</v>
      </c>
      <c r="D1" s="1" t="s">
        <v>3</v>
      </c>
      <c r="E1" s="1" t="s">
        <v>4</v>
      </c>
      <c r="F1" s="1" t="s">
        <v>5</v>
      </c>
      <c r="G1" s="1" t="s">
        <v>140</v>
      </c>
    </row>
    <row r="2" spans="1:7" x14ac:dyDescent="0.25">
      <c r="A2" t="s">
        <v>6</v>
      </c>
      <c r="B2" t="s">
        <v>7</v>
      </c>
      <c r="C2" t="s">
        <v>8</v>
      </c>
      <c r="D2" t="s">
        <v>9</v>
      </c>
      <c r="E2">
        <v>98</v>
      </c>
      <c r="F2">
        <v>103.88</v>
      </c>
      <c r="G2" s="12" t="str">
        <f t="shared" ref="G2:G46" si="0">IF(E1&lt;50,"Bad",IF(E1&lt;=100,"Good","Very good"))</f>
        <v>Very good</v>
      </c>
    </row>
    <row r="3" spans="1:7" x14ac:dyDescent="0.25">
      <c r="A3" t="s">
        <v>10</v>
      </c>
      <c r="B3" t="s">
        <v>11</v>
      </c>
      <c r="C3" t="s">
        <v>8</v>
      </c>
      <c r="D3" t="s">
        <v>9</v>
      </c>
      <c r="E3">
        <v>105</v>
      </c>
      <c r="F3">
        <v>142.80000000000001</v>
      </c>
      <c r="G3" s="12" t="str">
        <f t="shared" si="0"/>
        <v>Good</v>
      </c>
    </row>
    <row r="4" spans="1:7" x14ac:dyDescent="0.25">
      <c r="A4" t="s">
        <v>12</v>
      </c>
      <c r="B4" t="s">
        <v>13</v>
      </c>
      <c r="C4" t="s">
        <v>8</v>
      </c>
      <c r="D4" t="s">
        <v>9</v>
      </c>
      <c r="E4">
        <v>71</v>
      </c>
      <c r="F4">
        <v>80.94</v>
      </c>
      <c r="G4" s="12" t="str">
        <f t="shared" si="0"/>
        <v>Very good</v>
      </c>
    </row>
    <row r="5" spans="1:7" x14ac:dyDescent="0.25">
      <c r="A5" t="s">
        <v>14</v>
      </c>
      <c r="B5" t="s">
        <v>15</v>
      </c>
      <c r="C5" t="s">
        <v>8</v>
      </c>
      <c r="D5" t="s">
        <v>109</v>
      </c>
      <c r="E5">
        <v>44</v>
      </c>
      <c r="F5">
        <v>48.84</v>
      </c>
      <c r="G5" s="12" t="str">
        <f t="shared" si="0"/>
        <v>Good</v>
      </c>
    </row>
    <row r="6" spans="1:7" x14ac:dyDescent="0.25">
      <c r="A6" t="s">
        <v>16</v>
      </c>
      <c r="B6" t="s">
        <v>17</v>
      </c>
      <c r="C6" t="s">
        <v>8</v>
      </c>
      <c r="D6" t="s">
        <v>110</v>
      </c>
      <c r="E6">
        <v>133</v>
      </c>
      <c r="F6">
        <v>155.61000000000001</v>
      </c>
      <c r="G6" s="12" t="str">
        <f t="shared" si="0"/>
        <v>Bad</v>
      </c>
    </row>
    <row r="7" spans="1:7" x14ac:dyDescent="0.25">
      <c r="A7" t="s">
        <v>18</v>
      </c>
      <c r="B7" t="s">
        <v>19</v>
      </c>
      <c r="C7" t="s">
        <v>8</v>
      </c>
      <c r="D7" t="s">
        <v>9</v>
      </c>
      <c r="E7">
        <v>75</v>
      </c>
      <c r="F7">
        <v>85.5</v>
      </c>
      <c r="G7" s="12" t="str">
        <f t="shared" si="0"/>
        <v>Very good</v>
      </c>
    </row>
    <row r="8" spans="1:7" x14ac:dyDescent="0.25">
      <c r="A8" t="s">
        <v>20</v>
      </c>
      <c r="B8" t="s">
        <v>21</v>
      </c>
      <c r="C8" t="s">
        <v>8</v>
      </c>
      <c r="D8" t="s">
        <v>109</v>
      </c>
      <c r="E8">
        <v>43</v>
      </c>
      <c r="F8">
        <v>47.730000000000004</v>
      </c>
      <c r="G8" s="12" t="str">
        <f t="shared" si="0"/>
        <v>Good</v>
      </c>
    </row>
    <row r="9" spans="1:7" x14ac:dyDescent="0.25">
      <c r="A9" t="s">
        <v>22</v>
      </c>
      <c r="B9" t="s">
        <v>23</v>
      </c>
      <c r="C9" t="s">
        <v>8</v>
      </c>
      <c r="D9" t="s">
        <v>9</v>
      </c>
      <c r="E9">
        <v>83</v>
      </c>
      <c r="F9">
        <v>94.62</v>
      </c>
      <c r="G9" s="12" t="str">
        <f t="shared" si="0"/>
        <v>Bad</v>
      </c>
    </row>
    <row r="10" spans="1:7" x14ac:dyDescent="0.25">
      <c r="A10" t="s">
        <v>24</v>
      </c>
      <c r="B10" t="s">
        <v>25</v>
      </c>
      <c r="C10" t="s">
        <v>8</v>
      </c>
      <c r="D10" t="s">
        <v>111</v>
      </c>
      <c r="E10">
        <v>6</v>
      </c>
      <c r="F10">
        <v>7.8599999999999994</v>
      </c>
      <c r="G10" s="12" t="str">
        <f t="shared" si="0"/>
        <v>Good</v>
      </c>
    </row>
    <row r="11" spans="1:7" x14ac:dyDescent="0.25">
      <c r="A11" t="s">
        <v>26</v>
      </c>
      <c r="B11" t="s">
        <v>27</v>
      </c>
      <c r="C11" t="s">
        <v>28</v>
      </c>
      <c r="D11" t="s">
        <v>110</v>
      </c>
      <c r="E11">
        <v>148</v>
      </c>
      <c r="F11">
        <v>164.28</v>
      </c>
      <c r="G11" s="12" t="str">
        <f t="shared" si="0"/>
        <v>Bad</v>
      </c>
    </row>
    <row r="12" spans="1:7" x14ac:dyDescent="0.25">
      <c r="A12" t="s">
        <v>29</v>
      </c>
      <c r="B12" t="s">
        <v>30</v>
      </c>
      <c r="C12" t="s">
        <v>28</v>
      </c>
      <c r="D12" t="s">
        <v>109</v>
      </c>
      <c r="E12">
        <v>44</v>
      </c>
      <c r="F12">
        <v>48.4</v>
      </c>
      <c r="G12" s="12" t="str">
        <f t="shared" si="0"/>
        <v>Very good</v>
      </c>
    </row>
    <row r="13" spans="1:7" x14ac:dyDescent="0.25">
      <c r="A13" t="s">
        <v>31</v>
      </c>
      <c r="B13" t="s">
        <v>32</v>
      </c>
      <c r="C13" t="s">
        <v>28</v>
      </c>
      <c r="D13" t="s">
        <v>9</v>
      </c>
      <c r="E13">
        <v>73</v>
      </c>
      <c r="F13">
        <v>94.17</v>
      </c>
      <c r="G13" s="12" t="str">
        <f t="shared" si="0"/>
        <v>Bad</v>
      </c>
    </row>
    <row r="14" spans="1:7" x14ac:dyDescent="0.25">
      <c r="A14" t="s">
        <v>33</v>
      </c>
      <c r="B14" t="s">
        <v>34</v>
      </c>
      <c r="C14" t="s">
        <v>28</v>
      </c>
      <c r="D14" t="s">
        <v>9</v>
      </c>
      <c r="E14">
        <v>112</v>
      </c>
      <c r="F14">
        <v>122.08</v>
      </c>
      <c r="G14" s="12" t="str">
        <f t="shared" si="0"/>
        <v>Good</v>
      </c>
    </row>
    <row r="15" spans="1:7" x14ac:dyDescent="0.25">
      <c r="A15" t="s">
        <v>35</v>
      </c>
      <c r="B15" t="s">
        <v>36</v>
      </c>
      <c r="C15" t="s">
        <v>28</v>
      </c>
      <c r="D15" t="s">
        <v>9</v>
      </c>
      <c r="E15">
        <v>112</v>
      </c>
      <c r="F15">
        <v>146.72</v>
      </c>
      <c r="G15" s="12" t="str">
        <f t="shared" si="0"/>
        <v>Very good</v>
      </c>
    </row>
    <row r="16" spans="1:7" x14ac:dyDescent="0.25">
      <c r="A16" t="s">
        <v>37</v>
      </c>
      <c r="B16" t="s">
        <v>38</v>
      </c>
      <c r="C16" t="s">
        <v>28</v>
      </c>
      <c r="D16" t="s">
        <v>111</v>
      </c>
      <c r="E16">
        <v>12</v>
      </c>
      <c r="F16">
        <v>15.719999999999999</v>
      </c>
      <c r="G16" s="12" t="str">
        <f t="shared" si="0"/>
        <v>Very good</v>
      </c>
    </row>
    <row r="17" spans="1:7" x14ac:dyDescent="0.25">
      <c r="A17" t="s">
        <v>39</v>
      </c>
      <c r="B17" t="s">
        <v>40</v>
      </c>
      <c r="C17" t="s">
        <v>28</v>
      </c>
      <c r="D17" t="s">
        <v>111</v>
      </c>
      <c r="E17">
        <v>13</v>
      </c>
      <c r="F17">
        <v>16.64</v>
      </c>
      <c r="G17" s="12" t="str">
        <f t="shared" si="0"/>
        <v>Bad</v>
      </c>
    </row>
    <row r="18" spans="1:7" x14ac:dyDescent="0.25">
      <c r="A18" t="s">
        <v>41</v>
      </c>
      <c r="B18" t="s">
        <v>42</v>
      </c>
      <c r="C18" t="s">
        <v>28</v>
      </c>
      <c r="D18" t="s">
        <v>110</v>
      </c>
      <c r="E18">
        <v>134</v>
      </c>
      <c r="F18">
        <v>156.78</v>
      </c>
      <c r="G18" s="12" t="str">
        <f t="shared" si="0"/>
        <v>Bad</v>
      </c>
    </row>
    <row r="19" spans="1:7" x14ac:dyDescent="0.25">
      <c r="A19" t="s">
        <v>43</v>
      </c>
      <c r="B19" t="s">
        <v>44</v>
      </c>
      <c r="C19" t="s">
        <v>28</v>
      </c>
      <c r="D19" t="s">
        <v>111</v>
      </c>
      <c r="E19">
        <v>37</v>
      </c>
      <c r="F19">
        <v>49.21</v>
      </c>
      <c r="G19" s="12" t="str">
        <f t="shared" si="0"/>
        <v>Very good</v>
      </c>
    </row>
    <row r="20" spans="1:7" x14ac:dyDescent="0.25">
      <c r="A20" t="s">
        <v>45</v>
      </c>
      <c r="B20" t="s">
        <v>46</v>
      </c>
      <c r="C20" t="s">
        <v>28</v>
      </c>
      <c r="D20" t="s">
        <v>110</v>
      </c>
      <c r="E20">
        <v>150</v>
      </c>
      <c r="F20">
        <v>210</v>
      </c>
      <c r="G20" s="12" t="str">
        <f t="shared" si="0"/>
        <v>Bad</v>
      </c>
    </row>
    <row r="21" spans="1:7" x14ac:dyDescent="0.25">
      <c r="A21" t="s">
        <v>47</v>
      </c>
      <c r="B21" t="s">
        <v>48</v>
      </c>
      <c r="C21" t="s">
        <v>49</v>
      </c>
      <c r="D21" t="s">
        <v>109</v>
      </c>
      <c r="E21">
        <v>61</v>
      </c>
      <c r="F21">
        <v>76.25</v>
      </c>
      <c r="G21" s="12" t="str">
        <f t="shared" si="0"/>
        <v>Very good</v>
      </c>
    </row>
    <row r="22" spans="1:7" x14ac:dyDescent="0.25">
      <c r="A22" t="s">
        <v>50</v>
      </c>
      <c r="B22" t="s">
        <v>51</v>
      </c>
      <c r="C22" t="s">
        <v>49</v>
      </c>
      <c r="D22" t="s">
        <v>110</v>
      </c>
      <c r="E22">
        <v>126</v>
      </c>
      <c r="F22">
        <v>162.54</v>
      </c>
      <c r="G22" s="12" t="str">
        <f t="shared" si="0"/>
        <v>Good</v>
      </c>
    </row>
    <row r="23" spans="1:7" x14ac:dyDescent="0.25">
      <c r="A23" t="s">
        <v>52</v>
      </c>
      <c r="B23" t="s">
        <v>53</v>
      </c>
      <c r="C23" t="s">
        <v>49</v>
      </c>
      <c r="D23" t="s">
        <v>110</v>
      </c>
      <c r="E23">
        <v>121</v>
      </c>
      <c r="F23">
        <v>141.57</v>
      </c>
      <c r="G23" s="12" t="str">
        <f t="shared" si="0"/>
        <v>Very good</v>
      </c>
    </row>
    <row r="24" spans="1:7" x14ac:dyDescent="0.25">
      <c r="A24" t="s">
        <v>54</v>
      </c>
      <c r="B24" t="s">
        <v>55</v>
      </c>
      <c r="C24" t="s">
        <v>49</v>
      </c>
      <c r="D24" t="s">
        <v>110</v>
      </c>
      <c r="E24">
        <v>141</v>
      </c>
      <c r="F24">
        <v>149.46</v>
      </c>
      <c r="G24" s="12" t="str">
        <f t="shared" si="0"/>
        <v>Very good</v>
      </c>
    </row>
    <row r="25" spans="1:7" x14ac:dyDescent="0.25">
      <c r="A25" t="s">
        <v>56</v>
      </c>
      <c r="B25" t="s">
        <v>57</v>
      </c>
      <c r="C25" t="s">
        <v>49</v>
      </c>
      <c r="D25" t="s">
        <v>110</v>
      </c>
      <c r="E25">
        <v>144</v>
      </c>
      <c r="F25">
        <v>156.96</v>
      </c>
      <c r="G25" s="12" t="str">
        <f t="shared" si="0"/>
        <v>Very good</v>
      </c>
    </row>
    <row r="26" spans="1:7" x14ac:dyDescent="0.25">
      <c r="A26" t="s">
        <v>58</v>
      </c>
      <c r="B26" t="s">
        <v>59</v>
      </c>
      <c r="C26" t="s">
        <v>49</v>
      </c>
      <c r="D26" t="s">
        <v>111</v>
      </c>
      <c r="E26">
        <v>7</v>
      </c>
      <c r="F26">
        <v>8.33</v>
      </c>
      <c r="G26" s="12" t="str">
        <f t="shared" si="0"/>
        <v>Very good</v>
      </c>
    </row>
    <row r="27" spans="1:7" x14ac:dyDescent="0.25">
      <c r="A27" t="s">
        <v>60</v>
      </c>
      <c r="B27" t="s">
        <v>61</v>
      </c>
      <c r="C27" t="s">
        <v>62</v>
      </c>
      <c r="D27" t="s">
        <v>111</v>
      </c>
      <c r="E27">
        <v>18</v>
      </c>
      <c r="F27">
        <v>24.66</v>
      </c>
      <c r="G27" s="12" t="str">
        <f t="shared" si="0"/>
        <v>Bad</v>
      </c>
    </row>
    <row r="28" spans="1:7" x14ac:dyDescent="0.25">
      <c r="A28" t="s">
        <v>63</v>
      </c>
      <c r="B28" t="s">
        <v>64</v>
      </c>
      <c r="C28" t="s">
        <v>62</v>
      </c>
      <c r="D28" t="s">
        <v>109</v>
      </c>
      <c r="E28">
        <v>48</v>
      </c>
      <c r="F28">
        <v>57.120000000000005</v>
      </c>
      <c r="G28" s="12" t="str">
        <f t="shared" si="0"/>
        <v>Bad</v>
      </c>
    </row>
    <row r="29" spans="1:7" x14ac:dyDescent="0.25">
      <c r="A29" t="s">
        <v>65</v>
      </c>
      <c r="B29" t="s">
        <v>66</v>
      </c>
      <c r="C29" t="s">
        <v>62</v>
      </c>
      <c r="D29" t="s">
        <v>111</v>
      </c>
      <c r="E29">
        <v>37</v>
      </c>
      <c r="F29">
        <v>41.81</v>
      </c>
      <c r="G29" s="12" t="str">
        <f t="shared" si="0"/>
        <v>Bad</v>
      </c>
    </row>
    <row r="30" spans="1:7" x14ac:dyDescent="0.25">
      <c r="A30" t="s">
        <v>67</v>
      </c>
      <c r="B30" t="s">
        <v>68</v>
      </c>
      <c r="C30" t="s">
        <v>62</v>
      </c>
      <c r="D30" t="s">
        <v>109</v>
      </c>
      <c r="E30">
        <v>47</v>
      </c>
      <c r="F30">
        <v>53.11</v>
      </c>
      <c r="G30" s="12" t="str">
        <f t="shared" si="0"/>
        <v>Bad</v>
      </c>
    </row>
    <row r="31" spans="1:7" x14ac:dyDescent="0.25">
      <c r="A31" t="s">
        <v>69</v>
      </c>
      <c r="B31" t="s">
        <v>70</v>
      </c>
      <c r="C31" t="s">
        <v>62</v>
      </c>
      <c r="D31" t="s">
        <v>110</v>
      </c>
      <c r="E31">
        <v>148</v>
      </c>
      <c r="F31">
        <v>201.28</v>
      </c>
      <c r="G31" s="12" t="str">
        <f t="shared" si="0"/>
        <v>Bad</v>
      </c>
    </row>
    <row r="32" spans="1:7" x14ac:dyDescent="0.25">
      <c r="A32" t="s">
        <v>71</v>
      </c>
      <c r="B32" t="s">
        <v>72</v>
      </c>
      <c r="C32" t="s">
        <v>62</v>
      </c>
      <c r="D32" t="s">
        <v>9</v>
      </c>
      <c r="E32">
        <v>93</v>
      </c>
      <c r="F32">
        <v>104.16</v>
      </c>
      <c r="G32" s="12" t="str">
        <f t="shared" si="0"/>
        <v>Very good</v>
      </c>
    </row>
    <row r="33" spans="1:7" x14ac:dyDescent="0.25">
      <c r="A33" t="s">
        <v>73</v>
      </c>
      <c r="B33" t="s">
        <v>74</v>
      </c>
      <c r="C33" t="s">
        <v>62</v>
      </c>
      <c r="D33" t="s">
        <v>9</v>
      </c>
      <c r="E33">
        <v>89</v>
      </c>
      <c r="F33">
        <v>117.48</v>
      </c>
      <c r="G33" s="12" t="str">
        <f t="shared" si="0"/>
        <v>Good</v>
      </c>
    </row>
    <row r="34" spans="1:7" x14ac:dyDescent="0.25">
      <c r="A34" t="s">
        <v>75</v>
      </c>
      <c r="B34" t="s">
        <v>76</v>
      </c>
      <c r="C34" t="s">
        <v>62</v>
      </c>
      <c r="D34" t="s">
        <v>9</v>
      </c>
      <c r="E34">
        <v>95</v>
      </c>
      <c r="F34">
        <v>119.7</v>
      </c>
      <c r="G34" s="12" t="str">
        <f t="shared" si="0"/>
        <v>Good</v>
      </c>
    </row>
    <row r="35" spans="1:7" x14ac:dyDescent="0.25">
      <c r="A35" t="s">
        <v>77</v>
      </c>
      <c r="B35" t="s">
        <v>78</v>
      </c>
      <c r="C35" t="s">
        <v>62</v>
      </c>
      <c r="D35" t="s">
        <v>109</v>
      </c>
      <c r="E35">
        <v>55</v>
      </c>
      <c r="F35">
        <v>58.3</v>
      </c>
      <c r="G35" s="12" t="str">
        <f t="shared" si="0"/>
        <v>Good</v>
      </c>
    </row>
    <row r="36" spans="1:7" x14ac:dyDescent="0.25">
      <c r="A36" t="s">
        <v>79</v>
      </c>
      <c r="B36" t="s">
        <v>80</v>
      </c>
      <c r="C36" t="s">
        <v>62</v>
      </c>
      <c r="D36" t="s">
        <v>111</v>
      </c>
      <c r="E36">
        <v>5</v>
      </c>
      <c r="F36">
        <v>6.7</v>
      </c>
      <c r="G36" s="12" t="str">
        <f t="shared" si="0"/>
        <v>Good</v>
      </c>
    </row>
    <row r="37" spans="1:7" x14ac:dyDescent="0.25">
      <c r="A37" t="s">
        <v>81</v>
      </c>
      <c r="B37" t="s">
        <v>82</v>
      </c>
      <c r="C37" t="s">
        <v>62</v>
      </c>
      <c r="D37" t="s">
        <v>9</v>
      </c>
      <c r="E37">
        <v>90</v>
      </c>
      <c r="F37">
        <v>96.3</v>
      </c>
      <c r="G37" s="12" t="str">
        <f t="shared" si="0"/>
        <v>Bad</v>
      </c>
    </row>
    <row r="38" spans="1:7" x14ac:dyDescent="0.25">
      <c r="A38" t="s">
        <v>83</v>
      </c>
      <c r="B38" t="s">
        <v>84</v>
      </c>
      <c r="C38" t="s">
        <v>85</v>
      </c>
      <c r="D38" t="s">
        <v>9</v>
      </c>
      <c r="E38">
        <v>67</v>
      </c>
      <c r="F38">
        <v>85.76</v>
      </c>
      <c r="G38" s="12" t="str">
        <f t="shared" si="0"/>
        <v>Good</v>
      </c>
    </row>
    <row r="39" spans="1:7" x14ac:dyDescent="0.25">
      <c r="A39" t="s">
        <v>86</v>
      </c>
      <c r="B39" t="s">
        <v>87</v>
      </c>
      <c r="C39" t="s">
        <v>85</v>
      </c>
      <c r="D39" t="s">
        <v>9</v>
      </c>
      <c r="E39">
        <v>72</v>
      </c>
      <c r="F39">
        <v>79.92</v>
      </c>
      <c r="G39" s="12" t="str">
        <f t="shared" si="0"/>
        <v>Good</v>
      </c>
    </row>
    <row r="40" spans="1:7" x14ac:dyDescent="0.25">
      <c r="A40" t="s">
        <v>88</v>
      </c>
      <c r="B40" t="s">
        <v>89</v>
      </c>
      <c r="C40" t="s">
        <v>85</v>
      </c>
      <c r="D40" t="s">
        <v>111</v>
      </c>
      <c r="E40">
        <v>37</v>
      </c>
      <c r="F40">
        <v>42.55</v>
      </c>
      <c r="G40" s="12" t="str">
        <f t="shared" si="0"/>
        <v>Good</v>
      </c>
    </row>
    <row r="41" spans="1:7" x14ac:dyDescent="0.25">
      <c r="A41" t="s">
        <v>90</v>
      </c>
      <c r="B41" t="s">
        <v>91</v>
      </c>
      <c r="C41" t="s">
        <v>85</v>
      </c>
      <c r="D41" t="s">
        <v>9</v>
      </c>
      <c r="E41">
        <v>90</v>
      </c>
      <c r="F41">
        <v>115.2</v>
      </c>
      <c r="G41" s="12" t="str">
        <f t="shared" si="0"/>
        <v>Bad</v>
      </c>
    </row>
    <row r="42" spans="1:7" x14ac:dyDescent="0.25">
      <c r="A42" t="s">
        <v>92</v>
      </c>
      <c r="B42" t="s">
        <v>93</v>
      </c>
      <c r="C42" t="s">
        <v>85</v>
      </c>
      <c r="D42" t="s">
        <v>110</v>
      </c>
      <c r="E42">
        <v>138</v>
      </c>
      <c r="F42">
        <v>173.88</v>
      </c>
      <c r="G42" s="12" t="str">
        <f t="shared" si="0"/>
        <v>Good</v>
      </c>
    </row>
    <row r="43" spans="1:7" x14ac:dyDescent="0.25">
      <c r="A43" t="s">
        <v>94</v>
      </c>
      <c r="B43" t="s">
        <v>95</v>
      </c>
      <c r="C43" t="s">
        <v>85</v>
      </c>
      <c r="D43" t="s">
        <v>110</v>
      </c>
      <c r="E43">
        <v>120</v>
      </c>
      <c r="F43">
        <v>162</v>
      </c>
      <c r="G43" s="12" t="str">
        <f t="shared" si="0"/>
        <v>Very good</v>
      </c>
    </row>
    <row r="44" spans="1:7" x14ac:dyDescent="0.25">
      <c r="A44" t="s">
        <v>96</v>
      </c>
      <c r="B44" t="s">
        <v>97</v>
      </c>
      <c r="C44" t="s">
        <v>85</v>
      </c>
      <c r="D44" t="s">
        <v>9</v>
      </c>
      <c r="E44">
        <v>67</v>
      </c>
      <c r="F44">
        <v>83.08</v>
      </c>
      <c r="G44" s="12" t="str">
        <f t="shared" si="0"/>
        <v>Very good</v>
      </c>
    </row>
    <row r="45" spans="1:7" x14ac:dyDescent="0.25">
      <c r="A45" t="s">
        <v>98</v>
      </c>
      <c r="B45" t="s">
        <v>99</v>
      </c>
      <c r="C45" t="s">
        <v>85</v>
      </c>
      <c r="D45" t="s">
        <v>9</v>
      </c>
      <c r="E45">
        <v>76</v>
      </c>
      <c r="F45">
        <v>82.08</v>
      </c>
      <c r="G45" s="12" t="str">
        <f t="shared" si="0"/>
        <v>Good</v>
      </c>
    </row>
    <row r="46" spans="1:7" x14ac:dyDescent="0.25">
      <c r="A46" t="s">
        <v>112</v>
      </c>
      <c r="B46" t="s">
        <v>113</v>
      </c>
      <c r="C46" t="s">
        <v>85</v>
      </c>
      <c r="D46" t="s">
        <v>9</v>
      </c>
      <c r="E46">
        <v>50</v>
      </c>
      <c r="F46">
        <v>62</v>
      </c>
      <c r="G46" s="12" t="str">
        <f t="shared" si="0"/>
        <v>Good</v>
      </c>
    </row>
    <row r="47" spans="1:7" x14ac:dyDescent="0.25">
      <c r="A47" s="12"/>
      <c r="B47" s="12"/>
      <c r="C47" s="12"/>
      <c r="D47" s="12"/>
      <c r="E47" s="13">
        <f>SUM(E2:E46)</f>
        <v>3535</v>
      </c>
      <c r="F47" s="13"/>
      <c r="G47" s="13"/>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vaggrawal82678@gmail.com</cp:lastModifiedBy>
  <dcterms:created xsi:type="dcterms:W3CDTF">2021-11-03T11:40:02Z</dcterms:created>
  <dcterms:modified xsi:type="dcterms:W3CDTF">2025-04-28T14:39:18Z</dcterms:modified>
</cp:coreProperties>
</file>