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EDA\"/>
    </mc:Choice>
  </mc:AlternateContent>
  <xr:revisionPtr revIDLastSave="0" documentId="13_ncr:1_{049180D6-2371-4E37-B7D1-30CB316B6E33}" xr6:coauthVersionLast="44" xr6:coauthVersionMax="44" xr10:uidLastSave="{00000000-0000-0000-0000-000000000000}"/>
  <bookViews>
    <workbookView xWindow="0" yWindow="0" windowWidth="23040" windowHeight="12360" firstSheet="5" activeTab="6" xr2:uid="{AACA9641-D65F-46DD-A8FF-DD0FDDCC06E9}"/>
  </bookViews>
  <sheets>
    <sheet name="Year_typeOfBuilding" sheetId="9" r:id="rId1"/>
    <sheet name="Neighbourhood_yearsold" sheetId="13" r:id="rId2"/>
    <sheet name="2008_recession_yearsold" sheetId="15" r:id="rId3"/>
    <sheet name="MSZoning-Neighbourhood" sheetId="17" r:id="rId4"/>
    <sheet name="Dataset" sheetId="1" r:id="rId5"/>
    <sheet name="Sheet1" sheetId="18" r:id="rId6"/>
    <sheet name="Neighbourhood_salesprice" sheetId="16" r:id="rId7"/>
    <sheet name="Values" sheetId="5" r:id="rId8"/>
    <sheet name="Values_transposed" sheetId="7" r:id="rId9"/>
    <sheet name="Bath_columns" sheetId="3" r:id="rId10"/>
  </sheets>
  <externalReferences>
    <externalReference r:id="rId11"/>
  </externalReferences>
  <definedNames>
    <definedName name="_xlnm._FilterDatabase" localSheetId="9" hidden="1">Bath_columns!$F$1:$F$1461</definedName>
    <definedName name="_xlnm._FilterDatabase" localSheetId="4" hidden="1">Dataset!$N$1:$N$1461</definedName>
    <definedName name="_xlnm._FilterDatabase" localSheetId="6" hidden="1">Neighbourhood_salesprice!$A$1:$A$1461</definedName>
    <definedName name="BedroomAbvGr">Dataset!$AH:$AH</definedName>
    <definedName name="bfb">Bath_columns!$A:$A</definedName>
    <definedName name="bhb">Bath_columns!$B:$B</definedName>
    <definedName name="BldgType">Dataset!$O:$O</definedName>
    <definedName name="BsmtExposure">Dataset!$Z:$Z</definedName>
    <definedName name="BsmtFullBath">Dataset!#REF!</definedName>
    <definedName name="BsmtHalfBath">Dataset!#REF!</definedName>
    <definedName name="BsmtQuality">Dataset!$Y:$Y</definedName>
    <definedName name="CentralAir">Dataset!$AD:$AD</definedName>
    <definedName name="Condition">Dataset!$N:$N</definedName>
    <definedName name="EnclosedPorch">Dataset!$AW:$AW</definedName>
    <definedName name="Exterior">Dataset!$V:$V</definedName>
    <definedName name="ExterQuality">Dataset!$W:$W</definedName>
    <definedName name="fb">Bath_columns!$C:$C</definedName>
    <definedName name="Fence">Dataset!$AZ:$AZ</definedName>
    <definedName name="FireplaceQuality">Dataset!$AN:$AN</definedName>
    <definedName name="Fireplaces">Dataset!$AM:$AM</definedName>
    <definedName name="Foundation">Dataset!$X:$X</definedName>
    <definedName name="FullBath">Dataset!#REF!</definedName>
    <definedName name="GarageArea">Dataset!$AR:$AR</definedName>
    <definedName name="GarageCars">Dataset!$AQ:$AQ</definedName>
    <definedName name="GarageFinish">Dataset!$AP:$AP</definedName>
    <definedName name="GarageQuality">Dataset!$AS:$AS</definedName>
    <definedName name="GarageType">Dataset!$AO:$AO</definedName>
    <definedName name="GrLivArea">Dataset!$AE:$AE</definedName>
    <definedName name="HalfBath">Dataset!#REF!</definedName>
    <definedName name="hb">Bath_columns!$D:$D</definedName>
    <definedName name="HeatingQuality">Dataset!$AC:$AC</definedName>
    <definedName name="HouseStyle">Dataset!$P:$P</definedName>
    <definedName name="Id">Dataset!$A:$A</definedName>
    <definedName name="KitchenAbvGr">Dataset!$AI:$AI</definedName>
    <definedName name="KitchenQuality">Dataset!$AJ:$AJ</definedName>
    <definedName name="LandContour">Dataset!$H:$H</definedName>
    <definedName name="LotArea">Dataset!$E:$E</definedName>
    <definedName name="LotConfig">Dataset!$J:$J</definedName>
    <definedName name="LotShape">Dataset!$G:$G</definedName>
    <definedName name="MonthSold">Dataset!$BA:$BA</definedName>
    <definedName name="MSZoning">Dataset!$C:$C</definedName>
    <definedName name="Neighborhood">Dataset!$K:$K</definedName>
    <definedName name="OpenPorchSF">Dataset!$AV:$AV</definedName>
    <definedName name="OverallQuality">Dataset!$Q:$Q</definedName>
    <definedName name="PavedDrive">Dataset!$AT:$AT</definedName>
    <definedName name="PoolArea">Dataset!#REF!</definedName>
    <definedName name="PoolQuality">Dataset!#REF!</definedName>
    <definedName name="RoofMaterial">Dataset!$U:$U</definedName>
    <definedName name="RoofStyle">Dataset!$T:$T</definedName>
    <definedName name="SaleCondition">Dataset!$BD:$BD</definedName>
    <definedName name="SalePrice">Dataset!$BE:$BE</definedName>
    <definedName name="SaleType">Dataset!$BC:$BC</definedName>
    <definedName name="ScreenPorch">Dataset!$AX:$AX</definedName>
    <definedName name="SeasonPorch">Dataset!$AY:$AY</definedName>
    <definedName name="Street">Dataset!$F:$F</definedName>
    <definedName name="TotalBsmtSF">Dataset!$AA:$AA</definedName>
    <definedName name="TotRmsAbvGrd">Dataset!$AL:$AL</definedName>
    <definedName name="Utilities">Dataset!$I:$I</definedName>
    <definedName name="WoodDeckSF">Dataset!$AU:$AU</definedName>
    <definedName name="YearBuilt">Dataset!$R:$R</definedName>
    <definedName name="YearRemodelled">Dataset!$S:$S</definedName>
    <definedName name="YrSold">Dataset!$BB:$BB</definedName>
  </definedNames>
  <calcPr calcId="18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0" i="7" l="1"/>
  <c r="G49" i="7"/>
  <c r="F49" i="7"/>
  <c r="F50" i="7"/>
  <c r="L2" i="1" l="1"/>
  <c r="M2" i="1"/>
  <c r="M4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AB851" i="1" l="1"/>
  <c r="AB1096" i="1"/>
  <c r="AB402" i="1"/>
  <c r="AB1207" i="1"/>
  <c r="AB443" i="1"/>
  <c r="AB1332" i="1"/>
  <c r="AB976" i="1"/>
  <c r="AB10" i="1"/>
  <c r="AB161" i="1"/>
  <c r="AB274" i="1"/>
  <c r="AB1392" i="1"/>
  <c r="AB464" i="1"/>
  <c r="AB1286" i="1"/>
  <c r="AB593" i="1"/>
  <c r="AB17" i="1"/>
  <c r="AB522" i="1"/>
  <c r="AB39" i="1"/>
  <c r="AB614" i="1"/>
  <c r="AB384" i="1"/>
  <c r="AB1372" i="1"/>
  <c r="AB23" i="1"/>
  <c r="AB1125" i="1"/>
  <c r="AB25" i="1"/>
  <c r="AB561" i="1"/>
  <c r="AB1227" i="1"/>
  <c r="AB326" i="1"/>
  <c r="AB1331" i="1"/>
  <c r="AB1019" i="1"/>
  <c r="AB31" i="1"/>
  <c r="AB32" i="1"/>
  <c r="AB525" i="1"/>
  <c r="AB815" i="1"/>
  <c r="AB671" i="1"/>
  <c r="AB1283" i="1"/>
  <c r="AB1333" i="1"/>
  <c r="AB475" i="1"/>
  <c r="AB549" i="1"/>
  <c r="AB104" i="1"/>
  <c r="AB20" i="1"/>
  <c r="AB622" i="1"/>
  <c r="AB709" i="1"/>
  <c r="AB465" i="1"/>
  <c r="AB286" i="1"/>
  <c r="AB419" i="1"/>
  <c r="AB1358" i="1"/>
  <c r="AB1172" i="1"/>
  <c r="AB977" i="1"/>
  <c r="AB50" i="1"/>
  <c r="AB232" i="1"/>
  <c r="AB785" i="1"/>
  <c r="AB53" i="1"/>
  <c r="AB54" i="1"/>
  <c r="AB1419" i="1"/>
  <c r="AB279" i="1"/>
  <c r="AB835" i="1"/>
  <c r="AB299" i="1"/>
  <c r="AB962" i="1"/>
  <c r="AB1441" i="1"/>
  <c r="AB218" i="1"/>
  <c r="AB606" i="1"/>
  <c r="AB63" i="1"/>
  <c r="AB996" i="1"/>
  <c r="AB65" i="1"/>
  <c r="AB1074" i="1"/>
  <c r="AB1352" i="1"/>
  <c r="AB820" i="1"/>
  <c r="AB1112" i="1"/>
  <c r="AB70" i="1"/>
  <c r="AB1105" i="1"/>
  <c r="AB1189" i="1"/>
  <c r="AB275" i="1"/>
  <c r="AB865" i="1"/>
  <c r="AB473" i="1"/>
  <c r="AB76" i="1"/>
  <c r="AB77" i="1"/>
  <c r="AB350" i="1"/>
  <c r="AB79" i="1"/>
  <c r="AB356" i="1"/>
  <c r="AB81" i="1"/>
  <c r="AB940" i="1"/>
  <c r="AB83" i="1"/>
  <c r="AB1197" i="1"/>
  <c r="AB231" i="1"/>
  <c r="AB697" i="1"/>
  <c r="AB1233" i="1"/>
  <c r="AB745" i="1"/>
  <c r="AB242" i="1"/>
  <c r="AB90" i="1"/>
  <c r="AB209" i="1"/>
  <c r="AB115" i="1"/>
  <c r="AB64" i="1"/>
  <c r="AB650" i="1"/>
  <c r="AB95" i="1"/>
  <c r="AB1006" i="1"/>
  <c r="AB867" i="1"/>
  <c r="AB1048" i="1"/>
  <c r="AB51" i="1"/>
  <c r="AB27" i="1"/>
  <c r="AB260" i="1"/>
  <c r="AB1008" i="1"/>
  <c r="AB794" i="1"/>
  <c r="AB171" i="1"/>
  <c r="AB973" i="1"/>
  <c r="AB106" i="1"/>
  <c r="AB979" i="1"/>
  <c r="AB108" i="1"/>
  <c r="AB109" i="1"/>
  <c r="AB110" i="1"/>
  <c r="AB907" i="1"/>
  <c r="AB361" i="1"/>
  <c r="AB821" i="1"/>
  <c r="AB1417" i="1"/>
  <c r="AB1068" i="1"/>
  <c r="AB1232" i="1"/>
  <c r="AB401" i="1"/>
  <c r="AB386" i="1"/>
  <c r="AB569" i="1"/>
  <c r="AB1359" i="1"/>
  <c r="AB656" i="1"/>
  <c r="AB822" i="1"/>
  <c r="AB123" i="1"/>
  <c r="AB353" i="1"/>
  <c r="AB560" i="1"/>
  <c r="AB841" i="1"/>
  <c r="AB127" i="1"/>
  <c r="AB249" i="1"/>
  <c r="AB129" i="1"/>
  <c r="AB570" i="1"/>
  <c r="AB534" i="1"/>
  <c r="AB1113" i="1"/>
  <c r="AB1190" i="1"/>
  <c r="AB539" i="1"/>
  <c r="AB1077" i="1"/>
  <c r="AB824" i="1"/>
  <c r="AB746" i="1"/>
  <c r="AB445" i="1"/>
  <c r="AB719" i="1"/>
  <c r="AB1126" i="1"/>
  <c r="AB1136" i="1"/>
  <c r="AB142" i="1"/>
  <c r="AB1234" i="1"/>
  <c r="AB676" i="1"/>
  <c r="AB1004" i="1"/>
  <c r="AB146" i="1"/>
  <c r="AB147" i="1"/>
  <c r="AB148" i="1"/>
  <c r="AB1092" i="1"/>
  <c r="AB420" i="1"/>
  <c r="AB151" i="1"/>
  <c r="AB197" i="1"/>
  <c r="AB1406" i="1"/>
  <c r="AB908" i="1"/>
  <c r="AB1148" i="1"/>
  <c r="AB156" i="1"/>
  <c r="AB14" i="1"/>
  <c r="AB112" i="1"/>
  <c r="AB1256" i="1"/>
  <c r="AB1174" i="1"/>
  <c r="AB1361" i="1"/>
  <c r="AB645" i="1"/>
  <c r="AB1433" i="1"/>
  <c r="AB1078" i="1"/>
  <c r="AB78" i="1"/>
  <c r="AB166" i="1"/>
  <c r="AB240" i="1"/>
  <c r="AB909" i="1"/>
  <c r="AB1373" i="1"/>
  <c r="AB857" i="1"/>
  <c r="AB1118" i="1"/>
  <c r="AB172" i="1"/>
  <c r="AB1055" i="1"/>
  <c r="AB1166" i="1"/>
  <c r="AB648" i="1"/>
  <c r="AB858" i="1"/>
  <c r="AB1188" i="1"/>
  <c r="AB1033" i="1"/>
  <c r="AB729" i="1"/>
  <c r="AB1450" i="1"/>
  <c r="AB181" i="1"/>
  <c r="AB414" i="1"/>
  <c r="AB984" i="1"/>
  <c r="AB184" i="1"/>
  <c r="AB185" i="1"/>
  <c r="AB233" i="1"/>
  <c r="AB187" i="1"/>
  <c r="AB734" i="1"/>
  <c r="AB329" i="1"/>
  <c r="AB555" i="1"/>
  <c r="AB1304" i="1"/>
  <c r="AB1343" i="1"/>
  <c r="AB859" i="1"/>
  <c r="AB929" i="1"/>
  <c r="AB195" i="1"/>
  <c r="AB235" i="1"/>
  <c r="AB519" i="1"/>
  <c r="AB1338" i="1"/>
  <c r="AB1149" i="1"/>
  <c r="AB200" i="1"/>
  <c r="AB1272" i="1"/>
  <c r="AB202" i="1"/>
  <c r="AB725" i="1"/>
  <c r="AB132" i="1"/>
  <c r="AB205" i="1"/>
  <c r="AB206" i="1"/>
  <c r="AB836" i="1"/>
  <c r="AB463" i="1"/>
  <c r="AB421" i="1"/>
  <c r="AB1280" i="1"/>
  <c r="AB476" i="1"/>
  <c r="AB60" i="1"/>
  <c r="AB880" i="1"/>
  <c r="AB1093" i="1"/>
  <c r="AB584" i="1"/>
  <c r="AB640" i="1"/>
  <c r="AB322" i="1"/>
  <c r="AB1027" i="1"/>
  <c r="AB219" i="1"/>
  <c r="AB1337" i="1"/>
  <c r="AB684" i="1"/>
  <c r="AB1007" i="1"/>
  <c r="AB978" i="1"/>
  <c r="AB816" i="1"/>
  <c r="AB57" i="1"/>
  <c r="AB1421" i="1"/>
  <c r="AB227" i="1"/>
  <c r="AB1311" i="1"/>
  <c r="AB229" i="1"/>
  <c r="AB220" i="1"/>
  <c r="AB935" i="1"/>
  <c r="AB513" i="1"/>
  <c r="AB1431" i="1"/>
  <c r="AB234" i="1"/>
  <c r="AB254" i="1"/>
  <c r="AB1066" i="1"/>
  <c r="AB237" i="1"/>
  <c r="AB874" i="1"/>
  <c r="AB948" i="1"/>
  <c r="AB1353" i="1"/>
  <c r="AB138" i="1"/>
  <c r="AB1193" i="1"/>
  <c r="AB243" i="1"/>
  <c r="AB244" i="1"/>
  <c r="AB186" i="1"/>
  <c r="AB1010" i="1"/>
  <c r="AB1184" i="1"/>
  <c r="AB248" i="1"/>
  <c r="AB403" i="1"/>
  <c r="AB825" i="1"/>
  <c r="AB1282" i="1"/>
  <c r="AB13" i="1"/>
  <c r="AB253" i="1"/>
  <c r="AB735" i="1"/>
  <c r="AB607" i="1"/>
  <c r="AB477" i="1"/>
  <c r="AB1127" i="1"/>
  <c r="AB689" i="1"/>
  <c r="AB1079" i="1"/>
  <c r="AB1138" i="1"/>
  <c r="AB261" i="1"/>
  <c r="AB773" i="1"/>
  <c r="AB1279" i="1"/>
  <c r="AB541" i="1"/>
  <c r="AB265" i="1"/>
  <c r="AB266" i="1"/>
  <c r="AB768" i="1"/>
  <c r="AB868" i="1"/>
  <c r="AB808" i="1"/>
  <c r="AB270" i="1"/>
  <c r="AB514" i="1"/>
  <c r="AB1267" i="1"/>
  <c r="AB1185" i="1"/>
  <c r="AB1312" i="1"/>
  <c r="AB387" i="1"/>
  <c r="AB215" i="1"/>
  <c r="AB1011" i="1"/>
  <c r="AB990" i="1"/>
  <c r="AB423" i="1"/>
  <c r="AB1434" i="1"/>
  <c r="AB930" i="1"/>
  <c r="AB1120" i="1"/>
  <c r="AB527" i="1"/>
  <c r="AB1020" i="1"/>
  <c r="AB1196" i="1"/>
  <c r="AB806" i="1"/>
  <c r="AB258" i="1"/>
  <c r="AB615" i="1"/>
  <c r="AB38" i="1"/>
  <c r="AB198" i="1"/>
  <c r="AB558" i="1"/>
  <c r="AB1144" i="1"/>
  <c r="AB351" i="1"/>
  <c r="AB291" i="1"/>
  <c r="AB1152" i="1"/>
  <c r="AB679" i="1"/>
  <c r="AB435" i="1"/>
  <c r="AB298" i="1"/>
  <c r="AB961" i="1"/>
  <c r="AB755" i="1"/>
  <c r="AB612" i="1"/>
  <c r="AB594" i="1"/>
  <c r="AB1253" i="1"/>
  <c r="AB1012" i="1"/>
  <c r="AB529" i="1"/>
  <c r="AB306" i="1"/>
  <c r="AB1329" i="1"/>
  <c r="AB1107" i="1"/>
  <c r="AB309" i="1"/>
  <c r="AB22" i="1"/>
  <c r="AB1401" i="1"/>
  <c r="AB675" i="1"/>
  <c r="AB295" i="1"/>
  <c r="AB314" i="1"/>
  <c r="AB1411" i="1"/>
  <c r="AB316" i="1"/>
  <c r="AB897" i="1"/>
  <c r="AB1235" i="1"/>
  <c r="AB1319" i="1"/>
  <c r="AB1237" i="1"/>
  <c r="AB888" i="1"/>
  <c r="AB1390" i="1"/>
  <c r="AB1398" i="1"/>
  <c r="AB1322" i="1"/>
  <c r="AB325" i="1"/>
  <c r="AB1186" i="1"/>
  <c r="AB327" i="1"/>
  <c r="AB1364" i="1"/>
  <c r="AB489" i="1"/>
  <c r="AB1053" i="1"/>
  <c r="AB331" i="1"/>
  <c r="AB173" i="1"/>
  <c r="AB388" i="1"/>
  <c r="AB1298" i="1"/>
  <c r="AB335" i="1"/>
  <c r="AB931" i="1"/>
  <c r="AB1123" i="1"/>
  <c r="AB1412" i="1"/>
  <c r="AB1049" i="1"/>
  <c r="AB997" i="1"/>
  <c r="AB571" i="1"/>
  <c r="AB1001" i="1"/>
  <c r="AB343" i="1"/>
  <c r="AB37" i="1"/>
  <c r="AB1251" i="1"/>
  <c r="AB346" i="1"/>
  <c r="AB418" i="1"/>
  <c r="AB543" i="1"/>
  <c r="AB600" i="1"/>
  <c r="AB562" i="1"/>
  <c r="AB1439" i="1"/>
  <c r="AB1356" i="1"/>
  <c r="AB910" i="1"/>
  <c r="AB52" i="1"/>
  <c r="AB355" i="1"/>
  <c r="AB404" i="1"/>
  <c r="AB792" i="1"/>
  <c r="AB736" i="1"/>
  <c r="AB359" i="1"/>
  <c r="AB280" i="1"/>
  <c r="AB1288" i="1"/>
  <c r="AB587" i="1"/>
  <c r="AB478" i="1"/>
  <c r="AB972" i="1"/>
  <c r="AB365" i="1"/>
  <c r="AB911" i="1"/>
  <c r="AB367" i="1"/>
  <c r="AB617" i="1"/>
  <c r="AB663" i="1"/>
  <c r="AB296" i="1"/>
  <c r="AB641" i="1"/>
  <c r="AB728" i="1"/>
  <c r="AB321" i="1"/>
  <c r="AB221" i="1"/>
  <c r="AB201" i="1"/>
  <c r="AB1075" i="1"/>
  <c r="AB7" i="1"/>
  <c r="AB515" i="1"/>
  <c r="AB1444" i="1"/>
  <c r="AB1423" i="1"/>
  <c r="AB802" i="1"/>
  <c r="AB236" i="1"/>
  <c r="AB605" i="1"/>
  <c r="AB1046" i="1"/>
  <c r="AB385" i="1"/>
  <c r="AB1176" i="1"/>
  <c r="AB932" i="1"/>
  <c r="AB19" i="1"/>
  <c r="AB222" i="1"/>
  <c r="AB925" i="1"/>
  <c r="AB1437" i="1"/>
  <c r="AB174" i="1"/>
  <c r="AB1056" i="1"/>
  <c r="AB92" i="1"/>
  <c r="AB68" i="1"/>
  <c r="AB105" i="1"/>
  <c r="AB262" i="1"/>
  <c r="AB203" i="1"/>
  <c r="AB704" i="1"/>
  <c r="AB400" i="1"/>
  <c r="AB975" i="1"/>
  <c r="AB1200" i="1"/>
  <c r="AB662" i="1"/>
  <c r="AB97" i="1"/>
  <c r="AB1230" i="1"/>
  <c r="AB693" i="1"/>
  <c r="AB535" i="1"/>
  <c r="AB143" i="1"/>
  <c r="AB787" i="1"/>
  <c r="AB1289" i="1"/>
  <c r="AB1376" i="1"/>
  <c r="AB5" i="1"/>
  <c r="AB479" i="1"/>
  <c r="AB831" i="1"/>
  <c r="AB415" i="1"/>
  <c r="AB1119" i="1"/>
  <c r="AB850" i="1"/>
  <c r="AB526" i="1"/>
  <c r="AB1167" i="1"/>
  <c r="AB226" i="1"/>
  <c r="AB426" i="1"/>
  <c r="AB422" i="1"/>
  <c r="AB1057" i="1"/>
  <c r="AB139" i="1"/>
  <c r="AB1344" i="1"/>
  <c r="AB389" i="1"/>
  <c r="AB427" i="1"/>
  <c r="AB1274" i="1"/>
  <c r="AB111" i="1"/>
  <c r="AB956" i="1"/>
  <c r="AB756" i="1"/>
  <c r="AB432" i="1"/>
  <c r="AB433" i="1"/>
  <c r="AB434" i="1"/>
  <c r="AB844" i="1"/>
  <c r="AB436" i="1"/>
  <c r="AB1035" i="1"/>
  <c r="AB438" i="1"/>
  <c r="AB439" i="1"/>
  <c r="AB41" i="1"/>
  <c r="AB118" i="1"/>
  <c r="AB1453" i="1"/>
  <c r="AB162" i="1"/>
  <c r="AB444" i="1"/>
  <c r="AB730" i="1"/>
  <c r="AB1028" i="1"/>
  <c r="AB241" i="1"/>
  <c r="AB912" i="1"/>
  <c r="AB974" i="1"/>
  <c r="AB450" i="1"/>
  <c r="AB451" i="1"/>
  <c r="AB452" i="1"/>
  <c r="AB1290" i="1"/>
  <c r="AB1005" i="1"/>
  <c r="AB760" i="1"/>
  <c r="AB894" i="1"/>
  <c r="AB769" i="1"/>
  <c r="AB458" i="1"/>
  <c r="AB1226" i="1"/>
  <c r="AB460" i="1"/>
  <c r="AB119" i="1"/>
  <c r="AB1248" i="1"/>
  <c r="AB572" i="1"/>
  <c r="AB8" i="1"/>
  <c r="AB899" i="1"/>
  <c r="AB210" i="1"/>
  <c r="AB467" i="1"/>
  <c r="AB680" i="1"/>
  <c r="AB498" i="1"/>
  <c r="AB1209" i="1"/>
  <c r="AB883" i="1"/>
  <c r="AB1036" i="1"/>
  <c r="AB913" i="1"/>
  <c r="AB474" i="1"/>
  <c r="AB1442" i="1"/>
  <c r="AB1214" i="1"/>
  <c r="AB302" i="1"/>
  <c r="AB1025" i="1"/>
  <c r="AB1415" i="1"/>
  <c r="AB1320" i="1"/>
  <c r="AB481" i="1"/>
  <c r="AB1374" i="1"/>
  <c r="AB1409" i="1"/>
  <c r="AB484" i="1"/>
  <c r="AB485" i="1"/>
  <c r="AB303" i="1"/>
  <c r="AB500" i="1"/>
  <c r="AB588" i="1"/>
  <c r="AB758" i="1"/>
  <c r="AB623" i="1"/>
  <c r="AB491" i="1"/>
  <c r="AB492" i="1"/>
  <c r="AB308" i="1"/>
  <c r="AB733" i="1"/>
  <c r="AB573" i="1"/>
  <c r="AB496" i="1"/>
  <c r="AB497" i="1"/>
  <c r="AB1438" i="1"/>
  <c r="AB860" i="1"/>
  <c r="AB281" i="1"/>
  <c r="AB188" i="1"/>
  <c r="AB502" i="1"/>
  <c r="AB866" i="1"/>
  <c r="AB405" i="1"/>
  <c r="AB1309" i="1"/>
  <c r="AB501" i="1"/>
  <c r="AB507" i="1"/>
  <c r="AB1058" i="1"/>
  <c r="AB701" i="1"/>
  <c r="AB510" i="1"/>
  <c r="AB216" i="1"/>
  <c r="AB661" i="1"/>
  <c r="AB999" i="1"/>
  <c r="AB277" i="1"/>
  <c r="AB318" i="1"/>
  <c r="AB56" i="1"/>
  <c r="AB1429" i="1"/>
  <c r="AB608" i="1"/>
  <c r="AB1247" i="1"/>
  <c r="AB1034" i="1"/>
  <c r="AB1145" i="1"/>
  <c r="AB91" i="1"/>
  <c r="AB536" i="1"/>
  <c r="AB524" i="1"/>
  <c r="AB863" i="1"/>
  <c r="AB1349" i="1"/>
  <c r="AB411" i="1"/>
  <c r="AB297" i="1"/>
  <c r="AB1445" i="1"/>
  <c r="AB35" i="1"/>
  <c r="AB989" i="1"/>
  <c r="AB759" i="1"/>
  <c r="AB533" i="1"/>
  <c r="AB94" i="1"/>
  <c r="AB2" i="1"/>
  <c r="AB795" i="1"/>
  <c r="AB96" i="1"/>
  <c r="AB895" i="1"/>
  <c r="AB131" i="1"/>
  <c r="AB609" i="1"/>
  <c r="AB1264" i="1"/>
  <c r="AB1345" i="1"/>
  <c r="AB1202" i="1"/>
  <c r="AB1044" i="1"/>
  <c r="AB545" i="1"/>
  <c r="AB812" i="1"/>
  <c r="AB1124" i="1"/>
  <c r="AB1029" i="1"/>
  <c r="AB276" i="1"/>
  <c r="AB550" i="1"/>
  <c r="AB1219" i="1"/>
  <c r="AB406" i="1"/>
  <c r="AB553" i="1"/>
  <c r="AB1224" i="1"/>
  <c r="AB98" i="1"/>
  <c r="AB1300" i="1"/>
  <c r="AB557" i="1"/>
  <c r="AB424" i="1"/>
  <c r="AB559" i="1"/>
  <c r="AB761" i="1"/>
  <c r="AB1146" i="1"/>
  <c r="AB194" i="1"/>
  <c r="AB710" i="1"/>
  <c r="AB99" i="1"/>
  <c r="AB869" i="1"/>
  <c r="AB1254" i="1"/>
  <c r="AB250" i="1"/>
  <c r="AB1365" i="1"/>
  <c r="AB1050" i="1"/>
  <c r="AB1350" i="1"/>
  <c r="AB352" i="1"/>
  <c r="AB441" i="1"/>
  <c r="AB189" i="1"/>
  <c r="AB1102" i="1"/>
  <c r="AB711" i="1"/>
  <c r="AB390" i="1"/>
  <c r="AB165" i="1"/>
  <c r="AB480" i="1"/>
  <c r="AB660" i="1"/>
  <c r="AB58" i="1"/>
  <c r="AB581" i="1"/>
  <c r="AB853" i="1"/>
  <c r="AB1216" i="1"/>
  <c r="AB167" i="1"/>
  <c r="AB585" i="1"/>
  <c r="AB586" i="1"/>
  <c r="AB1405" i="1"/>
  <c r="AB282" i="1"/>
  <c r="AB363" i="1"/>
  <c r="AB446" i="1"/>
  <c r="AB591" i="1"/>
  <c r="AB879" i="1"/>
  <c r="AB1446" i="1"/>
  <c r="AB375" i="1"/>
  <c r="AB595" i="1"/>
  <c r="AB120" i="1"/>
  <c r="AB1357" i="1"/>
  <c r="AB598" i="1"/>
  <c r="AB946" i="1"/>
  <c r="AB1071" i="1"/>
  <c r="AB601" i="1"/>
  <c r="AB1275" i="1"/>
  <c r="AB603" i="1"/>
  <c r="AB1081" i="1"/>
  <c r="AB117" i="1"/>
  <c r="AB1083" i="1"/>
  <c r="AB1013" i="1"/>
  <c r="AB544" i="1"/>
  <c r="AB1108" i="1"/>
  <c r="AB1400" i="1"/>
  <c r="AB168" i="1"/>
  <c r="AB1341" i="1"/>
  <c r="AB516" i="1"/>
  <c r="AB1241" i="1"/>
  <c r="AB504" i="1"/>
  <c r="AB616" i="1"/>
  <c r="AB370" i="1"/>
  <c r="AB856" i="1"/>
  <c r="AB88" i="1"/>
  <c r="AB1342" i="1"/>
  <c r="AB1326" i="1"/>
  <c r="AB11" i="1"/>
  <c r="AB1177" i="1"/>
  <c r="AB330" i="1"/>
  <c r="AB283" i="1"/>
  <c r="AB669" i="1"/>
  <c r="AB624" i="1"/>
  <c r="AB398" i="1"/>
  <c r="AB552" i="1"/>
  <c r="AB332" i="1"/>
  <c r="AB699" i="1"/>
  <c r="AB632" i="1"/>
  <c r="AB1026" i="1"/>
  <c r="AB24" i="1"/>
  <c r="AB395" i="1"/>
  <c r="AB466" i="1"/>
  <c r="AB637" i="1"/>
  <c r="AB638" i="1"/>
  <c r="AB639" i="1"/>
  <c r="AB33" i="1"/>
  <c r="AB1246" i="1"/>
  <c r="AB1269" i="1"/>
  <c r="AB833" i="1"/>
  <c r="AB1393" i="1"/>
  <c r="AB546" i="1"/>
  <c r="AB1456" i="1"/>
  <c r="AB456" i="1"/>
  <c r="AB62" i="1"/>
  <c r="AB574" i="1"/>
  <c r="AB575" i="1"/>
  <c r="AB651" i="1"/>
  <c r="AB688" i="1"/>
  <c r="AB100" i="1"/>
  <c r="AB926" i="1"/>
  <c r="AB655" i="1"/>
  <c r="AB1396" i="1"/>
  <c r="AB657" i="1"/>
  <c r="AB490" i="1"/>
  <c r="AB523" i="1"/>
  <c r="AB59" i="1"/>
  <c r="AB681" i="1"/>
  <c r="AB968" i="1"/>
  <c r="AB1428" i="1"/>
  <c r="AB121" i="1"/>
  <c r="AB371" i="1"/>
  <c r="AB1435" i="1"/>
  <c r="AB1135" i="1"/>
  <c r="AB263" i="1"/>
  <c r="AB941" i="1"/>
  <c r="AB694" i="1"/>
  <c r="AB372" i="1"/>
  <c r="AB743" i="1"/>
  <c r="AB673" i="1"/>
  <c r="AB664" i="1"/>
  <c r="AB1229" i="1"/>
  <c r="AB407" i="1"/>
  <c r="AB520" i="1"/>
  <c r="AB678" i="1"/>
  <c r="AB113" i="1"/>
  <c r="AB1408" i="1"/>
  <c r="AB255" i="1"/>
  <c r="AB447" i="1"/>
  <c r="AB683" i="1"/>
  <c r="AB738" i="1"/>
  <c r="AB1301" i="1"/>
  <c r="AB1084" i="1"/>
  <c r="AB1021" i="1"/>
  <c r="AB877" i="1"/>
  <c r="AB107" i="1"/>
  <c r="AB1422" i="1"/>
  <c r="AB951" i="1"/>
  <c r="AB692" i="1"/>
  <c r="AB1461" i="1"/>
  <c r="AB1378" i="1"/>
  <c r="AB102" i="1"/>
  <c r="AB696" i="1"/>
  <c r="AB774" i="1"/>
  <c r="AB698" i="1"/>
  <c r="AB208" i="1"/>
  <c r="AB378" i="1"/>
  <c r="AB625" i="1"/>
  <c r="AB1340" i="1"/>
  <c r="AB408" i="1"/>
  <c r="AB1403" i="1"/>
  <c r="AB705" i="1"/>
  <c r="AB1039" i="1"/>
  <c r="AB707" i="1"/>
  <c r="AB1324" i="1"/>
  <c r="AB1217" i="1"/>
  <c r="AB809" i="1"/>
  <c r="AB116" i="1"/>
  <c r="AB3" i="1"/>
  <c r="AB713" i="1"/>
  <c r="AB900" i="1"/>
  <c r="AB264" i="1"/>
  <c r="AB288" i="1"/>
  <c r="AB665" i="1"/>
  <c r="AB718" i="1"/>
  <c r="AB596" i="1"/>
  <c r="AB1388" i="1"/>
  <c r="AB256" i="1"/>
  <c r="AB1276" i="1"/>
  <c r="AB723" i="1"/>
  <c r="AB217" i="1"/>
  <c r="AB333" i="1"/>
  <c r="AB1362" i="1"/>
  <c r="AB191" i="1"/>
  <c r="AB1086" i="1"/>
  <c r="AB949" i="1"/>
  <c r="AB122" i="1"/>
  <c r="AB731" i="1"/>
  <c r="AB1160" i="1"/>
  <c r="AB889" i="1"/>
  <c r="AB1094" i="1"/>
  <c r="AB293" i="1"/>
  <c r="AB101" i="1"/>
  <c r="AB737" i="1"/>
  <c r="AB46" i="1"/>
  <c r="AB1175" i="1"/>
  <c r="AB804" i="1"/>
  <c r="AB919" i="1"/>
  <c r="AB742" i="1"/>
  <c r="AB428" i="1"/>
  <c r="AB805" i="1"/>
  <c r="AB762" i="1"/>
  <c r="AB827" i="1"/>
  <c r="AB1321" i="1"/>
  <c r="AB1158" i="1"/>
  <c r="AB749" i="1"/>
  <c r="AB1240" i="1"/>
  <c r="AB61" i="1"/>
  <c r="AB752" i="1"/>
  <c r="AB642" i="1"/>
  <c r="AB1069" i="1"/>
  <c r="AB1278" i="1"/>
  <c r="AB589" i="1"/>
  <c r="AB319" i="1"/>
  <c r="AB1037" i="1"/>
  <c r="AB613" i="1"/>
  <c r="AB462" i="1"/>
  <c r="AB1313" i="1"/>
  <c r="AB245" i="1"/>
  <c r="AB763" i="1"/>
  <c r="AB764" i="1"/>
  <c r="AB1383" i="1"/>
  <c r="AB1259" i="1"/>
  <c r="AB1245" i="1"/>
  <c r="AB963" i="1"/>
  <c r="AB626" i="1"/>
  <c r="AB1067" i="1"/>
  <c r="AB1452" i="1"/>
  <c r="AB328" i="1"/>
  <c r="AB74" i="1"/>
  <c r="AB93" i="1"/>
  <c r="AB141" i="1"/>
  <c r="AB1426" i="1"/>
  <c r="AB777" i="1"/>
  <c r="AB1085" i="1"/>
  <c r="AB437" i="1"/>
  <c r="AB780" i="1"/>
  <c r="AB334" i="1"/>
  <c r="AB775" i="1"/>
  <c r="AB771" i="1"/>
  <c r="AB886" i="1"/>
  <c r="AB672" i="1"/>
  <c r="AB786" i="1"/>
  <c r="AB635" i="1"/>
  <c r="AB788" i="1"/>
  <c r="AB1142" i="1"/>
  <c r="AB790" i="1"/>
  <c r="AB890" i="1"/>
  <c r="AB634" i="1"/>
  <c r="AB499" i="1"/>
  <c r="AB1258" i="1"/>
  <c r="AB1109" i="1"/>
  <c r="AB950" i="1"/>
  <c r="AB720" i="1"/>
  <c r="AB457" i="1"/>
  <c r="AB124" i="1"/>
  <c r="AB1449" i="1"/>
  <c r="AB765" i="1"/>
  <c r="AB980" i="1"/>
  <c r="AB803" i="1"/>
  <c r="AB901" i="1"/>
  <c r="AB1457" i="1"/>
  <c r="AB163" i="1"/>
  <c r="AB1117" i="1"/>
  <c r="AB348" i="1"/>
  <c r="AB1097" i="1"/>
  <c r="AB621" i="1"/>
  <c r="AB811" i="1"/>
  <c r="AB845" i="1"/>
  <c r="AB813" i="1"/>
  <c r="AB814" i="1"/>
  <c r="AB602" i="1"/>
  <c r="AB152" i="1"/>
  <c r="AB1103" i="1"/>
  <c r="AB364" i="1"/>
  <c r="AB1261" i="1"/>
  <c r="AB576" i="1"/>
  <c r="AB1099" i="1"/>
  <c r="AB855" i="1"/>
  <c r="AB823" i="1"/>
  <c r="AB1110" i="1"/>
  <c r="AB396" i="1"/>
  <c r="AB916" i="1"/>
  <c r="AB1420" i="1"/>
  <c r="AB828" i="1"/>
  <c r="AB902" i="1"/>
  <c r="AB870" i="1"/>
  <c r="AB89" i="1"/>
  <c r="AB677" i="1"/>
  <c r="AB160" i="1"/>
  <c r="AB1162" i="1"/>
  <c r="AB682" i="1"/>
  <c r="AB399" i="1"/>
  <c r="AB251" i="1"/>
  <c r="AB838" i="1"/>
  <c r="AB839" i="1"/>
  <c r="AB468" i="1"/>
  <c r="AB289" i="1"/>
  <c r="AB842" i="1"/>
  <c r="AB843" i="1"/>
  <c r="AB754" i="1"/>
  <c r="AB425" i="1"/>
  <c r="AB846" i="1"/>
  <c r="AB721" i="1"/>
  <c r="AB1042" i="1"/>
  <c r="AB313" i="1"/>
  <c r="AB1178" i="1"/>
  <c r="AB884" i="1"/>
  <c r="AB852" i="1"/>
  <c r="AB1059" i="1"/>
  <c r="AB658" i="1"/>
  <c r="AB610" i="1"/>
  <c r="AB712" i="1"/>
  <c r="AB238" i="1"/>
  <c r="AB505" i="1"/>
  <c r="AB747" i="1"/>
  <c r="AB547" i="1"/>
  <c r="AB1210" i="1"/>
  <c r="AB906" i="1"/>
  <c r="AB294" i="1"/>
  <c r="AB548" i="1"/>
  <c r="AB304" i="1"/>
  <c r="AB1089" i="1"/>
  <c r="AB521" i="1"/>
  <c r="AB1206" i="1"/>
  <c r="AB267" i="1"/>
  <c r="AB700" i="1"/>
  <c r="AB1159" i="1"/>
  <c r="AB114" i="1"/>
  <c r="AB986" i="1"/>
  <c r="AB153" i="1"/>
  <c r="AB310" i="1"/>
  <c r="AB876" i="1"/>
  <c r="AB1360" i="1"/>
  <c r="AB301" i="1"/>
  <c r="AB1397" i="1"/>
  <c r="AB517" i="1"/>
  <c r="AB357" i="1"/>
  <c r="AB597" i="1"/>
  <c r="AB891" i="1"/>
  <c r="AB796" i="1"/>
  <c r="AB169" i="1"/>
  <c r="AB69" i="1"/>
  <c r="AB1367" i="1"/>
  <c r="AB482" i="1"/>
  <c r="AB349" i="1"/>
  <c r="AB1255" i="1"/>
  <c r="AB528" i="1"/>
  <c r="AB199" i="1"/>
  <c r="AB732" i="1"/>
  <c r="AB567" i="1"/>
  <c r="AB666" i="1"/>
  <c r="AB170" i="1"/>
  <c r="AB409" i="1"/>
  <c r="AB898" i="1"/>
  <c r="AB442" i="1"/>
  <c r="AB1458" i="1"/>
  <c r="AB336" i="1"/>
  <c r="AB125" i="1"/>
  <c r="AB554" i="1"/>
  <c r="AB829" i="1"/>
  <c r="AB1180" i="1"/>
  <c r="AB225" i="1"/>
  <c r="AB252" i="1"/>
  <c r="AB1222" i="1"/>
  <c r="AB1211" i="1"/>
  <c r="AB292" i="1"/>
  <c r="AB748" i="1"/>
  <c r="AB566" i="1"/>
  <c r="AB459" i="1"/>
  <c r="AB914" i="1"/>
  <c r="AB915" i="1"/>
  <c r="AB379" i="1"/>
  <c r="AB917" i="1"/>
  <c r="AB918" i="1"/>
  <c r="AB337" i="1"/>
  <c r="AB1165" i="1"/>
  <c r="AB783" i="1"/>
  <c r="AB992" i="1"/>
  <c r="AB493" i="1"/>
  <c r="AB708" i="1"/>
  <c r="AB937" i="1"/>
  <c r="AB1022" i="1"/>
  <c r="AB766" i="1"/>
  <c r="AB1302" i="1"/>
  <c r="AB776" i="1"/>
  <c r="AB1161" i="1"/>
  <c r="AB1087" i="1"/>
  <c r="AB994" i="1"/>
  <c r="AB159" i="1"/>
  <c r="AB1363" i="1"/>
  <c r="AB920" i="1"/>
  <c r="AB1187" i="1"/>
  <c r="AB15" i="1"/>
  <c r="AB864" i="1"/>
  <c r="AB1215" i="1"/>
  <c r="AB1173" i="1"/>
  <c r="AB1192" i="1"/>
  <c r="AB540" i="1"/>
  <c r="AB1051" i="1"/>
  <c r="AB537" i="1"/>
  <c r="AB448" i="1"/>
  <c r="AB373" i="1"/>
  <c r="AB947" i="1"/>
  <c r="AB449" i="1"/>
  <c r="AB1260" i="1"/>
  <c r="AB936" i="1"/>
  <c r="AB966" i="1"/>
  <c r="AB268" i="1"/>
  <c r="AB953" i="1"/>
  <c r="AB317" i="1"/>
  <c r="AB727" i="1"/>
  <c r="AB246" i="1"/>
  <c r="AB957" i="1"/>
  <c r="AB958" i="1"/>
  <c r="AB300" i="1"/>
  <c r="AB871" i="1"/>
  <c r="AB182" i="1"/>
  <c r="AB155" i="1"/>
  <c r="AB1265" i="1"/>
  <c r="AB577" i="1"/>
  <c r="AB1168" i="1"/>
  <c r="AB1054" i="1"/>
  <c r="AB801" i="1"/>
  <c r="AB627" i="1"/>
  <c r="AB338" i="1"/>
  <c r="AB970" i="1"/>
  <c r="AB410" i="1"/>
  <c r="AB339" i="1"/>
  <c r="AB739" i="1"/>
  <c r="AB66" i="1"/>
  <c r="AB503" i="1"/>
  <c r="AB685" i="1"/>
  <c r="AB272" i="1"/>
  <c r="AB34" i="1"/>
  <c r="AB652" i="1"/>
  <c r="AB126" i="1"/>
  <c r="AB391" i="1"/>
  <c r="AB800" i="1"/>
  <c r="AB1382" i="1"/>
  <c r="AB620" i="1"/>
  <c r="AB1225" i="1"/>
  <c r="AB228" i="1"/>
  <c r="AB223" i="1"/>
  <c r="AB988" i="1"/>
  <c r="AB1427" i="1"/>
  <c r="AB952" i="1"/>
  <c r="AB643" i="1"/>
  <c r="AB1394" i="1"/>
  <c r="AB993" i="1"/>
  <c r="AB885" i="1"/>
  <c r="AB744" i="1"/>
  <c r="AB1385" i="1"/>
  <c r="AB196" i="1"/>
  <c r="AB358" i="1"/>
  <c r="AB872" i="1"/>
  <c r="AB1000" i="1"/>
  <c r="AB1016" i="1"/>
  <c r="AB21" i="1"/>
  <c r="AB36" i="1"/>
  <c r="AB1139" i="1"/>
  <c r="AB362" i="1"/>
  <c r="AB847" i="1"/>
  <c r="AB530" i="1"/>
  <c r="AB653" i="1"/>
  <c r="AB1009" i="1"/>
  <c r="AB1181" i="1"/>
  <c r="AB75" i="1"/>
  <c r="AB340" i="1"/>
  <c r="AB71" i="1"/>
  <c r="AB667" i="1"/>
  <c r="AB1015" i="1"/>
  <c r="AB178" i="1"/>
  <c r="AB1114" i="1"/>
  <c r="AB1002" i="1"/>
  <c r="AB892" i="1"/>
  <c r="AB628" i="1"/>
  <c r="AB1045" i="1"/>
  <c r="AB778" i="1"/>
  <c r="AB943" i="1"/>
  <c r="AB1024" i="1"/>
  <c r="AB927" i="1"/>
  <c r="AB1305" i="1"/>
  <c r="AB137" i="1"/>
  <c r="AB686" i="1"/>
  <c r="AB1316" i="1"/>
  <c r="AB84" i="1"/>
  <c r="AB1031" i="1"/>
  <c r="AB1032" i="1"/>
  <c r="AB964" i="1"/>
  <c r="AB1334" i="1"/>
  <c r="AB1128" i="1"/>
  <c r="AB183" i="1"/>
  <c r="AB28" i="1"/>
  <c r="AB1348" i="1"/>
  <c r="AB1307" i="1"/>
  <c r="AB1040" i="1"/>
  <c r="AB1041" i="1"/>
  <c r="AB578" i="1"/>
  <c r="AB740" i="1"/>
  <c r="AB959" i="1"/>
  <c r="AB1243" i="1"/>
  <c r="AB1284" i="1"/>
  <c r="AB397" i="1"/>
  <c r="AB1455" i="1"/>
  <c r="AB483" i="1"/>
  <c r="AB144" i="1"/>
  <c r="AB30" i="1"/>
  <c r="AB782" i="1"/>
  <c r="AB985" i="1"/>
  <c r="AB668" i="1"/>
  <c r="AB472" i="1"/>
  <c r="AB1223" i="1"/>
  <c r="AB830" i="1"/>
  <c r="AB878" i="1"/>
  <c r="AB1203" i="1"/>
  <c r="AB1379" i="1"/>
  <c r="AB1082" i="1"/>
  <c r="AB1047" i="1"/>
  <c r="AB1063" i="1"/>
  <c r="AB1064" i="1"/>
  <c r="AB1065" i="1"/>
  <c r="AB563" i="1"/>
  <c r="AB1375" i="1"/>
  <c r="AB797" i="1"/>
  <c r="AB690" i="1"/>
  <c r="AB1070" i="1"/>
  <c r="AB341" i="1"/>
  <c r="AB342" i="1"/>
  <c r="AB564" i="1"/>
  <c r="AB43" i="1"/>
  <c r="AB618" i="1"/>
  <c r="AB944" i="1"/>
  <c r="AB1076" i="1"/>
  <c r="AB714" i="1"/>
  <c r="AB381" i="1"/>
  <c r="AB1080" i="1"/>
  <c r="AB230" i="1"/>
  <c r="AB486" i="1"/>
  <c r="AB311" i="1"/>
  <c r="AB933" i="1"/>
  <c r="AB629" i="1"/>
  <c r="AB893" i="1"/>
  <c r="AB506" i="1"/>
  <c r="AB1088" i="1"/>
  <c r="AB1091" i="1"/>
  <c r="AB1090" i="1"/>
  <c r="AB646" i="1"/>
  <c r="AB44" i="1"/>
  <c r="AB214" i="1"/>
  <c r="AB360" i="1"/>
  <c r="AB494" i="1"/>
  <c r="AB269" i="1"/>
  <c r="AB781" i="1"/>
  <c r="AB1098" i="1"/>
  <c r="AB715" i="1"/>
  <c r="AB1100" i="1"/>
  <c r="AB599" i="1"/>
  <c r="AB6" i="1"/>
  <c r="AB179" i="1"/>
  <c r="AB344" i="1"/>
  <c r="AB619" i="1"/>
  <c r="AB1106" i="1"/>
  <c r="AB1368" i="1"/>
  <c r="AB817" i="1"/>
  <c r="AB1271" i="1"/>
  <c r="AB848" i="1"/>
  <c r="AB1291" i="1"/>
  <c r="AB896" i="1"/>
  <c r="AB1014" i="1"/>
  <c r="AB278" i="1"/>
  <c r="AB323" i="1"/>
  <c r="AB157" i="1"/>
  <c r="AB1355" i="1"/>
  <c r="AB862" i="1"/>
  <c r="AB284" i="1"/>
  <c r="AB412" i="1"/>
  <c r="AB315" i="1"/>
  <c r="AB1122" i="1"/>
  <c r="AB1038" i="1"/>
  <c r="AB133" i="1"/>
  <c r="AB164" i="1"/>
  <c r="AB654" i="1"/>
  <c r="AB145" i="1"/>
  <c r="AB750" i="1"/>
  <c r="AB1231" i="1"/>
  <c r="AB1060" i="1"/>
  <c r="AB1131" i="1"/>
  <c r="AB345" i="1"/>
  <c r="AB47" i="1"/>
  <c r="AB1134" i="1"/>
  <c r="AB1171" i="1"/>
  <c r="AB702" i="1"/>
  <c r="AB1137" i="1"/>
  <c r="AB175" i="1"/>
  <c r="AB48" i="1"/>
  <c r="AB960" i="1"/>
  <c r="AB469" i="1"/>
  <c r="AB392" i="1"/>
  <c r="AB967" i="1"/>
  <c r="AB1436" i="1"/>
  <c r="AB16" i="1"/>
  <c r="AB18" i="1"/>
  <c r="AB1147" i="1"/>
  <c r="AB832" i="1"/>
  <c r="AB753" i="1"/>
  <c r="AB1150" i="1"/>
  <c r="AB1151" i="1"/>
  <c r="AB211" i="1"/>
  <c r="AB531" i="1"/>
  <c r="AB1129" i="1"/>
  <c r="AB1155" i="1"/>
  <c r="AB995" i="1"/>
  <c r="AB1072" i="1"/>
  <c r="AB818" i="1"/>
  <c r="AB1130" i="1"/>
  <c r="AB1157" i="1"/>
  <c r="AB873" i="1"/>
  <c r="AB495" i="1"/>
  <c r="AB1101" i="1"/>
  <c r="AB271" i="1"/>
  <c r="AB103" i="1"/>
  <c r="AB945" i="1"/>
  <c r="AB1143" i="1"/>
  <c r="AB1198" i="1"/>
  <c r="AB741" i="1"/>
  <c r="AB1153" i="1"/>
  <c r="AB1459" i="1"/>
  <c r="AB722" i="1"/>
  <c r="AB649" i="1"/>
  <c r="AB287" i="1"/>
  <c r="AB987" i="1"/>
  <c r="AB1169" i="1"/>
  <c r="AB1303" i="1"/>
  <c r="AB180" i="1"/>
  <c r="AB1179" i="1"/>
  <c r="AB568" i="1"/>
  <c r="AB45" i="1"/>
  <c r="AB1212" i="1"/>
  <c r="AB1183" i="1"/>
  <c r="AB1460" i="1"/>
  <c r="AB190" i="1"/>
  <c r="AB882" i="1"/>
  <c r="AB80" i="1"/>
  <c r="AB55" i="1"/>
  <c r="AB1242" i="1"/>
  <c r="AB954" i="1"/>
  <c r="AB903" i="1"/>
  <c r="AB695" i="1"/>
  <c r="AB383" i="1"/>
  <c r="AB1194" i="1"/>
  <c r="AB1195" i="1"/>
  <c r="AB611" i="1"/>
  <c r="AB779" i="1"/>
  <c r="AB1073" i="1"/>
  <c r="AB1199" i="1"/>
  <c r="AB798" i="1"/>
  <c r="AB518" i="1"/>
  <c r="AB154" i="1"/>
  <c r="AB969" i="1"/>
  <c r="AB1204" i="1"/>
  <c r="AB1043" i="1"/>
  <c r="AB556" i="1"/>
  <c r="AB1263" i="1"/>
  <c r="AB1208" i="1"/>
  <c r="AB981" i="1"/>
  <c r="AB413" i="1"/>
  <c r="AB1314" i="1"/>
  <c r="AB904" i="1"/>
  <c r="AB659" i="1"/>
  <c r="AB140" i="1"/>
  <c r="AB487" i="1"/>
  <c r="AB324" i="1"/>
  <c r="AB224" i="1"/>
  <c r="AB1218" i="1"/>
  <c r="AB887" i="1"/>
  <c r="AB1220" i="1"/>
  <c r="AB1221" i="1"/>
  <c r="AB149" i="1"/>
  <c r="AB320" i="1"/>
  <c r="AB453" i="1"/>
  <c r="AB374" i="1"/>
  <c r="AB861" i="1"/>
  <c r="AB488" i="1"/>
  <c r="AB1052" i="1"/>
  <c r="AB508" i="1"/>
  <c r="AB1404" i="1"/>
  <c r="AB239" i="1"/>
  <c r="AB921" i="1"/>
  <c r="AB305" i="1"/>
  <c r="AB73" i="1"/>
  <c r="AB429" i="1"/>
  <c r="AB1236" i="1"/>
  <c r="AB382" i="1"/>
  <c r="AB770" i="1"/>
  <c r="AB955" i="1"/>
  <c r="AB440" i="1"/>
  <c r="AB1249" i="1"/>
  <c r="AB1104" i="1"/>
  <c r="AB1205" i="1"/>
  <c r="AB716" i="1"/>
  <c r="AB1447" i="1"/>
  <c r="AB1132" i="1"/>
  <c r="AB799" i="1"/>
  <c r="AB580" i="1"/>
  <c r="AB706" i="1"/>
  <c r="AB1250" i="1"/>
  <c r="AB176" i="1"/>
  <c r="AB1191" i="1"/>
  <c r="AB726" i="1"/>
  <c r="AB285" i="1"/>
  <c r="AB1317" i="1"/>
  <c r="AB670" i="1"/>
  <c r="AB1257" i="1"/>
  <c r="AB1323" i="1"/>
  <c r="AB67" i="1"/>
  <c r="AB922" i="1"/>
  <c r="AB542" i="1"/>
  <c r="AB849" i="1"/>
  <c r="AB259" i="1"/>
  <c r="AB636" i="1"/>
  <c r="AB837" i="1"/>
  <c r="AB1266" i="1"/>
  <c r="AB509" i="1"/>
  <c r="AB1268" i="1"/>
  <c r="AB1414" i="1"/>
  <c r="AB1416" i="1"/>
  <c r="AB470" i="1"/>
  <c r="AB1238" i="1"/>
  <c r="AB875" i="1"/>
  <c r="AB366" i="1"/>
  <c r="AB789" i="1"/>
  <c r="AB393" i="1"/>
  <c r="AB368" i="1"/>
  <c r="AB644" i="1"/>
  <c r="AB971" i="1"/>
  <c r="AB1163" i="1"/>
  <c r="AB1281" i="1"/>
  <c r="AB1115" i="1"/>
  <c r="AB834" i="1"/>
  <c r="AB538" i="1"/>
  <c r="AB394" i="1"/>
  <c r="AB703" i="1"/>
  <c r="AB1287" i="1"/>
  <c r="AB454" i="1"/>
  <c r="AB923" i="1"/>
  <c r="AB1285" i="1"/>
  <c r="AB1292" i="1"/>
  <c r="AB840" i="1"/>
  <c r="AB1293" i="1"/>
  <c r="AB1294" i="1"/>
  <c r="AB647" i="1"/>
  <c r="AB150" i="1"/>
  <c r="AB380" i="1"/>
  <c r="AB579" i="1"/>
  <c r="AB1299" i="1"/>
  <c r="AB630" i="1"/>
  <c r="AB565" i="1"/>
  <c r="AB1111" i="1"/>
  <c r="AB793" i="1"/>
  <c r="AB1315" i="1"/>
  <c r="AB1140" i="1"/>
  <c r="AB1306" i="1"/>
  <c r="AB1371" i="1"/>
  <c r="AB998" i="1"/>
  <c r="AB376" i="1"/>
  <c r="AB1310" i="1"/>
  <c r="AB807" i="1"/>
  <c r="AB1381" i="1"/>
  <c r="AB1003" i="1"/>
  <c r="AB1325" i="1"/>
  <c r="AB1377" i="1"/>
  <c r="AB177" i="1"/>
  <c r="AB1017" i="1"/>
  <c r="AB1318" i="1"/>
  <c r="AB757" i="1"/>
  <c r="AB1277" i="1"/>
  <c r="AB130" i="1"/>
  <c r="AB590" i="1"/>
  <c r="AB12" i="1"/>
  <c r="AB924" i="1"/>
  <c r="AB26" i="1"/>
  <c r="AB511" i="1"/>
  <c r="AB1327" i="1"/>
  <c r="AB1328" i="1"/>
  <c r="AB290" i="1"/>
  <c r="AB1330" i="1"/>
  <c r="AB784" i="1"/>
  <c r="AB1116" i="1"/>
  <c r="AB307" i="1"/>
  <c r="AB72" i="1"/>
  <c r="AB1335" i="1"/>
  <c r="AB1336" i="1"/>
  <c r="AB691" i="1"/>
  <c r="AB347" i="1"/>
  <c r="AB1339" i="1"/>
  <c r="AB982" i="1"/>
  <c r="AB257" i="1"/>
  <c r="AB204" i="1"/>
  <c r="AB582" i="1"/>
  <c r="AB1121" i="1"/>
  <c r="AB791" i="1"/>
  <c r="AB583" i="1"/>
  <c r="AB1347" i="1"/>
  <c r="AB1244" i="1"/>
  <c r="AB1297" i="1"/>
  <c r="AB1061" i="1"/>
  <c r="AB1351" i="1"/>
  <c r="AB983" i="1"/>
  <c r="AB724" i="1"/>
  <c r="AB1354" i="1"/>
  <c r="AB1432" i="1"/>
  <c r="AB1154" i="1"/>
  <c r="AB717" i="1"/>
  <c r="AB128" i="1"/>
  <c r="AB532" i="1"/>
  <c r="AB455" i="1"/>
  <c r="AB1346" i="1"/>
  <c r="AB905" i="1"/>
  <c r="AB1239" i="1"/>
  <c r="AB82" i="1"/>
  <c r="AB592" i="1"/>
  <c r="AB49" i="1"/>
  <c r="AB826" i="1"/>
  <c r="AB938" i="1"/>
  <c r="AB1369" i="1"/>
  <c r="AB1370" i="1"/>
  <c r="AB1141" i="1"/>
  <c r="AB85" i="1"/>
  <c r="AB674" i="1"/>
  <c r="AB1270" i="1"/>
  <c r="AB1448" i="1"/>
  <c r="AB991" i="1"/>
  <c r="AB1170" i="1"/>
  <c r="AB42" i="1"/>
  <c r="AB158" i="1"/>
  <c r="AB1380" i="1"/>
  <c r="AB687" i="1"/>
  <c r="AB4" i="1"/>
  <c r="AB1164" i="1"/>
  <c r="AB1384" i="1"/>
  <c r="AB134" i="1"/>
  <c r="AB86" i="1"/>
  <c r="AB1387" i="1"/>
  <c r="AB1213" i="1"/>
  <c r="AB1389" i="1"/>
  <c r="AB1413" i="1"/>
  <c r="AB1391" i="1"/>
  <c r="AB1156" i="1"/>
  <c r="AB212" i="1"/>
  <c r="AB207" i="1"/>
  <c r="AB1395" i="1"/>
  <c r="AB1201" i="1"/>
  <c r="AB1295" i="1"/>
  <c r="AB631" i="1"/>
  <c r="AB1399" i="1"/>
  <c r="AB377" i="1"/>
  <c r="AB369" i="1"/>
  <c r="AB1402" i="1"/>
  <c r="AB939" i="1"/>
  <c r="AB942" i="1"/>
  <c r="AB1296" i="1"/>
  <c r="AB87" i="1"/>
  <c r="AB1407" i="1"/>
  <c r="AB312" i="1"/>
  <c r="AB135" i="1"/>
  <c r="AB1410" i="1"/>
  <c r="AB1062" i="1"/>
  <c r="AB1133" i="1"/>
  <c r="AB416" i="1"/>
  <c r="AB40" i="1"/>
  <c r="AB1228" i="1"/>
  <c r="AB1018" i="1"/>
  <c r="AB772" i="1"/>
  <c r="AB1418" i="1"/>
  <c r="AB1386" i="1"/>
  <c r="AB213" i="1"/>
  <c r="AB1095" i="1"/>
  <c r="AB819" i="1"/>
  <c r="AB247" i="1"/>
  <c r="AB1424" i="1"/>
  <c r="AB1273" i="1"/>
  <c r="AB471" i="1"/>
  <c r="AB430" i="1"/>
  <c r="AB1262" i="1"/>
  <c r="AB417" i="1"/>
  <c r="AB1430" i="1"/>
  <c r="AB854" i="1"/>
  <c r="AB934" i="1"/>
  <c r="AB461" i="1"/>
  <c r="AB9" i="1"/>
  <c r="AB881" i="1"/>
  <c r="AB633" i="1"/>
  <c r="AB751" i="1"/>
  <c r="AB192" i="1"/>
  <c r="AB1425" i="1"/>
  <c r="AB1440" i="1"/>
  <c r="AB965" i="1"/>
  <c r="AB928" i="1"/>
  <c r="AB1443" i="1"/>
  <c r="AB1366" i="1"/>
  <c r="AB193" i="1"/>
  <c r="AB810" i="1"/>
  <c r="AB273" i="1"/>
  <c r="AB604" i="1"/>
  <c r="AB1182" i="1"/>
  <c r="AB136" i="1"/>
  <c r="AB1451" i="1"/>
  <c r="AB354" i="1"/>
  <c r="AB1308" i="1"/>
  <c r="AB1454" i="1"/>
  <c r="AB29" i="1"/>
  <c r="AB551" i="1"/>
  <c r="AB767" i="1"/>
  <c r="AB1030" i="1"/>
  <c r="AB1252" i="1"/>
  <c r="AB431" i="1"/>
  <c r="AB512" i="1"/>
  <c r="AB1023" i="1"/>
  <c r="P56" i="7"/>
  <c r="AK23" i="1" l="1"/>
  <c r="AK1125" i="1"/>
  <c r="AK25" i="1"/>
  <c r="AK561" i="1"/>
  <c r="AK1227" i="1"/>
  <c r="AK326" i="1"/>
  <c r="AK1331" i="1"/>
  <c r="AK1019" i="1"/>
  <c r="AK31" i="1"/>
  <c r="AK32" i="1"/>
  <c r="AK525" i="1"/>
  <c r="AK815" i="1"/>
  <c r="AK671" i="1"/>
  <c r="AK1283" i="1"/>
  <c r="AK1333" i="1"/>
  <c r="AK475" i="1"/>
  <c r="AK549" i="1"/>
  <c r="AK104" i="1"/>
  <c r="AK20" i="1"/>
  <c r="AK622" i="1"/>
  <c r="AK709" i="1"/>
  <c r="AK465" i="1"/>
  <c r="AK286" i="1"/>
  <c r="AK419" i="1"/>
  <c r="AK1358" i="1"/>
  <c r="AK1172" i="1"/>
  <c r="AK977" i="1"/>
  <c r="AK50" i="1"/>
  <c r="AK232" i="1"/>
  <c r="AK785" i="1"/>
  <c r="AK53" i="1"/>
  <c r="AK54" i="1"/>
  <c r="AK1419" i="1"/>
  <c r="AK279" i="1"/>
  <c r="AK835" i="1"/>
  <c r="AK299" i="1"/>
  <c r="AK962" i="1"/>
  <c r="AK1441" i="1"/>
  <c r="AK218" i="1"/>
  <c r="AK606" i="1"/>
  <c r="AK63" i="1"/>
  <c r="AK996" i="1"/>
  <c r="AK65" i="1"/>
  <c r="AK1074" i="1"/>
  <c r="AK1352" i="1"/>
  <c r="AK820" i="1"/>
  <c r="AK1112" i="1"/>
  <c r="AK70" i="1"/>
  <c r="AK1105" i="1"/>
  <c r="AK1189" i="1"/>
  <c r="AK275" i="1"/>
  <c r="AK865" i="1"/>
  <c r="AK473" i="1"/>
  <c r="AK76" i="1"/>
  <c r="AK77" i="1"/>
  <c r="AK350" i="1"/>
  <c r="AK79" i="1"/>
  <c r="AK356" i="1"/>
  <c r="AK81" i="1"/>
  <c r="AK940" i="1"/>
  <c r="AK83" i="1"/>
  <c r="AK1197" i="1"/>
  <c r="AK231" i="1"/>
  <c r="AK697" i="1"/>
  <c r="AK1233" i="1"/>
  <c r="AK745" i="1"/>
  <c r="AK242" i="1"/>
  <c r="AK90" i="1"/>
  <c r="AK209" i="1"/>
  <c r="AK115" i="1"/>
  <c r="AK64" i="1"/>
  <c r="AK650" i="1"/>
  <c r="AK95" i="1"/>
  <c r="AK1006" i="1"/>
  <c r="AK867" i="1"/>
  <c r="AK1048" i="1"/>
  <c r="AK51" i="1"/>
  <c r="AK27" i="1"/>
  <c r="AK260" i="1"/>
  <c r="AK1008" i="1"/>
  <c r="AK794" i="1"/>
  <c r="AK171" i="1"/>
  <c r="AK973" i="1"/>
  <c r="AK106" i="1"/>
  <c r="AK979" i="1"/>
  <c r="AK108" i="1"/>
  <c r="AK109" i="1"/>
  <c r="AK110" i="1"/>
  <c r="AK907" i="1"/>
  <c r="AK361" i="1"/>
  <c r="AK821" i="1"/>
  <c r="AK1417" i="1"/>
  <c r="AK1068" i="1"/>
  <c r="AK1232" i="1"/>
  <c r="AK401" i="1"/>
  <c r="AK386" i="1"/>
  <c r="AK569" i="1"/>
  <c r="AK1359" i="1"/>
  <c r="AK656" i="1"/>
  <c r="AK822" i="1"/>
  <c r="AK123" i="1"/>
  <c r="AK353" i="1"/>
  <c r="AK560" i="1"/>
  <c r="AK841" i="1"/>
  <c r="AK127" i="1"/>
  <c r="AK249" i="1"/>
  <c r="AK129" i="1"/>
  <c r="AK570" i="1"/>
  <c r="AK534" i="1"/>
  <c r="AK1113" i="1"/>
  <c r="AK1190" i="1"/>
  <c r="AK539" i="1"/>
  <c r="AK1077" i="1"/>
  <c r="AK824" i="1"/>
  <c r="AK746" i="1"/>
  <c r="AK445" i="1"/>
  <c r="AK719" i="1"/>
  <c r="AK1126" i="1"/>
  <c r="AK1136" i="1"/>
  <c r="AK142" i="1"/>
  <c r="AK1234" i="1"/>
  <c r="AK676" i="1"/>
  <c r="AK1004" i="1"/>
  <c r="AK146" i="1"/>
  <c r="AK147" i="1"/>
  <c r="AK148" i="1"/>
  <c r="AK1092" i="1"/>
  <c r="AK420" i="1"/>
  <c r="AK151" i="1"/>
  <c r="AK197" i="1"/>
  <c r="AK1406" i="1"/>
  <c r="AK908" i="1"/>
  <c r="AK1148" i="1"/>
  <c r="AK156" i="1"/>
  <c r="AK14" i="1"/>
  <c r="AK112" i="1"/>
  <c r="AK1256" i="1"/>
  <c r="AK1174" i="1"/>
  <c r="AK1361" i="1"/>
  <c r="AK645" i="1"/>
  <c r="AK1433" i="1"/>
  <c r="AK1078" i="1"/>
  <c r="AK78" i="1"/>
  <c r="AK166" i="1"/>
  <c r="AK240" i="1"/>
  <c r="AK909" i="1"/>
  <c r="AK1373" i="1"/>
  <c r="AK857" i="1"/>
  <c r="AK1118" i="1"/>
  <c r="AK172" i="1"/>
  <c r="AK1055" i="1"/>
  <c r="AK1166" i="1"/>
  <c r="AK648" i="1"/>
  <c r="AK858" i="1"/>
  <c r="AK1188" i="1"/>
  <c r="AK1033" i="1"/>
  <c r="AK729" i="1"/>
  <c r="AK1450" i="1"/>
  <c r="AK181" i="1"/>
  <c r="AK414" i="1"/>
  <c r="AK984" i="1"/>
  <c r="AK184" i="1"/>
  <c r="AK185" i="1"/>
  <c r="AK233" i="1"/>
  <c r="AK187" i="1"/>
  <c r="AK734" i="1"/>
  <c r="AK329" i="1"/>
  <c r="AK555" i="1"/>
  <c r="AK1304" i="1"/>
  <c r="AK1343" i="1"/>
  <c r="AK859" i="1"/>
  <c r="AK929" i="1"/>
  <c r="AK195" i="1"/>
  <c r="AK235" i="1"/>
  <c r="AK519" i="1"/>
  <c r="AK1338" i="1"/>
  <c r="AK1149" i="1"/>
  <c r="AK200" i="1"/>
  <c r="AK1272" i="1"/>
  <c r="AK202" i="1"/>
  <c r="AK725" i="1"/>
  <c r="AK132" i="1"/>
  <c r="AK205" i="1"/>
  <c r="AK206" i="1"/>
  <c r="AK836" i="1"/>
  <c r="AK463" i="1"/>
  <c r="AK421" i="1"/>
  <c r="AK1280" i="1"/>
  <c r="AK476" i="1"/>
  <c r="AK60" i="1"/>
  <c r="AK880" i="1"/>
  <c r="AK1093" i="1"/>
  <c r="AK584" i="1"/>
  <c r="AK640" i="1"/>
  <c r="AK322" i="1"/>
  <c r="AK1027" i="1"/>
  <c r="AK219" i="1"/>
  <c r="AK1337" i="1"/>
  <c r="AK684" i="1"/>
  <c r="AK1007" i="1"/>
  <c r="AK978" i="1"/>
  <c r="AK816" i="1"/>
  <c r="AK57" i="1"/>
  <c r="AK1421" i="1"/>
  <c r="AK227" i="1"/>
  <c r="AK1311" i="1"/>
  <c r="AK229" i="1"/>
  <c r="AK220" i="1"/>
  <c r="AK935" i="1"/>
  <c r="AK513" i="1"/>
  <c r="AK1431" i="1"/>
  <c r="AK234" i="1"/>
  <c r="AK254" i="1"/>
  <c r="AK1066" i="1"/>
  <c r="AK237" i="1"/>
  <c r="AK874" i="1"/>
  <c r="AK948" i="1"/>
  <c r="AK1353" i="1"/>
  <c r="AK138" i="1"/>
  <c r="AK1193" i="1"/>
  <c r="AK243" i="1"/>
  <c r="AK244" i="1"/>
  <c r="AK186" i="1"/>
  <c r="AK1010" i="1"/>
  <c r="AK1184" i="1"/>
  <c r="AK248" i="1"/>
  <c r="AK403" i="1"/>
  <c r="AK825" i="1"/>
  <c r="AK1282" i="1"/>
  <c r="AK13" i="1"/>
  <c r="AK253" i="1"/>
  <c r="AK735" i="1"/>
  <c r="AK607" i="1"/>
  <c r="AK477" i="1"/>
  <c r="AK1127" i="1"/>
  <c r="AK689" i="1"/>
  <c r="AK1079" i="1"/>
  <c r="AK1138" i="1"/>
  <c r="AK261" i="1"/>
  <c r="AK773" i="1"/>
  <c r="AK1279" i="1"/>
  <c r="AK541" i="1"/>
  <c r="AK265" i="1"/>
  <c r="AK266" i="1"/>
  <c r="AK768" i="1"/>
  <c r="AK868" i="1"/>
  <c r="AK808" i="1"/>
  <c r="AK270" i="1"/>
  <c r="AK514" i="1"/>
  <c r="AK1267" i="1"/>
  <c r="AK1185" i="1"/>
  <c r="AK1312" i="1"/>
  <c r="AK387" i="1"/>
  <c r="AK215" i="1"/>
  <c r="AK1011" i="1"/>
  <c r="AK990" i="1"/>
  <c r="AK423" i="1"/>
  <c r="AK1434" i="1"/>
  <c r="AK930" i="1"/>
  <c r="AK1120" i="1"/>
  <c r="AK527" i="1"/>
  <c r="AK1020" i="1"/>
  <c r="AK1196" i="1"/>
  <c r="AK806" i="1"/>
  <c r="AK258" i="1"/>
  <c r="AK615" i="1"/>
  <c r="AK38" i="1"/>
  <c r="AK198" i="1"/>
  <c r="AK558" i="1"/>
  <c r="AK1144" i="1"/>
  <c r="AK351" i="1"/>
  <c r="AK291" i="1"/>
  <c r="AK1152" i="1"/>
  <c r="AK679" i="1"/>
  <c r="AK435" i="1"/>
  <c r="AK298" i="1"/>
  <c r="AK961" i="1"/>
  <c r="AK755" i="1"/>
  <c r="AK612" i="1"/>
  <c r="AK594" i="1"/>
  <c r="AK1253" i="1"/>
  <c r="AK1012" i="1"/>
  <c r="AK529" i="1"/>
  <c r="AK306" i="1"/>
  <c r="AK1329" i="1"/>
  <c r="AK1107" i="1"/>
  <c r="AK309" i="1"/>
  <c r="AK22" i="1"/>
  <c r="AK1401" i="1"/>
  <c r="AK675" i="1"/>
  <c r="AK295" i="1"/>
  <c r="AK314" i="1"/>
  <c r="AK1411" i="1"/>
  <c r="AK316" i="1"/>
  <c r="AK897" i="1"/>
  <c r="AK1235" i="1"/>
  <c r="AK1319" i="1"/>
  <c r="AK1237" i="1"/>
  <c r="AK888" i="1"/>
  <c r="AK1390" i="1"/>
  <c r="AK1398" i="1"/>
  <c r="AK1322" i="1"/>
  <c r="AK325" i="1"/>
  <c r="AK1186" i="1"/>
  <c r="AK327" i="1"/>
  <c r="AK1364" i="1"/>
  <c r="AK489" i="1"/>
  <c r="AK1053" i="1"/>
  <c r="AK331" i="1"/>
  <c r="AK173" i="1"/>
  <c r="AK388" i="1"/>
  <c r="AK1298" i="1"/>
  <c r="AK335" i="1"/>
  <c r="AK931" i="1"/>
  <c r="AK1123" i="1"/>
  <c r="AK1412" i="1"/>
  <c r="AK1049" i="1"/>
  <c r="AK997" i="1"/>
  <c r="AK571" i="1"/>
  <c r="AK1001" i="1"/>
  <c r="AK343" i="1"/>
  <c r="AK37" i="1"/>
  <c r="AK1251" i="1"/>
  <c r="AK346" i="1"/>
  <c r="AK418" i="1"/>
  <c r="AK543" i="1"/>
  <c r="AK600" i="1"/>
  <c r="AK562" i="1"/>
  <c r="AK1439" i="1"/>
  <c r="AK1356" i="1"/>
  <c r="AK910" i="1"/>
  <c r="AK52" i="1"/>
  <c r="AK355" i="1"/>
  <c r="AK404" i="1"/>
  <c r="AK792" i="1"/>
  <c r="AK736" i="1"/>
  <c r="AK359" i="1"/>
  <c r="AK280" i="1"/>
  <c r="AK1288" i="1"/>
  <c r="AK587" i="1"/>
  <c r="AK478" i="1"/>
  <c r="AK972" i="1"/>
  <c r="AK365" i="1"/>
  <c r="AK911" i="1"/>
  <c r="AK367" i="1"/>
  <c r="AK617" i="1"/>
  <c r="AK663" i="1"/>
  <c r="AK296" i="1"/>
  <c r="AK641" i="1"/>
  <c r="AK728" i="1"/>
  <c r="AK321" i="1"/>
  <c r="AK221" i="1"/>
  <c r="AK201" i="1"/>
  <c r="AK1075" i="1"/>
  <c r="AK7" i="1"/>
  <c r="AK515" i="1"/>
  <c r="AK1444" i="1"/>
  <c r="AK1423" i="1"/>
  <c r="AK802" i="1"/>
  <c r="AK236" i="1"/>
  <c r="AK605" i="1"/>
  <c r="AK1046" i="1"/>
  <c r="AK385" i="1"/>
  <c r="AK1176" i="1"/>
  <c r="AK932" i="1"/>
  <c r="AK19" i="1"/>
  <c r="AK222" i="1"/>
  <c r="AK925" i="1"/>
  <c r="AK1437" i="1"/>
  <c r="AK174" i="1"/>
  <c r="AK1056" i="1"/>
  <c r="AK92" i="1"/>
  <c r="AK68" i="1"/>
  <c r="AK105" i="1"/>
  <c r="AK262" i="1"/>
  <c r="AK203" i="1"/>
  <c r="AK704" i="1"/>
  <c r="AK400" i="1"/>
  <c r="AK975" i="1"/>
  <c r="AK1200" i="1"/>
  <c r="AK662" i="1"/>
  <c r="AK97" i="1"/>
  <c r="AK1230" i="1"/>
  <c r="AK693" i="1"/>
  <c r="AK535" i="1"/>
  <c r="AK143" i="1"/>
  <c r="AK787" i="1"/>
  <c r="AK1289" i="1"/>
  <c r="AK1376" i="1"/>
  <c r="AK5" i="1"/>
  <c r="AK479" i="1"/>
  <c r="AK831" i="1"/>
  <c r="AK415" i="1"/>
  <c r="AK1119" i="1"/>
  <c r="AK850" i="1"/>
  <c r="AK526" i="1"/>
  <c r="AK1167" i="1"/>
  <c r="AK226" i="1"/>
  <c r="AK426" i="1"/>
  <c r="AK422" i="1"/>
  <c r="AK1057" i="1"/>
  <c r="AK139" i="1"/>
  <c r="AK1344" i="1"/>
  <c r="AK389" i="1"/>
  <c r="AK427" i="1"/>
  <c r="AK1274" i="1"/>
  <c r="AK111" i="1"/>
  <c r="AK956" i="1"/>
  <c r="AK756" i="1"/>
  <c r="AK432" i="1"/>
  <c r="AK433" i="1"/>
  <c r="AK434" i="1"/>
  <c r="AK844" i="1"/>
  <c r="AK436" i="1"/>
  <c r="AK1035" i="1"/>
  <c r="AK438" i="1"/>
  <c r="AK439" i="1"/>
  <c r="AK41" i="1"/>
  <c r="AK118" i="1"/>
  <c r="AK1453" i="1"/>
  <c r="AK162" i="1"/>
  <c r="AK444" i="1"/>
  <c r="AK730" i="1"/>
  <c r="AK1028" i="1"/>
  <c r="AK241" i="1"/>
  <c r="AK912" i="1"/>
  <c r="AK974" i="1"/>
  <c r="AK450" i="1"/>
  <c r="AK451" i="1"/>
  <c r="AK452" i="1"/>
  <c r="AK1290" i="1"/>
  <c r="AK1005" i="1"/>
  <c r="AK760" i="1"/>
  <c r="AK894" i="1"/>
  <c r="AK769" i="1"/>
  <c r="AK458" i="1"/>
  <c r="AK1226" i="1"/>
  <c r="AK460" i="1"/>
  <c r="AK119" i="1"/>
  <c r="AK1248" i="1"/>
  <c r="AK572" i="1"/>
  <c r="AK8" i="1"/>
  <c r="AK899" i="1"/>
  <c r="AK210" i="1"/>
  <c r="AK467" i="1"/>
  <c r="AK680" i="1"/>
  <c r="AK498" i="1"/>
  <c r="AK1209" i="1"/>
  <c r="AK883" i="1"/>
  <c r="AK1036" i="1"/>
  <c r="AK913" i="1"/>
  <c r="AK474" i="1"/>
  <c r="AK1442" i="1"/>
  <c r="AK1214" i="1"/>
  <c r="AK302" i="1"/>
  <c r="AK1025" i="1"/>
  <c r="AK1415" i="1"/>
  <c r="AK1320" i="1"/>
  <c r="AK481" i="1"/>
  <c r="AK1374" i="1"/>
  <c r="AK1409" i="1"/>
  <c r="AK484" i="1"/>
  <c r="AK485" i="1"/>
  <c r="AK303" i="1"/>
  <c r="AK500" i="1"/>
  <c r="AK588" i="1"/>
  <c r="AK758" i="1"/>
  <c r="AK623" i="1"/>
  <c r="AK491" i="1"/>
  <c r="AK492" i="1"/>
  <c r="AK308" i="1"/>
  <c r="AK733" i="1"/>
  <c r="AK573" i="1"/>
  <c r="AK496" i="1"/>
  <c r="AK497" i="1"/>
  <c r="AK1438" i="1"/>
  <c r="AK860" i="1"/>
  <c r="AK281" i="1"/>
  <c r="AK188" i="1"/>
  <c r="AK502" i="1"/>
  <c r="AK866" i="1"/>
  <c r="AK405" i="1"/>
  <c r="AK1309" i="1"/>
  <c r="AK501" i="1"/>
  <c r="AK507" i="1"/>
  <c r="AK1058" i="1"/>
  <c r="AK701" i="1"/>
  <c r="AK510" i="1"/>
  <c r="AK216" i="1"/>
  <c r="AK661" i="1"/>
  <c r="AK999" i="1"/>
  <c r="AK277" i="1"/>
  <c r="AK318" i="1"/>
  <c r="AK56" i="1"/>
  <c r="AK1429" i="1"/>
  <c r="AK608" i="1"/>
  <c r="AK1247" i="1"/>
  <c r="AK1034" i="1"/>
  <c r="AK1145" i="1"/>
  <c r="AK91" i="1"/>
  <c r="AK536" i="1"/>
  <c r="AK524" i="1"/>
  <c r="AK863" i="1"/>
  <c r="AK1349" i="1"/>
  <c r="AK411" i="1"/>
  <c r="AK297" i="1"/>
  <c r="AK1445" i="1"/>
  <c r="AK35" i="1"/>
  <c r="AK989" i="1"/>
  <c r="AK759" i="1"/>
  <c r="AK533" i="1"/>
  <c r="AK94" i="1"/>
  <c r="AK2" i="1"/>
  <c r="AK795" i="1"/>
  <c r="AK96" i="1"/>
  <c r="AK895" i="1"/>
  <c r="AK131" i="1"/>
  <c r="AK609" i="1"/>
  <c r="AK1264" i="1"/>
  <c r="AK1345" i="1"/>
  <c r="AK1202" i="1"/>
  <c r="AK1044" i="1"/>
  <c r="AK545" i="1"/>
  <c r="AK812" i="1"/>
  <c r="AK1124" i="1"/>
  <c r="AK1029" i="1"/>
  <c r="AK276" i="1"/>
  <c r="AK550" i="1"/>
  <c r="AK1219" i="1"/>
  <c r="AK406" i="1"/>
  <c r="AK553" i="1"/>
  <c r="AK1224" i="1"/>
  <c r="AK98" i="1"/>
  <c r="AK1300" i="1"/>
  <c r="AK557" i="1"/>
  <c r="AK424" i="1"/>
  <c r="AK559" i="1"/>
  <c r="AK761" i="1"/>
  <c r="AK1146" i="1"/>
  <c r="AK194" i="1"/>
  <c r="AK710" i="1"/>
  <c r="AK99" i="1"/>
  <c r="AK869" i="1"/>
  <c r="AK1254" i="1"/>
  <c r="AK250" i="1"/>
  <c r="AK1365" i="1"/>
  <c r="AK1050" i="1"/>
  <c r="AK1350" i="1"/>
  <c r="AK352" i="1"/>
  <c r="AK441" i="1"/>
  <c r="AK189" i="1"/>
  <c r="AK1102" i="1"/>
  <c r="AK711" i="1"/>
  <c r="AK390" i="1"/>
  <c r="AK165" i="1"/>
  <c r="AK480" i="1"/>
  <c r="AK660" i="1"/>
  <c r="AK58" i="1"/>
  <c r="AK581" i="1"/>
  <c r="AK853" i="1"/>
  <c r="AK1216" i="1"/>
  <c r="AK167" i="1"/>
  <c r="AK585" i="1"/>
  <c r="AK586" i="1"/>
  <c r="AK1405" i="1"/>
  <c r="AK282" i="1"/>
  <c r="AK363" i="1"/>
  <c r="AK446" i="1"/>
  <c r="AK591" i="1"/>
  <c r="AK879" i="1"/>
  <c r="AK1446" i="1"/>
  <c r="AK375" i="1"/>
  <c r="AK595" i="1"/>
  <c r="AK120" i="1"/>
  <c r="AK1357" i="1"/>
  <c r="AK598" i="1"/>
  <c r="AK946" i="1"/>
  <c r="AK1071" i="1"/>
  <c r="AK601" i="1"/>
  <c r="AK1275" i="1"/>
  <c r="AK603" i="1"/>
  <c r="AK1081" i="1"/>
  <c r="AK117" i="1"/>
  <c r="AK1083" i="1"/>
  <c r="AK1013" i="1"/>
  <c r="AK544" i="1"/>
  <c r="AK1108" i="1"/>
  <c r="AK1400" i="1"/>
  <c r="AK168" i="1"/>
  <c r="AK1341" i="1"/>
  <c r="AK516" i="1"/>
  <c r="AK1241" i="1"/>
  <c r="AK504" i="1"/>
  <c r="AK616" i="1"/>
  <c r="AK370" i="1"/>
  <c r="AK856" i="1"/>
  <c r="AK88" i="1"/>
  <c r="AK1342" i="1"/>
  <c r="AK1326" i="1"/>
  <c r="AK11" i="1"/>
  <c r="AK1177" i="1"/>
  <c r="AK330" i="1"/>
  <c r="AK283" i="1"/>
  <c r="AK669" i="1"/>
  <c r="AK624" i="1"/>
  <c r="AK398" i="1"/>
  <c r="AK552" i="1"/>
  <c r="AK332" i="1"/>
  <c r="AK699" i="1"/>
  <c r="AK632" i="1"/>
  <c r="AK1026" i="1"/>
  <c r="AK24" i="1"/>
  <c r="AK395" i="1"/>
  <c r="AK466" i="1"/>
  <c r="AK637" i="1"/>
  <c r="AK638" i="1"/>
  <c r="AK639" i="1"/>
  <c r="AK33" i="1"/>
  <c r="AK1246" i="1"/>
  <c r="AK1269" i="1"/>
  <c r="AK833" i="1"/>
  <c r="AK1393" i="1"/>
  <c r="AK546" i="1"/>
  <c r="AK1456" i="1"/>
  <c r="AK456" i="1"/>
  <c r="AK62" i="1"/>
  <c r="AK574" i="1"/>
  <c r="AK575" i="1"/>
  <c r="AK651" i="1"/>
  <c r="AK688" i="1"/>
  <c r="AK100" i="1"/>
  <c r="AK926" i="1"/>
  <c r="AK655" i="1"/>
  <c r="AK1396" i="1"/>
  <c r="AK657" i="1"/>
  <c r="AK490" i="1"/>
  <c r="AK523" i="1"/>
  <c r="AK59" i="1"/>
  <c r="AK681" i="1"/>
  <c r="AK968" i="1"/>
  <c r="AK1428" i="1"/>
  <c r="AK121" i="1"/>
  <c r="AK371" i="1"/>
  <c r="AK1435" i="1"/>
  <c r="AK1135" i="1"/>
  <c r="AK263" i="1"/>
  <c r="AK941" i="1"/>
  <c r="AK694" i="1"/>
  <c r="AK372" i="1"/>
  <c r="AK743" i="1"/>
  <c r="AK673" i="1"/>
  <c r="AK664" i="1"/>
  <c r="AK1229" i="1"/>
  <c r="AK407" i="1"/>
  <c r="AK520" i="1"/>
  <c r="AK678" i="1"/>
  <c r="AK113" i="1"/>
  <c r="AK1408" i="1"/>
  <c r="AK255" i="1"/>
  <c r="AK447" i="1"/>
  <c r="AK683" i="1"/>
  <c r="AK738" i="1"/>
  <c r="AK1301" i="1"/>
  <c r="AK1084" i="1"/>
  <c r="AK1021" i="1"/>
  <c r="AK877" i="1"/>
  <c r="AK107" i="1"/>
  <c r="AK1422" i="1"/>
  <c r="AK951" i="1"/>
  <c r="AK692" i="1"/>
  <c r="AK1461" i="1"/>
  <c r="AK1378" i="1"/>
  <c r="AK102" i="1"/>
  <c r="AK696" i="1"/>
  <c r="AK774" i="1"/>
  <c r="AK698" i="1"/>
  <c r="AK208" i="1"/>
  <c r="AK378" i="1"/>
  <c r="AK625" i="1"/>
  <c r="AK1340" i="1"/>
  <c r="AK408" i="1"/>
  <c r="AK1403" i="1"/>
  <c r="AK705" i="1"/>
  <c r="AK1039" i="1"/>
  <c r="AK707" i="1"/>
  <c r="AK1324" i="1"/>
  <c r="AK1217" i="1"/>
  <c r="AK809" i="1"/>
  <c r="AK116" i="1"/>
  <c r="AK3" i="1"/>
  <c r="AK713" i="1"/>
  <c r="AK900" i="1"/>
  <c r="AK264" i="1"/>
  <c r="AK288" i="1"/>
  <c r="AK665" i="1"/>
  <c r="AK718" i="1"/>
  <c r="AK596" i="1"/>
  <c r="AK1388" i="1"/>
  <c r="AK256" i="1"/>
  <c r="AK1276" i="1"/>
  <c r="AK723" i="1"/>
  <c r="AK217" i="1"/>
  <c r="AK333" i="1"/>
  <c r="AK1362" i="1"/>
  <c r="AK191" i="1"/>
  <c r="AK1086" i="1"/>
  <c r="AK949" i="1"/>
  <c r="AK122" i="1"/>
  <c r="AK731" i="1"/>
  <c r="AK1160" i="1"/>
  <c r="AK889" i="1"/>
  <c r="AK1094" i="1"/>
  <c r="AK293" i="1"/>
  <c r="AK101" i="1"/>
  <c r="AK737" i="1"/>
  <c r="AK46" i="1"/>
  <c r="AK1175" i="1"/>
  <c r="AK804" i="1"/>
  <c r="AK919" i="1"/>
  <c r="AK742" i="1"/>
  <c r="AK428" i="1"/>
  <c r="AK805" i="1"/>
  <c r="AK762" i="1"/>
  <c r="AK827" i="1"/>
  <c r="AK1321" i="1"/>
  <c r="AK1158" i="1"/>
  <c r="AK749" i="1"/>
  <c r="AK1240" i="1"/>
  <c r="AK61" i="1"/>
  <c r="AK752" i="1"/>
  <c r="AK642" i="1"/>
  <c r="AK1069" i="1"/>
  <c r="AK1278" i="1"/>
  <c r="AK589" i="1"/>
  <c r="AK319" i="1"/>
  <c r="AK1037" i="1"/>
  <c r="AK613" i="1"/>
  <c r="AK462" i="1"/>
  <c r="AK1313" i="1"/>
  <c r="AK245" i="1"/>
  <c r="AK763" i="1"/>
  <c r="AK764" i="1"/>
  <c r="AK1383" i="1"/>
  <c r="AK1259" i="1"/>
  <c r="AK1245" i="1"/>
  <c r="AK963" i="1"/>
  <c r="AK626" i="1"/>
  <c r="AK1067" i="1"/>
  <c r="AK1452" i="1"/>
  <c r="AK328" i="1"/>
  <c r="AK74" i="1"/>
  <c r="AK93" i="1"/>
  <c r="AK141" i="1"/>
  <c r="AK1426" i="1"/>
  <c r="AK777" i="1"/>
  <c r="AK1085" i="1"/>
  <c r="AK437" i="1"/>
  <c r="AK780" i="1"/>
  <c r="AK334" i="1"/>
  <c r="AK775" i="1"/>
  <c r="AK771" i="1"/>
  <c r="AK886" i="1"/>
  <c r="AK672" i="1"/>
  <c r="AK786" i="1"/>
  <c r="AK635" i="1"/>
  <c r="AK788" i="1"/>
  <c r="AK1142" i="1"/>
  <c r="AK790" i="1"/>
  <c r="AK890" i="1"/>
  <c r="AK634" i="1"/>
  <c r="AK499" i="1"/>
  <c r="AK1258" i="1"/>
  <c r="AK1109" i="1"/>
  <c r="AK950" i="1"/>
  <c r="AK720" i="1"/>
  <c r="AK457" i="1"/>
  <c r="AK124" i="1"/>
  <c r="AK1449" i="1"/>
  <c r="AK765" i="1"/>
  <c r="AK980" i="1"/>
  <c r="AK803" i="1"/>
  <c r="AK901" i="1"/>
  <c r="AK1457" i="1"/>
  <c r="AK163" i="1"/>
  <c r="AK1117" i="1"/>
  <c r="AK348" i="1"/>
  <c r="AK1097" i="1"/>
  <c r="AK621" i="1"/>
  <c r="AK811" i="1"/>
  <c r="AK845" i="1"/>
  <c r="AK813" i="1"/>
  <c r="AK814" i="1"/>
  <c r="AK602" i="1"/>
  <c r="AK152" i="1"/>
  <c r="AK1103" i="1"/>
  <c r="AK364" i="1"/>
  <c r="AK1261" i="1"/>
  <c r="AK576" i="1"/>
  <c r="AK1099" i="1"/>
  <c r="AK855" i="1"/>
  <c r="AK823" i="1"/>
  <c r="AK1110" i="1"/>
  <c r="AK396" i="1"/>
  <c r="AK916" i="1"/>
  <c r="AK1420" i="1"/>
  <c r="AK828" i="1"/>
  <c r="AK902" i="1"/>
  <c r="AK870" i="1"/>
  <c r="AK89" i="1"/>
  <c r="AK677" i="1"/>
  <c r="AK160" i="1"/>
  <c r="AK1162" i="1"/>
  <c r="AK682" i="1"/>
  <c r="AK399" i="1"/>
  <c r="AK251" i="1"/>
  <c r="AK838" i="1"/>
  <c r="AK839" i="1"/>
  <c r="AK468" i="1"/>
  <c r="AK289" i="1"/>
  <c r="AK842" i="1"/>
  <c r="AK843" i="1"/>
  <c r="AK754" i="1"/>
  <c r="AK425" i="1"/>
  <c r="AK846" i="1"/>
  <c r="AK721" i="1"/>
  <c r="AK1042" i="1"/>
  <c r="AK313" i="1"/>
  <c r="AK1178" i="1"/>
  <c r="AK884" i="1"/>
  <c r="AK852" i="1"/>
  <c r="AK1059" i="1"/>
  <c r="AK658" i="1"/>
  <c r="AK610" i="1"/>
  <c r="AK712" i="1"/>
  <c r="AK238" i="1"/>
  <c r="AK505" i="1"/>
  <c r="AK747" i="1"/>
  <c r="AK547" i="1"/>
  <c r="AK1210" i="1"/>
  <c r="AK906" i="1"/>
  <c r="AK294" i="1"/>
  <c r="AK548" i="1"/>
  <c r="AK304" i="1"/>
  <c r="AK1089" i="1"/>
  <c r="AK521" i="1"/>
  <c r="AK1206" i="1"/>
  <c r="AK267" i="1"/>
  <c r="AK700" i="1"/>
  <c r="AK1159" i="1"/>
  <c r="AK114" i="1"/>
  <c r="AK986" i="1"/>
  <c r="AK153" i="1"/>
  <c r="AK310" i="1"/>
  <c r="AK876" i="1"/>
  <c r="AK1360" i="1"/>
  <c r="AK301" i="1"/>
  <c r="AK1397" i="1"/>
  <c r="AK517" i="1"/>
  <c r="AK357" i="1"/>
  <c r="AK597" i="1"/>
  <c r="AK891" i="1"/>
  <c r="AK796" i="1"/>
  <c r="AK169" i="1"/>
  <c r="AK69" i="1"/>
  <c r="AK1367" i="1"/>
  <c r="AK482" i="1"/>
  <c r="AK349" i="1"/>
  <c r="AK1255" i="1"/>
  <c r="AK528" i="1"/>
  <c r="AK199" i="1"/>
  <c r="AK732" i="1"/>
  <c r="AK567" i="1"/>
  <c r="AK666" i="1"/>
  <c r="AK170" i="1"/>
  <c r="AK409" i="1"/>
  <c r="AK898" i="1"/>
  <c r="AK442" i="1"/>
  <c r="AK1458" i="1"/>
  <c r="AK336" i="1"/>
  <c r="AK125" i="1"/>
  <c r="AK554" i="1"/>
  <c r="AK829" i="1"/>
  <c r="AK1180" i="1"/>
  <c r="AK225" i="1"/>
  <c r="AK252" i="1"/>
  <c r="AK1222" i="1"/>
  <c r="AK1211" i="1"/>
  <c r="AK292" i="1"/>
  <c r="AK748" i="1"/>
  <c r="AK566" i="1"/>
  <c r="AK459" i="1"/>
  <c r="AK914" i="1"/>
  <c r="AK915" i="1"/>
  <c r="AK379" i="1"/>
  <c r="AK917" i="1"/>
  <c r="AK918" i="1"/>
  <c r="AK337" i="1"/>
  <c r="AK1165" i="1"/>
  <c r="AK783" i="1"/>
  <c r="AK992" i="1"/>
  <c r="AK493" i="1"/>
  <c r="AK708" i="1"/>
  <c r="AK937" i="1"/>
  <c r="AK1022" i="1"/>
  <c r="AK766" i="1"/>
  <c r="AK1302" i="1"/>
  <c r="AK776" i="1"/>
  <c r="AK1161" i="1"/>
  <c r="AK1087" i="1"/>
  <c r="AK994" i="1"/>
  <c r="AK159" i="1"/>
  <c r="AK1363" i="1"/>
  <c r="AK920" i="1"/>
  <c r="AK1187" i="1"/>
  <c r="AK15" i="1"/>
  <c r="AK864" i="1"/>
  <c r="AK1215" i="1"/>
  <c r="AK1173" i="1"/>
  <c r="AK1192" i="1"/>
  <c r="AK540" i="1"/>
  <c r="AK1051" i="1"/>
  <c r="AK537" i="1"/>
  <c r="AK448" i="1"/>
  <c r="AK373" i="1"/>
  <c r="AK947" i="1"/>
  <c r="AK449" i="1"/>
  <c r="AK1260" i="1"/>
  <c r="AK936" i="1"/>
  <c r="AK966" i="1"/>
  <c r="AK268" i="1"/>
  <c r="AK953" i="1"/>
  <c r="AK317" i="1"/>
  <c r="AK727" i="1"/>
  <c r="AK246" i="1"/>
  <c r="AK957" i="1"/>
  <c r="AK958" i="1"/>
  <c r="AK300" i="1"/>
  <c r="AK871" i="1"/>
  <c r="AK182" i="1"/>
  <c r="AK155" i="1"/>
  <c r="AK1265" i="1"/>
  <c r="AK577" i="1"/>
  <c r="AK1168" i="1"/>
  <c r="AK1054" i="1"/>
  <c r="AK801" i="1"/>
  <c r="AK627" i="1"/>
  <c r="AK338" i="1"/>
  <c r="AK970" i="1"/>
  <c r="AK410" i="1"/>
  <c r="AK339" i="1"/>
  <c r="AK739" i="1"/>
  <c r="AK66" i="1"/>
  <c r="AK503" i="1"/>
  <c r="AK685" i="1"/>
  <c r="AK272" i="1"/>
  <c r="AK34" i="1"/>
  <c r="AK652" i="1"/>
  <c r="AK126" i="1"/>
  <c r="AK391" i="1"/>
  <c r="AK800" i="1"/>
  <c r="AK1382" i="1"/>
  <c r="AK620" i="1"/>
  <c r="AK1225" i="1"/>
  <c r="AK228" i="1"/>
  <c r="AK223" i="1"/>
  <c r="AK988" i="1"/>
  <c r="AK1427" i="1"/>
  <c r="AK952" i="1"/>
  <c r="AK643" i="1"/>
  <c r="AK1394" i="1"/>
  <c r="AK993" i="1"/>
  <c r="AK885" i="1"/>
  <c r="AK744" i="1"/>
  <c r="AK1385" i="1"/>
  <c r="AK196" i="1"/>
  <c r="AK358" i="1"/>
  <c r="AK872" i="1"/>
  <c r="AK1000" i="1"/>
  <c r="AK1016" i="1"/>
  <c r="AK21" i="1"/>
  <c r="AK36" i="1"/>
  <c r="AK1139" i="1"/>
  <c r="AK362" i="1"/>
  <c r="AK847" i="1"/>
  <c r="AK530" i="1"/>
  <c r="AK653" i="1"/>
  <c r="AK1009" i="1"/>
  <c r="AK1181" i="1"/>
  <c r="AK75" i="1"/>
  <c r="AK340" i="1"/>
  <c r="AK71" i="1"/>
  <c r="AK667" i="1"/>
  <c r="AK1015" i="1"/>
  <c r="AK178" i="1"/>
  <c r="AK1114" i="1"/>
  <c r="AK1002" i="1"/>
  <c r="AK892" i="1"/>
  <c r="AK628" i="1"/>
  <c r="AK1045" i="1"/>
  <c r="AK778" i="1"/>
  <c r="AK943" i="1"/>
  <c r="AK1024" i="1"/>
  <c r="AK927" i="1"/>
  <c r="AK1305" i="1"/>
  <c r="AK137" i="1"/>
  <c r="AK686" i="1"/>
  <c r="AK1316" i="1"/>
  <c r="AK84" i="1"/>
  <c r="AK1031" i="1"/>
  <c r="AK1032" i="1"/>
  <c r="AK964" i="1"/>
  <c r="AK1334" i="1"/>
  <c r="AK1128" i="1"/>
  <c r="AK183" i="1"/>
  <c r="AK28" i="1"/>
  <c r="AK1348" i="1"/>
  <c r="AK1307" i="1"/>
  <c r="AK1040" i="1"/>
  <c r="AK1041" i="1"/>
  <c r="AK578" i="1"/>
  <c r="AK740" i="1"/>
  <c r="AK959" i="1"/>
  <c r="AK1243" i="1"/>
  <c r="AK1284" i="1"/>
  <c r="AK397" i="1"/>
  <c r="AK1455" i="1"/>
  <c r="AK483" i="1"/>
  <c r="AK144" i="1"/>
  <c r="AK30" i="1"/>
  <c r="AK782" i="1"/>
  <c r="AK985" i="1"/>
  <c r="AK668" i="1"/>
  <c r="AK472" i="1"/>
  <c r="AK1223" i="1"/>
  <c r="AK830" i="1"/>
  <c r="AK878" i="1"/>
  <c r="AK1203" i="1"/>
  <c r="AK1379" i="1"/>
  <c r="AK1082" i="1"/>
  <c r="AK1047" i="1"/>
  <c r="AK1063" i="1"/>
  <c r="AK1064" i="1"/>
  <c r="AK1065" i="1"/>
  <c r="AK563" i="1"/>
  <c r="AK1375" i="1"/>
  <c r="AK797" i="1"/>
  <c r="AK690" i="1"/>
  <c r="AK1070" i="1"/>
  <c r="AK341" i="1"/>
  <c r="AK342" i="1"/>
  <c r="AK564" i="1"/>
  <c r="AK43" i="1"/>
  <c r="AK618" i="1"/>
  <c r="AK944" i="1"/>
  <c r="AK1076" i="1"/>
  <c r="AK714" i="1"/>
  <c r="AK381" i="1"/>
  <c r="AK1080" i="1"/>
  <c r="AK230" i="1"/>
  <c r="AK486" i="1"/>
  <c r="AK311" i="1"/>
  <c r="AK933" i="1"/>
  <c r="AK629" i="1"/>
  <c r="AK893" i="1"/>
  <c r="AK506" i="1"/>
  <c r="AK1088" i="1"/>
  <c r="AK1091" i="1"/>
  <c r="AK1090" i="1"/>
  <c r="AK646" i="1"/>
  <c r="AK44" i="1"/>
  <c r="AK214" i="1"/>
  <c r="AK360" i="1"/>
  <c r="AK494" i="1"/>
  <c r="AK269" i="1"/>
  <c r="AK781" i="1"/>
  <c r="AK1098" i="1"/>
  <c r="AK715" i="1"/>
  <c r="AK1100" i="1"/>
  <c r="AK599" i="1"/>
  <c r="AK6" i="1"/>
  <c r="AK179" i="1"/>
  <c r="AK344" i="1"/>
  <c r="AK619" i="1"/>
  <c r="AK1106" i="1"/>
  <c r="AK1368" i="1"/>
  <c r="AK817" i="1"/>
  <c r="AK1271" i="1"/>
  <c r="AK848" i="1"/>
  <c r="AK1291" i="1"/>
  <c r="AK896" i="1"/>
  <c r="AK1014" i="1"/>
  <c r="AK278" i="1"/>
  <c r="AK323" i="1"/>
  <c r="AK157" i="1"/>
  <c r="AK1355" i="1"/>
  <c r="AK862" i="1"/>
  <c r="AK284" i="1"/>
  <c r="AK412" i="1"/>
  <c r="AK315" i="1"/>
  <c r="AK1122" i="1"/>
  <c r="AK1038" i="1"/>
  <c r="AK133" i="1"/>
  <c r="AK164" i="1"/>
  <c r="AK654" i="1"/>
  <c r="AK145" i="1"/>
  <c r="AK750" i="1"/>
  <c r="AK1231" i="1"/>
  <c r="AK1060" i="1"/>
  <c r="AK1131" i="1"/>
  <c r="AK345" i="1"/>
  <c r="AK47" i="1"/>
  <c r="AK1134" i="1"/>
  <c r="AK1171" i="1"/>
  <c r="AK702" i="1"/>
  <c r="AK1137" i="1"/>
  <c r="AK175" i="1"/>
  <c r="AK48" i="1"/>
  <c r="AK960" i="1"/>
  <c r="AK469" i="1"/>
  <c r="AK392" i="1"/>
  <c r="AK967" i="1"/>
  <c r="AK1436" i="1"/>
  <c r="AK16" i="1"/>
  <c r="AK18" i="1"/>
  <c r="AK1147" i="1"/>
  <c r="AK832" i="1"/>
  <c r="AK753" i="1"/>
  <c r="AK1150" i="1"/>
  <c r="AK1151" i="1"/>
  <c r="AK211" i="1"/>
  <c r="AK531" i="1"/>
  <c r="AK1129" i="1"/>
  <c r="AK1155" i="1"/>
  <c r="AK995" i="1"/>
  <c r="AK1072" i="1"/>
  <c r="AK818" i="1"/>
  <c r="AK1130" i="1"/>
  <c r="AK1157" i="1"/>
  <c r="AK873" i="1"/>
  <c r="AK495" i="1"/>
  <c r="AK1101" i="1"/>
  <c r="AK271" i="1"/>
  <c r="AK103" i="1"/>
  <c r="AK945" i="1"/>
  <c r="AK1143" i="1"/>
  <c r="AK1198" i="1"/>
  <c r="AK741" i="1"/>
  <c r="AK1153" i="1"/>
  <c r="AK1459" i="1"/>
  <c r="AK722" i="1"/>
  <c r="AK649" i="1"/>
  <c r="AK287" i="1"/>
  <c r="AK987" i="1"/>
  <c r="AK1169" i="1"/>
  <c r="AK1303" i="1"/>
  <c r="AK180" i="1"/>
  <c r="AK1179" i="1"/>
  <c r="AK568" i="1"/>
  <c r="AK45" i="1"/>
  <c r="AK1212" i="1"/>
  <c r="AK1183" i="1"/>
  <c r="AK1460" i="1"/>
  <c r="AK190" i="1"/>
  <c r="AK882" i="1"/>
  <c r="AK80" i="1"/>
  <c r="AK55" i="1"/>
  <c r="AK1242" i="1"/>
  <c r="AK954" i="1"/>
  <c r="AK903" i="1"/>
  <c r="AK695" i="1"/>
  <c r="AK383" i="1"/>
  <c r="AK1194" i="1"/>
  <c r="AK1195" i="1"/>
  <c r="AK611" i="1"/>
  <c r="AK779" i="1"/>
  <c r="AK1073" i="1"/>
  <c r="AK1199" i="1"/>
  <c r="AK798" i="1"/>
  <c r="AK518" i="1"/>
  <c r="AK154" i="1"/>
  <c r="AK969" i="1"/>
  <c r="AK1204" i="1"/>
  <c r="AK1043" i="1"/>
  <c r="AK556" i="1"/>
  <c r="AK1263" i="1"/>
  <c r="AK1208" i="1"/>
  <c r="AK981" i="1"/>
  <c r="AK413" i="1"/>
  <c r="AK1314" i="1"/>
  <c r="AK904" i="1"/>
  <c r="AK659" i="1"/>
  <c r="AK140" i="1"/>
  <c r="AK487" i="1"/>
  <c r="AK324" i="1"/>
  <c r="AK224" i="1"/>
  <c r="AK1218" i="1"/>
  <c r="AK887" i="1"/>
  <c r="AK1220" i="1"/>
  <c r="AK1221" i="1"/>
  <c r="AK149" i="1"/>
  <c r="AK320" i="1"/>
  <c r="AK453" i="1"/>
  <c r="AK374" i="1"/>
  <c r="AK861" i="1"/>
  <c r="AK488" i="1"/>
  <c r="AK1052" i="1"/>
  <c r="AK508" i="1"/>
  <c r="AK1404" i="1"/>
  <c r="AK239" i="1"/>
  <c r="AK921" i="1"/>
  <c r="AK305" i="1"/>
  <c r="AK73" i="1"/>
  <c r="AK429" i="1"/>
  <c r="AK1236" i="1"/>
  <c r="AK382" i="1"/>
  <c r="AK770" i="1"/>
  <c r="AK955" i="1"/>
  <c r="AK440" i="1"/>
  <c r="AK1249" i="1"/>
  <c r="AK1104" i="1"/>
  <c r="AK1205" i="1"/>
  <c r="AK716" i="1"/>
  <c r="AK1447" i="1"/>
  <c r="AK1132" i="1"/>
  <c r="AK799" i="1"/>
  <c r="AK580" i="1"/>
  <c r="AK706" i="1"/>
  <c r="AK1250" i="1"/>
  <c r="AK176" i="1"/>
  <c r="AK1191" i="1"/>
  <c r="AK726" i="1"/>
  <c r="AK285" i="1"/>
  <c r="AK1317" i="1"/>
  <c r="AK670" i="1"/>
  <c r="AK1257" i="1"/>
  <c r="AK1323" i="1"/>
  <c r="AK67" i="1"/>
  <c r="AK922" i="1"/>
  <c r="AK542" i="1"/>
  <c r="AK849" i="1"/>
  <c r="AK259" i="1"/>
  <c r="AK636" i="1"/>
  <c r="AK837" i="1"/>
  <c r="AK1266" i="1"/>
  <c r="AK509" i="1"/>
  <c r="AK1268" i="1"/>
  <c r="AK1414" i="1"/>
  <c r="AK1416" i="1"/>
  <c r="AK470" i="1"/>
  <c r="AK1238" i="1"/>
  <c r="AK875" i="1"/>
  <c r="AK366" i="1"/>
  <c r="AK789" i="1"/>
  <c r="AK393" i="1"/>
  <c r="AK368" i="1"/>
  <c r="AK644" i="1"/>
  <c r="AK971" i="1"/>
  <c r="AK1163" i="1"/>
  <c r="AK1281" i="1"/>
  <c r="AK1115" i="1"/>
  <c r="AK834" i="1"/>
  <c r="AK538" i="1"/>
  <c r="AK394" i="1"/>
  <c r="AK703" i="1"/>
  <c r="AK1287" i="1"/>
  <c r="AK454" i="1"/>
  <c r="AK923" i="1"/>
  <c r="AK1285" i="1"/>
  <c r="AK1292" i="1"/>
  <c r="AK840" i="1"/>
  <c r="AK1293" i="1"/>
  <c r="AK1294" i="1"/>
  <c r="AK647" i="1"/>
  <c r="AK150" i="1"/>
  <c r="AK380" i="1"/>
  <c r="AK579" i="1"/>
  <c r="AK1299" i="1"/>
  <c r="AK630" i="1"/>
  <c r="AK565" i="1"/>
  <c r="AK1111" i="1"/>
  <c r="AK793" i="1"/>
  <c r="AK1315" i="1"/>
  <c r="AK1140" i="1"/>
  <c r="AK1306" i="1"/>
  <c r="AK1371" i="1"/>
  <c r="AK998" i="1"/>
  <c r="AK376" i="1"/>
  <c r="AK1310" i="1"/>
  <c r="AK807" i="1"/>
  <c r="AK1381" i="1"/>
  <c r="AK1003" i="1"/>
  <c r="AK1325" i="1"/>
  <c r="AK1377" i="1"/>
  <c r="AK177" i="1"/>
  <c r="AK1017" i="1"/>
  <c r="AK1318" i="1"/>
  <c r="AK757" i="1"/>
  <c r="AK1277" i="1"/>
  <c r="AK130" i="1"/>
  <c r="AK590" i="1"/>
  <c r="AK12" i="1"/>
  <c r="AK924" i="1"/>
  <c r="AK26" i="1"/>
  <c r="AK511" i="1"/>
  <c r="AK1327" i="1"/>
  <c r="AK1328" i="1"/>
  <c r="AK290" i="1"/>
  <c r="AK1330" i="1"/>
  <c r="AK784" i="1"/>
  <c r="AK1116" i="1"/>
  <c r="AK307" i="1"/>
  <c r="AK72" i="1"/>
  <c r="AK1335" i="1"/>
  <c r="AK1336" i="1"/>
  <c r="AK691" i="1"/>
  <c r="AK347" i="1"/>
  <c r="AK1339" i="1"/>
  <c r="AK982" i="1"/>
  <c r="AK257" i="1"/>
  <c r="AK204" i="1"/>
  <c r="AK582" i="1"/>
  <c r="AK1121" i="1"/>
  <c r="AK791" i="1"/>
  <c r="AK583" i="1"/>
  <c r="AK1347" i="1"/>
  <c r="AK1244" i="1"/>
  <c r="AK1297" i="1"/>
  <c r="AK1061" i="1"/>
  <c r="AK1351" i="1"/>
  <c r="AK983" i="1"/>
  <c r="AK724" i="1"/>
  <c r="AK1354" i="1"/>
  <c r="AK1432" i="1"/>
  <c r="AK1154" i="1"/>
  <c r="AK717" i="1"/>
  <c r="AK128" i="1"/>
  <c r="AK532" i="1"/>
  <c r="AK455" i="1"/>
  <c r="AK1346" i="1"/>
  <c r="AK905" i="1"/>
  <c r="AK1239" i="1"/>
  <c r="AK82" i="1"/>
  <c r="AK592" i="1"/>
  <c r="AK49" i="1"/>
  <c r="AK826" i="1"/>
  <c r="AK938" i="1"/>
  <c r="AK1369" i="1"/>
  <c r="AK1370" i="1"/>
  <c r="AK1141" i="1"/>
  <c r="AK85" i="1"/>
  <c r="AK674" i="1"/>
  <c r="AK1270" i="1"/>
  <c r="AK1448" i="1"/>
  <c r="AK991" i="1"/>
  <c r="AK1170" i="1"/>
  <c r="AK42" i="1"/>
  <c r="AK158" i="1"/>
  <c r="AK1380" i="1"/>
  <c r="AK687" i="1"/>
  <c r="AK4" i="1"/>
  <c r="AK1164" i="1"/>
  <c r="AK1384" i="1"/>
  <c r="AK134" i="1"/>
  <c r="AK86" i="1"/>
  <c r="AK1387" i="1"/>
  <c r="AK1213" i="1"/>
  <c r="AK1389" i="1"/>
  <c r="AK1413" i="1"/>
  <c r="AK1391" i="1"/>
  <c r="AK1156" i="1"/>
  <c r="AK212" i="1"/>
  <c r="AK207" i="1"/>
  <c r="AK1395" i="1"/>
  <c r="AK1201" i="1"/>
  <c r="AK1295" i="1"/>
  <c r="AK631" i="1"/>
  <c r="AK1399" i="1"/>
  <c r="AK377" i="1"/>
  <c r="AK369" i="1"/>
  <c r="AK1402" i="1"/>
  <c r="AK939" i="1"/>
  <c r="AK942" i="1"/>
  <c r="AK1296" i="1"/>
  <c r="AK87" i="1"/>
  <c r="AK1407" i="1"/>
  <c r="AK312" i="1"/>
  <c r="AK135" i="1"/>
  <c r="AK1410" i="1"/>
  <c r="AK1062" i="1"/>
  <c r="AK1133" i="1"/>
  <c r="AK416" i="1"/>
  <c r="AK40" i="1"/>
  <c r="AK1228" i="1"/>
  <c r="AK1018" i="1"/>
  <c r="AK772" i="1"/>
  <c r="AK1418" i="1"/>
  <c r="AK1386" i="1"/>
  <c r="AK213" i="1"/>
  <c r="AK1095" i="1"/>
  <c r="AK819" i="1"/>
  <c r="AK247" i="1"/>
  <c r="AK1424" i="1"/>
  <c r="AK1273" i="1"/>
  <c r="AK471" i="1"/>
  <c r="AK430" i="1"/>
  <c r="AK1262" i="1"/>
  <c r="AK417" i="1"/>
  <c r="AK1430" i="1"/>
  <c r="AK854" i="1"/>
  <c r="AK934" i="1"/>
  <c r="AK461" i="1"/>
  <c r="AK9" i="1"/>
  <c r="AK881" i="1"/>
  <c r="AK633" i="1"/>
  <c r="AK751" i="1"/>
  <c r="AK192" i="1"/>
  <c r="AK1425" i="1"/>
  <c r="AK1440" i="1"/>
  <c r="AK965" i="1"/>
  <c r="AK928" i="1"/>
  <c r="AK1443" i="1"/>
  <c r="AK1366" i="1"/>
  <c r="AK193" i="1"/>
  <c r="AK810" i="1"/>
  <c r="AK273" i="1"/>
  <c r="AK604" i="1"/>
  <c r="AK1182" i="1"/>
  <c r="AK136" i="1"/>
  <c r="AK1451" i="1"/>
  <c r="AK354" i="1"/>
  <c r="AK1308" i="1"/>
  <c r="AK1454" i="1"/>
  <c r="AK29" i="1"/>
  <c r="AK551" i="1"/>
  <c r="AK767" i="1"/>
  <c r="AK1030" i="1"/>
  <c r="AK1252" i="1"/>
  <c r="AK431" i="1"/>
  <c r="AK512" i="1"/>
  <c r="AK851" i="1"/>
  <c r="AK1096" i="1"/>
  <c r="AK402" i="1"/>
  <c r="AK1207" i="1"/>
  <c r="AK443" i="1"/>
  <c r="AK1332" i="1"/>
  <c r="AK976" i="1"/>
  <c r="AK10" i="1"/>
  <c r="AK161" i="1"/>
  <c r="AK274" i="1"/>
  <c r="AK1392" i="1"/>
  <c r="AK464" i="1"/>
  <c r="AK1286" i="1"/>
  <c r="AK593" i="1"/>
  <c r="AK17" i="1"/>
  <c r="AK522" i="1"/>
  <c r="AK39" i="1"/>
  <c r="AK614" i="1"/>
  <c r="AK384" i="1"/>
  <c r="AK1372" i="1"/>
  <c r="AK1023" i="1"/>
  <c r="F56" i="7" l="1"/>
  <c r="F55" i="7"/>
  <c r="F54" i="7"/>
  <c r="F53" i="7"/>
  <c r="F52" i="7"/>
  <c r="F51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2" i="5"/>
  <c r="T56" i="7"/>
  <c r="S56" i="7"/>
  <c r="R56" i="7"/>
  <c r="Q56" i="7"/>
  <c r="O56" i="7"/>
  <c r="N56" i="7"/>
  <c r="M56" i="7"/>
  <c r="L56" i="7"/>
  <c r="K56" i="7"/>
  <c r="J56" i="7"/>
  <c r="I56" i="7"/>
  <c r="G56" i="7"/>
  <c r="T55" i="7"/>
  <c r="J55" i="7"/>
  <c r="G55" i="7"/>
  <c r="H55" i="7" s="1"/>
  <c r="T54" i="7"/>
  <c r="J54" i="7"/>
  <c r="G54" i="7"/>
  <c r="H54" i="7" s="1"/>
  <c r="T53" i="7"/>
  <c r="S53" i="7"/>
  <c r="R53" i="7"/>
  <c r="Q53" i="7"/>
  <c r="P53" i="7"/>
  <c r="O53" i="7"/>
  <c r="N53" i="7"/>
  <c r="M53" i="7"/>
  <c r="L53" i="7"/>
  <c r="K53" i="7"/>
  <c r="J53" i="7"/>
  <c r="I53" i="7"/>
  <c r="G53" i="7"/>
  <c r="T52" i="7"/>
  <c r="S52" i="7"/>
  <c r="R52" i="7"/>
  <c r="Q52" i="7"/>
  <c r="P52" i="7"/>
  <c r="O52" i="7"/>
  <c r="N52" i="7"/>
  <c r="M52" i="7"/>
  <c r="L52" i="7"/>
  <c r="K52" i="7"/>
  <c r="J52" i="7"/>
  <c r="I52" i="7"/>
  <c r="G52" i="7"/>
  <c r="T51" i="7"/>
  <c r="J51" i="7"/>
  <c r="G51" i="7"/>
  <c r="T48" i="7"/>
  <c r="S48" i="7"/>
  <c r="R48" i="7"/>
  <c r="Q48" i="7"/>
  <c r="P48" i="7"/>
  <c r="O48" i="7"/>
  <c r="N48" i="7"/>
  <c r="M48" i="7"/>
  <c r="L48" i="7"/>
  <c r="K48" i="7"/>
  <c r="J48" i="7"/>
  <c r="I48" i="7"/>
  <c r="G48" i="7"/>
  <c r="H48" i="7" s="1"/>
  <c r="T47" i="7"/>
  <c r="S47" i="7"/>
  <c r="R47" i="7"/>
  <c r="Q47" i="7"/>
  <c r="P47" i="7"/>
  <c r="O47" i="7"/>
  <c r="N47" i="7"/>
  <c r="M47" i="7"/>
  <c r="L47" i="7"/>
  <c r="K47" i="7"/>
  <c r="J47" i="7"/>
  <c r="I47" i="7"/>
  <c r="G47" i="7"/>
  <c r="T46" i="7"/>
  <c r="S46" i="7"/>
  <c r="R46" i="7"/>
  <c r="Q46" i="7"/>
  <c r="P46" i="7"/>
  <c r="O46" i="7"/>
  <c r="N46" i="7"/>
  <c r="M46" i="7"/>
  <c r="L46" i="7"/>
  <c r="K46" i="7"/>
  <c r="J46" i="7"/>
  <c r="I46" i="7"/>
  <c r="G46" i="7"/>
  <c r="H46" i="7" s="1"/>
  <c r="T45" i="7"/>
  <c r="S45" i="7"/>
  <c r="R45" i="7"/>
  <c r="Q45" i="7"/>
  <c r="P45" i="7"/>
  <c r="O45" i="7"/>
  <c r="N45" i="7"/>
  <c r="M45" i="7"/>
  <c r="L45" i="7"/>
  <c r="K45" i="7"/>
  <c r="J45" i="7"/>
  <c r="I45" i="7"/>
  <c r="G45" i="7"/>
  <c r="T44" i="7"/>
  <c r="S44" i="7"/>
  <c r="R44" i="7"/>
  <c r="Q44" i="7"/>
  <c r="P44" i="7"/>
  <c r="O44" i="7"/>
  <c r="N44" i="7"/>
  <c r="M44" i="7"/>
  <c r="L44" i="7"/>
  <c r="K44" i="7"/>
  <c r="J44" i="7"/>
  <c r="I44" i="7"/>
  <c r="G44" i="7"/>
  <c r="T43" i="7"/>
  <c r="J43" i="7"/>
  <c r="G43" i="7"/>
  <c r="T42" i="7"/>
  <c r="J42" i="7"/>
  <c r="G42" i="7"/>
  <c r="T41" i="7"/>
  <c r="S41" i="7"/>
  <c r="R41" i="7"/>
  <c r="Q41" i="7"/>
  <c r="P41" i="7"/>
  <c r="O41" i="7"/>
  <c r="N41" i="7"/>
  <c r="M41" i="7"/>
  <c r="L41" i="7"/>
  <c r="K41" i="7"/>
  <c r="J41" i="7"/>
  <c r="I41" i="7"/>
  <c r="G41" i="7"/>
  <c r="T40" i="7"/>
  <c r="S40" i="7"/>
  <c r="R40" i="7"/>
  <c r="Q40" i="7"/>
  <c r="P40" i="7"/>
  <c r="O40" i="7"/>
  <c r="N40" i="7"/>
  <c r="M40" i="7"/>
  <c r="L40" i="7"/>
  <c r="K40" i="7"/>
  <c r="J40" i="7"/>
  <c r="I40" i="7"/>
  <c r="G40" i="7"/>
  <c r="H40" i="7" s="1"/>
  <c r="T39" i="7"/>
  <c r="J39" i="7"/>
  <c r="G39" i="7"/>
  <c r="T38" i="7"/>
  <c r="J38" i="7"/>
  <c r="G38" i="7"/>
  <c r="H38" i="7" s="1"/>
  <c r="T37" i="7"/>
  <c r="J37" i="7"/>
  <c r="G37" i="7"/>
  <c r="T36" i="7"/>
  <c r="S36" i="7"/>
  <c r="R36" i="7"/>
  <c r="Q36" i="7"/>
  <c r="P36" i="7"/>
  <c r="O36" i="7"/>
  <c r="N36" i="7"/>
  <c r="M36" i="7"/>
  <c r="L36" i="7"/>
  <c r="K36" i="7"/>
  <c r="J36" i="7"/>
  <c r="I36" i="7"/>
  <c r="G36" i="7"/>
  <c r="T35" i="7"/>
  <c r="S35" i="7"/>
  <c r="R35" i="7"/>
  <c r="Q35" i="7"/>
  <c r="P35" i="7"/>
  <c r="O35" i="7"/>
  <c r="N35" i="7"/>
  <c r="M35" i="7"/>
  <c r="L35" i="7"/>
  <c r="K35" i="7"/>
  <c r="J35" i="7"/>
  <c r="I35" i="7"/>
  <c r="G35" i="7"/>
  <c r="T34" i="7"/>
  <c r="J34" i="7"/>
  <c r="G34" i="7"/>
  <c r="T33" i="7"/>
  <c r="S33" i="7"/>
  <c r="R33" i="7"/>
  <c r="Q33" i="7"/>
  <c r="P33" i="7"/>
  <c r="O33" i="7"/>
  <c r="N33" i="7"/>
  <c r="M33" i="7"/>
  <c r="L33" i="7"/>
  <c r="K33" i="7"/>
  <c r="J33" i="7"/>
  <c r="I33" i="7"/>
  <c r="G33" i="7"/>
  <c r="T32" i="7"/>
  <c r="S32" i="7"/>
  <c r="R32" i="7"/>
  <c r="Q32" i="7"/>
  <c r="P32" i="7"/>
  <c r="O32" i="7"/>
  <c r="N32" i="7"/>
  <c r="M32" i="7"/>
  <c r="L32" i="7"/>
  <c r="K32" i="7"/>
  <c r="J32" i="7"/>
  <c r="I32" i="7"/>
  <c r="G32" i="7"/>
  <c r="H32" i="7" s="1"/>
  <c r="T29" i="7"/>
  <c r="S29" i="7"/>
  <c r="R29" i="7"/>
  <c r="Q29" i="7"/>
  <c r="P29" i="7"/>
  <c r="O29" i="7"/>
  <c r="N29" i="7"/>
  <c r="M29" i="7"/>
  <c r="L29" i="7"/>
  <c r="K29" i="7"/>
  <c r="J29" i="7"/>
  <c r="I29" i="7"/>
  <c r="G29" i="7"/>
  <c r="T28" i="7"/>
  <c r="J28" i="7"/>
  <c r="G28" i="7"/>
  <c r="H28" i="7" s="1"/>
  <c r="T27" i="7"/>
  <c r="J27" i="7"/>
  <c r="G27" i="7"/>
  <c r="T26" i="7"/>
  <c r="S26" i="7"/>
  <c r="R26" i="7"/>
  <c r="Q26" i="7"/>
  <c r="P26" i="7"/>
  <c r="O26" i="7"/>
  <c r="N26" i="7"/>
  <c r="M26" i="7"/>
  <c r="L26" i="7"/>
  <c r="K26" i="7"/>
  <c r="J26" i="7"/>
  <c r="I26" i="7"/>
  <c r="G26" i="7"/>
  <c r="T25" i="7"/>
  <c r="J25" i="7"/>
  <c r="G25" i="7"/>
  <c r="T24" i="7"/>
  <c r="J24" i="7"/>
  <c r="G24" i="7"/>
  <c r="T23" i="7"/>
  <c r="J23" i="7"/>
  <c r="G23" i="7"/>
  <c r="T22" i="7"/>
  <c r="J22" i="7"/>
  <c r="G22" i="7"/>
  <c r="H22" i="7" s="1"/>
  <c r="T21" i="7"/>
  <c r="J21" i="7"/>
  <c r="G21" i="7"/>
  <c r="H21" i="7" s="1"/>
  <c r="T20" i="7"/>
  <c r="J20" i="7"/>
  <c r="G20" i="7"/>
  <c r="H20" i="7" s="1"/>
  <c r="T19" i="7"/>
  <c r="J19" i="7"/>
  <c r="G19" i="7"/>
  <c r="T18" i="7"/>
  <c r="S18" i="7"/>
  <c r="R18" i="7"/>
  <c r="Q18" i="7"/>
  <c r="P18" i="7"/>
  <c r="O18" i="7"/>
  <c r="N18" i="7"/>
  <c r="M18" i="7"/>
  <c r="L18" i="7"/>
  <c r="K18" i="7"/>
  <c r="J18" i="7"/>
  <c r="I18" i="7"/>
  <c r="G18" i="7"/>
  <c r="T17" i="7"/>
  <c r="S17" i="7"/>
  <c r="R17" i="7"/>
  <c r="Q17" i="7"/>
  <c r="P17" i="7"/>
  <c r="O17" i="7"/>
  <c r="N17" i="7"/>
  <c r="M17" i="7"/>
  <c r="L17" i="7"/>
  <c r="K17" i="7"/>
  <c r="J17" i="7"/>
  <c r="I17" i="7"/>
  <c r="G17" i="7"/>
  <c r="T16" i="7"/>
  <c r="S16" i="7"/>
  <c r="R16" i="7"/>
  <c r="Q16" i="7"/>
  <c r="P16" i="7"/>
  <c r="O16" i="7"/>
  <c r="N16" i="7"/>
  <c r="M16" i="7"/>
  <c r="L16" i="7"/>
  <c r="K16" i="7"/>
  <c r="J16" i="7"/>
  <c r="I16" i="7"/>
  <c r="G16" i="7"/>
  <c r="T15" i="7"/>
  <c r="J15" i="7"/>
  <c r="G15" i="7"/>
  <c r="T14" i="7"/>
  <c r="J14" i="7"/>
  <c r="G14" i="7"/>
  <c r="H14" i="7" s="1"/>
  <c r="T13" i="7"/>
  <c r="J13" i="7"/>
  <c r="G13" i="7"/>
  <c r="T12" i="7"/>
  <c r="J12" i="7"/>
  <c r="G12" i="7"/>
  <c r="H12" i="7" s="1"/>
  <c r="T11" i="7"/>
  <c r="J11" i="7"/>
  <c r="G11" i="7"/>
  <c r="T10" i="7"/>
  <c r="J10" i="7"/>
  <c r="G10" i="7"/>
  <c r="T9" i="7"/>
  <c r="J9" i="7"/>
  <c r="G9" i="7"/>
  <c r="T8" i="7"/>
  <c r="J8" i="7"/>
  <c r="G8" i="7"/>
  <c r="T7" i="7"/>
  <c r="J7" i="7"/>
  <c r="G7" i="7"/>
  <c r="T6" i="7"/>
  <c r="S6" i="7"/>
  <c r="R6" i="7"/>
  <c r="Q6" i="7"/>
  <c r="P6" i="7"/>
  <c r="O6" i="7"/>
  <c r="N6" i="7"/>
  <c r="M6" i="7"/>
  <c r="L6" i="7"/>
  <c r="K6" i="7"/>
  <c r="J6" i="7"/>
  <c r="I6" i="7"/>
  <c r="G6" i="7"/>
  <c r="H6" i="7" s="1"/>
  <c r="T5" i="7"/>
  <c r="S5" i="7"/>
  <c r="R5" i="7"/>
  <c r="Q5" i="7"/>
  <c r="P5" i="7"/>
  <c r="O5" i="7"/>
  <c r="N5" i="7"/>
  <c r="M5" i="7"/>
  <c r="L5" i="7"/>
  <c r="K5" i="7"/>
  <c r="J5" i="7"/>
  <c r="I5" i="7"/>
  <c r="G5" i="7"/>
  <c r="H5" i="7" s="1"/>
  <c r="T4" i="7"/>
  <c r="J4" i="7"/>
  <c r="G4" i="7"/>
  <c r="H4" i="7" s="1"/>
  <c r="T3" i="7"/>
  <c r="S3" i="7"/>
  <c r="R3" i="7"/>
  <c r="Q3" i="7"/>
  <c r="P3" i="7"/>
  <c r="O3" i="7"/>
  <c r="N3" i="7"/>
  <c r="M3" i="7"/>
  <c r="L3" i="7"/>
  <c r="K3" i="7"/>
  <c r="J3" i="7"/>
  <c r="G3" i="7"/>
  <c r="T2" i="7"/>
  <c r="S2" i="7"/>
  <c r="R2" i="7"/>
  <c r="Q2" i="7"/>
  <c r="P2" i="7"/>
  <c r="O2" i="7"/>
  <c r="N2" i="7"/>
  <c r="M2" i="7"/>
  <c r="L2" i="7"/>
  <c r="K2" i="7"/>
  <c r="J2" i="7"/>
  <c r="I2" i="7"/>
  <c r="G2" i="7"/>
  <c r="AZ3" i="5"/>
  <c r="BA3" i="5"/>
  <c r="BB3" i="5"/>
  <c r="BC3" i="5"/>
  <c r="BD3" i="5"/>
  <c r="AP3" i="5"/>
  <c r="AQ3" i="5"/>
  <c r="AR3" i="5"/>
  <c r="AS3" i="5"/>
  <c r="AT3" i="5"/>
  <c r="AU3" i="5"/>
  <c r="AV3" i="5"/>
  <c r="AW3" i="5"/>
  <c r="AX3" i="5"/>
  <c r="AY3" i="5"/>
  <c r="AG3" i="5"/>
  <c r="AH3" i="5"/>
  <c r="AI3" i="5"/>
  <c r="AJ3" i="5"/>
  <c r="AK3" i="5"/>
  <c r="AL3" i="5"/>
  <c r="AM3" i="5"/>
  <c r="AN3" i="5"/>
  <c r="AO3" i="5"/>
  <c r="Z3" i="5"/>
  <c r="AA3" i="5"/>
  <c r="AB3" i="5"/>
  <c r="AC3" i="5"/>
  <c r="AF3" i="5"/>
  <c r="O3" i="5"/>
  <c r="P3" i="5"/>
  <c r="Q3" i="5"/>
  <c r="R3" i="5"/>
  <c r="S3" i="5"/>
  <c r="T3" i="5"/>
  <c r="U3" i="5"/>
  <c r="V3" i="5"/>
  <c r="W3" i="5"/>
  <c r="X3" i="5"/>
  <c r="Y3" i="5"/>
  <c r="G3" i="5"/>
  <c r="H3" i="5"/>
  <c r="I3" i="5"/>
  <c r="J3" i="5"/>
  <c r="K3" i="5"/>
  <c r="L3" i="5"/>
  <c r="M3" i="5"/>
  <c r="N3" i="5"/>
  <c r="C3" i="5"/>
  <c r="D3" i="5"/>
  <c r="E3" i="5"/>
  <c r="F3" i="5"/>
  <c r="B3" i="5"/>
  <c r="B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C14" i="5"/>
  <c r="E14" i="5"/>
  <c r="F14" i="5"/>
  <c r="P14" i="5"/>
  <c r="Q14" i="5"/>
  <c r="R14" i="5"/>
  <c r="Z14" i="5"/>
  <c r="AC14" i="5"/>
  <c r="AF14" i="5"/>
  <c r="AG14" i="5"/>
  <c r="AI14" i="5"/>
  <c r="AJ14" i="5"/>
  <c r="AN14" i="5"/>
  <c r="AO14" i="5"/>
  <c r="AR14" i="5"/>
  <c r="AS14" i="5"/>
  <c r="AT14" i="5"/>
  <c r="AU14" i="5"/>
  <c r="AV14" i="5"/>
  <c r="AW14" i="5"/>
  <c r="AZ14" i="5"/>
  <c r="BA14" i="5"/>
  <c r="BD14" i="5"/>
  <c r="C13" i="5"/>
  <c r="E13" i="5"/>
  <c r="F13" i="5"/>
  <c r="P13" i="5"/>
  <c r="Q13" i="5"/>
  <c r="R13" i="5"/>
  <c r="Z13" i="5"/>
  <c r="AC13" i="5"/>
  <c r="AF13" i="5"/>
  <c r="AG13" i="5"/>
  <c r="AI13" i="5"/>
  <c r="AJ13" i="5"/>
  <c r="AN13" i="5"/>
  <c r="AO13" i="5"/>
  <c r="AR13" i="5"/>
  <c r="AS13" i="5"/>
  <c r="AT13" i="5"/>
  <c r="AU13" i="5"/>
  <c r="AV13" i="5"/>
  <c r="AW13" i="5"/>
  <c r="AZ13" i="5"/>
  <c r="BA13" i="5"/>
  <c r="BD13" i="5"/>
  <c r="C12" i="5"/>
  <c r="E12" i="5"/>
  <c r="F12" i="5"/>
  <c r="P12" i="5"/>
  <c r="Q12" i="5"/>
  <c r="R12" i="5"/>
  <c r="Z12" i="5"/>
  <c r="AC12" i="5"/>
  <c r="AF12" i="5"/>
  <c r="AG12" i="5"/>
  <c r="AI12" i="5"/>
  <c r="AJ12" i="5"/>
  <c r="AN12" i="5"/>
  <c r="AO12" i="5"/>
  <c r="AR12" i="5"/>
  <c r="AS12" i="5"/>
  <c r="AT12" i="5"/>
  <c r="AU12" i="5"/>
  <c r="AV12" i="5"/>
  <c r="AW12" i="5"/>
  <c r="AZ12" i="5"/>
  <c r="BA12" i="5"/>
  <c r="BD12" i="5"/>
  <c r="C11" i="5"/>
  <c r="E11" i="5"/>
  <c r="F11" i="5"/>
  <c r="P11" i="5"/>
  <c r="Q11" i="5"/>
  <c r="R11" i="5"/>
  <c r="Z11" i="5"/>
  <c r="AC11" i="5"/>
  <c r="AF11" i="5"/>
  <c r="AG11" i="5"/>
  <c r="AI11" i="5"/>
  <c r="AJ11" i="5"/>
  <c r="AN11" i="5"/>
  <c r="AO11" i="5"/>
  <c r="AR11" i="5"/>
  <c r="AS11" i="5"/>
  <c r="AT11" i="5"/>
  <c r="AU11" i="5"/>
  <c r="AV11" i="5"/>
  <c r="AW11" i="5"/>
  <c r="AZ11" i="5"/>
  <c r="BA11" i="5"/>
  <c r="BD11" i="5"/>
  <c r="C10" i="5"/>
  <c r="E10" i="5"/>
  <c r="F10" i="5"/>
  <c r="P10" i="5"/>
  <c r="Q10" i="5"/>
  <c r="R10" i="5"/>
  <c r="Z10" i="5"/>
  <c r="AC10" i="5"/>
  <c r="AF10" i="5"/>
  <c r="AG10" i="5"/>
  <c r="AI10" i="5"/>
  <c r="AJ10" i="5"/>
  <c r="AN10" i="5"/>
  <c r="AO10" i="5"/>
  <c r="AR10" i="5"/>
  <c r="AS10" i="5"/>
  <c r="AT10" i="5"/>
  <c r="AU10" i="5"/>
  <c r="AV10" i="5"/>
  <c r="AW10" i="5"/>
  <c r="AZ10" i="5"/>
  <c r="BA10" i="5"/>
  <c r="BD10" i="5"/>
  <c r="C9" i="5"/>
  <c r="E9" i="5"/>
  <c r="F9" i="5"/>
  <c r="P9" i="5"/>
  <c r="Q9" i="5"/>
  <c r="R9" i="5"/>
  <c r="Z9" i="5"/>
  <c r="AC9" i="5"/>
  <c r="AF9" i="5"/>
  <c r="AG9" i="5"/>
  <c r="AI9" i="5"/>
  <c r="AJ9" i="5"/>
  <c r="AN9" i="5"/>
  <c r="AO9" i="5"/>
  <c r="AR9" i="5"/>
  <c r="AS9" i="5"/>
  <c r="AT9" i="5"/>
  <c r="AU9" i="5"/>
  <c r="AV9" i="5"/>
  <c r="AW9" i="5"/>
  <c r="AZ9" i="5"/>
  <c r="BA9" i="5"/>
  <c r="BD9" i="5"/>
  <c r="C8" i="5"/>
  <c r="E8" i="5"/>
  <c r="F8" i="5"/>
  <c r="P8" i="5"/>
  <c r="Q8" i="5"/>
  <c r="R8" i="5"/>
  <c r="Z8" i="5"/>
  <c r="AC8" i="5"/>
  <c r="AF8" i="5"/>
  <c r="AG8" i="5"/>
  <c r="AI8" i="5"/>
  <c r="AJ8" i="5"/>
  <c r="AN8" i="5"/>
  <c r="AO8" i="5"/>
  <c r="AR8" i="5"/>
  <c r="AS8" i="5"/>
  <c r="AT8" i="5"/>
  <c r="AU8" i="5"/>
  <c r="AV8" i="5"/>
  <c r="AW8" i="5"/>
  <c r="AZ8" i="5"/>
  <c r="BA8" i="5"/>
  <c r="BD8" i="5"/>
  <c r="C7" i="5"/>
  <c r="E7" i="5"/>
  <c r="F7" i="5"/>
  <c r="P7" i="5"/>
  <c r="Q7" i="5"/>
  <c r="R7" i="5"/>
  <c r="Z7" i="5"/>
  <c r="AC7" i="5"/>
  <c r="AF7" i="5"/>
  <c r="AG7" i="5"/>
  <c r="AI7" i="5"/>
  <c r="AJ7" i="5"/>
  <c r="AN7" i="5"/>
  <c r="AO7" i="5"/>
  <c r="AR7" i="5"/>
  <c r="AS7" i="5"/>
  <c r="AT7" i="5"/>
  <c r="AU7" i="5"/>
  <c r="AV7" i="5"/>
  <c r="AW7" i="5"/>
  <c r="AZ7" i="5"/>
  <c r="BA7" i="5"/>
  <c r="BD7" i="5"/>
  <c r="C6" i="5"/>
  <c r="E6" i="5"/>
  <c r="F6" i="5"/>
  <c r="P6" i="5"/>
  <c r="Q6" i="5"/>
  <c r="R6" i="5"/>
  <c r="Z6" i="5"/>
  <c r="AC6" i="5"/>
  <c r="AF6" i="5"/>
  <c r="AG6" i="5"/>
  <c r="AI6" i="5"/>
  <c r="AJ6" i="5"/>
  <c r="AN6" i="5"/>
  <c r="AO6" i="5"/>
  <c r="AR6" i="5"/>
  <c r="AS6" i="5"/>
  <c r="AT6" i="5"/>
  <c r="AU6" i="5"/>
  <c r="AV6" i="5"/>
  <c r="AW6" i="5"/>
  <c r="AZ6" i="5"/>
  <c r="BA6" i="5"/>
  <c r="BD6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15" i="5"/>
  <c r="B14" i="5"/>
  <c r="B13" i="5"/>
  <c r="B12" i="5"/>
  <c r="B11" i="5"/>
  <c r="B10" i="5"/>
  <c r="B9" i="5"/>
  <c r="B8" i="5"/>
  <c r="B7" i="5"/>
  <c r="B6" i="5"/>
  <c r="B5" i="5"/>
  <c r="E4" i="5"/>
  <c r="F4" i="5"/>
  <c r="P4" i="5"/>
  <c r="Q4" i="5"/>
  <c r="R4" i="5"/>
  <c r="Z4" i="5"/>
  <c r="AC4" i="5"/>
  <c r="AF4" i="5"/>
  <c r="AG4" i="5"/>
  <c r="AI4" i="5"/>
  <c r="AJ4" i="5"/>
  <c r="AN4" i="5"/>
  <c r="AO4" i="5"/>
  <c r="AR4" i="5"/>
  <c r="AS4" i="5"/>
  <c r="AT4" i="5"/>
  <c r="AU4" i="5"/>
  <c r="AV4" i="5"/>
  <c r="AW4" i="5"/>
  <c r="AZ4" i="5"/>
  <c r="BA4" i="5"/>
  <c r="BD4" i="5"/>
  <c r="C4" i="5"/>
  <c r="H37" i="7" l="1"/>
  <c r="H10" i="7"/>
  <c r="H36" i="7"/>
  <c r="H52" i="7"/>
  <c r="H44" i="7"/>
  <c r="H56" i="7"/>
  <c r="H35" i="7"/>
  <c r="H43" i="7"/>
  <c r="H17" i="7"/>
  <c r="H51" i="7"/>
  <c r="H8" i="7"/>
  <c r="H16" i="7"/>
  <c r="H13" i="7"/>
  <c r="H29" i="7"/>
  <c r="H39" i="7"/>
  <c r="H47" i="7"/>
  <c r="H23" i="7"/>
  <c r="H7" i="7"/>
  <c r="H15" i="7"/>
  <c r="H24" i="7"/>
  <c r="H19" i="7"/>
  <c r="H11" i="7"/>
  <c r="H27" i="7"/>
  <c r="H45" i="7"/>
  <c r="H3" i="7"/>
  <c r="H53" i="7"/>
  <c r="H25" i="7"/>
  <c r="H9" i="7"/>
  <c r="H33" i="7"/>
  <c r="H41" i="7"/>
  <c r="H34" i="7"/>
  <c r="H42" i="7"/>
  <c r="H18" i="7"/>
  <c r="H26" i="7"/>
  <c r="H2" i="7"/>
  <c r="AF512" i="1"/>
  <c r="AF431" i="1"/>
  <c r="AF1252" i="1"/>
  <c r="AF1030" i="1"/>
  <c r="AF767" i="1"/>
  <c r="AF551" i="1"/>
  <c r="AF29" i="1"/>
  <c r="AF1454" i="1"/>
  <c r="AF1308" i="1"/>
  <c r="AF354" i="1"/>
  <c r="AF1451" i="1"/>
  <c r="AF136" i="1"/>
  <c r="AF1182" i="1"/>
  <c r="AF604" i="1"/>
  <c r="AF273" i="1"/>
  <c r="AF810" i="1"/>
  <c r="AF193" i="1"/>
  <c r="AF1366" i="1"/>
  <c r="AF1443" i="1"/>
  <c r="AF928" i="1"/>
  <c r="AF965" i="1"/>
  <c r="AF1440" i="1"/>
  <c r="AF1425" i="1"/>
  <c r="AF192" i="1"/>
  <c r="AF751" i="1"/>
  <c r="AF633" i="1"/>
  <c r="AF881" i="1"/>
  <c r="AF9" i="1"/>
  <c r="AF461" i="1"/>
  <c r="AF934" i="1"/>
  <c r="AF854" i="1"/>
  <c r="AF1430" i="1"/>
  <c r="AF417" i="1"/>
  <c r="AF1262" i="1"/>
  <c r="AF430" i="1"/>
  <c r="AF471" i="1"/>
  <c r="AF1273" i="1"/>
  <c r="AF1424" i="1"/>
  <c r="AF247" i="1"/>
  <c r="AF819" i="1"/>
  <c r="AF1095" i="1"/>
  <c r="AF213" i="1"/>
  <c r="AF1386" i="1"/>
  <c r="AF1418" i="1"/>
  <c r="AF772" i="1"/>
  <c r="AF1018" i="1"/>
  <c r="AF1228" i="1"/>
  <c r="AF40" i="1"/>
  <c r="AF416" i="1"/>
  <c r="AF1133" i="1"/>
  <c r="AF1062" i="1"/>
  <c r="AF1410" i="1"/>
  <c r="AF135" i="1"/>
  <c r="AF312" i="1"/>
  <c r="AF1407" i="1"/>
  <c r="AF87" i="1"/>
  <c r="AF1296" i="1"/>
  <c r="AF942" i="1"/>
  <c r="AF939" i="1"/>
  <c r="AF1402" i="1"/>
  <c r="AF369" i="1"/>
  <c r="AF377" i="1"/>
  <c r="AF1399" i="1"/>
  <c r="AF631" i="1"/>
  <c r="AF1295" i="1"/>
  <c r="AF1201" i="1"/>
  <c r="AF1395" i="1"/>
  <c r="AF207" i="1"/>
  <c r="AF212" i="1"/>
  <c r="AF1156" i="1"/>
  <c r="AF1391" i="1"/>
  <c r="AF1413" i="1"/>
  <c r="AF1389" i="1"/>
  <c r="AF1213" i="1"/>
  <c r="AF1387" i="1"/>
  <c r="AF86" i="1"/>
  <c r="AF134" i="1"/>
  <c r="AF1384" i="1"/>
  <c r="AF1164" i="1"/>
  <c r="AF4" i="1"/>
  <c r="AF687" i="1"/>
  <c r="AF1380" i="1"/>
  <c r="AF158" i="1"/>
  <c r="AF42" i="1"/>
  <c r="AF1170" i="1"/>
  <c r="AF991" i="1"/>
  <c r="AF1448" i="1"/>
  <c r="AF1270" i="1"/>
  <c r="AF674" i="1"/>
  <c r="AF85" i="1"/>
  <c r="AF1141" i="1"/>
  <c r="AF1370" i="1"/>
  <c r="AF1369" i="1"/>
  <c r="AF938" i="1"/>
  <c r="AF826" i="1"/>
  <c r="AF49" i="1"/>
  <c r="AF592" i="1"/>
  <c r="AF82" i="1"/>
  <c r="AF1239" i="1"/>
  <c r="AF905" i="1"/>
  <c r="AF1346" i="1"/>
  <c r="AF455" i="1"/>
  <c r="AF532" i="1"/>
  <c r="AF128" i="1"/>
  <c r="AF717" i="1"/>
  <c r="AF1154" i="1"/>
  <c r="AF1432" i="1"/>
  <c r="AF1354" i="1"/>
  <c r="AF724" i="1"/>
  <c r="AF983" i="1"/>
  <c r="AF1351" i="1"/>
  <c r="AF1061" i="1"/>
  <c r="AF1297" i="1"/>
  <c r="AF1244" i="1"/>
  <c r="AF1347" i="1"/>
  <c r="AF583" i="1"/>
  <c r="AF791" i="1"/>
  <c r="AF1121" i="1"/>
  <c r="AF582" i="1"/>
  <c r="AF204" i="1"/>
  <c r="AF257" i="1"/>
  <c r="AF982" i="1"/>
  <c r="AF1339" i="1"/>
  <c r="AF347" i="1"/>
  <c r="AF691" i="1"/>
  <c r="AF1336" i="1"/>
  <c r="AF1335" i="1"/>
  <c r="AF72" i="1"/>
  <c r="AF307" i="1"/>
  <c r="AF1116" i="1"/>
  <c r="AF784" i="1"/>
  <c r="AF1330" i="1"/>
  <c r="AF290" i="1"/>
  <c r="AF1328" i="1"/>
  <c r="AF1327" i="1"/>
  <c r="AF511" i="1"/>
  <c r="AF26" i="1"/>
  <c r="AF924" i="1"/>
  <c r="AF12" i="1"/>
  <c r="AF590" i="1"/>
  <c r="AF130" i="1"/>
  <c r="AF1277" i="1"/>
  <c r="AF757" i="1"/>
  <c r="AF1318" i="1"/>
  <c r="AF1017" i="1"/>
  <c r="AF177" i="1"/>
  <c r="AF1377" i="1"/>
  <c r="AF1325" i="1"/>
  <c r="AF1003" i="1"/>
  <c r="AF1381" i="1"/>
  <c r="AF807" i="1"/>
  <c r="AF1310" i="1"/>
  <c r="AF376" i="1"/>
  <c r="AF998" i="1"/>
  <c r="AF1371" i="1"/>
  <c r="AF1306" i="1"/>
  <c r="AF1140" i="1"/>
  <c r="AF1315" i="1"/>
  <c r="AF793" i="1"/>
  <c r="AF1111" i="1"/>
  <c r="AF565" i="1"/>
  <c r="AF630" i="1"/>
  <c r="AF1299" i="1"/>
  <c r="AF579" i="1"/>
  <c r="AF380" i="1"/>
  <c r="AF150" i="1"/>
  <c r="AF647" i="1"/>
  <c r="AF1294" i="1"/>
  <c r="AF1293" i="1"/>
  <c r="AF840" i="1"/>
  <c r="AF1292" i="1"/>
  <c r="AF1285" i="1"/>
  <c r="AF923" i="1"/>
  <c r="AF454" i="1"/>
  <c r="AF1287" i="1"/>
  <c r="AF703" i="1"/>
  <c r="AF394" i="1"/>
  <c r="AF538" i="1"/>
  <c r="AF834" i="1"/>
  <c r="AF1115" i="1"/>
  <c r="AF1281" i="1"/>
  <c r="AF1163" i="1"/>
  <c r="AF971" i="1"/>
  <c r="AF644" i="1"/>
  <c r="AF368" i="1"/>
  <c r="AF393" i="1"/>
  <c r="AF789" i="1"/>
  <c r="AF366" i="1"/>
  <c r="AF875" i="1"/>
  <c r="AF1238" i="1"/>
  <c r="AF470" i="1"/>
  <c r="AF1416" i="1"/>
  <c r="AF1414" i="1"/>
  <c r="AF1268" i="1"/>
  <c r="AF509" i="1"/>
  <c r="AF1266" i="1"/>
  <c r="AF837" i="1"/>
  <c r="AF636" i="1"/>
  <c r="AF259" i="1"/>
  <c r="AF849" i="1"/>
  <c r="AF542" i="1"/>
  <c r="AF922" i="1"/>
  <c r="AF67" i="1"/>
  <c r="AF1323" i="1"/>
  <c r="AF1257" i="1"/>
  <c r="AF670" i="1"/>
  <c r="AF1317" i="1"/>
  <c r="AF285" i="1"/>
  <c r="AF726" i="1"/>
  <c r="AF1191" i="1"/>
  <c r="AF176" i="1"/>
  <c r="AF1250" i="1"/>
  <c r="AF706" i="1"/>
  <c r="AF580" i="1"/>
  <c r="AF799" i="1"/>
  <c r="AF1132" i="1"/>
  <c r="AF1447" i="1"/>
  <c r="AF716" i="1"/>
  <c r="AF1205" i="1"/>
  <c r="AF1104" i="1"/>
  <c r="AF1249" i="1"/>
  <c r="AF440" i="1"/>
  <c r="AF955" i="1"/>
  <c r="AF770" i="1"/>
  <c r="AF382" i="1"/>
  <c r="AF1236" i="1"/>
  <c r="AF429" i="1"/>
  <c r="AF73" i="1"/>
  <c r="AF305" i="1"/>
  <c r="AF921" i="1"/>
  <c r="AF239" i="1"/>
  <c r="AF1404" i="1"/>
  <c r="AF508" i="1"/>
  <c r="AF1052" i="1"/>
  <c r="AF488" i="1"/>
  <c r="AF861" i="1"/>
  <c r="AF374" i="1"/>
  <c r="AF453" i="1"/>
  <c r="AF320" i="1"/>
  <c r="AF149" i="1"/>
  <c r="AF1221" i="1"/>
  <c r="AF1220" i="1"/>
  <c r="AF887" i="1"/>
  <c r="AF1218" i="1"/>
  <c r="AF224" i="1"/>
  <c r="AF324" i="1"/>
  <c r="AF487" i="1"/>
  <c r="AF140" i="1"/>
  <c r="AF659" i="1"/>
  <c r="AF904" i="1"/>
  <c r="AF1314" i="1"/>
  <c r="AF413" i="1"/>
  <c r="AF981" i="1"/>
  <c r="AF1208" i="1"/>
  <c r="AF1263" i="1"/>
  <c r="AF556" i="1"/>
  <c r="AF1043" i="1"/>
  <c r="AF1204" i="1"/>
  <c r="AF969" i="1"/>
  <c r="AF154" i="1"/>
  <c r="AF518" i="1"/>
  <c r="AF798" i="1"/>
  <c r="AF1199" i="1"/>
  <c r="AF1073" i="1"/>
  <c r="AF779" i="1"/>
  <c r="AF611" i="1"/>
  <c r="AF1195" i="1"/>
  <c r="AF1194" i="1"/>
  <c r="AF383" i="1"/>
  <c r="AF695" i="1"/>
  <c r="AF903" i="1"/>
  <c r="AF954" i="1"/>
  <c r="AF1242" i="1"/>
  <c r="AF55" i="1"/>
  <c r="AF80" i="1"/>
  <c r="AF882" i="1"/>
  <c r="AF190" i="1"/>
  <c r="AF1460" i="1"/>
  <c r="AF1183" i="1"/>
  <c r="AF1212" i="1"/>
  <c r="AF45" i="1"/>
  <c r="AF568" i="1"/>
  <c r="AF1179" i="1"/>
  <c r="AF180" i="1"/>
  <c r="AF1303" i="1"/>
  <c r="AF1169" i="1"/>
  <c r="AF987" i="1"/>
  <c r="AF287" i="1"/>
  <c r="AF649" i="1"/>
  <c r="AF722" i="1"/>
  <c r="AF1459" i="1"/>
  <c r="AF1153" i="1"/>
  <c r="AF741" i="1"/>
  <c r="AF1198" i="1"/>
  <c r="AF1143" i="1"/>
  <c r="AF945" i="1"/>
  <c r="AF103" i="1"/>
  <c r="AF271" i="1"/>
  <c r="AF1101" i="1"/>
  <c r="AF495" i="1"/>
  <c r="AF873" i="1"/>
  <c r="AF1157" i="1"/>
  <c r="AF1130" i="1"/>
  <c r="AF818" i="1"/>
  <c r="AF1072" i="1"/>
  <c r="AF995" i="1"/>
  <c r="AF1155" i="1"/>
  <c r="AF1129" i="1"/>
  <c r="AF531" i="1"/>
  <c r="AF211" i="1"/>
  <c r="AF1151" i="1"/>
  <c r="AF1150" i="1"/>
  <c r="AF753" i="1"/>
  <c r="AF832" i="1"/>
  <c r="AF1147" i="1"/>
  <c r="AF18" i="1"/>
  <c r="AF16" i="1"/>
  <c r="AF1436" i="1"/>
  <c r="AF967" i="1"/>
  <c r="AF392" i="1"/>
  <c r="AF469" i="1"/>
  <c r="AF960" i="1"/>
  <c r="AF48" i="1"/>
  <c r="AF175" i="1"/>
  <c r="AF1137" i="1"/>
  <c r="AF702" i="1"/>
  <c r="AF1171" i="1"/>
  <c r="AF1134" i="1"/>
  <c r="AF47" i="1"/>
  <c r="AF345" i="1"/>
  <c r="AF1131" i="1"/>
  <c r="AF1060" i="1"/>
  <c r="AF1231" i="1"/>
  <c r="AF750" i="1"/>
  <c r="AF145" i="1"/>
  <c r="AF654" i="1"/>
  <c r="AF164" i="1"/>
  <c r="AF133" i="1"/>
  <c r="AF1038" i="1"/>
  <c r="AF1122" i="1"/>
  <c r="AF315" i="1"/>
  <c r="AF412" i="1"/>
  <c r="AF284" i="1"/>
  <c r="AF862" i="1"/>
  <c r="AF1355" i="1"/>
  <c r="AF157" i="1"/>
  <c r="AF323" i="1"/>
  <c r="AF278" i="1"/>
  <c r="AF1014" i="1"/>
  <c r="AF896" i="1"/>
  <c r="AF1291" i="1"/>
  <c r="AF848" i="1"/>
  <c r="AF1271" i="1"/>
  <c r="AF817" i="1"/>
  <c r="AF1368" i="1"/>
  <c r="AF1106" i="1"/>
  <c r="AF619" i="1"/>
  <c r="AF344" i="1"/>
  <c r="AF179" i="1"/>
  <c r="AF6" i="1"/>
  <c r="AF599" i="1"/>
  <c r="AF1100" i="1"/>
  <c r="AF715" i="1"/>
  <c r="AF1098" i="1"/>
  <c r="AF781" i="1"/>
  <c r="AF269" i="1"/>
  <c r="AF494" i="1"/>
  <c r="AF360" i="1"/>
  <c r="AF214" i="1"/>
  <c r="AF44" i="1"/>
  <c r="AF646" i="1"/>
  <c r="AF1090" i="1"/>
  <c r="AF1091" i="1"/>
  <c r="AF1088" i="1"/>
  <c r="AF506" i="1"/>
  <c r="AF893" i="1"/>
  <c r="AF629" i="1"/>
  <c r="AF933" i="1"/>
  <c r="AF311" i="1"/>
  <c r="AF486" i="1"/>
  <c r="AF230" i="1"/>
  <c r="AF1080" i="1"/>
  <c r="AF381" i="1"/>
  <c r="AF714" i="1"/>
  <c r="AF1076" i="1"/>
  <c r="AF944" i="1"/>
  <c r="AF618" i="1"/>
  <c r="AF43" i="1"/>
  <c r="AF564" i="1"/>
  <c r="AF342" i="1"/>
  <c r="AF341" i="1"/>
  <c r="AF1070" i="1"/>
  <c r="AF690" i="1"/>
  <c r="AF797" i="1"/>
  <c r="AF1375" i="1"/>
  <c r="AF563" i="1"/>
  <c r="AF1065" i="1"/>
  <c r="AF1064" i="1"/>
  <c r="AF1063" i="1"/>
  <c r="AF1047" i="1"/>
  <c r="AF1082" i="1"/>
  <c r="AF1379" i="1"/>
  <c r="AF1203" i="1"/>
  <c r="AF878" i="1"/>
  <c r="AF830" i="1"/>
  <c r="AF1223" i="1"/>
  <c r="AF472" i="1"/>
  <c r="AF668" i="1"/>
  <c r="AF985" i="1"/>
  <c r="AF782" i="1"/>
  <c r="AF30" i="1"/>
  <c r="AF144" i="1"/>
  <c r="AF483" i="1"/>
  <c r="AF1455" i="1"/>
  <c r="AF397" i="1"/>
  <c r="AF1284" i="1"/>
  <c r="AF1243" i="1"/>
  <c r="AF959" i="1"/>
  <c r="AF740" i="1"/>
  <c r="AF578" i="1"/>
  <c r="AF1041" i="1"/>
  <c r="AF1040" i="1"/>
  <c r="AF1307" i="1"/>
  <c r="AF1348" i="1"/>
  <c r="AF28" i="1"/>
  <c r="AF183" i="1"/>
  <c r="AF1128" i="1"/>
  <c r="AF1334" i="1"/>
  <c r="AF964" i="1"/>
  <c r="AF1032" i="1"/>
  <c r="AF1031" i="1"/>
  <c r="AF84" i="1"/>
  <c r="AF1316" i="1"/>
  <c r="AF686" i="1"/>
  <c r="AF137" i="1"/>
  <c r="AF1305" i="1"/>
  <c r="AF927" i="1"/>
  <c r="AF1024" i="1"/>
  <c r="AF943" i="1"/>
  <c r="AF778" i="1"/>
  <c r="AF1045" i="1"/>
  <c r="AF628" i="1"/>
  <c r="AF892" i="1"/>
  <c r="AF1002" i="1"/>
  <c r="AF1114" i="1"/>
  <c r="AF178" i="1"/>
  <c r="AF1015" i="1"/>
  <c r="AF667" i="1"/>
  <c r="AF71" i="1"/>
  <c r="AF340" i="1"/>
  <c r="AF75" i="1"/>
  <c r="AF1181" i="1"/>
  <c r="AF1009" i="1"/>
  <c r="AF653" i="1"/>
  <c r="AF530" i="1"/>
  <c r="AF847" i="1"/>
  <c r="AF362" i="1"/>
  <c r="AF1139" i="1"/>
  <c r="AF36" i="1"/>
  <c r="AF21" i="1"/>
  <c r="AF1016" i="1"/>
  <c r="AF1000" i="1"/>
  <c r="AF872" i="1"/>
  <c r="AF358" i="1"/>
  <c r="AF196" i="1"/>
  <c r="AF1385" i="1"/>
  <c r="AF744" i="1"/>
  <c r="AF885" i="1"/>
  <c r="AF993" i="1"/>
  <c r="AF1394" i="1"/>
  <c r="AF643" i="1"/>
  <c r="AF952" i="1"/>
  <c r="AF1427" i="1"/>
  <c r="AF988" i="1"/>
  <c r="AF223" i="1"/>
  <c r="AF228" i="1"/>
  <c r="AF1225" i="1"/>
  <c r="AF620" i="1"/>
  <c r="AF1382" i="1"/>
  <c r="AF800" i="1"/>
  <c r="AF391" i="1"/>
  <c r="AF126" i="1"/>
  <c r="AF652" i="1"/>
  <c r="AF34" i="1"/>
  <c r="AF272" i="1"/>
  <c r="AF685" i="1"/>
  <c r="AF503" i="1"/>
  <c r="AF66" i="1"/>
  <c r="AF739" i="1"/>
  <c r="AF339" i="1"/>
  <c r="AF410" i="1"/>
  <c r="AF970" i="1"/>
  <c r="AF338" i="1"/>
  <c r="AF627" i="1"/>
  <c r="AF801" i="1"/>
  <c r="AF1054" i="1"/>
  <c r="AF1168" i="1"/>
  <c r="AF577" i="1"/>
  <c r="AF1265" i="1"/>
  <c r="AF155" i="1"/>
  <c r="AF182" i="1"/>
  <c r="AF871" i="1"/>
  <c r="AF300" i="1"/>
  <c r="AF958" i="1"/>
  <c r="AF957" i="1"/>
  <c r="AF246" i="1"/>
  <c r="AF727" i="1"/>
  <c r="AF317" i="1"/>
  <c r="AF953" i="1"/>
  <c r="AF268" i="1"/>
  <c r="AF966" i="1"/>
  <c r="AF936" i="1"/>
  <c r="AF1260" i="1"/>
  <c r="AF449" i="1"/>
  <c r="AF947" i="1"/>
  <c r="AF373" i="1"/>
  <c r="AF448" i="1"/>
  <c r="AF537" i="1"/>
  <c r="AF1051" i="1"/>
  <c r="AF540" i="1"/>
  <c r="AF1192" i="1"/>
  <c r="AF1173" i="1"/>
  <c r="AF1215" i="1"/>
  <c r="AF864" i="1"/>
  <c r="AF15" i="1"/>
  <c r="AF1187" i="1"/>
  <c r="AF920" i="1"/>
  <c r="AF1363" i="1"/>
  <c r="AF159" i="1"/>
  <c r="AF994" i="1"/>
  <c r="AF1087" i="1"/>
  <c r="AF1161" i="1"/>
  <c r="AF776" i="1"/>
  <c r="AF1302" i="1"/>
  <c r="AF766" i="1"/>
  <c r="AF1022" i="1"/>
  <c r="AF937" i="1"/>
  <c r="AF708" i="1"/>
  <c r="AF493" i="1"/>
  <c r="AF992" i="1"/>
  <c r="AF783" i="1"/>
  <c r="AF1165" i="1"/>
  <c r="AF337" i="1"/>
  <c r="AF918" i="1"/>
  <c r="AF917" i="1"/>
  <c r="AF379" i="1"/>
  <c r="AF915" i="1"/>
  <c r="AF914" i="1"/>
  <c r="AF459" i="1"/>
  <c r="AF566" i="1"/>
  <c r="AF748" i="1"/>
  <c r="AF292" i="1"/>
  <c r="AF1211" i="1"/>
  <c r="AF1222" i="1"/>
  <c r="AF252" i="1"/>
  <c r="AF225" i="1"/>
  <c r="AF1180" i="1"/>
  <c r="AF829" i="1"/>
  <c r="AF554" i="1"/>
  <c r="AF125" i="1"/>
  <c r="AF336" i="1"/>
  <c r="AF1458" i="1"/>
  <c r="AF442" i="1"/>
  <c r="AF898" i="1"/>
  <c r="AF409" i="1"/>
  <c r="AF170" i="1"/>
  <c r="AF666" i="1"/>
  <c r="AF567" i="1"/>
  <c r="AF732" i="1"/>
  <c r="AF199" i="1"/>
  <c r="AF528" i="1"/>
  <c r="AF1255" i="1"/>
  <c r="AF349" i="1"/>
  <c r="AF482" i="1"/>
  <c r="AF1367" i="1"/>
  <c r="AF69" i="1"/>
  <c r="AF169" i="1"/>
  <c r="AF796" i="1"/>
  <c r="AF891" i="1"/>
  <c r="AF597" i="1"/>
  <c r="AF357" i="1"/>
  <c r="AF517" i="1"/>
  <c r="AF1397" i="1"/>
  <c r="AF301" i="1"/>
  <c r="AF1360" i="1"/>
  <c r="AF876" i="1"/>
  <c r="AF310" i="1"/>
  <c r="AF153" i="1"/>
  <c r="AF986" i="1"/>
  <c r="AF114" i="1"/>
  <c r="AF1159" i="1"/>
  <c r="AF700" i="1"/>
  <c r="AF267" i="1"/>
  <c r="AF1206" i="1"/>
  <c r="AF521" i="1"/>
  <c r="AF1089" i="1"/>
  <c r="AF304" i="1"/>
  <c r="AF548" i="1"/>
  <c r="AF294" i="1"/>
  <c r="AF906" i="1"/>
  <c r="AF1210" i="1"/>
  <c r="AF547" i="1"/>
  <c r="AF747" i="1"/>
  <c r="AF505" i="1"/>
  <c r="AF238" i="1"/>
  <c r="AF712" i="1"/>
  <c r="AF610" i="1"/>
  <c r="AF658" i="1"/>
  <c r="AF1059" i="1"/>
  <c r="AF852" i="1"/>
  <c r="AF884" i="1"/>
  <c r="AF1178" i="1"/>
  <c r="AF313" i="1"/>
  <c r="AF1042" i="1"/>
  <c r="AF721" i="1"/>
  <c r="AF846" i="1"/>
  <c r="AF425" i="1"/>
  <c r="AF754" i="1"/>
  <c r="AF843" i="1"/>
  <c r="AF842" i="1"/>
  <c r="AF289" i="1"/>
  <c r="AF468" i="1"/>
  <c r="AF839" i="1"/>
  <c r="AF838" i="1"/>
  <c r="AF251" i="1"/>
  <c r="AF399" i="1"/>
  <c r="AF682" i="1"/>
  <c r="AF1162" i="1"/>
  <c r="AF160" i="1"/>
  <c r="AF677" i="1"/>
  <c r="AF89" i="1"/>
  <c r="AF870" i="1"/>
  <c r="AF902" i="1"/>
  <c r="AF828" i="1"/>
  <c r="AF1420" i="1"/>
  <c r="AF916" i="1"/>
  <c r="AF396" i="1"/>
  <c r="AF1110" i="1"/>
  <c r="AF823" i="1"/>
  <c r="AF855" i="1"/>
  <c r="AF1099" i="1"/>
  <c r="AF576" i="1"/>
  <c r="AF1261" i="1"/>
  <c r="AF364" i="1"/>
  <c r="AF1103" i="1"/>
  <c r="AF152" i="1"/>
  <c r="AF602" i="1"/>
  <c r="AF814" i="1"/>
  <c r="AF813" i="1"/>
  <c r="AF845" i="1"/>
  <c r="AF811" i="1"/>
  <c r="AF621" i="1"/>
  <c r="AF1097" i="1"/>
  <c r="AF348" i="1"/>
  <c r="AF1117" i="1"/>
  <c r="AF163" i="1"/>
  <c r="AF1457" i="1"/>
  <c r="AF901" i="1"/>
  <c r="AF803" i="1"/>
  <c r="AF980" i="1"/>
  <c r="AF765" i="1"/>
  <c r="AF1449" i="1"/>
  <c r="AF124" i="1"/>
  <c r="AF457" i="1"/>
  <c r="AF720" i="1"/>
  <c r="AF950" i="1"/>
  <c r="AF1109" i="1"/>
  <c r="AF1258" i="1"/>
  <c r="AF499" i="1"/>
  <c r="AF634" i="1"/>
  <c r="AF890" i="1"/>
  <c r="AF790" i="1"/>
  <c r="AF1142" i="1"/>
  <c r="AF788" i="1"/>
  <c r="AF635" i="1"/>
  <c r="AF786" i="1"/>
  <c r="AF672" i="1"/>
  <c r="AF886" i="1"/>
  <c r="AF771" i="1"/>
  <c r="AF775" i="1"/>
  <c r="AF334" i="1"/>
  <c r="AF780" i="1"/>
  <c r="AF437" i="1"/>
  <c r="AF1085" i="1"/>
  <c r="AF777" i="1"/>
  <c r="AF1426" i="1"/>
  <c r="AF141" i="1"/>
  <c r="AF93" i="1"/>
  <c r="AF74" i="1"/>
  <c r="AF328" i="1"/>
  <c r="AF1452" i="1"/>
  <c r="AF1067" i="1"/>
  <c r="AF626" i="1"/>
  <c r="AF963" i="1"/>
  <c r="AF1245" i="1"/>
  <c r="AF1259" i="1"/>
  <c r="AF1383" i="1"/>
  <c r="AF764" i="1"/>
  <c r="AF763" i="1"/>
  <c r="AF245" i="1"/>
  <c r="AF1313" i="1"/>
  <c r="AF462" i="1"/>
  <c r="AF613" i="1"/>
  <c r="AF1037" i="1"/>
  <c r="AF319" i="1"/>
  <c r="AF589" i="1"/>
  <c r="AF1278" i="1"/>
  <c r="AF1069" i="1"/>
  <c r="AF642" i="1"/>
  <c r="AF752" i="1"/>
  <c r="AF61" i="1"/>
  <c r="AF1240" i="1"/>
  <c r="AF749" i="1"/>
  <c r="AF1158" i="1"/>
  <c r="AF1321" i="1"/>
  <c r="AF827" i="1"/>
  <c r="AF762" i="1"/>
  <c r="AF805" i="1"/>
  <c r="AF428" i="1"/>
  <c r="AF742" i="1"/>
  <c r="AF919" i="1"/>
  <c r="AF804" i="1"/>
  <c r="AF1175" i="1"/>
  <c r="AF46" i="1"/>
  <c r="AF737" i="1"/>
  <c r="AF101" i="1"/>
  <c r="AF293" i="1"/>
  <c r="AF1094" i="1"/>
  <c r="AF889" i="1"/>
  <c r="AF1160" i="1"/>
  <c r="AF731" i="1"/>
  <c r="AF122" i="1"/>
  <c r="AF949" i="1"/>
  <c r="AF1086" i="1"/>
  <c r="AF191" i="1"/>
  <c r="AF1362" i="1"/>
  <c r="AF333" i="1"/>
  <c r="AF217" i="1"/>
  <c r="AF723" i="1"/>
  <c r="AF1276" i="1"/>
  <c r="AF256" i="1"/>
  <c r="AF1388" i="1"/>
  <c r="AF596" i="1"/>
  <c r="AF718" i="1"/>
  <c r="AF665" i="1"/>
  <c r="AF288" i="1"/>
  <c r="AF264" i="1"/>
  <c r="AF900" i="1"/>
  <c r="AF713" i="1"/>
  <c r="AF3" i="1"/>
  <c r="AF116" i="1"/>
  <c r="AF809" i="1"/>
  <c r="AF1217" i="1"/>
  <c r="AF1324" i="1"/>
  <c r="AF707" i="1"/>
  <c r="AF1039" i="1"/>
  <c r="AF705" i="1"/>
  <c r="AF1403" i="1"/>
  <c r="AF408" i="1"/>
  <c r="AF1340" i="1"/>
  <c r="AF625" i="1"/>
  <c r="AF378" i="1"/>
  <c r="AF208" i="1"/>
  <c r="AF698" i="1"/>
  <c r="AF774" i="1"/>
  <c r="AF696" i="1"/>
  <c r="AF102" i="1"/>
  <c r="AF1378" i="1"/>
  <c r="AF1461" i="1"/>
  <c r="AF692" i="1"/>
  <c r="AF951" i="1"/>
  <c r="AF1422" i="1"/>
  <c r="AF107" i="1"/>
  <c r="AF877" i="1"/>
  <c r="AF1021" i="1"/>
  <c r="AF1084" i="1"/>
  <c r="AF1301" i="1"/>
  <c r="AF738" i="1"/>
  <c r="AF683" i="1"/>
  <c r="AF447" i="1"/>
  <c r="AF255" i="1"/>
  <c r="AF1408" i="1"/>
  <c r="AF113" i="1"/>
  <c r="AF678" i="1"/>
  <c r="AF520" i="1"/>
  <c r="AF407" i="1"/>
  <c r="AF1229" i="1"/>
  <c r="AF664" i="1"/>
  <c r="AF673" i="1"/>
  <c r="AF743" i="1"/>
  <c r="AF372" i="1"/>
  <c r="AF694" i="1"/>
  <c r="AF941" i="1"/>
  <c r="AF263" i="1"/>
  <c r="AF1135" i="1"/>
  <c r="AF1435" i="1"/>
  <c r="AF371" i="1"/>
  <c r="AF121" i="1"/>
  <c r="AF1428" i="1"/>
  <c r="AF968" i="1"/>
  <c r="AF681" i="1"/>
  <c r="AF59" i="1"/>
  <c r="AF523" i="1"/>
  <c r="AF490" i="1"/>
  <c r="AF657" i="1"/>
  <c r="AF1396" i="1"/>
  <c r="AF655" i="1"/>
  <c r="AF926" i="1"/>
  <c r="AF100" i="1"/>
  <c r="AF688" i="1"/>
  <c r="AF651" i="1"/>
  <c r="AF575" i="1"/>
  <c r="AF574" i="1"/>
  <c r="AF62" i="1"/>
  <c r="AF456" i="1"/>
  <c r="AF1456" i="1"/>
  <c r="AF546" i="1"/>
  <c r="AF1393" i="1"/>
  <c r="AF833" i="1"/>
  <c r="AF1269" i="1"/>
  <c r="AF1246" i="1"/>
  <c r="AF33" i="1"/>
  <c r="AF639" i="1"/>
  <c r="AF638" i="1"/>
  <c r="AF637" i="1"/>
  <c r="AF466" i="1"/>
  <c r="AF395" i="1"/>
  <c r="AF24" i="1"/>
  <c r="AF1026" i="1"/>
  <c r="AF632" i="1"/>
  <c r="AF699" i="1"/>
  <c r="AF332" i="1"/>
  <c r="AF552" i="1"/>
  <c r="AF398" i="1"/>
  <c r="AF624" i="1"/>
  <c r="AF669" i="1"/>
  <c r="AF283" i="1"/>
  <c r="AF330" i="1"/>
  <c r="AF1177" i="1"/>
  <c r="AF11" i="1"/>
  <c r="AF1326" i="1"/>
  <c r="AF1342" i="1"/>
  <c r="AF88" i="1"/>
  <c r="AF856" i="1"/>
  <c r="AF370" i="1"/>
  <c r="AF616" i="1"/>
  <c r="AF504" i="1"/>
  <c r="AF1241" i="1"/>
  <c r="AF516" i="1"/>
  <c r="AF1341" i="1"/>
  <c r="AF168" i="1"/>
  <c r="AF1400" i="1"/>
  <c r="AF1108" i="1"/>
  <c r="AF544" i="1"/>
  <c r="AF1013" i="1"/>
  <c r="AF1083" i="1"/>
  <c r="AF117" i="1"/>
  <c r="AF1081" i="1"/>
  <c r="AF603" i="1"/>
  <c r="AF1275" i="1"/>
  <c r="AF601" i="1"/>
  <c r="AF1071" i="1"/>
  <c r="AF946" i="1"/>
  <c r="AF598" i="1"/>
  <c r="AF1357" i="1"/>
  <c r="AF120" i="1"/>
  <c r="AF595" i="1"/>
  <c r="AF375" i="1"/>
  <c r="AF1446" i="1"/>
  <c r="AF879" i="1"/>
  <c r="AF591" i="1"/>
  <c r="AF446" i="1"/>
  <c r="AF363" i="1"/>
  <c r="AF282" i="1"/>
  <c r="AF1405" i="1"/>
  <c r="AF586" i="1"/>
  <c r="AF585" i="1"/>
  <c r="AF167" i="1"/>
  <c r="AF1216" i="1"/>
  <c r="AF853" i="1"/>
  <c r="AF581" i="1"/>
  <c r="AF58" i="1"/>
  <c r="AF660" i="1"/>
  <c r="AF480" i="1"/>
  <c r="AF165" i="1"/>
  <c r="AF390" i="1"/>
  <c r="AF711" i="1"/>
  <c r="AF1102" i="1"/>
  <c r="AF189" i="1"/>
  <c r="AF441" i="1"/>
  <c r="AF352" i="1"/>
  <c r="AF1350" i="1"/>
  <c r="AF1050" i="1"/>
  <c r="AF1365" i="1"/>
  <c r="AF250" i="1"/>
  <c r="AF1254" i="1"/>
  <c r="AF869" i="1"/>
  <c r="AF99" i="1"/>
  <c r="AF710" i="1"/>
  <c r="AF194" i="1"/>
  <c r="AF1146" i="1"/>
  <c r="AF761" i="1"/>
  <c r="AF559" i="1"/>
  <c r="AF424" i="1"/>
  <c r="AF557" i="1"/>
  <c r="AF1300" i="1"/>
  <c r="AF98" i="1"/>
  <c r="AF1224" i="1"/>
  <c r="AF553" i="1"/>
  <c r="AF406" i="1"/>
  <c r="AF1219" i="1"/>
  <c r="AF550" i="1"/>
  <c r="AF276" i="1"/>
  <c r="AF1029" i="1"/>
  <c r="AF1124" i="1"/>
  <c r="AF812" i="1"/>
  <c r="AF545" i="1"/>
  <c r="AF1044" i="1"/>
  <c r="AF1202" i="1"/>
  <c r="AF1345" i="1"/>
  <c r="AF1264" i="1"/>
  <c r="AF609" i="1"/>
  <c r="AF131" i="1"/>
  <c r="AF895" i="1"/>
  <c r="AF96" i="1"/>
  <c r="AF795" i="1"/>
  <c r="AF2" i="1"/>
  <c r="AF94" i="1"/>
  <c r="AF533" i="1"/>
  <c r="AF759" i="1"/>
  <c r="AF989" i="1"/>
  <c r="AF35" i="1"/>
  <c r="AF1445" i="1"/>
  <c r="AF297" i="1"/>
  <c r="AF411" i="1"/>
  <c r="AF1349" i="1"/>
  <c r="AF863" i="1"/>
  <c r="AF524" i="1"/>
  <c r="AF536" i="1"/>
  <c r="AF91" i="1"/>
  <c r="AF1145" i="1"/>
  <c r="AF1034" i="1"/>
  <c r="AF1247" i="1"/>
  <c r="AF608" i="1"/>
  <c r="AF1429" i="1"/>
  <c r="AF56" i="1"/>
  <c r="AF318" i="1"/>
  <c r="AF277" i="1"/>
  <c r="AF999" i="1"/>
  <c r="AF661" i="1"/>
  <c r="AF216" i="1"/>
  <c r="AF510" i="1"/>
  <c r="AF701" i="1"/>
  <c r="AF1058" i="1"/>
  <c r="AF507" i="1"/>
  <c r="AF501" i="1"/>
  <c r="AF1309" i="1"/>
  <c r="AF405" i="1"/>
  <c r="AF866" i="1"/>
  <c r="AF502" i="1"/>
  <c r="AF188" i="1"/>
  <c r="AF281" i="1"/>
  <c r="AF860" i="1"/>
  <c r="AF1438" i="1"/>
  <c r="AF497" i="1"/>
  <c r="AF496" i="1"/>
  <c r="AF573" i="1"/>
  <c r="AF733" i="1"/>
  <c r="AF308" i="1"/>
  <c r="AF492" i="1"/>
  <c r="AF491" i="1"/>
  <c r="AF623" i="1"/>
  <c r="AF758" i="1"/>
  <c r="AF588" i="1"/>
  <c r="AF500" i="1"/>
  <c r="AF303" i="1"/>
  <c r="AF485" i="1"/>
  <c r="AF484" i="1"/>
  <c r="AF1409" i="1"/>
  <c r="AF1374" i="1"/>
  <c r="AF481" i="1"/>
  <c r="AF1320" i="1"/>
  <c r="AF1415" i="1"/>
  <c r="AF1025" i="1"/>
  <c r="AF302" i="1"/>
  <c r="AF1214" i="1"/>
  <c r="AF1442" i="1"/>
  <c r="AF474" i="1"/>
  <c r="AF913" i="1"/>
  <c r="AF1036" i="1"/>
  <c r="AF883" i="1"/>
  <c r="AF1209" i="1"/>
  <c r="AF498" i="1"/>
  <c r="AF680" i="1"/>
  <c r="AF467" i="1"/>
  <c r="AF210" i="1"/>
  <c r="AF899" i="1"/>
  <c r="AF8" i="1"/>
  <c r="AF572" i="1"/>
  <c r="AF1248" i="1"/>
  <c r="AF119" i="1"/>
  <c r="AF460" i="1"/>
  <c r="AF1226" i="1"/>
  <c r="AF458" i="1"/>
  <c r="AF769" i="1"/>
  <c r="AF894" i="1"/>
  <c r="AF760" i="1"/>
  <c r="AF1005" i="1"/>
  <c r="AF1290" i="1"/>
  <c r="AF452" i="1"/>
  <c r="AF451" i="1"/>
  <c r="AF450" i="1"/>
  <c r="AF974" i="1"/>
  <c r="AF912" i="1"/>
  <c r="AF241" i="1"/>
  <c r="AF1028" i="1"/>
  <c r="AF730" i="1"/>
  <c r="AF444" i="1"/>
  <c r="AF162" i="1"/>
  <c r="AF1453" i="1"/>
  <c r="AF118" i="1"/>
  <c r="AF41" i="1"/>
  <c r="AF439" i="1"/>
  <c r="AF438" i="1"/>
  <c r="AF1035" i="1"/>
  <c r="AF436" i="1"/>
  <c r="AF844" i="1"/>
  <c r="AF434" i="1"/>
  <c r="AF433" i="1"/>
  <c r="AF432" i="1"/>
  <c r="AF756" i="1"/>
  <c r="AF956" i="1"/>
  <c r="AF111" i="1"/>
  <c r="AF1274" i="1"/>
  <c r="AF427" i="1"/>
  <c r="AF389" i="1"/>
  <c r="AF1344" i="1"/>
  <c r="AF139" i="1"/>
  <c r="AF1057" i="1"/>
  <c r="AF422" i="1"/>
  <c r="AF426" i="1"/>
  <c r="AF226" i="1"/>
  <c r="AF1167" i="1"/>
  <c r="AF526" i="1"/>
  <c r="AF850" i="1"/>
  <c r="AF1119" i="1"/>
  <c r="AF415" i="1"/>
  <c r="AF831" i="1"/>
  <c r="AF479" i="1"/>
  <c r="AF5" i="1"/>
  <c r="AF1376" i="1"/>
  <c r="AF1289" i="1"/>
  <c r="AF787" i="1"/>
  <c r="AF143" i="1"/>
  <c r="AF535" i="1"/>
  <c r="AF693" i="1"/>
  <c r="AF1230" i="1"/>
  <c r="AF97" i="1"/>
  <c r="AF662" i="1"/>
  <c r="AF1200" i="1"/>
  <c r="AF975" i="1"/>
  <c r="AF400" i="1"/>
  <c r="AF704" i="1"/>
  <c r="AF203" i="1"/>
  <c r="AF262" i="1"/>
  <c r="AF105" i="1"/>
  <c r="AF68" i="1"/>
  <c r="AF92" i="1"/>
  <c r="AF1056" i="1"/>
  <c r="AF174" i="1"/>
  <c r="AF1437" i="1"/>
  <c r="AF925" i="1"/>
  <c r="AF222" i="1"/>
  <c r="AF19" i="1"/>
  <c r="AF932" i="1"/>
  <c r="AF1176" i="1"/>
  <c r="AF385" i="1"/>
  <c r="AF1046" i="1"/>
  <c r="AF605" i="1"/>
  <c r="AF236" i="1"/>
  <c r="AF802" i="1"/>
  <c r="AF1423" i="1"/>
  <c r="AF1444" i="1"/>
  <c r="AF515" i="1"/>
  <c r="AF7" i="1"/>
  <c r="AF1075" i="1"/>
  <c r="AF201" i="1"/>
  <c r="AF221" i="1"/>
  <c r="AF321" i="1"/>
  <c r="AF728" i="1"/>
  <c r="AF641" i="1"/>
  <c r="AF296" i="1"/>
  <c r="AF663" i="1"/>
  <c r="AF617" i="1"/>
  <c r="AF367" i="1"/>
  <c r="AF911" i="1"/>
  <c r="AF365" i="1"/>
  <c r="AF972" i="1"/>
  <c r="AF478" i="1"/>
  <c r="AF587" i="1"/>
  <c r="AF1288" i="1"/>
  <c r="AF280" i="1"/>
  <c r="AF359" i="1"/>
  <c r="AF736" i="1"/>
  <c r="AF792" i="1"/>
  <c r="AF404" i="1"/>
  <c r="AF355" i="1"/>
  <c r="AF52" i="1"/>
  <c r="AF910" i="1"/>
  <c r="AF1356" i="1"/>
  <c r="AF1439" i="1"/>
  <c r="AF562" i="1"/>
  <c r="AF600" i="1"/>
  <c r="AF543" i="1"/>
  <c r="AF418" i="1"/>
  <c r="AF346" i="1"/>
  <c r="AF1251" i="1"/>
  <c r="AF37" i="1"/>
  <c r="AF343" i="1"/>
  <c r="AF1001" i="1"/>
  <c r="AF571" i="1"/>
  <c r="AF997" i="1"/>
  <c r="AF1049" i="1"/>
  <c r="AF1412" i="1"/>
  <c r="AF1123" i="1"/>
  <c r="AF931" i="1"/>
  <c r="AF335" i="1"/>
  <c r="AF1298" i="1"/>
  <c r="AF388" i="1"/>
  <c r="AF173" i="1"/>
  <c r="AF331" i="1"/>
  <c r="AF1053" i="1"/>
  <c r="AF489" i="1"/>
  <c r="AF1364" i="1"/>
  <c r="AF327" i="1"/>
  <c r="AF1186" i="1"/>
  <c r="AF325" i="1"/>
  <c r="AF1322" i="1"/>
  <c r="AF1398" i="1"/>
  <c r="AF1390" i="1"/>
  <c r="AF888" i="1"/>
  <c r="AF1237" i="1"/>
  <c r="AF1319" i="1"/>
  <c r="AF1235" i="1"/>
  <c r="AF897" i="1"/>
  <c r="AF316" i="1"/>
  <c r="AF1411" i="1"/>
  <c r="AF314" i="1"/>
  <c r="AF295" i="1"/>
  <c r="AF675" i="1"/>
  <c r="AF1401" i="1"/>
  <c r="AF22" i="1"/>
  <c r="AF309" i="1"/>
  <c r="AF1107" i="1"/>
  <c r="AF1329" i="1"/>
  <c r="AF306" i="1"/>
  <c r="AF529" i="1"/>
  <c r="AF1012" i="1"/>
  <c r="AF1253" i="1"/>
  <c r="AF594" i="1"/>
  <c r="AF612" i="1"/>
  <c r="AF755" i="1"/>
  <c r="AF961" i="1"/>
  <c r="AF298" i="1"/>
  <c r="AF435" i="1"/>
  <c r="AF679" i="1"/>
  <c r="AF1152" i="1"/>
  <c r="AF291" i="1"/>
  <c r="AF351" i="1"/>
  <c r="AF1144" i="1"/>
  <c r="AF558" i="1"/>
  <c r="AF198" i="1"/>
  <c r="AF38" i="1"/>
  <c r="AF615" i="1"/>
  <c r="AF258" i="1"/>
  <c r="AF806" i="1"/>
  <c r="AF1196" i="1"/>
  <c r="AF1020" i="1"/>
  <c r="AF527" i="1"/>
  <c r="AF1120" i="1"/>
  <c r="AF930" i="1"/>
  <c r="AF1434" i="1"/>
  <c r="AF423" i="1"/>
  <c r="AF990" i="1"/>
  <c r="AF1011" i="1"/>
  <c r="AF215" i="1"/>
  <c r="AF387" i="1"/>
  <c r="AF1312" i="1"/>
  <c r="AF1185" i="1"/>
  <c r="AF1267" i="1"/>
  <c r="AF514" i="1"/>
  <c r="AF270" i="1"/>
  <c r="AF808" i="1"/>
  <c r="AF868" i="1"/>
  <c r="AF768" i="1"/>
  <c r="AF266" i="1"/>
  <c r="AF265" i="1"/>
  <c r="AF541" i="1"/>
  <c r="AF1279" i="1"/>
  <c r="AF773" i="1"/>
  <c r="AF261" i="1"/>
  <c r="AF1138" i="1"/>
  <c r="AF1079" i="1"/>
  <c r="AF689" i="1"/>
  <c r="AF1127" i="1"/>
  <c r="AF477" i="1"/>
  <c r="AF607" i="1"/>
  <c r="AF735" i="1"/>
  <c r="AF253" i="1"/>
  <c r="AF13" i="1"/>
  <c r="AF1282" i="1"/>
  <c r="AF825" i="1"/>
  <c r="AF403" i="1"/>
  <c r="AF248" i="1"/>
  <c r="AF1184" i="1"/>
  <c r="AF1010" i="1"/>
  <c r="AF186" i="1"/>
  <c r="AF244" i="1"/>
  <c r="AF243" i="1"/>
  <c r="AF1193" i="1"/>
  <c r="AF138" i="1"/>
  <c r="AF1353" i="1"/>
  <c r="AF948" i="1"/>
  <c r="AF874" i="1"/>
  <c r="AF237" i="1"/>
  <c r="AF1066" i="1"/>
  <c r="AF254" i="1"/>
  <c r="AF234" i="1"/>
  <c r="AF1431" i="1"/>
  <c r="AF513" i="1"/>
  <c r="AF935" i="1"/>
  <c r="AF220" i="1"/>
  <c r="AF229" i="1"/>
  <c r="AF1311" i="1"/>
  <c r="AF227" i="1"/>
  <c r="AF1421" i="1"/>
  <c r="AF57" i="1"/>
  <c r="AF816" i="1"/>
  <c r="AF978" i="1"/>
  <c r="AF1007" i="1"/>
  <c r="AF684" i="1"/>
  <c r="AF1337" i="1"/>
  <c r="AF219" i="1"/>
  <c r="AF1027" i="1"/>
  <c r="AF322" i="1"/>
  <c r="AF640" i="1"/>
  <c r="AF584" i="1"/>
  <c r="AF1093" i="1"/>
  <c r="AF880" i="1"/>
  <c r="AF60" i="1"/>
  <c r="AF476" i="1"/>
  <c r="AF1280" i="1"/>
  <c r="AF421" i="1"/>
  <c r="AF463" i="1"/>
  <c r="AF836" i="1"/>
  <c r="AF206" i="1"/>
  <c r="AF205" i="1"/>
  <c r="AF132" i="1"/>
  <c r="AF725" i="1"/>
  <c r="AF202" i="1"/>
  <c r="AF1272" i="1"/>
  <c r="AF200" i="1"/>
  <c r="AF1149" i="1"/>
  <c r="AF1338" i="1"/>
  <c r="AF519" i="1"/>
  <c r="AF235" i="1"/>
  <c r="AF195" i="1"/>
  <c r="AF929" i="1"/>
  <c r="AF859" i="1"/>
  <c r="AF1343" i="1"/>
  <c r="AF1304" i="1"/>
  <c r="AF555" i="1"/>
  <c r="AF329" i="1"/>
  <c r="AF734" i="1"/>
  <c r="AF187" i="1"/>
  <c r="AF233" i="1"/>
  <c r="AF185" i="1"/>
  <c r="AF184" i="1"/>
  <c r="AF984" i="1"/>
  <c r="AF414" i="1"/>
  <c r="AF181" i="1"/>
  <c r="AF1450" i="1"/>
  <c r="AF729" i="1"/>
  <c r="AF1033" i="1"/>
  <c r="AF1188" i="1"/>
  <c r="AF858" i="1"/>
  <c r="AF648" i="1"/>
  <c r="AF1166" i="1"/>
  <c r="AF1055" i="1"/>
  <c r="AF172" i="1"/>
  <c r="AF1118" i="1"/>
  <c r="AF857" i="1"/>
  <c r="AF1373" i="1"/>
  <c r="AF909" i="1"/>
  <c r="AF240" i="1"/>
  <c r="AF166" i="1"/>
  <c r="AF78" i="1"/>
  <c r="AF1078" i="1"/>
  <c r="AF1433" i="1"/>
  <c r="AF645" i="1"/>
  <c r="AF1361" i="1"/>
  <c r="AF1174" i="1"/>
  <c r="AF1256" i="1"/>
  <c r="AF112" i="1"/>
  <c r="AF14" i="1"/>
  <c r="AF156" i="1"/>
  <c r="AF1148" i="1"/>
  <c r="AF908" i="1"/>
  <c r="AF1406" i="1"/>
  <c r="AF197" i="1"/>
  <c r="AF151" i="1"/>
  <c r="AF420" i="1"/>
  <c r="AF1092" i="1"/>
  <c r="AF148" i="1"/>
  <c r="AF147" i="1"/>
  <c r="AF146" i="1"/>
  <c r="AF1004" i="1"/>
  <c r="AF676" i="1"/>
  <c r="AF1234" i="1"/>
  <c r="AF142" i="1"/>
  <c r="AF1136" i="1"/>
  <c r="AF1126" i="1"/>
  <c r="AF719" i="1"/>
  <c r="AF445" i="1"/>
  <c r="AF746" i="1"/>
  <c r="AF824" i="1"/>
  <c r="AF1077" i="1"/>
  <c r="AF539" i="1"/>
  <c r="AF1190" i="1"/>
  <c r="AF1113" i="1"/>
  <c r="AF534" i="1"/>
  <c r="AF570" i="1"/>
  <c r="AF129" i="1"/>
  <c r="AF249" i="1"/>
  <c r="AF127" i="1"/>
  <c r="AF841" i="1"/>
  <c r="AF560" i="1"/>
  <c r="AF353" i="1"/>
  <c r="AF123" i="1"/>
  <c r="AF822" i="1"/>
  <c r="AF656" i="1"/>
  <c r="AF1359" i="1"/>
  <c r="AF569" i="1"/>
  <c r="AF386" i="1"/>
  <c r="AF401" i="1"/>
  <c r="AF1232" i="1"/>
  <c r="AF1068" i="1"/>
  <c r="AF1417" i="1"/>
  <c r="AF821" i="1"/>
  <c r="AF361" i="1"/>
  <c r="AF907" i="1"/>
  <c r="AF110" i="1"/>
  <c r="AF109" i="1"/>
  <c r="AF108" i="1"/>
  <c r="AF979" i="1"/>
  <c r="AF106" i="1"/>
  <c r="AF973" i="1"/>
  <c r="AF171" i="1"/>
  <c r="AF794" i="1"/>
  <c r="AF1008" i="1"/>
  <c r="AF260" i="1"/>
  <c r="AF27" i="1"/>
  <c r="AF51" i="1"/>
  <c r="AF1048" i="1"/>
  <c r="AF867" i="1"/>
  <c r="AF1006" i="1"/>
  <c r="AF95" i="1"/>
  <c r="AF650" i="1"/>
  <c r="AF64" i="1"/>
  <c r="AF115" i="1"/>
  <c r="AF209" i="1"/>
  <c r="AF90" i="1"/>
  <c r="AF242" i="1"/>
  <c r="AF745" i="1"/>
  <c r="AF1233" i="1"/>
  <c r="AF697" i="1"/>
  <c r="AF231" i="1"/>
  <c r="AF1197" i="1"/>
  <c r="AF83" i="1"/>
  <c r="AF940" i="1"/>
  <c r="AF81" i="1"/>
  <c r="AF356" i="1"/>
  <c r="AF79" i="1"/>
  <c r="AF350" i="1"/>
  <c r="AF77" i="1"/>
  <c r="AF76" i="1"/>
  <c r="AF473" i="1"/>
  <c r="AF865" i="1"/>
  <c r="AF275" i="1"/>
  <c r="AF1189" i="1"/>
  <c r="AF1105" i="1"/>
  <c r="AF70" i="1"/>
  <c r="AF1112" i="1"/>
  <c r="AF820" i="1"/>
  <c r="AF1352" i="1"/>
  <c r="AF1074" i="1"/>
  <c r="AF65" i="1"/>
  <c r="AF996" i="1"/>
  <c r="AF63" i="1"/>
  <c r="AF606" i="1"/>
  <c r="AF218" i="1"/>
  <c r="AF1441" i="1"/>
  <c r="AF962" i="1"/>
  <c r="AF299" i="1"/>
  <c r="AF835" i="1"/>
  <c r="AF279" i="1"/>
  <c r="AF1419" i="1"/>
  <c r="AF54" i="1"/>
  <c r="AF53" i="1"/>
  <c r="AF785" i="1"/>
  <c r="AF232" i="1"/>
  <c r="AF50" i="1"/>
  <c r="AF977" i="1"/>
  <c r="AF1172" i="1"/>
  <c r="AF1358" i="1"/>
  <c r="AF419" i="1"/>
  <c r="AF286" i="1"/>
  <c r="AF465" i="1"/>
  <c r="AF709" i="1"/>
  <c r="AF622" i="1"/>
  <c r="AF20" i="1"/>
  <c r="AF104" i="1"/>
  <c r="AF549" i="1"/>
  <c r="AF475" i="1"/>
  <c r="AF1333" i="1"/>
  <c r="AF1283" i="1"/>
  <c r="AF671" i="1"/>
  <c r="AF815" i="1"/>
  <c r="AF525" i="1"/>
  <c r="AF32" i="1"/>
  <c r="AF31" i="1"/>
  <c r="AF1019" i="1"/>
  <c r="AF1331" i="1"/>
  <c r="AF326" i="1"/>
  <c r="AF1227" i="1"/>
  <c r="AF561" i="1"/>
  <c r="AF25" i="1"/>
  <c r="AF1125" i="1"/>
  <c r="AF23" i="1"/>
  <c r="AF1372" i="1"/>
  <c r="AF384" i="1"/>
  <c r="AF614" i="1"/>
  <c r="AF39" i="1"/>
  <c r="AF522" i="1"/>
  <c r="AF17" i="1"/>
  <c r="AF593" i="1"/>
  <c r="AF1286" i="1"/>
  <c r="AF464" i="1"/>
  <c r="AF1392" i="1"/>
  <c r="AF274" i="1"/>
  <c r="AF161" i="1"/>
  <c r="AF10" i="1"/>
  <c r="AF976" i="1"/>
  <c r="AF1332" i="1"/>
  <c r="AF443" i="1"/>
  <c r="AF1207" i="1"/>
  <c r="AF402" i="1"/>
  <c r="AF1096" i="1"/>
  <c r="AF851" i="1"/>
  <c r="AF1023" i="1"/>
  <c r="AG512" i="1"/>
  <c r="AG431" i="1"/>
  <c r="AG1252" i="1"/>
  <c r="AG1030" i="1"/>
  <c r="AG767" i="1"/>
  <c r="AG551" i="1"/>
  <c r="AG29" i="1"/>
  <c r="AG1454" i="1"/>
  <c r="AG1308" i="1"/>
  <c r="AG354" i="1"/>
  <c r="AG1451" i="1"/>
  <c r="AG136" i="1"/>
  <c r="AG1182" i="1"/>
  <c r="AG604" i="1"/>
  <c r="AG273" i="1"/>
  <c r="AG810" i="1"/>
  <c r="AG193" i="1"/>
  <c r="AG1366" i="1"/>
  <c r="AG1443" i="1"/>
  <c r="AG928" i="1"/>
  <c r="AG965" i="1"/>
  <c r="AG1440" i="1"/>
  <c r="AG1425" i="1"/>
  <c r="AG192" i="1"/>
  <c r="AG751" i="1"/>
  <c r="AG633" i="1"/>
  <c r="AG881" i="1"/>
  <c r="AG9" i="1"/>
  <c r="AG461" i="1"/>
  <c r="AG934" i="1"/>
  <c r="AG854" i="1"/>
  <c r="AG1430" i="1"/>
  <c r="AG417" i="1"/>
  <c r="AG1262" i="1"/>
  <c r="AG430" i="1"/>
  <c r="AG471" i="1"/>
  <c r="AG1273" i="1"/>
  <c r="AG1424" i="1"/>
  <c r="AG247" i="1"/>
  <c r="AG819" i="1"/>
  <c r="AG1095" i="1"/>
  <c r="AG213" i="1"/>
  <c r="AG1386" i="1"/>
  <c r="AG1418" i="1"/>
  <c r="AG772" i="1"/>
  <c r="AG1018" i="1"/>
  <c r="AG1228" i="1"/>
  <c r="AG40" i="1"/>
  <c r="AG416" i="1"/>
  <c r="AG1133" i="1"/>
  <c r="AG1062" i="1"/>
  <c r="AG1410" i="1"/>
  <c r="AG135" i="1"/>
  <c r="AG312" i="1"/>
  <c r="AG1407" i="1"/>
  <c r="AG87" i="1"/>
  <c r="AG1296" i="1"/>
  <c r="AG942" i="1"/>
  <c r="AG939" i="1"/>
  <c r="AG1402" i="1"/>
  <c r="AG369" i="1"/>
  <c r="AG377" i="1"/>
  <c r="AG1399" i="1"/>
  <c r="AG631" i="1"/>
  <c r="AG1295" i="1"/>
  <c r="AG1201" i="1"/>
  <c r="AG1395" i="1"/>
  <c r="AG207" i="1"/>
  <c r="AG212" i="1"/>
  <c r="AG1156" i="1"/>
  <c r="AG1391" i="1"/>
  <c r="AG1413" i="1"/>
  <c r="AG1389" i="1"/>
  <c r="AG1213" i="1"/>
  <c r="AG1387" i="1"/>
  <c r="AG86" i="1"/>
  <c r="AG134" i="1"/>
  <c r="AG1384" i="1"/>
  <c r="AG1164" i="1"/>
  <c r="AG4" i="1"/>
  <c r="AG687" i="1"/>
  <c r="AG1380" i="1"/>
  <c r="AG158" i="1"/>
  <c r="AG42" i="1"/>
  <c r="AG1170" i="1"/>
  <c r="AG991" i="1"/>
  <c r="AG1448" i="1"/>
  <c r="AG1270" i="1"/>
  <c r="AG674" i="1"/>
  <c r="AG85" i="1"/>
  <c r="AG1141" i="1"/>
  <c r="AG1370" i="1"/>
  <c r="AG1369" i="1"/>
  <c r="AG938" i="1"/>
  <c r="AG826" i="1"/>
  <c r="AG49" i="1"/>
  <c r="AG592" i="1"/>
  <c r="AG82" i="1"/>
  <c r="AG1239" i="1"/>
  <c r="AG905" i="1"/>
  <c r="AG1346" i="1"/>
  <c r="AG455" i="1"/>
  <c r="AG532" i="1"/>
  <c r="AG128" i="1"/>
  <c r="AG717" i="1"/>
  <c r="AG1154" i="1"/>
  <c r="AG1432" i="1"/>
  <c r="AG1354" i="1"/>
  <c r="AG724" i="1"/>
  <c r="AG983" i="1"/>
  <c r="AG1351" i="1"/>
  <c r="AG1061" i="1"/>
  <c r="AG1297" i="1"/>
  <c r="AG1244" i="1"/>
  <c r="AG1347" i="1"/>
  <c r="AG583" i="1"/>
  <c r="AG791" i="1"/>
  <c r="AG1121" i="1"/>
  <c r="AG582" i="1"/>
  <c r="AG204" i="1"/>
  <c r="AG257" i="1"/>
  <c r="AG982" i="1"/>
  <c r="AG1339" i="1"/>
  <c r="AG347" i="1"/>
  <c r="AG691" i="1"/>
  <c r="AG1336" i="1"/>
  <c r="AG1335" i="1"/>
  <c r="AG72" i="1"/>
  <c r="AG307" i="1"/>
  <c r="AG1116" i="1"/>
  <c r="AG784" i="1"/>
  <c r="AG1330" i="1"/>
  <c r="AG290" i="1"/>
  <c r="AG1328" i="1"/>
  <c r="AG1327" i="1"/>
  <c r="AG511" i="1"/>
  <c r="AG26" i="1"/>
  <c r="AG924" i="1"/>
  <c r="AG12" i="1"/>
  <c r="AG590" i="1"/>
  <c r="AG130" i="1"/>
  <c r="AG1277" i="1"/>
  <c r="AG757" i="1"/>
  <c r="AG1318" i="1"/>
  <c r="AG1017" i="1"/>
  <c r="AG177" i="1"/>
  <c r="AG1377" i="1"/>
  <c r="AG1325" i="1"/>
  <c r="AG1003" i="1"/>
  <c r="AG1381" i="1"/>
  <c r="AG807" i="1"/>
  <c r="AG1310" i="1"/>
  <c r="AG376" i="1"/>
  <c r="AG998" i="1"/>
  <c r="AG1371" i="1"/>
  <c r="AG1306" i="1"/>
  <c r="AG1140" i="1"/>
  <c r="AG1315" i="1"/>
  <c r="AG793" i="1"/>
  <c r="AG1111" i="1"/>
  <c r="AG565" i="1"/>
  <c r="AG630" i="1"/>
  <c r="AG1299" i="1"/>
  <c r="AG579" i="1"/>
  <c r="AG380" i="1"/>
  <c r="AG150" i="1"/>
  <c r="AG647" i="1"/>
  <c r="AG1294" i="1"/>
  <c r="AG1293" i="1"/>
  <c r="AG840" i="1"/>
  <c r="AG1292" i="1"/>
  <c r="AG1285" i="1"/>
  <c r="AG923" i="1"/>
  <c r="AG454" i="1"/>
  <c r="AG1287" i="1"/>
  <c r="AG703" i="1"/>
  <c r="AG394" i="1"/>
  <c r="AG538" i="1"/>
  <c r="AG834" i="1"/>
  <c r="AG1115" i="1"/>
  <c r="AG1281" i="1"/>
  <c r="AG1163" i="1"/>
  <c r="AG971" i="1"/>
  <c r="AG644" i="1"/>
  <c r="AG368" i="1"/>
  <c r="AG393" i="1"/>
  <c r="AG789" i="1"/>
  <c r="AG366" i="1"/>
  <c r="AG875" i="1"/>
  <c r="AG1238" i="1"/>
  <c r="AG470" i="1"/>
  <c r="AG1416" i="1"/>
  <c r="AG1414" i="1"/>
  <c r="AG1268" i="1"/>
  <c r="AG509" i="1"/>
  <c r="AG1266" i="1"/>
  <c r="AG837" i="1"/>
  <c r="AG636" i="1"/>
  <c r="AG259" i="1"/>
  <c r="AG849" i="1"/>
  <c r="AG542" i="1"/>
  <c r="AG922" i="1"/>
  <c r="AG67" i="1"/>
  <c r="AG1323" i="1"/>
  <c r="AG1257" i="1"/>
  <c r="AG670" i="1"/>
  <c r="AG1317" i="1"/>
  <c r="AG285" i="1"/>
  <c r="AG726" i="1"/>
  <c r="AG1191" i="1"/>
  <c r="AG176" i="1"/>
  <c r="AG1250" i="1"/>
  <c r="AG706" i="1"/>
  <c r="AG580" i="1"/>
  <c r="AG799" i="1"/>
  <c r="AG1132" i="1"/>
  <c r="AG1447" i="1"/>
  <c r="AG716" i="1"/>
  <c r="AG1205" i="1"/>
  <c r="AG1104" i="1"/>
  <c r="AG1249" i="1"/>
  <c r="AG440" i="1"/>
  <c r="AG955" i="1"/>
  <c r="AG770" i="1"/>
  <c r="AG382" i="1"/>
  <c r="AG1236" i="1"/>
  <c r="AG429" i="1"/>
  <c r="AG73" i="1"/>
  <c r="AG305" i="1"/>
  <c r="AG921" i="1"/>
  <c r="AG239" i="1"/>
  <c r="AG1404" i="1"/>
  <c r="AG508" i="1"/>
  <c r="AG1052" i="1"/>
  <c r="AG488" i="1"/>
  <c r="AG861" i="1"/>
  <c r="AG374" i="1"/>
  <c r="AG453" i="1"/>
  <c r="AG320" i="1"/>
  <c r="AG149" i="1"/>
  <c r="AG1221" i="1"/>
  <c r="AG1220" i="1"/>
  <c r="AG887" i="1"/>
  <c r="AG1218" i="1"/>
  <c r="AG224" i="1"/>
  <c r="AG324" i="1"/>
  <c r="AG487" i="1"/>
  <c r="AG140" i="1"/>
  <c r="AG659" i="1"/>
  <c r="AG904" i="1"/>
  <c r="AG1314" i="1"/>
  <c r="AG413" i="1"/>
  <c r="AG981" i="1"/>
  <c r="AG1208" i="1"/>
  <c r="AG1263" i="1"/>
  <c r="AG556" i="1"/>
  <c r="AG1043" i="1"/>
  <c r="AG1204" i="1"/>
  <c r="AG969" i="1"/>
  <c r="AG154" i="1"/>
  <c r="AG518" i="1"/>
  <c r="AG798" i="1"/>
  <c r="AG1199" i="1"/>
  <c r="AG1073" i="1"/>
  <c r="AG779" i="1"/>
  <c r="AG611" i="1"/>
  <c r="AG1195" i="1"/>
  <c r="AG1194" i="1"/>
  <c r="AG383" i="1"/>
  <c r="AG695" i="1"/>
  <c r="AG903" i="1"/>
  <c r="AG954" i="1"/>
  <c r="AG1242" i="1"/>
  <c r="AG55" i="1"/>
  <c r="AG80" i="1"/>
  <c r="AG882" i="1"/>
  <c r="AG190" i="1"/>
  <c r="AG1460" i="1"/>
  <c r="AG1183" i="1"/>
  <c r="AG1212" i="1"/>
  <c r="AG45" i="1"/>
  <c r="AG568" i="1"/>
  <c r="AG1179" i="1"/>
  <c r="AG180" i="1"/>
  <c r="AG1303" i="1"/>
  <c r="AG1169" i="1"/>
  <c r="AG987" i="1"/>
  <c r="AG287" i="1"/>
  <c r="AG649" i="1"/>
  <c r="AG722" i="1"/>
  <c r="AG1459" i="1"/>
  <c r="AG1153" i="1"/>
  <c r="AG741" i="1"/>
  <c r="AG1198" i="1"/>
  <c r="AG1143" i="1"/>
  <c r="AG945" i="1"/>
  <c r="AG103" i="1"/>
  <c r="AG271" i="1"/>
  <c r="AG1101" i="1"/>
  <c r="AG495" i="1"/>
  <c r="AG873" i="1"/>
  <c r="AG1157" i="1"/>
  <c r="AG1130" i="1"/>
  <c r="AG818" i="1"/>
  <c r="AG1072" i="1"/>
  <c r="AG995" i="1"/>
  <c r="AG1155" i="1"/>
  <c r="AG1129" i="1"/>
  <c r="AG531" i="1"/>
  <c r="AG211" i="1"/>
  <c r="AG1151" i="1"/>
  <c r="AG1150" i="1"/>
  <c r="AG753" i="1"/>
  <c r="AG832" i="1"/>
  <c r="AG1147" i="1"/>
  <c r="AG18" i="1"/>
  <c r="AG16" i="1"/>
  <c r="AG1436" i="1"/>
  <c r="AG967" i="1"/>
  <c r="AG392" i="1"/>
  <c r="AG469" i="1"/>
  <c r="AG960" i="1"/>
  <c r="AG48" i="1"/>
  <c r="AG175" i="1"/>
  <c r="AG1137" i="1"/>
  <c r="AG702" i="1"/>
  <c r="AG1171" i="1"/>
  <c r="AG1134" i="1"/>
  <c r="AG47" i="1"/>
  <c r="AG345" i="1"/>
  <c r="AG1131" i="1"/>
  <c r="AG1060" i="1"/>
  <c r="AG1231" i="1"/>
  <c r="AG750" i="1"/>
  <c r="AG145" i="1"/>
  <c r="AG654" i="1"/>
  <c r="AG164" i="1"/>
  <c r="AG133" i="1"/>
  <c r="AG1038" i="1"/>
  <c r="AG1122" i="1"/>
  <c r="AG315" i="1"/>
  <c r="AG412" i="1"/>
  <c r="AG284" i="1"/>
  <c r="AG862" i="1"/>
  <c r="AG1355" i="1"/>
  <c r="AG157" i="1"/>
  <c r="AG323" i="1"/>
  <c r="AG278" i="1"/>
  <c r="AG1014" i="1"/>
  <c r="AG896" i="1"/>
  <c r="AG1291" i="1"/>
  <c r="AG848" i="1"/>
  <c r="AG1271" i="1"/>
  <c r="AG817" i="1"/>
  <c r="AG1368" i="1"/>
  <c r="AG1106" i="1"/>
  <c r="AG619" i="1"/>
  <c r="AG344" i="1"/>
  <c r="AG179" i="1"/>
  <c r="AG6" i="1"/>
  <c r="AG599" i="1"/>
  <c r="AG1100" i="1"/>
  <c r="AG715" i="1"/>
  <c r="AG1098" i="1"/>
  <c r="AG781" i="1"/>
  <c r="AG269" i="1"/>
  <c r="AG494" i="1"/>
  <c r="AG360" i="1"/>
  <c r="AG214" i="1"/>
  <c r="AG44" i="1"/>
  <c r="AG646" i="1"/>
  <c r="AG1090" i="1"/>
  <c r="AG1091" i="1"/>
  <c r="AG1088" i="1"/>
  <c r="AG506" i="1"/>
  <c r="AG893" i="1"/>
  <c r="AG629" i="1"/>
  <c r="AG933" i="1"/>
  <c r="AG311" i="1"/>
  <c r="AG486" i="1"/>
  <c r="AG230" i="1"/>
  <c r="AG1080" i="1"/>
  <c r="AG381" i="1"/>
  <c r="AG714" i="1"/>
  <c r="AG1076" i="1"/>
  <c r="AG944" i="1"/>
  <c r="AG618" i="1"/>
  <c r="AG43" i="1"/>
  <c r="AG564" i="1"/>
  <c r="AG342" i="1"/>
  <c r="AG341" i="1"/>
  <c r="AG1070" i="1"/>
  <c r="AG690" i="1"/>
  <c r="AG797" i="1"/>
  <c r="AG1375" i="1"/>
  <c r="AG563" i="1"/>
  <c r="AG1065" i="1"/>
  <c r="AG1064" i="1"/>
  <c r="AG1063" i="1"/>
  <c r="AG1047" i="1"/>
  <c r="AG1082" i="1"/>
  <c r="AG1379" i="1"/>
  <c r="AG1203" i="1"/>
  <c r="AG878" i="1"/>
  <c r="AG830" i="1"/>
  <c r="AG1223" i="1"/>
  <c r="AG472" i="1"/>
  <c r="AG668" i="1"/>
  <c r="AG985" i="1"/>
  <c r="AG782" i="1"/>
  <c r="AG30" i="1"/>
  <c r="AG144" i="1"/>
  <c r="AG483" i="1"/>
  <c r="AG1455" i="1"/>
  <c r="AG397" i="1"/>
  <c r="AG1284" i="1"/>
  <c r="AG1243" i="1"/>
  <c r="AG959" i="1"/>
  <c r="AG740" i="1"/>
  <c r="AG578" i="1"/>
  <c r="AG1041" i="1"/>
  <c r="AG1040" i="1"/>
  <c r="AG1307" i="1"/>
  <c r="AG1348" i="1"/>
  <c r="AG28" i="1"/>
  <c r="AG183" i="1"/>
  <c r="AG1128" i="1"/>
  <c r="AG1334" i="1"/>
  <c r="AG964" i="1"/>
  <c r="AG1032" i="1"/>
  <c r="AG1031" i="1"/>
  <c r="AG84" i="1"/>
  <c r="AG1316" i="1"/>
  <c r="AG686" i="1"/>
  <c r="AG137" i="1"/>
  <c r="AG1305" i="1"/>
  <c r="AG927" i="1"/>
  <c r="AG1024" i="1"/>
  <c r="AG943" i="1"/>
  <c r="AG778" i="1"/>
  <c r="AG1045" i="1"/>
  <c r="AG628" i="1"/>
  <c r="AG892" i="1"/>
  <c r="AG1002" i="1"/>
  <c r="AG1114" i="1"/>
  <c r="AG178" i="1"/>
  <c r="AG1015" i="1"/>
  <c r="AG667" i="1"/>
  <c r="AG71" i="1"/>
  <c r="AG340" i="1"/>
  <c r="AG75" i="1"/>
  <c r="AG1181" i="1"/>
  <c r="AG1009" i="1"/>
  <c r="AG653" i="1"/>
  <c r="AG530" i="1"/>
  <c r="AG847" i="1"/>
  <c r="AG362" i="1"/>
  <c r="AG1139" i="1"/>
  <c r="AG36" i="1"/>
  <c r="AG21" i="1"/>
  <c r="AG1016" i="1"/>
  <c r="AG1000" i="1"/>
  <c r="AG872" i="1"/>
  <c r="AG358" i="1"/>
  <c r="AG196" i="1"/>
  <c r="AG1385" i="1"/>
  <c r="AG744" i="1"/>
  <c r="AG885" i="1"/>
  <c r="AG993" i="1"/>
  <c r="AG1394" i="1"/>
  <c r="AG643" i="1"/>
  <c r="AG952" i="1"/>
  <c r="AG1427" i="1"/>
  <c r="AG988" i="1"/>
  <c r="AG223" i="1"/>
  <c r="AG228" i="1"/>
  <c r="AG1225" i="1"/>
  <c r="AG620" i="1"/>
  <c r="AG1382" i="1"/>
  <c r="AG800" i="1"/>
  <c r="AG391" i="1"/>
  <c r="AG126" i="1"/>
  <c r="AG652" i="1"/>
  <c r="AG34" i="1"/>
  <c r="AG272" i="1"/>
  <c r="AG685" i="1"/>
  <c r="AG503" i="1"/>
  <c r="AG66" i="1"/>
  <c r="AG739" i="1"/>
  <c r="AG339" i="1"/>
  <c r="AG410" i="1"/>
  <c r="AG970" i="1"/>
  <c r="AG338" i="1"/>
  <c r="AG627" i="1"/>
  <c r="AG801" i="1"/>
  <c r="AG1054" i="1"/>
  <c r="AG1168" i="1"/>
  <c r="AG577" i="1"/>
  <c r="AG1265" i="1"/>
  <c r="AG155" i="1"/>
  <c r="AG182" i="1"/>
  <c r="AG871" i="1"/>
  <c r="AG300" i="1"/>
  <c r="AG958" i="1"/>
  <c r="AG957" i="1"/>
  <c r="AG246" i="1"/>
  <c r="AG727" i="1"/>
  <c r="AG317" i="1"/>
  <c r="AG953" i="1"/>
  <c r="AG268" i="1"/>
  <c r="AG966" i="1"/>
  <c r="AG936" i="1"/>
  <c r="AG1260" i="1"/>
  <c r="AG449" i="1"/>
  <c r="AG947" i="1"/>
  <c r="AG373" i="1"/>
  <c r="AG448" i="1"/>
  <c r="AG537" i="1"/>
  <c r="AG1051" i="1"/>
  <c r="AG540" i="1"/>
  <c r="AG1192" i="1"/>
  <c r="AG1173" i="1"/>
  <c r="AG1215" i="1"/>
  <c r="AG864" i="1"/>
  <c r="AG15" i="1"/>
  <c r="AG1187" i="1"/>
  <c r="AG920" i="1"/>
  <c r="AG1363" i="1"/>
  <c r="AG159" i="1"/>
  <c r="AG994" i="1"/>
  <c r="AG1087" i="1"/>
  <c r="AG1161" i="1"/>
  <c r="AG776" i="1"/>
  <c r="AG1302" i="1"/>
  <c r="AG766" i="1"/>
  <c r="AG1022" i="1"/>
  <c r="AG937" i="1"/>
  <c r="AG708" i="1"/>
  <c r="AG493" i="1"/>
  <c r="AG992" i="1"/>
  <c r="AG783" i="1"/>
  <c r="AG1165" i="1"/>
  <c r="AG337" i="1"/>
  <c r="AG918" i="1"/>
  <c r="AG917" i="1"/>
  <c r="AG379" i="1"/>
  <c r="AG915" i="1"/>
  <c r="AG914" i="1"/>
  <c r="AG459" i="1"/>
  <c r="AG566" i="1"/>
  <c r="AG748" i="1"/>
  <c r="AG292" i="1"/>
  <c r="AG1211" i="1"/>
  <c r="AG1222" i="1"/>
  <c r="AG252" i="1"/>
  <c r="AG225" i="1"/>
  <c r="AG1180" i="1"/>
  <c r="AG829" i="1"/>
  <c r="AG554" i="1"/>
  <c r="AG125" i="1"/>
  <c r="AG336" i="1"/>
  <c r="AG1458" i="1"/>
  <c r="AG442" i="1"/>
  <c r="AG898" i="1"/>
  <c r="AG409" i="1"/>
  <c r="AG170" i="1"/>
  <c r="AG666" i="1"/>
  <c r="AG567" i="1"/>
  <c r="AG732" i="1"/>
  <c r="AG199" i="1"/>
  <c r="AG528" i="1"/>
  <c r="AG1255" i="1"/>
  <c r="AG349" i="1"/>
  <c r="AG482" i="1"/>
  <c r="AG1367" i="1"/>
  <c r="AG69" i="1"/>
  <c r="AG169" i="1"/>
  <c r="AG796" i="1"/>
  <c r="AG891" i="1"/>
  <c r="AG597" i="1"/>
  <c r="AG357" i="1"/>
  <c r="AG517" i="1"/>
  <c r="AG1397" i="1"/>
  <c r="AG301" i="1"/>
  <c r="AG1360" i="1"/>
  <c r="AG876" i="1"/>
  <c r="AG310" i="1"/>
  <c r="AG153" i="1"/>
  <c r="AG986" i="1"/>
  <c r="AG114" i="1"/>
  <c r="AG1159" i="1"/>
  <c r="AG700" i="1"/>
  <c r="AG267" i="1"/>
  <c r="AG1206" i="1"/>
  <c r="AG521" i="1"/>
  <c r="AG1089" i="1"/>
  <c r="AG304" i="1"/>
  <c r="AG548" i="1"/>
  <c r="AG294" i="1"/>
  <c r="AG906" i="1"/>
  <c r="AG1210" i="1"/>
  <c r="AG547" i="1"/>
  <c r="AG747" i="1"/>
  <c r="AG505" i="1"/>
  <c r="AG238" i="1"/>
  <c r="AG712" i="1"/>
  <c r="AG610" i="1"/>
  <c r="AG658" i="1"/>
  <c r="AG1059" i="1"/>
  <c r="AG852" i="1"/>
  <c r="AG884" i="1"/>
  <c r="AG1178" i="1"/>
  <c r="AG313" i="1"/>
  <c r="AG1042" i="1"/>
  <c r="AG721" i="1"/>
  <c r="AG846" i="1"/>
  <c r="AG425" i="1"/>
  <c r="AG754" i="1"/>
  <c r="AG843" i="1"/>
  <c r="AG842" i="1"/>
  <c r="AG289" i="1"/>
  <c r="AG468" i="1"/>
  <c r="AG839" i="1"/>
  <c r="AG838" i="1"/>
  <c r="AG251" i="1"/>
  <c r="AG399" i="1"/>
  <c r="AG682" i="1"/>
  <c r="AG1162" i="1"/>
  <c r="AG160" i="1"/>
  <c r="AG677" i="1"/>
  <c r="AG89" i="1"/>
  <c r="AG870" i="1"/>
  <c r="AG902" i="1"/>
  <c r="AG828" i="1"/>
  <c r="AG1420" i="1"/>
  <c r="AG916" i="1"/>
  <c r="AG396" i="1"/>
  <c r="AG1110" i="1"/>
  <c r="AG823" i="1"/>
  <c r="AG855" i="1"/>
  <c r="AG1099" i="1"/>
  <c r="AG576" i="1"/>
  <c r="AG1261" i="1"/>
  <c r="AG364" i="1"/>
  <c r="AG1103" i="1"/>
  <c r="AG152" i="1"/>
  <c r="AG602" i="1"/>
  <c r="AG814" i="1"/>
  <c r="AG813" i="1"/>
  <c r="AG845" i="1"/>
  <c r="AG811" i="1"/>
  <c r="AG621" i="1"/>
  <c r="AG1097" i="1"/>
  <c r="AG348" i="1"/>
  <c r="AG1117" i="1"/>
  <c r="AG163" i="1"/>
  <c r="AG1457" i="1"/>
  <c r="AG901" i="1"/>
  <c r="AG803" i="1"/>
  <c r="AG980" i="1"/>
  <c r="AG765" i="1"/>
  <c r="AG1449" i="1"/>
  <c r="AG124" i="1"/>
  <c r="AG457" i="1"/>
  <c r="AG720" i="1"/>
  <c r="AG950" i="1"/>
  <c r="AG1109" i="1"/>
  <c r="AG1258" i="1"/>
  <c r="AG499" i="1"/>
  <c r="AG634" i="1"/>
  <c r="AG890" i="1"/>
  <c r="AG790" i="1"/>
  <c r="AG1142" i="1"/>
  <c r="AG788" i="1"/>
  <c r="AG635" i="1"/>
  <c r="AG786" i="1"/>
  <c r="AG672" i="1"/>
  <c r="AG886" i="1"/>
  <c r="AG771" i="1"/>
  <c r="AG775" i="1"/>
  <c r="AG334" i="1"/>
  <c r="AG780" i="1"/>
  <c r="AG437" i="1"/>
  <c r="AG1085" i="1"/>
  <c r="AG777" i="1"/>
  <c r="AG1426" i="1"/>
  <c r="AG141" i="1"/>
  <c r="AG93" i="1"/>
  <c r="AG74" i="1"/>
  <c r="AG328" i="1"/>
  <c r="AG1452" i="1"/>
  <c r="AG1067" i="1"/>
  <c r="AG626" i="1"/>
  <c r="AG963" i="1"/>
  <c r="AG1245" i="1"/>
  <c r="AG1259" i="1"/>
  <c r="AG1383" i="1"/>
  <c r="AG764" i="1"/>
  <c r="AG763" i="1"/>
  <c r="AG245" i="1"/>
  <c r="AG1313" i="1"/>
  <c r="AG462" i="1"/>
  <c r="AG613" i="1"/>
  <c r="AG1037" i="1"/>
  <c r="AG319" i="1"/>
  <c r="AG589" i="1"/>
  <c r="AG1278" i="1"/>
  <c r="AG1069" i="1"/>
  <c r="AG642" i="1"/>
  <c r="AG752" i="1"/>
  <c r="AG61" i="1"/>
  <c r="AG1240" i="1"/>
  <c r="AG749" i="1"/>
  <c r="AG1158" i="1"/>
  <c r="AG1321" i="1"/>
  <c r="AG827" i="1"/>
  <c r="AG762" i="1"/>
  <c r="AG805" i="1"/>
  <c r="AG428" i="1"/>
  <c r="AG742" i="1"/>
  <c r="AG919" i="1"/>
  <c r="AG804" i="1"/>
  <c r="AG1175" i="1"/>
  <c r="AG46" i="1"/>
  <c r="AG737" i="1"/>
  <c r="AG101" i="1"/>
  <c r="AG293" i="1"/>
  <c r="AG1094" i="1"/>
  <c r="AG889" i="1"/>
  <c r="AG1160" i="1"/>
  <c r="AG731" i="1"/>
  <c r="AG122" i="1"/>
  <c r="AG949" i="1"/>
  <c r="AG1086" i="1"/>
  <c r="AG191" i="1"/>
  <c r="AG1362" i="1"/>
  <c r="AG333" i="1"/>
  <c r="AG217" i="1"/>
  <c r="AG723" i="1"/>
  <c r="AG1276" i="1"/>
  <c r="AG256" i="1"/>
  <c r="AG1388" i="1"/>
  <c r="AG596" i="1"/>
  <c r="AG718" i="1"/>
  <c r="AG665" i="1"/>
  <c r="AG288" i="1"/>
  <c r="AG264" i="1"/>
  <c r="AG900" i="1"/>
  <c r="AG713" i="1"/>
  <c r="AG3" i="1"/>
  <c r="AG116" i="1"/>
  <c r="AG809" i="1"/>
  <c r="AG1217" i="1"/>
  <c r="AG1324" i="1"/>
  <c r="AG707" i="1"/>
  <c r="AG1039" i="1"/>
  <c r="AG705" i="1"/>
  <c r="AG1403" i="1"/>
  <c r="AG408" i="1"/>
  <c r="AG1340" i="1"/>
  <c r="AG625" i="1"/>
  <c r="AG378" i="1"/>
  <c r="AG208" i="1"/>
  <c r="AG698" i="1"/>
  <c r="AG774" i="1"/>
  <c r="AG696" i="1"/>
  <c r="AG102" i="1"/>
  <c r="AG1378" i="1"/>
  <c r="AG1461" i="1"/>
  <c r="AG692" i="1"/>
  <c r="AG951" i="1"/>
  <c r="AG1422" i="1"/>
  <c r="AG107" i="1"/>
  <c r="AG877" i="1"/>
  <c r="AG1021" i="1"/>
  <c r="AG1084" i="1"/>
  <c r="AG1301" i="1"/>
  <c r="AG738" i="1"/>
  <c r="AG683" i="1"/>
  <c r="AG447" i="1"/>
  <c r="AG255" i="1"/>
  <c r="AG1408" i="1"/>
  <c r="AG113" i="1"/>
  <c r="AG678" i="1"/>
  <c r="AG520" i="1"/>
  <c r="AG407" i="1"/>
  <c r="AG1229" i="1"/>
  <c r="AG664" i="1"/>
  <c r="AG673" i="1"/>
  <c r="AG743" i="1"/>
  <c r="AG372" i="1"/>
  <c r="AG694" i="1"/>
  <c r="AG941" i="1"/>
  <c r="AG263" i="1"/>
  <c r="AG1135" i="1"/>
  <c r="AG1435" i="1"/>
  <c r="AG371" i="1"/>
  <c r="AG121" i="1"/>
  <c r="AG1428" i="1"/>
  <c r="AG968" i="1"/>
  <c r="AG681" i="1"/>
  <c r="AG59" i="1"/>
  <c r="AG523" i="1"/>
  <c r="AG490" i="1"/>
  <c r="AG657" i="1"/>
  <c r="AG1396" i="1"/>
  <c r="AG655" i="1"/>
  <c r="AG926" i="1"/>
  <c r="AG100" i="1"/>
  <c r="AG688" i="1"/>
  <c r="AG651" i="1"/>
  <c r="AG575" i="1"/>
  <c r="AG574" i="1"/>
  <c r="AG62" i="1"/>
  <c r="AG456" i="1"/>
  <c r="AG1456" i="1"/>
  <c r="AG546" i="1"/>
  <c r="AG1393" i="1"/>
  <c r="AG833" i="1"/>
  <c r="AG1269" i="1"/>
  <c r="AG1246" i="1"/>
  <c r="AG33" i="1"/>
  <c r="AG639" i="1"/>
  <c r="AG638" i="1"/>
  <c r="AG637" i="1"/>
  <c r="AG466" i="1"/>
  <c r="AG395" i="1"/>
  <c r="AG24" i="1"/>
  <c r="AG1026" i="1"/>
  <c r="AG632" i="1"/>
  <c r="AG699" i="1"/>
  <c r="AG332" i="1"/>
  <c r="AG552" i="1"/>
  <c r="AG398" i="1"/>
  <c r="AG624" i="1"/>
  <c r="AG669" i="1"/>
  <c r="AG283" i="1"/>
  <c r="AG330" i="1"/>
  <c r="AG1177" i="1"/>
  <c r="AG11" i="1"/>
  <c r="AG1326" i="1"/>
  <c r="AG1342" i="1"/>
  <c r="AG88" i="1"/>
  <c r="AG856" i="1"/>
  <c r="AG370" i="1"/>
  <c r="AG616" i="1"/>
  <c r="AG504" i="1"/>
  <c r="AG1241" i="1"/>
  <c r="AG516" i="1"/>
  <c r="AG1341" i="1"/>
  <c r="AG168" i="1"/>
  <c r="AG1400" i="1"/>
  <c r="AG1108" i="1"/>
  <c r="AG544" i="1"/>
  <c r="AG1013" i="1"/>
  <c r="AG1083" i="1"/>
  <c r="AG117" i="1"/>
  <c r="AG1081" i="1"/>
  <c r="AG603" i="1"/>
  <c r="AG1275" i="1"/>
  <c r="AG601" i="1"/>
  <c r="AG1071" i="1"/>
  <c r="AG946" i="1"/>
  <c r="AG598" i="1"/>
  <c r="AG1357" i="1"/>
  <c r="AG120" i="1"/>
  <c r="AG595" i="1"/>
  <c r="AG375" i="1"/>
  <c r="AG1446" i="1"/>
  <c r="AG879" i="1"/>
  <c r="AG591" i="1"/>
  <c r="AG446" i="1"/>
  <c r="AG363" i="1"/>
  <c r="AG282" i="1"/>
  <c r="AG1405" i="1"/>
  <c r="AG586" i="1"/>
  <c r="AG585" i="1"/>
  <c r="AG167" i="1"/>
  <c r="AG1216" i="1"/>
  <c r="AG853" i="1"/>
  <c r="AG581" i="1"/>
  <c r="AG58" i="1"/>
  <c r="AG660" i="1"/>
  <c r="AG480" i="1"/>
  <c r="AG165" i="1"/>
  <c r="AG390" i="1"/>
  <c r="AG711" i="1"/>
  <c r="AG1102" i="1"/>
  <c r="AG189" i="1"/>
  <c r="AG441" i="1"/>
  <c r="AG352" i="1"/>
  <c r="AG1350" i="1"/>
  <c r="AG1050" i="1"/>
  <c r="AG1365" i="1"/>
  <c r="AG250" i="1"/>
  <c r="AG1254" i="1"/>
  <c r="AG869" i="1"/>
  <c r="AG99" i="1"/>
  <c r="AG710" i="1"/>
  <c r="AG194" i="1"/>
  <c r="AG1146" i="1"/>
  <c r="AG761" i="1"/>
  <c r="AG559" i="1"/>
  <c r="AG424" i="1"/>
  <c r="AG557" i="1"/>
  <c r="AG1300" i="1"/>
  <c r="AG98" i="1"/>
  <c r="AG1224" i="1"/>
  <c r="AG553" i="1"/>
  <c r="AG406" i="1"/>
  <c r="AG1219" i="1"/>
  <c r="AG550" i="1"/>
  <c r="AG276" i="1"/>
  <c r="AG1029" i="1"/>
  <c r="AG1124" i="1"/>
  <c r="AG812" i="1"/>
  <c r="AG545" i="1"/>
  <c r="AG1044" i="1"/>
  <c r="AG1202" i="1"/>
  <c r="AG1345" i="1"/>
  <c r="AG1264" i="1"/>
  <c r="AG609" i="1"/>
  <c r="AG131" i="1"/>
  <c r="AG895" i="1"/>
  <c r="AG96" i="1"/>
  <c r="AG795" i="1"/>
  <c r="AG2" i="1"/>
  <c r="AG94" i="1"/>
  <c r="AG533" i="1"/>
  <c r="AG759" i="1"/>
  <c r="AG989" i="1"/>
  <c r="AG35" i="1"/>
  <c r="AG1445" i="1"/>
  <c r="AG297" i="1"/>
  <c r="AG411" i="1"/>
  <c r="AG1349" i="1"/>
  <c r="AG863" i="1"/>
  <c r="AG524" i="1"/>
  <c r="AG536" i="1"/>
  <c r="AG91" i="1"/>
  <c r="AG1145" i="1"/>
  <c r="AG1034" i="1"/>
  <c r="AG1247" i="1"/>
  <c r="AG608" i="1"/>
  <c r="AG1429" i="1"/>
  <c r="AG56" i="1"/>
  <c r="AG318" i="1"/>
  <c r="AG277" i="1"/>
  <c r="AG999" i="1"/>
  <c r="AG661" i="1"/>
  <c r="AG216" i="1"/>
  <c r="AG510" i="1"/>
  <c r="AG701" i="1"/>
  <c r="AG1058" i="1"/>
  <c r="AG507" i="1"/>
  <c r="AG501" i="1"/>
  <c r="AG1309" i="1"/>
  <c r="AG405" i="1"/>
  <c r="AG866" i="1"/>
  <c r="AG502" i="1"/>
  <c r="AG188" i="1"/>
  <c r="AG281" i="1"/>
  <c r="AG860" i="1"/>
  <c r="AG1438" i="1"/>
  <c r="AG497" i="1"/>
  <c r="AG496" i="1"/>
  <c r="AG573" i="1"/>
  <c r="AG733" i="1"/>
  <c r="AG308" i="1"/>
  <c r="AG492" i="1"/>
  <c r="AG491" i="1"/>
  <c r="AG623" i="1"/>
  <c r="AG758" i="1"/>
  <c r="AG588" i="1"/>
  <c r="AG500" i="1"/>
  <c r="AG303" i="1"/>
  <c r="AG485" i="1"/>
  <c r="AG484" i="1"/>
  <c r="AG1409" i="1"/>
  <c r="AG1374" i="1"/>
  <c r="AG481" i="1"/>
  <c r="AG1320" i="1"/>
  <c r="AG1415" i="1"/>
  <c r="AG1025" i="1"/>
  <c r="AG302" i="1"/>
  <c r="AG1214" i="1"/>
  <c r="AG1442" i="1"/>
  <c r="AG474" i="1"/>
  <c r="AG913" i="1"/>
  <c r="AG1036" i="1"/>
  <c r="AG883" i="1"/>
  <c r="AG1209" i="1"/>
  <c r="AG498" i="1"/>
  <c r="AG680" i="1"/>
  <c r="AG467" i="1"/>
  <c r="AG210" i="1"/>
  <c r="AG899" i="1"/>
  <c r="AG8" i="1"/>
  <c r="AG572" i="1"/>
  <c r="AG1248" i="1"/>
  <c r="AG119" i="1"/>
  <c r="AG460" i="1"/>
  <c r="AG1226" i="1"/>
  <c r="AG458" i="1"/>
  <c r="AG769" i="1"/>
  <c r="AG894" i="1"/>
  <c r="AG760" i="1"/>
  <c r="AG1005" i="1"/>
  <c r="AG1290" i="1"/>
  <c r="AG452" i="1"/>
  <c r="AG451" i="1"/>
  <c r="AG450" i="1"/>
  <c r="AG974" i="1"/>
  <c r="AG912" i="1"/>
  <c r="AG241" i="1"/>
  <c r="AG1028" i="1"/>
  <c r="AG730" i="1"/>
  <c r="AG444" i="1"/>
  <c r="AG162" i="1"/>
  <c r="AG1453" i="1"/>
  <c r="AG118" i="1"/>
  <c r="AG41" i="1"/>
  <c r="AG439" i="1"/>
  <c r="AG438" i="1"/>
  <c r="AG1035" i="1"/>
  <c r="AG436" i="1"/>
  <c r="AG844" i="1"/>
  <c r="AG434" i="1"/>
  <c r="AG433" i="1"/>
  <c r="AG432" i="1"/>
  <c r="AG756" i="1"/>
  <c r="AG956" i="1"/>
  <c r="AG111" i="1"/>
  <c r="AG1274" i="1"/>
  <c r="AG427" i="1"/>
  <c r="AG389" i="1"/>
  <c r="AG1344" i="1"/>
  <c r="AG139" i="1"/>
  <c r="AG1057" i="1"/>
  <c r="AG422" i="1"/>
  <c r="AG426" i="1"/>
  <c r="AG226" i="1"/>
  <c r="AG1167" i="1"/>
  <c r="AG526" i="1"/>
  <c r="AG850" i="1"/>
  <c r="AG1119" i="1"/>
  <c r="AG415" i="1"/>
  <c r="AG831" i="1"/>
  <c r="AG479" i="1"/>
  <c r="AG5" i="1"/>
  <c r="AG1376" i="1"/>
  <c r="AG1289" i="1"/>
  <c r="AG787" i="1"/>
  <c r="AG143" i="1"/>
  <c r="AG535" i="1"/>
  <c r="AG693" i="1"/>
  <c r="AG1230" i="1"/>
  <c r="AG97" i="1"/>
  <c r="AG662" i="1"/>
  <c r="AG1200" i="1"/>
  <c r="AG975" i="1"/>
  <c r="AG400" i="1"/>
  <c r="AG704" i="1"/>
  <c r="AG203" i="1"/>
  <c r="AG262" i="1"/>
  <c r="AG105" i="1"/>
  <c r="AG68" i="1"/>
  <c r="AG92" i="1"/>
  <c r="AG1056" i="1"/>
  <c r="AG174" i="1"/>
  <c r="AG1437" i="1"/>
  <c r="AG925" i="1"/>
  <c r="AG222" i="1"/>
  <c r="AG19" i="1"/>
  <c r="AG932" i="1"/>
  <c r="AG1176" i="1"/>
  <c r="AG385" i="1"/>
  <c r="AG1046" i="1"/>
  <c r="AG605" i="1"/>
  <c r="AG236" i="1"/>
  <c r="AG802" i="1"/>
  <c r="AG1423" i="1"/>
  <c r="AG1444" i="1"/>
  <c r="AG515" i="1"/>
  <c r="AG7" i="1"/>
  <c r="AG1075" i="1"/>
  <c r="AG201" i="1"/>
  <c r="AG221" i="1"/>
  <c r="AG321" i="1"/>
  <c r="AG728" i="1"/>
  <c r="AG641" i="1"/>
  <c r="AG296" i="1"/>
  <c r="AG663" i="1"/>
  <c r="AG617" i="1"/>
  <c r="AG367" i="1"/>
  <c r="AG911" i="1"/>
  <c r="AG365" i="1"/>
  <c r="AG972" i="1"/>
  <c r="AG478" i="1"/>
  <c r="AG587" i="1"/>
  <c r="AG1288" i="1"/>
  <c r="AG280" i="1"/>
  <c r="AG359" i="1"/>
  <c r="AG736" i="1"/>
  <c r="AG792" i="1"/>
  <c r="AG404" i="1"/>
  <c r="AG355" i="1"/>
  <c r="AG52" i="1"/>
  <c r="AG910" i="1"/>
  <c r="AG1356" i="1"/>
  <c r="AG1439" i="1"/>
  <c r="AG562" i="1"/>
  <c r="AG600" i="1"/>
  <c r="AG543" i="1"/>
  <c r="AG418" i="1"/>
  <c r="AG346" i="1"/>
  <c r="AG1251" i="1"/>
  <c r="AG37" i="1"/>
  <c r="AG343" i="1"/>
  <c r="AG1001" i="1"/>
  <c r="AG571" i="1"/>
  <c r="AG997" i="1"/>
  <c r="AG1049" i="1"/>
  <c r="AG1412" i="1"/>
  <c r="AG1123" i="1"/>
  <c r="AG931" i="1"/>
  <c r="AG335" i="1"/>
  <c r="AG1298" i="1"/>
  <c r="AG388" i="1"/>
  <c r="AG173" i="1"/>
  <c r="AG331" i="1"/>
  <c r="AG1053" i="1"/>
  <c r="AG489" i="1"/>
  <c r="AG1364" i="1"/>
  <c r="AG327" i="1"/>
  <c r="AG1186" i="1"/>
  <c r="AG325" i="1"/>
  <c r="AG1322" i="1"/>
  <c r="AG1398" i="1"/>
  <c r="AG1390" i="1"/>
  <c r="AG888" i="1"/>
  <c r="AG1237" i="1"/>
  <c r="AG1319" i="1"/>
  <c r="AG1235" i="1"/>
  <c r="AG897" i="1"/>
  <c r="AG316" i="1"/>
  <c r="AG1411" i="1"/>
  <c r="AG314" i="1"/>
  <c r="AG295" i="1"/>
  <c r="AG675" i="1"/>
  <c r="AG1401" i="1"/>
  <c r="AG22" i="1"/>
  <c r="AG309" i="1"/>
  <c r="AG1107" i="1"/>
  <c r="AG1329" i="1"/>
  <c r="AG306" i="1"/>
  <c r="AG529" i="1"/>
  <c r="AG1012" i="1"/>
  <c r="AG1253" i="1"/>
  <c r="AG594" i="1"/>
  <c r="AG612" i="1"/>
  <c r="AG755" i="1"/>
  <c r="AG961" i="1"/>
  <c r="AG298" i="1"/>
  <c r="AG435" i="1"/>
  <c r="AG679" i="1"/>
  <c r="AG1152" i="1"/>
  <c r="AG291" i="1"/>
  <c r="AG351" i="1"/>
  <c r="AG1144" i="1"/>
  <c r="AG558" i="1"/>
  <c r="AG198" i="1"/>
  <c r="AG38" i="1"/>
  <c r="AG615" i="1"/>
  <c r="AG258" i="1"/>
  <c r="AG806" i="1"/>
  <c r="AG1196" i="1"/>
  <c r="AG1020" i="1"/>
  <c r="AG527" i="1"/>
  <c r="AG1120" i="1"/>
  <c r="AG930" i="1"/>
  <c r="AG1434" i="1"/>
  <c r="AG423" i="1"/>
  <c r="AG990" i="1"/>
  <c r="AG1011" i="1"/>
  <c r="AG215" i="1"/>
  <c r="AG387" i="1"/>
  <c r="AG1312" i="1"/>
  <c r="AG1185" i="1"/>
  <c r="AG1267" i="1"/>
  <c r="AG514" i="1"/>
  <c r="AG270" i="1"/>
  <c r="AG808" i="1"/>
  <c r="AG868" i="1"/>
  <c r="AG768" i="1"/>
  <c r="AG266" i="1"/>
  <c r="AG265" i="1"/>
  <c r="AG541" i="1"/>
  <c r="AG1279" i="1"/>
  <c r="AG773" i="1"/>
  <c r="AG261" i="1"/>
  <c r="AG1138" i="1"/>
  <c r="AG1079" i="1"/>
  <c r="AG689" i="1"/>
  <c r="AG1127" i="1"/>
  <c r="AG477" i="1"/>
  <c r="AG607" i="1"/>
  <c r="AG735" i="1"/>
  <c r="AG253" i="1"/>
  <c r="AG13" i="1"/>
  <c r="AG1282" i="1"/>
  <c r="AG825" i="1"/>
  <c r="AG403" i="1"/>
  <c r="AG248" i="1"/>
  <c r="AG1184" i="1"/>
  <c r="AG1010" i="1"/>
  <c r="AG186" i="1"/>
  <c r="AG244" i="1"/>
  <c r="AG243" i="1"/>
  <c r="AG1193" i="1"/>
  <c r="AG138" i="1"/>
  <c r="AG1353" i="1"/>
  <c r="AG948" i="1"/>
  <c r="AG874" i="1"/>
  <c r="AG237" i="1"/>
  <c r="AG1066" i="1"/>
  <c r="AG254" i="1"/>
  <c r="AG234" i="1"/>
  <c r="AG1431" i="1"/>
  <c r="AG513" i="1"/>
  <c r="AG935" i="1"/>
  <c r="AG220" i="1"/>
  <c r="AG229" i="1"/>
  <c r="AG1311" i="1"/>
  <c r="AG227" i="1"/>
  <c r="AG1421" i="1"/>
  <c r="AG57" i="1"/>
  <c r="AG816" i="1"/>
  <c r="AG978" i="1"/>
  <c r="AG1007" i="1"/>
  <c r="AG684" i="1"/>
  <c r="AG1337" i="1"/>
  <c r="AG219" i="1"/>
  <c r="AG1027" i="1"/>
  <c r="AG322" i="1"/>
  <c r="AG640" i="1"/>
  <c r="AG584" i="1"/>
  <c r="AG1093" i="1"/>
  <c r="AG880" i="1"/>
  <c r="AG60" i="1"/>
  <c r="AG476" i="1"/>
  <c r="AG1280" i="1"/>
  <c r="AG421" i="1"/>
  <c r="AG463" i="1"/>
  <c r="AG836" i="1"/>
  <c r="AG206" i="1"/>
  <c r="AG205" i="1"/>
  <c r="AG132" i="1"/>
  <c r="AG725" i="1"/>
  <c r="AG202" i="1"/>
  <c r="AG1272" i="1"/>
  <c r="AG200" i="1"/>
  <c r="AG1149" i="1"/>
  <c r="AG1338" i="1"/>
  <c r="AG519" i="1"/>
  <c r="AG235" i="1"/>
  <c r="AG195" i="1"/>
  <c r="AG929" i="1"/>
  <c r="AG859" i="1"/>
  <c r="AG1343" i="1"/>
  <c r="AG1304" i="1"/>
  <c r="AG555" i="1"/>
  <c r="AG329" i="1"/>
  <c r="AG734" i="1"/>
  <c r="AG187" i="1"/>
  <c r="AG233" i="1"/>
  <c r="AG185" i="1"/>
  <c r="AG184" i="1"/>
  <c r="AG984" i="1"/>
  <c r="AG414" i="1"/>
  <c r="AG181" i="1"/>
  <c r="AG1450" i="1"/>
  <c r="AG729" i="1"/>
  <c r="AG1033" i="1"/>
  <c r="AG1188" i="1"/>
  <c r="AG858" i="1"/>
  <c r="AG648" i="1"/>
  <c r="AG1166" i="1"/>
  <c r="AG1055" i="1"/>
  <c r="AG172" i="1"/>
  <c r="AG1118" i="1"/>
  <c r="AG857" i="1"/>
  <c r="AG1373" i="1"/>
  <c r="AG909" i="1"/>
  <c r="AG240" i="1"/>
  <c r="AG166" i="1"/>
  <c r="AG78" i="1"/>
  <c r="AG1078" i="1"/>
  <c r="AG1433" i="1"/>
  <c r="AG645" i="1"/>
  <c r="AG1361" i="1"/>
  <c r="AG1174" i="1"/>
  <c r="AG1256" i="1"/>
  <c r="AG112" i="1"/>
  <c r="AG14" i="1"/>
  <c r="AG156" i="1"/>
  <c r="AG1148" i="1"/>
  <c r="AG908" i="1"/>
  <c r="AG1406" i="1"/>
  <c r="AG197" i="1"/>
  <c r="AG151" i="1"/>
  <c r="AG420" i="1"/>
  <c r="AG1092" i="1"/>
  <c r="AG148" i="1"/>
  <c r="AG147" i="1"/>
  <c r="AG146" i="1"/>
  <c r="AG1004" i="1"/>
  <c r="AG676" i="1"/>
  <c r="AG1234" i="1"/>
  <c r="AG142" i="1"/>
  <c r="AG1136" i="1"/>
  <c r="AG1126" i="1"/>
  <c r="AG719" i="1"/>
  <c r="AG445" i="1"/>
  <c r="AG746" i="1"/>
  <c r="AG824" i="1"/>
  <c r="AG1077" i="1"/>
  <c r="AG539" i="1"/>
  <c r="AG1190" i="1"/>
  <c r="AG1113" i="1"/>
  <c r="AG534" i="1"/>
  <c r="AG570" i="1"/>
  <c r="AG129" i="1"/>
  <c r="AG249" i="1"/>
  <c r="AG127" i="1"/>
  <c r="AG841" i="1"/>
  <c r="AG560" i="1"/>
  <c r="AG353" i="1"/>
  <c r="AG123" i="1"/>
  <c r="AG822" i="1"/>
  <c r="AG656" i="1"/>
  <c r="AG1359" i="1"/>
  <c r="AG569" i="1"/>
  <c r="AG386" i="1"/>
  <c r="AG401" i="1"/>
  <c r="AG1232" i="1"/>
  <c r="AG1068" i="1"/>
  <c r="AG1417" i="1"/>
  <c r="AG821" i="1"/>
  <c r="AG361" i="1"/>
  <c r="AG907" i="1"/>
  <c r="AG110" i="1"/>
  <c r="AG109" i="1"/>
  <c r="AG108" i="1"/>
  <c r="AG979" i="1"/>
  <c r="AG106" i="1"/>
  <c r="AG973" i="1"/>
  <c r="AG171" i="1"/>
  <c r="AG794" i="1"/>
  <c r="AG1008" i="1"/>
  <c r="AG260" i="1"/>
  <c r="AG27" i="1"/>
  <c r="AG51" i="1"/>
  <c r="AG1048" i="1"/>
  <c r="AG867" i="1"/>
  <c r="AG1006" i="1"/>
  <c r="AG95" i="1"/>
  <c r="AG650" i="1"/>
  <c r="AG64" i="1"/>
  <c r="AG115" i="1"/>
  <c r="AG209" i="1"/>
  <c r="AG90" i="1"/>
  <c r="AG242" i="1"/>
  <c r="AG745" i="1"/>
  <c r="AG1233" i="1"/>
  <c r="AG697" i="1"/>
  <c r="AG231" i="1"/>
  <c r="AG1197" i="1"/>
  <c r="AG83" i="1"/>
  <c r="AG940" i="1"/>
  <c r="AG81" i="1"/>
  <c r="AG356" i="1"/>
  <c r="AG79" i="1"/>
  <c r="AG350" i="1"/>
  <c r="AG77" i="1"/>
  <c r="AG76" i="1"/>
  <c r="AG473" i="1"/>
  <c r="AG865" i="1"/>
  <c r="AG275" i="1"/>
  <c r="AG1189" i="1"/>
  <c r="AG1105" i="1"/>
  <c r="AG70" i="1"/>
  <c r="AG1112" i="1"/>
  <c r="AG820" i="1"/>
  <c r="AG1352" i="1"/>
  <c r="AG1074" i="1"/>
  <c r="AG65" i="1"/>
  <c r="AG996" i="1"/>
  <c r="AG63" i="1"/>
  <c r="AG606" i="1"/>
  <c r="AG218" i="1"/>
  <c r="AG1441" i="1"/>
  <c r="AG962" i="1"/>
  <c r="AG299" i="1"/>
  <c r="AG835" i="1"/>
  <c r="AG279" i="1"/>
  <c r="AG1419" i="1"/>
  <c r="AG54" i="1"/>
  <c r="AG53" i="1"/>
  <c r="AG785" i="1"/>
  <c r="AG232" i="1"/>
  <c r="AG50" i="1"/>
  <c r="AG977" i="1"/>
  <c r="AG1172" i="1"/>
  <c r="AG1358" i="1"/>
  <c r="AG419" i="1"/>
  <c r="AG286" i="1"/>
  <c r="AG465" i="1"/>
  <c r="AG709" i="1"/>
  <c r="AG622" i="1"/>
  <c r="AG20" i="1"/>
  <c r="AG104" i="1"/>
  <c r="AG549" i="1"/>
  <c r="AG475" i="1"/>
  <c r="AG1333" i="1"/>
  <c r="AG1283" i="1"/>
  <c r="AG671" i="1"/>
  <c r="AG815" i="1"/>
  <c r="AG525" i="1"/>
  <c r="AG32" i="1"/>
  <c r="AG31" i="1"/>
  <c r="AG1019" i="1"/>
  <c r="AG1331" i="1"/>
  <c r="AG326" i="1"/>
  <c r="AG1227" i="1"/>
  <c r="AG561" i="1"/>
  <c r="AG25" i="1"/>
  <c r="AG1125" i="1"/>
  <c r="AG23" i="1"/>
  <c r="AG1372" i="1"/>
  <c r="AG384" i="1"/>
  <c r="AG614" i="1"/>
  <c r="AG39" i="1"/>
  <c r="AG522" i="1"/>
  <c r="AG17" i="1"/>
  <c r="AG593" i="1"/>
  <c r="AG1286" i="1"/>
  <c r="AG464" i="1"/>
  <c r="AG1392" i="1"/>
  <c r="AG274" i="1"/>
  <c r="AG161" i="1"/>
  <c r="AG10" i="1"/>
  <c r="AG976" i="1"/>
  <c r="AG1332" i="1"/>
  <c r="AG443" i="1"/>
  <c r="AG1207" i="1"/>
  <c r="AG402" i="1"/>
  <c r="AG1096" i="1"/>
  <c r="AG851" i="1"/>
  <c r="AG1023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2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" i="3"/>
  <c r="P30" i="7" l="1"/>
  <c r="G30" i="7"/>
  <c r="O30" i="7"/>
  <c r="AD15" i="5"/>
  <c r="AD9" i="5"/>
  <c r="F30" i="7"/>
  <c r="AD2" i="5"/>
  <c r="N30" i="7"/>
  <c r="AD3" i="5"/>
  <c r="AD8" i="5"/>
  <c r="AD10" i="5"/>
  <c r="M30" i="7"/>
  <c r="AD7" i="5"/>
  <c r="T30" i="7"/>
  <c r="L30" i="7"/>
  <c r="AD14" i="5"/>
  <c r="AD6" i="5"/>
  <c r="S30" i="7"/>
  <c r="K30" i="7"/>
  <c r="AD13" i="5"/>
  <c r="AD4" i="5"/>
  <c r="R30" i="7"/>
  <c r="J30" i="7"/>
  <c r="AD12" i="5"/>
  <c r="Q30" i="7"/>
  <c r="I30" i="7"/>
  <c r="AD11" i="5"/>
  <c r="AD5" i="5"/>
  <c r="S31" i="7"/>
  <c r="K31" i="7"/>
  <c r="F31" i="7"/>
  <c r="R31" i="7"/>
  <c r="J31" i="7"/>
  <c r="AE10" i="5"/>
  <c r="Q31" i="7"/>
  <c r="I31" i="7"/>
  <c r="AE15" i="5"/>
  <c r="AE9" i="5"/>
  <c r="AE5" i="5"/>
  <c r="AE2" i="5"/>
  <c r="P31" i="7"/>
  <c r="G31" i="7"/>
  <c r="AE3" i="5"/>
  <c r="AE8" i="5"/>
  <c r="O31" i="7"/>
  <c r="AE7" i="5"/>
  <c r="N31" i="7"/>
  <c r="AE14" i="5"/>
  <c r="AE6" i="5"/>
  <c r="AE4" i="5"/>
  <c r="AE11" i="5"/>
  <c r="M31" i="7"/>
  <c r="AE13" i="5"/>
  <c r="T31" i="7"/>
  <c r="L31" i="7"/>
  <c r="AE12" i="5"/>
  <c r="H30" i="7" l="1"/>
  <c r="H31" i="7"/>
</calcChain>
</file>

<file path=xl/sharedStrings.xml><?xml version="1.0" encoding="utf-8"?>
<sst xmlns="http://schemas.openxmlformats.org/spreadsheetml/2006/main" count="43221" uniqueCount="325">
  <si>
    <t>Id</t>
  </si>
  <si>
    <t>LotArea</t>
  </si>
  <si>
    <t>Street</t>
  </si>
  <si>
    <t>LotShape</t>
  </si>
  <si>
    <t>LandContour</t>
  </si>
  <si>
    <t>Utilities</t>
  </si>
  <si>
    <t>LotConfig</t>
  </si>
  <si>
    <t>Neighborhood</t>
  </si>
  <si>
    <t>BldgType</t>
  </si>
  <si>
    <t>HouseStyle</t>
  </si>
  <si>
    <t>YearBuilt</t>
  </si>
  <si>
    <t>RoofStyle</t>
  </si>
  <si>
    <t>Foundation</t>
  </si>
  <si>
    <t>BsmtExposure</t>
  </si>
  <si>
    <t>TotalBsmtSF</t>
  </si>
  <si>
    <t>CentralAir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</si>
  <si>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</si>
  <si>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</si>
  <si>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</si>
  <si>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</si>
  <si>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</si>
  <si>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</si>
  <si>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</si>
  <si>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</si>
  <si>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</si>
  <si>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GarageType</t>
  </si>
  <si>
    <t>GarageFinish</t>
  </si>
  <si>
    <t>GarageCars</t>
  </si>
  <si>
    <t>GarageArea</t>
  </si>
  <si>
    <t>PavedDrive</t>
  </si>
  <si>
    <t>WoodDeckSF</t>
  </si>
  <si>
    <t>OpenPorchSF</t>
  </si>
  <si>
    <t>EnclosedPorch</t>
  </si>
  <si>
    <t>ScreenPorch</t>
  </si>
  <si>
    <t>PoolArea</t>
  </si>
  <si>
    <t>Fence</t>
  </si>
  <si>
    <t>YrSold</t>
  </si>
  <si>
    <t>SaleType</t>
  </si>
  <si>
    <t>SaleCondition</t>
  </si>
  <si>
    <t>SalePrice</t>
  </si>
  <si>
    <t>Pave</t>
  </si>
  <si>
    <t>NA</t>
  </si>
  <si>
    <t>Reg</t>
  </si>
  <si>
    <t>Lvl</t>
  </si>
  <si>
    <t>AllPub</t>
  </si>
  <si>
    <t>Inside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</si>
  <si>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</si>
  <si>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</si>
  <si>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</si>
  <si>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</si>
  <si>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</si>
  <si>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</si>
  <si>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</si>
  <si>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</si>
  <si>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</si>
  <si>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</si>
  <si>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</si>
  <si>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</si>
  <si>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Unf</t>
  </si>
  <si>
    <t>Ex</t>
  </si>
  <si>
    <t>Y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</si>
  <si>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</si>
  <si>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</si>
  <si>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</si>
  <si>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</si>
  <si>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</si>
  <si>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</si>
  <si>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</si>
  <si>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</si>
  <si>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</si>
  <si>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CBlock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</si>
  <si>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</si>
  <si>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</si>
  <si>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</si>
  <si>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</si>
  <si>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</si>
  <si>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</si>
  <si>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</si>
  <si>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</si>
  <si>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</si>
  <si>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</si>
  <si>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</si>
  <si>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</si>
  <si>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</si>
  <si>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</si>
  <si>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</si>
  <si>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</si>
  <si>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</si>
  <si>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</si>
  <si>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</si>
  <si>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</si>
  <si>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</si>
  <si>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OldTown</t>
  </si>
  <si>
    <t>Artery</t>
  </si>
  <si>
    <t>Fa</t>
  </si>
  <si>
    <t>BrkSide</t>
  </si>
  <si>
    <t>2fmCon</t>
  </si>
  <si>
    <t>1.5Unf</t>
  </si>
  <si>
    <t>Sawyer</t>
  </si>
  <si>
    <t>Hip</t>
  </si>
  <si>
    <t>NridgHt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</si>
  <si>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</si>
  <si>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</si>
  <si>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</si>
  <si>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</si>
  <si>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</si>
  <si>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</si>
  <si>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</si>
  <si>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</si>
  <si>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GdPrv</t>
  </si>
  <si>
    <t>CulDSac</t>
  </si>
  <si>
    <t>Duplex</t>
  </si>
  <si>
    <t>Slab</t>
  </si>
  <si>
    <t>CarPort</t>
  </si>
  <si>
    <t>SawyerW</t>
  </si>
  <si>
    <t>RRAe</t>
  </si>
  <si>
    <t>COD</t>
  </si>
  <si>
    <t>Grvl</t>
  </si>
  <si>
    <t>Bnk</t>
  </si>
  <si>
    <t>IDOTRR</t>
  </si>
  <si>
    <t>N</t>
  </si>
  <si>
    <t>MeadowV</t>
  </si>
  <si>
    <t>TwnhsE</t>
  </si>
  <si>
    <t>CmentBd</t>
  </si>
  <si>
    <t>RRNn</t>
  </si>
  <si>
    <t>Gambrel</t>
  </si>
  <si>
    <t>Edwards</t>
  </si>
  <si>
    <t>AsbShng</t>
  </si>
  <si>
    <t>AdjLand</t>
  </si>
  <si>
    <t>Timber</t>
  </si>
  <si>
    <t>P</t>
  </si>
  <si>
    <t>SFoyer</t>
  </si>
  <si>
    <t>Gilbert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</si>
  <si>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</si>
  <si>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</si>
  <si>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</si>
  <si>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</si>
  <si>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</si>
  <si>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</si>
  <si>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</si>
  <si>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</si>
  <si>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</si>
  <si>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</si>
  <si>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</si>
  <si>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ConLD</t>
  </si>
  <si>
    <t>Basment</t>
  </si>
  <si>
    <t>Alloca</t>
  </si>
  <si>
    <t>Mansard</t>
  </si>
  <si>
    <t>Po</t>
  </si>
  <si>
    <t>Flat</t>
  </si>
  <si>
    <t>Metal</t>
  </si>
  <si>
    <t>NPkVill</t>
  </si>
  <si>
    <t>2Types</t>
  </si>
  <si>
    <t>MnWw</t>
  </si>
  <si>
    <t>Family</t>
  </si>
  <si>
    <t>ConLI</t>
  </si>
  <si>
    <t>WdShake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</si>
  <si>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</si>
  <si>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</si>
  <si>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</si>
  <si>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</si>
  <si>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</si>
  <si>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</si>
  <si>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</si>
  <si>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</si>
  <si>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</si>
  <si>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</si>
  <si>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</si>
  <si>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</si>
  <si>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</si>
  <si>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</si>
  <si>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Tar&amp;Grv</t>
  </si>
  <si>
    <t>Other</t>
  </si>
  <si>
    <t>Blueste</t>
  </si>
  <si>
    <t>Oth</t>
  </si>
  <si>
    <t>NoSeWa</t>
  </si>
  <si>
    <t>Roll</t>
  </si>
  <si>
    <t>ClyTile</t>
  </si>
  <si>
    <t>Data type</t>
  </si>
  <si>
    <t>int64</t>
  </si>
  <si>
    <t>object</t>
  </si>
  <si>
    <t>RoofMaterial</t>
  </si>
  <si>
    <t>YearRemodelled</t>
  </si>
  <si>
    <t>Condition</t>
  </si>
  <si>
    <t>Exterior</t>
  </si>
  <si>
    <t>ExterQuality</t>
  </si>
  <si>
    <t>BsmtQuality</t>
  </si>
  <si>
    <t>HeatingQuality</t>
  </si>
  <si>
    <t>FireplaceQuality</t>
  </si>
  <si>
    <t>PoolQuality</t>
  </si>
  <si>
    <t>float64</t>
  </si>
  <si>
    <t>Description</t>
  </si>
  <si>
    <t>Unique value assigned to each residential property</t>
  </si>
  <si>
    <t>Condition of the residential property</t>
  </si>
  <si>
    <t>Kitchen quality of the house</t>
  </si>
  <si>
    <t>Year built of the house</t>
  </si>
  <si>
    <t>Year remodelled of the house</t>
  </si>
  <si>
    <t>Roof style of the house</t>
  </si>
  <si>
    <t>Exterior quality of the house</t>
  </si>
  <si>
    <t>Type of foundation used to construct the house</t>
  </si>
  <si>
    <t>Total Basement surface area of the house</t>
  </si>
  <si>
    <t>Roof material used</t>
  </si>
  <si>
    <t>Central air conditioning is provided or not</t>
  </si>
  <si>
    <t>Number of bedrooms above Ground</t>
  </si>
  <si>
    <t>Kitchen above ground</t>
  </si>
  <si>
    <t>Total number of rooms above ground</t>
  </si>
  <si>
    <t>Number of fireplaces in the house</t>
  </si>
  <si>
    <t>Quality of the fireplace</t>
  </si>
  <si>
    <t>Space for number of cars in Garage</t>
  </si>
  <si>
    <t>Quality of garage</t>
  </si>
  <si>
    <t>Total wood surface area on the exterior of the house</t>
  </si>
  <si>
    <t>Pool quality of the house</t>
  </si>
  <si>
    <t>Month of sale</t>
  </si>
  <si>
    <t>Year of sale</t>
  </si>
  <si>
    <t>Type of sale</t>
  </si>
  <si>
    <t>Condition of sale</t>
  </si>
  <si>
    <t>MonthSold</t>
  </si>
  <si>
    <t>KitchenQuality</t>
  </si>
  <si>
    <t>GarageQuality</t>
  </si>
  <si>
    <t>OverallQuality</t>
  </si>
  <si>
    <t>MSZoning</t>
  </si>
  <si>
    <t>RL</t>
  </si>
  <si>
    <t>RM</t>
  </si>
  <si>
    <t>C (all)</t>
  </si>
  <si>
    <t>FV</t>
  </si>
  <si>
    <t>RH</t>
  </si>
  <si>
    <t>No of values</t>
  </si>
  <si>
    <t>No of missing values</t>
  </si>
  <si>
    <t>Mean</t>
  </si>
  <si>
    <t>Minimum</t>
  </si>
  <si>
    <t>1st percentile</t>
  </si>
  <si>
    <t>5th percentile</t>
  </si>
  <si>
    <t>10th percentile</t>
  </si>
  <si>
    <t>Quartile 1</t>
  </si>
  <si>
    <t xml:space="preserve">Quartile 2 </t>
  </si>
  <si>
    <t>Quartile 3</t>
  </si>
  <si>
    <t>90th percentile</t>
  </si>
  <si>
    <t>95th percentile</t>
  </si>
  <si>
    <t>99th percentile</t>
  </si>
  <si>
    <t>Maximum</t>
  </si>
  <si>
    <t>SeasonPorch</t>
  </si>
  <si>
    <t>Nominal</t>
  </si>
  <si>
    <t>Identifies the general zoning classification of the sale</t>
  </si>
  <si>
    <t>MSSubClass</t>
  </si>
  <si>
    <t>Identifies the type of dwelling involved in the sale.</t>
  </si>
  <si>
    <t>Linear feet of street connected to property</t>
  </si>
  <si>
    <t>LotFrontage</t>
  </si>
  <si>
    <t>Variable</t>
  </si>
  <si>
    <t>type</t>
  </si>
  <si>
    <t>Numerical</t>
  </si>
  <si>
    <t>Discrete</t>
  </si>
  <si>
    <t>Categorical</t>
  </si>
  <si>
    <t>Continuous</t>
  </si>
  <si>
    <t>Ordinal</t>
  </si>
  <si>
    <t>Type of road access to property</t>
  </si>
  <si>
    <t>Lot size in square feet</t>
  </si>
  <si>
    <t>General shape of property</t>
  </si>
  <si>
    <t>Flatness of the property</t>
  </si>
  <si>
    <t>Type of utilities available</t>
  </si>
  <si>
    <t>Lot configuration/Type defined on number of frontages for the house</t>
  </si>
  <si>
    <t>Physical locations within Ames city limits (map available)</t>
  </si>
  <si>
    <t>Type of dwelling</t>
  </si>
  <si>
    <t>Style of dwelling</t>
  </si>
  <si>
    <t>Rates the overall material and finish of the house</t>
  </si>
  <si>
    <t>Exterior covering on house</t>
  </si>
  <si>
    <t>Evaluates the height of the basement</t>
  </si>
  <si>
    <t>Refers to walkout or garden level walls</t>
  </si>
  <si>
    <t>Heating quality and condition</t>
  </si>
  <si>
    <t>Above grade (ground) living area square feet</t>
  </si>
  <si>
    <t>Garage location</t>
  </si>
  <si>
    <t>Interior finish of the garage</t>
  </si>
  <si>
    <t>Area of garage in square feet</t>
  </si>
  <si>
    <t>Paved driveway</t>
  </si>
  <si>
    <t>Open porch area in square feet</t>
  </si>
  <si>
    <t>Enclosed porch area in square feet</t>
  </si>
  <si>
    <t>Screen porch area in square feet</t>
  </si>
  <si>
    <t xml:space="preserve">Three season porch area in square feet
</t>
  </si>
  <si>
    <t>Area of the pool in square feet</t>
  </si>
  <si>
    <t>Fence quality</t>
  </si>
  <si>
    <t>Sale price of the house $$</t>
  </si>
  <si>
    <t>Bath</t>
  </si>
  <si>
    <t>BsmtBath</t>
  </si>
  <si>
    <t>Number of baths in Basement (Full bath + half bath)</t>
  </si>
  <si>
    <t>Number of baths in the house (Full bath + half bath)</t>
  </si>
  <si>
    <t>Column Name</t>
  </si>
  <si>
    <t>% of missing values</t>
  </si>
  <si>
    <t>Row Labels</t>
  </si>
  <si>
    <t>Grand Total</t>
  </si>
  <si>
    <t>Column Labels</t>
  </si>
  <si>
    <t>1872-1881</t>
  </si>
  <si>
    <t>1882-1891</t>
  </si>
  <si>
    <t>1892-1901</t>
  </si>
  <si>
    <t>1902-1911</t>
  </si>
  <si>
    <t>1912-1921</t>
  </si>
  <si>
    <t>1922-1931</t>
  </si>
  <si>
    <t>1932-1941</t>
  </si>
  <si>
    <t>1942-1951</t>
  </si>
  <si>
    <t>1952-1961</t>
  </si>
  <si>
    <t>1962-1971</t>
  </si>
  <si>
    <t>1972-1981</t>
  </si>
  <si>
    <t>1982-1991</t>
  </si>
  <si>
    <t>1992-2001</t>
  </si>
  <si>
    <t>2002-2011</t>
  </si>
  <si>
    <t>Count of BldgType</t>
  </si>
  <si>
    <t>Story for peak decline at 1982-1991</t>
  </si>
  <si>
    <t>Kitchen</t>
  </si>
  <si>
    <t>Sum of SalePrice</t>
  </si>
  <si>
    <t>Crawford</t>
  </si>
  <si>
    <t>Somerset</t>
  </si>
  <si>
    <t>Binned values of BsmtSF</t>
  </si>
  <si>
    <t>Average of SalePrice</t>
  </si>
  <si>
    <t xml:space="preserve">Bloomington </t>
  </si>
  <si>
    <t xml:space="preserve">Bluestem </t>
  </si>
  <si>
    <t>College Cr</t>
  </si>
  <si>
    <t>Neighbourhood</t>
  </si>
  <si>
    <t>No of houses</t>
  </si>
  <si>
    <t>Avg Price</t>
  </si>
  <si>
    <t>Names = highest no of houses</t>
  </si>
  <si>
    <t>NORTH RIDGE = highest avg salesprice</t>
  </si>
  <si>
    <t>ZipCode</t>
  </si>
  <si>
    <t>Neighbourhood name</t>
  </si>
  <si>
    <t>M</t>
  </si>
  <si>
    <t>H</t>
  </si>
  <si>
    <t>L</t>
  </si>
  <si>
    <t>Sum of Avg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</si>
</sst>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1" fillId="2" borderId="4" xfId="0" applyNumberFormat="1" applyFont="1" applyFill="1" applyBorder="1" applyAlignment="1">
      <alignment wrapText="1"/>
    </xf>
    <xf numFmtId="2" fontId="0" fillId="0" borderId="1" xfId="0" applyNumberFormat="1" applyBorder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5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[ML_Housing.v.2.0_with zipcodes.xlsx]Year_typeOfBuilding!PivotTable2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Year_typeOfBuilding!$B$3:$B$4</c:f>
              <c:strCache>
                <c:ptCount val="1"/>
                <c:pt idx="0">
                  <c:v>1Fam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Year_typeOfBuilding!$B$5:$B$19</c:f>
              <c:numCache>
                <c:formatCode>General</c:formatCode>
                <c:ptCount val="14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18</c:v>
                </c:pt>
                <c:pt idx="4">
                  <c:v>72</c:v>
                </c:pt>
                <c:pt idx="5">
                  <c:v>75</c:v>
                </c:pt>
                <c:pt idx="6">
                  <c:v>67</c:v>
                </c:pt>
                <c:pt idx="7">
                  <c:v>64</c:v>
                </c:pt>
                <c:pt idx="8">
                  <c:v>159</c:v>
                </c:pt>
                <c:pt idx="9">
                  <c:v>157</c:v>
                </c:pt>
                <c:pt idx="10">
                  <c:v>107</c:v>
                </c:pt>
                <c:pt idx="11">
                  <c:v>53</c:v>
                </c:pt>
                <c:pt idx="12">
                  <c:v>158</c:v>
                </c:pt>
                <c:pt idx="13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0F-4B81-BC9D-2BA6767FFDB9}"/>
            </c:ext>
          </c:extLst>
        </c:ser>
        <c:ser>
          <c:idx val="1"/>
          <c:order val="1"/>
          <c:tx>
            <c:strRef>
              <c:f>Year_typeOfBuilding!$C$3:$C$4</c:f>
              <c:strCache>
                <c:ptCount val="1"/>
                <c:pt idx="0">
                  <c:v>2fmCon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Year_typeOfBuilding!$C$5:$C$19</c:f>
              <c:numCache>
                <c:formatCode>General</c:formatCode>
                <c:ptCount val="14"/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0F-4B81-BC9D-2BA6767FFDB9}"/>
            </c:ext>
          </c:extLst>
        </c:ser>
        <c:ser>
          <c:idx val="2"/>
          <c:order val="2"/>
          <c:tx>
            <c:strRef>
              <c:f>Year_typeOfBuilding!$D$3:$D$4</c:f>
              <c:strCache>
                <c:ptCount val="1"/>
                <c:pt idx="0">
                  <c:v>Duplex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Year_typeOfBuilding!$D$5:$D$19</c:f>
              <c:numCache>
                <c:formatCode>General</c:formatCode>
                <c:ptCount val="14"/>
                <c:pt idx="2">
                  <c:v>1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19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10F-4B81-BC9D-2BA6767FFDB9}"/>
            </c:ext>
          </c:extLst>
        </c:ser>
        <c:ser>
          <c:idx val="3"/>
          <c:order val="3"/>
          <c:tx>
            <c:strRef>
              <c:f>Year_typeOfBuilding!$E$3:$E$4</c:f>
              <c:strCache>
                <c:ptCount val="1"/>
                <c:pt idx="0">
                  <c:v>Twnhs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Year_typeOfBuilding!$E$5:$E$19</c:f>
              <c:numCache>
                <c:formatCode>General</c:formatCode>
                <c:ptCount val="14"/>
                <c:pt idx="9">
                  <c:v>10</c:v>
                </c:pt>
                <c:pt idx="10">
                  <c:v>13</c:v>
                </c:pt>
                <c:pt idx="12">
                  <c:v>9</c:v>
                </c:pt>
                <c:pt idx="1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0F-4B81-BC9D-2BA6767FFDB9}"/>
            </c:ext>
          </c:extLst>
        </c:ser>
        <c:ser>
          <c:idx val="4"/>
          <c:order val="4"/>
          <c:tx>
            <c:strRef>
              <c:f>Year_typeOfBuilding!$F$3:$F$4</c:f>
              <c:strCache>
                <c:ptCount val="1"/>
                <c:pt idx="0">
                  <c:v>TwnhsE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Year_typeOfBuilding!$F$5:$F$19</c:f>
              <c:numCache>
                <c:formatCode>General</c:formatCode>
                <c:ptCount val="14"/>
                <c:pt idx="9">
                  <c:v>6</c:v>
                </c:pt>
                <c:pt idx="10">
                  <c:v>18</c:v>
                </c:pt>
                <c:pt idx="11">
                  <c:v>7</c:v>
                </c:pt>
                <c:pt idx="12">
                  <c:v>22</c:v>
                </c:pt>
                <c:pt idx="1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0F-4B81-BC9D-2BA6767FF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8418104"/>
        <c:axId val="678419704"/>
      </c:barChart>
      <c:catAx>
        <c:axId val="678418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19704"/>
        <c:crosses val="autoZero"/>
        <c:auto val="1"/>
        <c:lblAlgn val="ctr"/>
        <c:lblOffset val="100"/>
        <c:noMultiLvlLbl val="0"/>
      </c:catAx>
      <c:valAx>
        <c:axId val="67841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1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[ML_Housing.v.2.0_with zipcodes.xlsx]Year_typeOfBuilding!PivotTable2</c:name>
    <c:fmtId val="1"/>
  </c:pivotSource>
  <c:chart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Year_typeOfBuilding!$B$3:$B$4</c:f>
              <c:strCache>
                <c:ptCount val="1"/>
                <c:pt idx="0">
                  <c:v>1Fam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Year_typeOfBuilding!$B$5:$B$19</c:f>
              <c:numCache>
                <c:formatCode>General</c:formatCode>
                <c:ptCount val="14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18</c:v>
                </c:pt>
                <c:pt idx="4">
                  <c:v>72</c:v>
                </c:pt>
                <c:pt idx="5">
                  <c:v>75</c:v>
                </c:pt>
                <c:pt idx="6">
                  <c:v>67</c:v>
                </c:pt>
                <c:pt idx="7">
                  <c:v>64</c:v>
                </c:pt>
                <c:pt idx="8">
                  <c:v>159</c:v>
                </c:pt>
                <c:pt idx="9">
                  <c:v>157</c:v>
                </c:pt>
                <c:pt idx="10">
                  <c:v>107</c:v>
                </c:pt>
                <c:pt idx="11">
                  <c:v>53</c:v>
                </c:pt>
                <c:pt idx="12">
                  <c:v>158</c:v>
                </c:pt>
                <c:pt idx="13">
                  <c:v>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6-4C47-B215-567DE28E0555}"/>
            </c:ext>
          </c:extLst>
        </c:ser>
        <c:ser>
          <c:idx val="1"/>
          <c:order val="1"/>
          <c:tx>
            <c:strRef>
              <c:f>Year_typeOfBuilding!$C$3:$C$4</c:f>
              <c:strCache>
                <c:ptCount val="1"/>
                <c:pt idx="0">
                  <c:v>2fmCon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Year_typeOfBuilding!$C$5:$C$19</c:f>
              <c:numCache>
                <c:formatCode>General</c:formatCode>
                <c:ptCount val="14"/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86-4C47-B215-567DE28E0555}"/>
            </c:ext>
          </c:extLst>
        </c:ser>
        <c:ser>
          <c:idx val="2"/>
          <c:order val="2"/>
          <c:tx>
            <c:strRef>
              <c:f>Year_typeOfBuilding!$D$3:$D$4</c:f>
              <c:strCache>
                <c:ptCount val="1"/>
                <c:pt idx="0">
                  <c:v>Duplex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Year_typeOfBuilding!$D$5:$D$19</c:f>
              <c:numCache>
                <c:formatCode>General</c:formatCode>
                <c:ptCount val="14"/>
                <c:pt idx="2">
                  <c:v>1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19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6-4C47-B215-567DE28E0555}"/>
            </c:ext>
          </c:extLst>
        </c:ser>
        <c:ser>
          <c:idx val="3"/>
          <c:order val="3"/>
          <c:tx>
            <c:strRef>
              <c:f>Year_typeOfBuilding!$E$3:$E$4</c:f>
              <c:strCache>
                <c:ptCount val="1"/>
                <c:pt idx="0">
                  <c:v>Twnhs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Year_typeOfBuilding!$E$5:$E$19</c:f>
              <c:numCache>
                <c:formatCode>General</c:formatCode>
                <c:ptCount val="14"/>
                <c:pt idx="9">
                  <c:v>10</c:v>
                </c:pt>
                <c:pt idx="10">
                  <c:v>13</c:v>
                </c:pt>
                <c:pt idx="12">
                  <c:v>9</c:v>
                </c:pt>
                <c:pt idx="1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6-4C47-B215-567DE28E0555}"/>
            </c:ext>
          </c:extLst>
        </c:ser>
        <c:ser>
          <c:idx val="4"/>
          <c:order val="4"/>
          <c:tx>
            <c:strRef>
              <c:f>Year_typeOfBuilding!$F$3:$F$4</c:f>
              <c:strCache>
                <c:ptCount val="1"/>
                <c:pt idx="0">
                  <c:v>TwnhsE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Year_typeOfBuilding!$F$5:$F$19</c:f>
              <c:numCache>
                <c:formatCode>General</c:formatCode>
                <c:ptCount val="14"/>
                <c:pt idx="9">
                  <c:v>6</c:v>
                </c:pt>
                <c:pt idx="10">
                  <c:v>18</c:v>
                </c:pt>
                <c:pt idx="11">
                  <c:v>7</c:v>
                </c:pt>
                <c:pt idx="12">
                  <c:v>22</c:v>
                </c:pt>
                <c:pt idx="1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86-4C47-B215-567DE28E05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1687056"/>
        <c:axId val="711688016"/>
      </c:lineChart>
      <c:catAx>
        <c:axId val="7116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688016"/>
        <c:crosses val="autoZero"/>
        <c:auto val="1"/>
        <c:lblAlgn val="ctr"/>
        <c:lblOffset val="100"/>
        <c:noMultiLvlLbl val="0"/>
      </c:catAx>
      <c:valAx>
        <c:axId val="711688016"/>
        <c:scaling>
          <c:orientation val="minMax"/>
          <c:max val="3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168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[ML_Housing.v.2.0_with zipcodes.xlsx]Year_typeOfBuilding!PivotTable2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Year_typeOfBuilding!$C$3:$C$4</c:f>
              <c:strCache>
                <c:ptCount val="1"/>
                <c:pt idx="0">
                  <c:v>2fmCon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Year_typeOfBuilding!$C$5:$C$19</c:f>
              <c:numCache>
                <c:formatCode>General</c:formatCode>
                <c:ptCount val="14"/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8-47FB-8E49-5BD035651EAD}"/>
            </c:ext>
          </c:extLst>
        </c:ser>
        <c:ser>
          <c:idx val="2"/>
          <c:order val="2"/>
          <c:tx>
            <c:strRef>
              <c:f>Year_typeOfBuilding!$D$3:$D$4</c:f>
              <c:strCache>
                <c:ptCount val="1"/>
                <c:pt idx="0">
                  <c:v>Duplex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Year_typeOfBuilding!$D$5:$D$19</c:f>
              <c:numCache>
                <c:formatCode>General</c:formatCode>
                <c:ptCount val="14"/>
                <c:pt idx="2">
                  <c:v>1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19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78-47FB-8E49-5BD035651EAD}"/>
            </c:ext>
          </c:extLst>
        </c:ser>
        <c:ser>
          <c:idx val="3"/>
          <c:order val="3"/>
          <c:tx>
            <c:strRef>
              <c:f>Year_typeOfBuilding!$E$3:$E$4</c:f>
              <c:strCache>
                <c:ptCount val="1"/>
                <c:pt idx="0">
                  <c:v>Twnhs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Year_typeOfBuilding!$E$5:$E$19</c:f>
              <c:numCache>
                <c:formatCode>General</c:formatCode>
                <c:ptCount val="14"/>
                <c:pt idx="9">
                  <c:v>10</c:v>
                </c:pt>
                <c:pt idx="10">
                  <c:v>13</c:v>
                </c:pt>
                <c:pt idx="12">
                  <c:v>9</c:v>
                </c:pt>
                <c:pt idx="1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78-47FB-8E49-5BD035651EAD}"/>
            </c:ext>
          </c:extLst>
        </c:ser>
        <c:ser>
          <c:idx val="4"/>
          <c:order val="4"/>
          <c:tx>
            <c:strRef>
              <c:f>Year_typeOfBuilding!$F$3:$F$4</c:f>
              <c:strCache>
                <c:ptCount val="1"/>
                <c:pt idx="0">
                  <c:v>TwnhsE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Year_typeOfBuilding!$F$5:$F$19</c:f>
              <c:numCache>
                <c:formatCode>General</c:formatCode>
                <c:ptCount val="14"/>
                <c:pt idx="9">
                  <c:v>6</c:v>
                </c:pt>
                <c:pt idx="10">
                  <c:v>18</c:v>
                </c:pt>
                <c:pt idx="11">
                  <c:v>7</c:v>
                </c:pt>
                <c:pt idx="12">
                  <c:v>22</c:v>
                </c:pt>
                <c:pt idx="1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78-47FB-8E49-5BD035651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8670032"/>
        <c:axId val="638670352"/>
      </c:barChart>
      <c:lineChart>
        <c:grouping val="standard"/>
        <c:varyColors val="0"/>
        <c:ser>
          <c:idx val="0"/>
          <c:order val="0"/>
          <c:tx>
            <c:strRef>
              <c:f>Year_typeOfBuilding!$B$3:$B$4</c:f>
              <c:strCache>
                <c:ptCount val="1"/>
                <c:pt idx="0">
                  <c:v>1Fam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Year_typeOfBuilding!$B$5:$B$19</c:f>
              <c:numCache>
                <c:formatCode>General</c:formatCode>
                <c:ptCount val="14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18</c:v>
                </c:pt>
                <c:pt idx="4">
                  <c:v>72</c:v>
                </c:pt>
                <c:pt idx="5">
                  <c:v>75</c:v>
                </c:pt>
                <c:pt idx="6">
                  <c:v>67</c:v>
                </c:pt>
                <c:pt idx="7">
                  <c:v>64</c:v>
                </c:pt>
                <c:pt idx="8">
                  <c:v>159</c:v>
                </c:pt>
                <c:pt idx="9">
                  <c:v>157</c:v>
                </c:pt>
                <c:pt idx="10">
                  <c:v>107</c:v>
                </c:pt>
                <c:pt idx="11">
                  <c:v>53</c:v>
                </c:pt>
                <c:pt idx="12">
                  <c:v>158</c:v>
                </c:pt>
                <c:pt idx="13">
                  <c:v>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8-47FB-8E49-5BD035651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662992"/>
        <c:axId val="638664912"/>
      </c:lineChart>
      <c:catAx>
        <c:axId val="63866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64912"/>
        <c:crosses val="autoZero"/>
        <c:auto val="1"/>
        <c:lblAlgn val="ctr"/>
        <c:lblOffset val="100"/>
        <c:noMultiLvlLbl val="0"/>
      </c:catAx>
      <c:valAx>
        <c:axId val="63866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</a:t>
                </a:r>
                <a:r>
                  <a:rPr lang="en-IN" baseline="0"/>
                  <a:t> of buildings</a:t>
                </a:r>
              </a:p>
              <a:p>
                <a:pPr>
                  <a:defRPr/>
                </a:pPr>
                <a:r>
                  <a:rPr lang="en-IN" baseline="0"/>
                  <a:t>(1Fam)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62992"/>
        <c:crosses val="autoZero"/>
        <c:crossBetween val="between"/>
      </c:valAx>
      <c:valAx>
        <c:axId val="6386703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buildings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70032"/>
        <c:crosses val="max"/>
        <c:crossBetween val="between"/>
      </c:valAx>
      <c:catAx>
        <c:axId val="638670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8670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100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[ML_Housing.v.2.0_with zipcodes.xlsx]Year_typeOfBuilding!PivotTable2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Year_typeOfBuilding!$C$3:$C$4</c:f>
              <c:strCache>
                <c:ptCount val="1"/>
                <c:pt idx="0">
                  <c:v>2fmCon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Year_typeOfBuilding!$C$5:$C$19</c:f>
              <c:numCache>
                <c:formatCode>General</c:formatCode>
                <c:ptCount val="14"/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63-4719-870B-B72873C28CEB}"/>
            </c:ext>
          </c:extLst>
        </c:ser>
        <c:ser>
          <c:idx val="2"/>
          <c:order val="2"/>
          <c:tx>
            <c:strRef>
              <c:f>Year_typeOfBuilding!$D$3:$D$4</c:f>
              <c:strCache>
                <c:ptCount val="1"/>
                <c:pt idx="0">
                  <c:v>Duplex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Year_typeOfBuilding!$D$5:$D$19</c:f>
              <c:numCache>
                <c:formatCode>General</c:formatCode>
                <c:ptCount val="14"/>
                <c:pt idx="2">
                  <c:v>1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19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63-4719-870B-B72873C28CEB}"/>
            </c:ext>
          </c:extLst>
        </c:ser>
        <c:ser>
          <c:idx val="3"/>
          <c:order val="3"/>
          <c:tx>
            <c:strRef>
              <c:f>Year_typeOfBuilding!$E$3:$E$4</c:f>
              <c:strCache>
                <c:ptCount val="1"/>
                <c:pt idx="0">
                  <c:v>Twnhs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Year_typeOfBuilding!$E$5:$E$19</c:f>
              <c:numCache>
                <c:formatCode>General</c:formatCode>
                <c:ptCount val="14"/>
                <c:pt idx="9">
                  <c:v>10</c:v>
                </c:pt>
                <c:pt idx="10">
                  <c:v>13</c:v>
                </c:pt>
                <c:pt idx="12">
                  <c:v>9</c:v>
                </c:pt>
                <c:pt idx="1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63-4719-870B-B72873C28CEB}"/>
            </c:ext>
          </c:extLst>
        </c:ser>
        <c:ser>
          <c:idx val="4"/>
          <c:order val="4"/>
          <c:tx>
            <c:strRef>
              <c:f>Year_typeOfBuilding!$F$3:$F$4</c:f>
              <c:strCache>
                <c:ptCount val="1"/>
                <c:pt idx="0">
                  <c:v>TwnhsE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Year_typeOfBuilding!$F$5:$F$19</c:f>
              <c:numCache>
                <c:formatCode>General</c:formatCode>
                <c:ptCount val="14"/>
                <c:pt idx="9">
                  <c:v>6</c:v>
                </c:pt>
                <c:pt idx="10">
                  <c:v>18</c:v>
                </c:pt>
                <c:pt idx="11">
                  <c:v>7</c:v>
                </c:pt>
                <c:pt idx="12">
                  <c:v>22</c:v>
                </c:pt>
                <c:pt idx="1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63-4719-870B-B72873C28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675152"/>
        <c:axId val="638676112"/>
      </c:lineChart>
      <c:lineChart>
        <c:grouping val="standard"/>
        <c:varyColors val="0"/>
        <c:ser>
          <c:idx val="0"/>
          <c:order val="0"/>
          <c:tx>
            <c:strRef>
              <c:f>Year_typeOfBuilding!$B$3:$B$4</c:f>
              <c:strCache>
                <c:ptCount val="1"/>
                <c:pt idx="0">
                  <c:v>1Fam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Year_typeOfBuilding!$A$5:$A$19</c:f>
              <c:strCache>
                <c:ptCount val="14"/>
                <c:pt idx="0">
                  <c:v>1872-1881</c:v>
                </c:pt>
                <c:pt idx="1">
                  <c:v>1882-1891</c:v>
                </c:pt>
                <c:pt idx="2">
                  <c:v>1892-1901</c:v>
                </c:pt>
                <c:pt idx="3">
                  <c:v>1902-1911</c:v>
                </c:pt>
                <c:pt idx="4">
                  <c:v>1912-1921</c:v>
                </c:pt>
                <c:pt idx="5">
                  <c:v>1922-1931</c:v>
                </c:pt>
                <c:pt idx="6">
                  <c:v>1932-1941</c:v>
                </c:pt>
                <c:pt idx="7">
                  <c:v>1942-1951</c:v>
                </c:pt>
                <c:pt idx="8">
                  <c:v>1952-1961</c:v>
                </c:pt>
                <c:pt idx="9">
                  <c:v>1962-1971</c:v>
                </c:pt>
                <c:pt idx="10">
                  <c:v>1972-1981</c:v>
                </c:pt>
                <c:pt idx="11">
                  <c:v>1982-1991</c:v>
                </c:pt>
                <c:pt idx="12">
                  <c:v>1992-2001</c:v>
                </c:pt>
                <c:pt idx="13">
                  <c:v>2002-2011</c:v>
                </c:pt>
              </c:strCache>
            </c:strRef>
          </c:cat>
          <c:val>
            <c:numRef>
              <c:f>Year_typeOfBuilding!$B$5:$B$19</c:f>
              <c:numCache>
                <c:formatCode>General</c:formatCode>
                <c:ptCount val="14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18</c:v>
                </c:pt>
                <c:pt idx="4">
                  <c:v>72</c:v>
                </c:pt>
                <c:pt idx="5">
                  <c:v>75</c:v>
                </c:pt>
                <c:pt idx="6">
                  <c:v>67</c:v>
                </c:pt>
                <c:pt idx="7">
                  <c:v>64</c:v>
                </c:pt>
                <c:pt idx="8">
                  <c:v>159</c:v>
                </c:pt>
                <c:pt idx="9">
                  <c:v>157</c:v>
                </c:pt>
                <c:pt idx="10">
                  <c:v>107</c:v>
                </c:pt>
                <c:pt idx="11">
                  <c:v>53</c:v>
                </c:pt>
                <c:pt idx="12">
                  <c:v>158</c:v>
                </c:pt>
                <c:pt idx="13">
                  <c:v>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3-4719-870B-B72873C28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679632"/>
        <c:axId val="638678032"/>
      </c:lineChart>
      <c:catAx>
        <c:axId val="63867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76112"/>
        <c:crosses val="autoZero"/>
        <c:auto val="1"/>
        <c:lblAlgn val="ctr"/>
        <c:lblOffset val="100"/>
        <c:noMultiLvlLbl val="0"/>
      </c:catAx>
      <c:valAx>
        <c:axId val="63867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75152"/>
        <c:crosses val="autoZero"/>
        <c:crossBetween val="between"/>
      </c:valAx>
      <c:valAx>
        <c:axId val="638678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79632"/>
        <c:crosses val="max"/>
        <c:crossBetween val="between"/>
      </c:valAx>
      <c:catAx>
        <c:axId val="63867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8678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[ML_Housing.v.2.0_with zipcodes.xlsx]Year_typeOfBuilding!PivotTable1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358705161854769E-2"/>
          <c:y val="0.2572178477690289"/>
          <c:w val="0.70611329833770775"/>
          <c:h val="0.65853091280256637"/>
        </c:manualLayout>
      </c:layout>
      <c:lineChart>
        <c:grouping val="standard"/>
        <c:varyColors val="0"/>
        <c:ser>
          <c:idx val="0"/>
          <c:order val="0"/>
          <c:tx>
            <c:strRef>
              <c:f>Year_typeOfBuilding!$T$4:$T$5</c:f>
              <c:strCache>
                <c:ptCount val="1"/>
                <c:pt idx="0">
                  <c:v>1Fam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Year_typeOfBuilding!$S$6:$S$11</c:f>
              <c:strCach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strCache>
            </c:strRef>
          </c:cat>
          <c:val>
            <c:numRef>
              <c:f>Year_typeOfBuilding!$T$6:$T$11</c:f>
              <c:numCache>
                <c:formatCode>General</c:formatCode>
                <c:ptCount val="5"/>
                <c:pt idx="0">
                  <c:v>258</c:v>
                </c:pt>
                <c:pt idx="1">
                  <c:v>280</c:v>
                </c:pt>
                <c:pt idx="2">
                  <c:v>253</c:v>
                </c:pt>
                <c:pt idx="3">
                  <c:v>286</c:v>
                </c:pt>
                <c:pt idx="4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A-4B64-ACD1-C6632D0EF833}"/>
            </c:ext>
          </c:extLst>
        </c:ser>
        <c:ser>
          <c:idx val="1"/>
          <c:order val="1"/>
          <c:tx>
            <c:strRef>
              <c:f>Year_typeOfBuilding!$U$4:$U$5</c:f>
              <c:strCache>
                <c:ptCount val="1"/>
                <c:pt idx="0">
                  <c:v>2fmCon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Year_typeOfBuilding!$S$6:$S$11</c:f>
              <c:strCach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strCache>
            </c:strRef>
          </c:cat>
          <c:val>
            <c:numRef>
              <c:f>Year_typeOfBuilding!$U$6:$U$11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A-4B64-ACD1-C6632D0EF833}"/>
            </c:ext>
          </c:extLst>
        </c:ser>
        <c:ser>
          <c:idx val="2"/>
          <c:order val="2"/>
          <c:tx>
            <c:strRef>
              <c:f>Year_typeOfBuilding!$V$4:$V$5</c:f>
              <c:strCache>
                <c:ptCount val="1"/>
                <c:pt idx="0">
                  <c:v>Duplex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Year_typeOfBuilding!$S$6:$S$11</c:f>
              <c:strCach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strCache>
            </c:strRef>
          </c:cat>
          <c:val>
            <c:numRef>
              <c:f>Year_typeOfBuilding!$V$6:$V$11</c:f>
              <c:numCache>
                <c:formatCode>General</c:formatCode>
                <c:ptCount val="5"/>
                <c:pt idx="0">
                  <c:v>12</c:v>
                </c:pt>
                <c:pt idx="1">
                  <c:v>13</c:v>
                </c:pt>
                <c:pt idx="2">
                  <c:v>7</c:v>
                </c:pt>
                <c:pt idx="3">
                  <c:v>13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5A-4B64-ACD1-C6632D0EF833}"/>
            </c:ext>
          </c:extLst>
        </c:ser>
        <c:ser>
          <c:idx val="3"/>
          <c:order val="3"/>
          <c:tx>
            <c:strRef>
              <c:f>Year_typeOfBuilding!$W$4:$W$5</c:f>
              <c:strCache>
                <c:ptCount val="1"/>
                <c:pt idx="0">
                  <c:v>Twnhs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Year_typeOfBuilding!$S$6:$S$11</c:f>
              <c:strCach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strCache>
            </c:strRef>
          </c:cat>
          <c:val>
            <c:numRef>
              <c:f>Year_typeOfBuilding!$W$6:$W$11</c:f>
              <c:numCache>
                <c:formatCode>General</c:formatCode>
                <c:ptCount val="5"/>
                <c:pt idx="0">
                  <c:v>11</c:v>
                </c:pt>
                <c:pt idx="1">
                  <c:v>6</c:v>
                </c:pt>
                <c:pt idx="2">
                  <c:v>8</c:v>
                </c:pt>
                <c:pt idx="3">
                  <c:v>13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5A-4B64-ACD1-C6632D0EF833}"/>
            </c:ext>
          </c:extLst>
        </c:ser>
        <c:ser>
          <c:idx val="4"/>
          <c:order val="4"/>
          <c:tx>
            <c:strRef>
              <c:f>Year_typeOfBuilding!$X$4:$X$5</c:f>
              <c:strCache>
                <c:ptCount val="1"/>
                <c:pt idx="0">
                  <c:v>TwnhsE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Year_typeOfBuilding!$S$6:$S$11</c:f>
              <c:strCach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strCache>
            </c:strRef>
          </c:cat>
          <c:val>
            <c:numRef>
              <c:f>Year_typeOfBuilding!$X$6:$X$11</c:f>
              <c:numCache>
                <c:formatCode>General</c:formatCode>
                <c:ptCount val="5"/>
                <c:pt idx="0">
                  <c:v>24</c:v>
                </c:pt>
                <c:pt idx="1">
                  <c:v>25</c:v>
                </c:pt>
                <c:pt idx="2">
                  <c:v>28</c:v>
                </c:pt>
                <c:pt idx="3">
                  <c:v>22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5A-4B64-ACD1-C6632D0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368824"/>
        <c:axId val="604371064"/>
      </c:lineChart>
      <c:catAx>
        <c:axId val="60436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71064"/>
        <c:crosses val="autoZero"/>
        <c:auto val="1"/>
        <c:lblAlgn val="ctr"/>
        <c:lblOffset val="100"/>
        <c:noMultiLvlLbl val="0"/>
      </c:catAx>
      <c:valAx>
        <c:axId val="6043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6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[ML_Housing.v.2.0_with zipcodes.xlsx]Neighbourhood_yearsold!PivotTable1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Neighbourhood_yearsold!$B$3:$B$4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Neighbourhood_yearsold!$A$5:$A$30</c:f>
              <c:strCache>
                <c:ptCount val="25"/>
                <c:pt idx="0">
                  <c:v>Blmngtn</c:v>
                </c:pt>
                <c:pt idx="1">
                  <c:v>Blueste</c:v>
                </c:pt>
                <c:pt idx="2">
                  <c:v>BrDale</c:v>
                </c:pt>
                <c:pt idx="3">
                  <c:v>BrkSide</c:v>
                </c:pt>
                <c:pt idx="4">
                  <c:v>ClearCr</c:v>
                </c:pt>
                <c:pt idx="5">
                  <c:v>CollgCr</c:v>
                </c:pt>
                <c:pt idx="6">
                  <c:v>Crawfor</c:v>
                </c:pt>
                <c:pt idx="7">
                  <c:v>Edwards</c:v>
                </c:pt>
                <c:pt idx="8">
                  <c:v>Gilbert</c:v>
                </c:pt>
                <c:pt idx="9">
                  <c:v>IDOTRR</c:v>
                </c:pt>
                <c:pt idx="10">
                  <c:v>MeadowV</c:v>
                </c:pt>
                <c:pt idx="11">
                  <c:v>Mitchel</c:v>
                </c:pt>
                <c:pt idx="12">
                  <c:v>NAmes</c:v>
                </c:pt>
                <c:pt idx="13">
                  <c:v>NoRidge</c:v>
                </c:pt>
                <c:pt idx="14">
                  <c:v>NPkVill</c:v>
                </c:pt>
                <c:pt idx="15">
                  <c:v>NridgHt</c:v>
                </c:pt>
                <c:pt idx="16">
                  <c:v>NWAmes</c:v>
                </c:pt>
                <c:pt idx="17">
                  <c:v>OldTown</c:v>
                </c:pt>
                <c:pt idx="18">
                  <c:v>Sawyer</c:v>
                </c:pt>
                <c:pt idx="19">
                  <c:v>SawyerW</c:v>
                </c:pt>
                <c:pt idx="20">
                  <c:v>Somerst</c:v>
                </c:pt>
                <c:pt idx="21">
                  <c:v>StoneBr</c:v>
                </c:pt>
                <c:pt idx="22">
                  <c:v>SWISU</c:v>
                </c:pt>
                <c:pt idx="23">
                  <c:v>Timber</c:v>
                </c:pt>
                <c:pt idx="24">
                  <c:v>Veenker</c:v>
                </c:pt>
              </c:strCache>
            </c:strRef>
          </c:cat>
          <c:val>
            <c:numRef>
              <c:f>Neighbourhood_yearsold!$B$5:$B$30</c:f>
              <c:numCache>
                <c:formatCode>General</c:formatCode>
                <c:ptCount val="25"/>
                <c:pt idx="0">
                  <c:v>350895</c:v>
                </c:pt>
                <c:pt idx="1">
                  <c:v>151000</c:v>
                </c:pt>
                <c:pt idx="2">
                  <c:v>380900</c:v>
                </c:pt>
                <c:pt idx="3">
                  <c:v>1703900</c:v>
                </c:pt>
                <c:pt idx="4">
                  <c:v>1671932</c:v>
                </c:pt>
                <c:pt idx="5">
                  <c:v>6757850</c:v>
                </c:pt>
                <c:pt idx="6">
                  <c:v>2289700</c:v>
                </c:pt>
                <c:pt idx="7">
                  <c:v>3444300</c:v>
                </c:pt>
                <c:pt idx="8">
                  <c:v>1860000</c:v>
                </c:pt>
                <c:pt idx="9">
                  <c:v>641500</c:v>
                </c:pt>
                <c:pt idx="10">
                  <c:v>196000</c:v>
                </c:pt>
                <c:pt idx="11">
                  <c:v>1652800</c:v>
                </c:pt>
                <c:pt idx="12">
                  <c:v>7577658</c:v>
                </c:pt>
                <c:pt idx="13">
                  <c:v>1828500</c:v>
                </c:pt>
                <c:pt idx="14">
                  <c:v>140000</c:v>
                </c:pt>
                <c:pt idx="15">
                  <c:v>3989074</c:v>
                </c:pt>
                <c:pt idx="16">
                  <c:v>2907300</c:v>
                </c:pt>
                <c:pt idx="17">
                  <c:v>3691750</c:v>
                </c:pt>
                <c:pt idx="18">
                  <c:v>1675709</c:v>
                </c:pt>
                <c:pt idx="19">
                  <c:v>2024880</c:v>
                </c:pt>
                <c:pt idx="20">
                  <c:v>4512620</c:v>
                </c:pt>
                <c:pt idx="21">
                  <c:v>980000</c:v>
                </c:pt>
                <c:pt idx="22">
                  <c:v>1116900</c:v>
                </c:pt>
                <c:pt idx="23">
                  <c:v>1640527</c:v>
                </c:pt>
                <c:pt idx="24">
                  <c:v>732000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B-48AE-B261-F55EE3A7A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30520"/>
        <c:axId val="512233720"/>
      </c:lineChart>
      <c:catAx>
        <c:axId val="51223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33720"/>
        <c:crosses val="autoZero"/>
        <c:auto val="1"/>
        <c:lblAlgn val="ctr"/>
        <c:lblOffset val="100"/>
        <c:noMultiLvlLbl val="0"/>
      </c:catAx>
      <c:valAx>
        <c:axId val="51223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30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[ML_Housing.v.2.0_with zipcodes.xlsx]2008_recession_yearsold!PivotTable1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'2008_recession_yearsold'!$B$3:$B$4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'2008_recession_yearsold'!$A$5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'2008_recession_yearsold'!$B$5</c:f>
              <c:numCache>
                <c:formatCode>General</c:formatCode>
                <c:ptCount val="1"/>
                <c:pt idx="0">
                  <c:v>182549.45859872611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4-46EB-AA39-5258DFD7DA63}"/>
            </c:ext>
          </c:extLst>
        </c:ser>
        <c:ser>
          <c:idx val="1"/>
          <c:order val="1"/>
          <c:tx>
            <c:strRef>
              <c:f>'2008_recession_yearsold'!$C$3:$C$4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'2008_recession_yearsold'!$A$5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'2008_recession_yearsold'!$C$5</c:f>
              <c:numCache>
                <c:formatCode>General</c:formatCode>
                <c:ptCount val="1"/>
                <c:pt idx="0">
                  <c:v>186063.1519756839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74-46EB-AA39-5258DFD7DA63}"/>
            </c:ext>
          </c:extLst>
        </c:ser>
        <c:ser>
          <c:idx val="2"/>
          <c:order val="2"/>
          <c:tx>
            <c:strRef>
              <c:f>'2008_recession_yearsold'!$D$3:$D$4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'2008_recession_yearsold'!$A$5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'2008_recession_yearsold'!$D$5</c:f>
              <c:numCache>
                <c:formatCode>General</c:formatCode>
                <c:ptCount val="1"/>
                <c:pt idx="0">
                  <c:v>177360.83881578947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74-46EB-AA39-5258DFD7DA63}"/>
            </c:ext>
          </c:extLst>
        </c:ser>
        <c:ser>
          <c:idx val="3"/>
          <c:order val="3"/>
          <c:tx>
            <c:strRef>
              <c:f>'2008_recession_yearsold'!$E$3:$E$4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'2008_recession_yearsold'!$A$5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'2008_recession_yearsold'!$E$5</c:f>
              <c:numCache>
                <c:formatCode>General</c:formatCode>
                <c:ptCount val="1"/>
                <c:pt idx="0">
                  <c:v>179432.10355029587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74-46EB-AA39-5258DFD7DA63}"/>
            </c:ext>
          </c:extLst>
        </c:ser>
        <c:ser>
          <c:idx val="4"/>
          <c:order val="4"/>
          <c:tx>
            <c:strRef>
              <c:f>'2008_recession_yearsold'!$F$3:$F$4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'2008_recession_yearsold'!$A$5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'2008_recession_yearsold'!$F$5</c:f>
              <c:numCache>
                <c:formatCode>General</c:formatCode>
                <c:ptCount val="1"/>
                <c:pt idx="0">
                  <c:v>177393.67428571428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74-46EB-AA39-5258DFD7D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3522424"/>
        <c:axId val="423524024"/>
      </c:barChart>
      <c:catAx>
        <c:axId val="42352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24024"/>
        <c:crosses val="autoZero"/>
        <c:auto val="1"/>
        <c:lblAlgn val="ctr"/>
        <c:lblOffset val="100"/>
        <c:noMultiLvlLbl val="0"/>
      </c:catAx>
      <c:valAx>
        <c:axId val="42352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2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[ML_Housing.v.2.0_with zipcodes.xlsx]MSZoning-Neighbourhood!PivotTable2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'MSZoning-Neighbourhood'!$B$3:$B$4</c:f>
              <c:strCache>
                <c:ptCount val="1"/>
                <c:pt idx="0">
                  <c:v>Blmngtn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'MSZoning-Neighbourhood'!$B$5:$B$10</c:f>
              <c:numCache>
                <c:formatCode>General</c:formatCode>
                <c:ptCount val="5"/>
                <c:pt idx="3">
                  <c:v>195879.0625</c:v>
                </c:pt>
                <c:pt idx="4">
                  <c:v>178740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D-49D8-8DF8-94AF6CF05060}"/>
            </c:ext>
          </c:extLst>
        </c:ser>
        <c:ser>
          <c:idx val="1"/>
          <c:order val="1"/>
          <c:tx>
            <c:strRef>
              <c:f>'MSZoning-Neighbourhood'!$C$3:$C$4</c:f>
              <c:strCache>
                <c:ptCount val="1"/>
                <c:pt idx="0">
                  <c:v>Blueste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'MSZoning-Neighbourhood'!$C$5:$C$10</c:f>
              <c:numCache>
                <c:formatCode>General</c:formatCode>
                <c:ptCount val="5"/>
                <c:pt idx="4">
                  <c:v>137500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83D-49D8-8DF8-94AF6CF05060}"/>
            </c:ext>
          </c:extLst>
        </c:ser>
        <c:ser>
          <c:idx val="2"/>
          <c:order val="2"/>
          <c:tx>
            <c:strRef>
              <c:f>'MSZoning-Neighbourhood'!$D$3:$D$4</c:f>
              <c:strCache>
                <c:ptCount val="1"/>
                <c:pt idx="0">
                  <c:v>BrDale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'MSZoning-Neighbourhood'!$D$5:$D$10</c:f>
              <c:numCache>
                <c:formatCode>General</c:formatCode>
                <c:ptCount val="5"/>
                <c:pt idx="4">
                  <c:v>104493.75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83D-49D8-8DF8-94AF6CF05060}"/>
            </c:ext>
          </c:extLst>
        </c:ser>
        <c:ser>
          <c:idx val="3"/>
          <c:order val="3"/>
          <c:tx>
            <c:strRef>
              <c:f>'MSZoning-Neighbourhood'!$E$3:$E$4</c:f>
              <c:strCache>
                <c:ptCount val="1"/>
                <c:pt idx="0">
                  <c:v>BrkSide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'MSZoning-Neighbourhood'!$E$5:$E$10</c:f>
              <c:numCache>
                <c:formatCode>General</c:formatCode>
                <c:ptCount val="5"/>
                <c:pt idx="3">
                  <c:v>133431.25</c:v>
                </c:pt>
                <c:pt idx="4">
                  <c:v>116810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83D-49D8-8DF8-94AF6CF05060}"/>
            </c:ext>
          </c:extLst>
        </c:ser>
        <c:ser>
          <c:idx val="4"/>
          <c:order val="4"/>
          <c:tx>
            <c:strRef>
              <c:f>'MSZoning-Neighbourhood'!$F$3:$F$4</c:f>
              <c:strCache>
                <c:ptCount val="1"/>
                <c:pt idx="0">
                  <c:v>ClearCr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'MSZoning-Neighbourhood'!$F$5:$F$10</c:f>
              <c:numCache>
                <c:formatCode>General</c:formatCode>
                <c:ptCount val="5"/>
                <c:pt idx="3">
                  <c:v>212565.42857142858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83D-49D8-8DF8-94AF6CF05060}"/>
            </c:ext>
          </c:extLst>
        </c:ser>
        <c:ser>
          <c:idx val="5"/>
          <c:order val="5"/>
          <c:tx>
            <c:strRef>
              <c:f>'MSZoning-Neighbourhood'!$G$3:$G$4</c:f>
              <c:strCache>
                <c:ptCount val="1"/>
                <c:pt idx="0">
                  <c:v>CollgCr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'MSZoning-Neighbourhood'!$G$5:$G$10</c:f>
              <c:numCache>
                <c:formatCode>General</c:formatCode>
                <c:ptCount val="5"/>
                <c:pt idx="3">
                  <c:v>201858.32857142857</c:v>
                </c:pt>
                <c:pt idx="4">
                  <c:v>143470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83D-49D8-8DF8-94AF6CF05060}"/>
            </c:ext>
          </c:extLst>
        </c:ser>
        <c:ser>
          <c:idx val="6"/>
          <c:order val="6"/>
          <c:tx>
            <c:strRef>
              <c:f>'MSZoning-Neighbourhood'!$H$3:$H$4</c:f>
              <c:strCache>
                <c:ptCount val="1"/>
                <c:pt idx="0">
                  <c:v>Crawfor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'MSZoning-Neighbourhood'!$H$5:$H$10</c:f>
              <c:numCache>
                <c:formatCode>General</c:formatCode>
                <c:ptCount val="5"/>
                <c:pt idx="2">
                  <c:v>145000</c:v>
                </c:pt>
                <c:pt idx="3">
                  <c:v>207594.80434782608</c:v>
                </c:pt>
                <c:pt idx="4">
                  <c:v>300833.33333333331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83D-49D8-8DF8-94AF6CF05060}"/>
            </c:ext>
          </c:extLst>
        </c:ser>
        <c:ser>
          <c:idx val="7"/>
          <c:order val="7"/>
          <c:tx>
            <c:strRef>
              <c:f>'MSZoning-Neighbourhood'!$I$3:$I$4</c:f>
              <c:strCache>
                <c:ptCount val="1"/>
                <c:pt idx="0">
                  <c:v>Edwards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'MSZoning-Neighbourhood'!$I$5:$I$10</c:f>
              <c:numCache>
                <c:formatCode>General</c:formatCode>
                <c:ptCount val="5"/>
                <c:pt idx="2">
                  <c:v>91300</c:v>
                </c:pt>
                <c:pt idx="3">
                  <c:v>128209.66666666667</c:v>
                </c:pt>
                <c:pt idx="4">
                  <c:v>137562.5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83D-49D8-8DF8-94AF6CF05060}"/>
            </c:ext>
          </c:extLst>
        </c:ser>
        <c:ser>
          <c:idx val="8"/>
          <c:order val="8"/>
          <c:tx>
            <c:strRef>
              <c:f>'MSZoning-Neighbourhood'!$J$3:$J$4</c:f>
              <c:strCache>
                <c:ptCount val="1"/>
                <c:pt idx="0">
                  <c:v>Gilbert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'MSZoning-Neighbourhood'!$J$5:$J$10</c:f>
              <c:numCache>
                <c:formatCode>General</c:formatCode>
                <c:ptCount val="5"/>
                <c:pt idx="3">
                  <c:v>192854.50632911394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83D-49D8-8DF8-94AF6CF05060}"/>
            </c:ext>
          </c:extLst>
        </c:ser>
        <c:ser>
          <c:idx val="9"/>
          <c:order val="9"/>
          <c:tx>
            <c:strRef>
              <c:f>'MSZoning-Neighbourhood'!$K$3:$K$4</c:f>
              <c:strCache>
                <c:ptCount val="1"/>
                <c:pt idx="0">
                  <c:v>IDOTRR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'MSZoning-Neighbourhood'!$K$5:$K$10</c:f>
              <c:numCache>
                <c:formatCode>General</c:formatCode>
                <c:ptCount val="5"/>
                <c:pt idx="0">
                  <c:v>67931.111111111109</c:v>
                </c:pt>
                <c:pt idx="4">
                  <c:v>110471.42857142857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83D-49D8-8DF8-94AF6CF05060}"/>
            </c:ext>
          </c:extLst>
        </c:ser>
        <c:ser>
          <c:idx val="10"/>
          <c:order val="10"/>
          <c:tx>
            <c:strRef>
              <c:f>'MSZoning-Neighbourhood'!$L$3:$L$4</c:f>
              <c:strCache>
                <c:ptCount val="1"/>
                <c:pt idx="0">
                  <c:v>MeadowV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'MSZoning-Neighbourhood'!$L$5:$L$10</c:f>
              <c:numCache>
                <c:formatCode>General</c:formatCode>
                <c:ptCount val="5"/>
                <c:pt idx="4">
                  <c:v>98576.470588235301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83D-49D8-8DF8-94AF6CF05060}"/>
            </c:ext>
          </c:extLst>
        </c:ser>
        <c:ser>
          <c:idx val="11"/>
          <c:order val="11"/>
          <c:tx>
            <c:strRef>
              <c:f>'MSZoning-Neighbourhood'!$M$3:$M$4</c:f>
              <c:strCache>
                <c:ptCount val="1"/>
                <c:pt idx="0">
                  <c:v>Mitchel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'MSZoning-Neighbourhood'!$M$5:$M$10</c:f>
              <c:numCache>
                <c:formatCode>General</c:formatCode>
                <c:ptCount val="5"/>
                <c:pt idx="3">
                  <c:v>154691.72727272726</c:v>
                </c:pt>
                <c:pt idx="4">
                  <c:v>170160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83D-49D8-8DF8-94AF6CF05060}"/>
            </c:ext>
          </c:extLst>
        </c:ser>
        <c:ser>
          <c:idx val="12"/>
          <c:order val="12"/>
          <c:tx>
            <c:strRef>
              <c:f>'MSZoning-Neighbourhood'!$N$3:$N$4</c:f>
              <c:strCache>
                <c:ptCount val="1"/>
                <c:pt idx="0">
                  <c:v>NAmes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'MSZoning-Neighbourhood'!$N$5:$N$10</c:f>
              <c:numCache>
                <c:formatCode>General</c:formatCode>
                <c:ptCount val="5"/>
                <c:pt idx="2">
                  <c:v>157000</c:v>
                </c:pt>
                <c:pt idx="3">
                  <c:v>145747.05381165919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83D-49D8-8DF8-94AF6CF05060}"/>
            </c:ext>
          </c:extLst>
        </c:ser>
        <c:ser>
          <c:idx val="13"/>
          <c:order val="13"/>
          <c:tx>
            <c:strRef>
              <c:f>'MSZoning-Neighbourhood'!$O$3:$O$4</c:f>
              <c:strCache>
                <c:ptCount val="1"/>
                <c:pt idx="0">
                  <c:v>NoRidge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'MSZoning-Neighbourhood'!$O$5:$O$10</c:f>
              <c:numCache>
                <c:formatCode>General</c:formatCode>
                <c:ptCount val="5"/>
                <c:pt idx="3">
                  <c:v>335295.31707317074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E83D-49D8-8DF8-94AF6CF05060}"/>
            </c:ext>
          </c:extLst>
        </c:ser>
        <c:ser>
          <c:idx val="14"/>
          <c:order val="14"/>
          <c:tx>
            <c:strRef>
              <c:f>'MSZoning-Neighbourhood'!$P$3:$P$4</c:f>
              <c:strCache>
                <c:ptCount val="1"/>
                <c:pt idx="0">
                  <c:v>NPkVill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'MSZoning-Neighbourhood'!$P$5:$P$10</c:f>
              <c:numCache>
                <c:formatCode>General</c:formatCode>
                <c:ptCount val="5"/>
                <c:pt idx="3">
                  <c:v>142694.44444444444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83D-49D8-8DF8-94AF6CF05060}"/>
            </c:ext>
          </c:extLst>
        </c:ser>
        <c:ser>
          <c:idx val="15"/>
          <c:order val="15"/>
          <c:tx>
            <c:strRef>
              <c:f>'MSZoning-Neighbourhood'!$Q$3:$Q$4</c:f>
              <c:strCache>
                <c:ptCount val="1"/>
                <c:pt idx="0">
                  <c:v>NridgHt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'MSZoning-Neighbourhood'!$Q$5:$Q$10</c:f>
              <c:numCache>
                <c:formatCode>General</c:formatCode>
                <c:ptCount val="5"/>
                <c:pt idx="3">
                  <c:v>317708.39473684208</c:v>
                </c:pt>
                <c:pt idx="4">
                  <c:v>207000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83D-49D8-8DF8-94AF6CF05060}"/>
            </c:ext>
          </c:extLst>
        </c:ser>
        <c:ser>
          <c:idx val="16"/>
          <c:order val="16"/>
          <c:tx>
            <c:strRef>
              <c:f>'MSZoning-Neighbourhood'!$R$3:$R$4</c:f>
              <c:strCache>
                <c:ptCount val="1"/>
                <c:pt idx="0">
                  <c:v>NWAmes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'MSZoning-Neighbourhood'!$R$5:$R$10</c:f>
              <c:numCache>
                <c:formatCode>General</c:formatCode>
                <c:ptCount val="5"/>
                <c:pt idx="3">
                  <c:v>189050.0684931507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83D-49D8-8DF8-94AF6CF05060}"/>
            </c:ext>
          </c:extLst>
        </c:ser>
        <c:ser>
          <c:idx val="17"/>
          <c:order val="17"/>
          <c:tx>
            <c:strRef>
              <c:f>'MSZoning-Neighbourhood'!$S$3:$S$4</c:f>
              <c:strCache>
                <c:ptCount val="1"/>
                <c:pt idx="0">
                  <c:v>OldTown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'MSZoning-Neighbourhood'!$S$5:$S$10</c:f>
              <c:numCache>
                <c:formatCode>General</c:formatCode>
                <c:ptCount val="5"/>
                <c:pt idx="0">
                  <c:v>133900</c:v>
                </c:pt>
                <c:pt idx="3">
                  <c:v>114701.76470588235</c:v>
                </c:pt>
                <c:pt idx="4">
                  <c:v>130585.56842105264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E83D-49D8-8DF8-94AF6CF05060}"/>
            </c:ext>
          </c:extLst>
        </c:ser>
        <c:ser>
          <c:idx val="18"/>
          <c:order val="18"/>
          <c:tx>
            <c:strRef>
              <c:f>'MSZoning-Neighbourhood'!$T$3:$T$4</c:f>
              <c:strCache>
                <c:ptCount val="1"/>
                <c:pt idx="0">
                  <c:v>Sawyer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'MSZoning-Neighbourhood'!$T$5:$T$10</c:f>
              <c:numCache>
                <c:formatCode>General</c:formatCode>
                <c:ptCount val="5"/>
                <c:pt idx="3">
                  <c:v>137301.27777777778</c:v>
                </c:pt>
                <c:pt idx="4">
                  <c:v>118500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E83D-49D8-8DF8-94AF6CF05060}"/>
            </c:ext>
          </c:extLst>
        </c:ser>
        <c:ser>
          <c:idx val="19"/>
          <c:order val="19"/>
          <c:tx>
            <c:strRef>
              <c:f>'MSZoning-Neighbourhood'!$U$3:$U$4</c:f>
              <c:strCache>
                <c:ptCount val="1"/>
                <c:pt idx="0">
                  <c:v>SawyerW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'MSZoning-Neighbourhood'!$U$5:$U$10</c:f>
              <c:numCache>
                <c:formatCode>General</c:formatCode>
                <c:ptCount val="5"/>
                <c:pt idx="2">
                  <c:v>105780</c:v>
                </c:pt>
                <c:pt idx="3">
                  <c:v>194035.03703703705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E83D-49D8-8DF8-94AF6CF05060}"/>
            </c:ext>
          </c:extLst>
        </c:ser>
        <c:ser>
          <c:idx val="20"/>
          <c:order val="20"/>
          <c:tx>
            <c:strRef>
              <c:f>'MSZoning-Neighbourhood'!$V$3:$V$4</c:f>
              <c:strCache>
                <c:ptCount val="1"/>
                <c:pt idx="0">
                  <c:v>Somerst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D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F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1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'MSZoning-Neighbourhood'!$V$5:$V$10</c:f>
              <c:numCache>
                <c:formatCode>General</c:formatCode>
                <c:ptCount val="5"/>
                <c:pt idx="1">
                  <c:v>214014.06153846154</c:v>
                </c:pt>
                <c:pt idx="3">
                  <c:v>260559.61904761905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83D-49D8-8DF8-94AF6CF05060}"/>
            </c:ext>
          </c:extLst>
        </c:ser>
        <c:ser>
          <c:idx val="21"/>
          <c:order val="21"/>
          <c:tx>
            <c:strRef>
              <c:f>'MSZoning-Neighbourhood'!$W$3:$W$4</c:f>
              <c:strCache>
                <c:ptCount val="1"/>
                <c:pt idx="0">
                  <c:v>StoneBr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3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5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7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9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B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'MSZoning-Neighbourhood'!$W$5:$W$10</c:f>
              <c:numCache>
                <c:formatCode>General</c:formatCode>
                <c:ptCount val="5"/>
                <c:pt idx="3">
                  <c:v>310499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83D-49D8-8DF8-94AF6CF05060}"/>
            </c:ext>
          </c:extLst>
        </c:ser>
        <c:ser>
          <c:idx val="22"/>
          <c:order val="22"/>
          <c:tx>
            <c:strRef>
              <c:f>'MSZoning-Neighbourhood'!$X$3:$X$4</c:f>
              <c:strCache>
                <c:ptCount val="1"/>
                <c:pt idx="0">
                  <c:v>SWISU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D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F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1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3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5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'MSZoning-Neighbourhood'!$X$5:$X$10</c:f>
              <c:numCache>
                <c:formatCode>General</c:formatCode>
                <c:ptCount val="5"/>
                <c:pt idx="2">
                  <c:v>157886.79999999999</c:v>
                </c:pt>
                <c:pt idx="3">
                  <c:v>138767.5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E83D-49D8-8DF8-94AF6CF05060}"/>
            </c:ext>
          </c:extLst>
        </c:ser>
        <c:ser>
          <c:idx val="23"/>
          <c:order val="23"/>
          <c:tx>
            <c:strRef>
              <c:f>'MSZoning-Neighbourhood'!$Y$3:$Y$4</c:f>
              <c:strCache>
                <c:ptCount val="1"/>
                <c:pt idx="0">
                  <c:v>Timber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7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9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B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D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F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'MSZoning-Neighbourhood'!$Y$5:$Y$10</c:f>
              <c:numCache>
                <c:formatCode>General</c:formatCode>
                <c:ptCount val="5"/>
                <c:pt idx="3">
                  <c:v>242247.44736842104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E83D-49D8-8DF8-94AF6CF05060}"/>
            </c:ext>
          </c:extLst>
        </c:ser>
        <c:ser>
          <c:idx val="24"/>
          <c:order val="24"/>
          <c:tx>
            <c:strRef>
              <c:f>'MSZoning-Neighbourhood'!$Z$3:$Z$4</c:f>
              <c:strCache>
                <c:ptCount val="1"/>
                <c:pt idx="0">
                  <c:v>Veenker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1-9EFF-4271-9503-4427A74B6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3-9EFF-4271-9503-4427A74B6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5-9EFF-4271-9503-4427A74B6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7-9EFF-4271-9503-4427A74B6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9-9EFF-4271-9503-4427A74B6E04}"/>
              </c:ext>
            </c:extLst>
          </c:dPt>
          <c:cat>
            <c:strRef>
              <c:f>'MSZoning-Neighbourhood'!$A$5:$A$10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'MSZoning-Neighbourhood'!$Z$5:$Z$10</c:f>
              <c:numCache>
                <c:formatCode>General</c:formatCode>
                <c:ptCount val="5"/>
                <c:pt idx="3">
                  <c:v>238772.72727272726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E83D-49D8-8DF8-94AF6CF05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269910</xdr:colOff>
      <xdr:row>2</xdr:row>
      <xdr:rowOff>184935</xdr:rowOff>
    </xdr:from>
    <xdr:to>
      <xdr:col>16</xdr:col>
      <xdr:colOff>135561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E470F-F9B4-46ED-946F-8368A5E1E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264701</xdr:colOff>
      <xdr:row>19</xdr:row>
      <xdr:rowOff>28538</xdr:rowOff>
    </xdr:from>
    <xdr:to>
      <xdr:col>16</xdr:col>
      <xdr:colOff>128427</xdr:colOff>
      <xdr:row>40</xdr:row>
      <xdr:rowOff>107021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AB8636-B690-4941-A8BC-E87A92549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239730</xdr:colOff>
      <xdr:row>41</xdr:row>
      <xdr:rowOff>144550</xdr:rowOff>
    </xdr:from>
    <xdr:to>
      <xdr:col>16</xdr:col>
      <xdr:colOff>85618</xdr:colOff>
      <xdr:row>56</xdr:row>
      <xdr:rowOff>114156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02FC41-063E-433B-B50E-72F5F2BA5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239730</xdr:colOff>
      <xdr:row>58</xdr:row>
      <xdr:rowOff>16125</xdr:rowOff>
    </xdr:from>
    <xdr:to>
      <xdr:col>16</xdr:col>
      <xdr:colOff>154112</xdr:colOff>
      <xdr:row>76</xdr:row>
      <xdr:rowOff>68496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BB87F7-E844-42A9-9863-AD85E8442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222607</xdr:colOff>
      <xdr:row>58</xdr:row>
      <xdr:rowOff>62499</xdr:rowOff>
    </xdr:from>
    <xdr:to>
      <xdr:col>26</xdr:col>
      <xdr:colOff>25685</xdr:colOff>
      <xdr:row>77</xdr:row>
      <xdr:rowOff>94180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58DED3-7E76-4B84-8B53-2638763FD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4</xdr:row>
      <xdr:rowOff>167640</xdr:rowOff>
    </xdr:from>
    <xdr:to>
      <xdr:col>26</xdr:col>
      <xdr:colOff>381000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A24F1-C83E-4903-956A-0BF3F01AF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7</xdr:row>
      <xdr:rowOff>15240</xdr:rowOff>
    </xdr:from>
    <xdr:to>
      <xdr:col>9</xdr:col>
      <xdr:colOff>114300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6CEC0-FEB1-490B-B34E-F8F386536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12</xdr:row>
      <xdr:rowOff>83820</xdr:rowOff>
    </xdr:from>
    <xdr:to>
      <xdr:col>8</xdr:col>
      <xdr:colOff>617220</xdr:colOff>
      <xdr:row>27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455DB-A275-478E-B0BA-0E6F7C5A7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ipcodes_neighbourho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ipcodes_neighbourhood"/>
    </sheetNames>
    <sheetDataSet>
      <sheetData sheetId="0">
        <row r="2">
          <cell r="A2" t="str">
            <v>Blmngtn</v>
          </cell>
          <cell r="B2" t="str">
            <v>Bloomington Heights</v>
          </cell>
          <cell r="C2">
            <v>50010</v>
          </cell>
        </row>
        <row r="3">
          <cell r="A3" t="str">
            <v>Blueste</v>
          </cell>
          <cell r="B3" t="str">
            <v>Bluestem</v>
          </cell>
          <cell r="C3">
            <v>52240</v>
          </cell>
        </row>
        <row r="4">
          <cell r="A4" t="str">
            <v>BrDale</v>
          </cell>
          <cell r="B4" t="str">
            <v>Briardale</v>
          </cell>
          <cell r="C4">
            <v>50010</v>
          </cell>
        </row>
        <row r="5">
          <cell r="A5" t="str">
            <v>BrkSide</v>
          </cell>
          <cell r="B5" t="str">
            <v>Brookside</v>
          </cell>
          <cell r="C5">
            <v>50613</v>
          </cell>
        </row>
        <row r="6">
          <cell r="A6" t="str">
            <v>ClearCr</v>
          </cell>
          <cell r="B6" t="str">
            <v>Clear creek</v>
          </cell>
          <cell r="C6" t="str">
            <v>52248(641)</v>
          </cell>
        </row>
        <row r="7">
          <cell r="A7" t="str">
            <v>CollgCr</v>
          </cell>
          <cell r="B7" t="str">
            <v>College creek</v>
          </cell>
          <cell r="C7">
            <v>50014</v>
          </cell>
        </row>
        <row r="8">
          <cell r="A8" t="str">
            <v>Crawfor</v>
          </cell>
          <cell r="B8" t="str">
            <v>Crawford</v>
          </cell>
          <cell r="C8">
            <v>52621</v>
          </cell>
        </row>
        <row r="9">
          <cell r="A9" t="str">
            <v>Edwards</v>
          </cell>
          <cell r="B9" t="str">
            <v>Edwards</v>
          </cell>
          <cell r="C9">
            <v>50014</v>
          </cell>
        </row>
        <row r="10">
          <cell r="A10" t="str">
            <v>Gilbert</v>
          </cell>
          <cell r="B10" t="str">
            <v>Gilbert</v>
          </cell>
          <cell r="C10">
            <v>50105</v>
          </cell>
        </row>
        <row r="11">
          <cell r="A11" t="str">
            <v>Greens</v>
          </cell>
          <cell r="B11" t="str">
            <v>Greens</v>
          </cell>
          <cell r="C11">
            <v>50211</v>
          </cell>
        </row>
        <row r="12">
          <cell r="A12" t="str">
            <v>GrnHill</v>
          </cell>
          <cell r="B12" t="str">
            <v>Green Hills</v>
          </cell>
          <cell r="C12">
            <v>50211</v>
          </cell>
        </row>
        <row r="13">
          <cell r="A13" t="str">
            <v>IDOTRR</v>
          </cell>
          <cell r="B13" t="str">
            <v>Iowa DOT and rail road</v>
          </cell>
          <cell r="C13">
            <v>50313</v>
          </cell>
        </row>
        <row r="14">
          <cell r="A14" t="str">
            <v>MeadowV</v>
          </cell>
          <cell r="B14" t="str">
            <v>Meadow village</v>
          </cell>
          <cell r="C14">
            <v>50125</v>
          </cell>
        </row>
        <row r="15">
          <cell r="A15" t="str">
            <v>Mitchel</v>
          </cell>
          <cell r="B15" t="str">
            <v>Mitchell</v>
          </cell>
          <cell r="C15">
            <v>50461</v>
          </cell>
        </row>
        <row r="16">
          <cell r="A16" t="str">
            <v>NAmes</v>
          </cell>
          <cell r="B16" t="str">
            <v>NorthAmes</v>
          </cell>
          <cell r="C16">
            <v>50010</v>
          </cell>
        </row>
        <row r="17">
          <cell r="A17" t="str">
            <v>NoRidge</v>
          </cell>
          <cell r="B17" t="str">
            <v>Northridge</v>
          </cell>
          <cell r="C17">
            <v>50010</v>
          </cell>
        </row>
        <row r="18">
          <cell r="A18" t="str">
            <v>NPkVill</v>
          </cell>
          <cell r="B18" t="str">
            <v>Northpark Villa</v>
          </cell>
          <cell r="C18">
            <v>50131</v>
          </cell>
        </row>
        <row r="19">
          <cell r="A19" t="str">
            <v>NridgHt</v>
          </cell>
          <cell r="B19" t="str">
            <v>Northridge Heights</v>
          </cell>
          <cell r="C19">
            <v>50010</v>
          </cell>
        </row>
        <row r="20">
          <cell r="A20" t="str">
            <v>NWAmes</v>
          </cell>
          <cell r="B20" t="str">
            <v>Northwest Ames</v>
          </cell>
          <cell r="C20">
            <v>50010</v>
          </cell>
        </row>
        <row r="21">
          <cell r="A21" t="str">
            <v>OldTown</v>
          </cell>
          <cell r="B21" t="str">
            <v>Old Town</v>
          </cell>
          <cell r="C21">
            <v>51351</v>
          </cell>
        </row>
        <row r="22">
          <cell r="A22" t="str">
            <v>Sawyer</v>
          </cell>
          <cell r="B22" t="str">
            <v>Sawyer</v>
          </cell>
          <cell r="C22">
            <v>52627</v>
          </cell>
        </row>
        <row r="23">
          <cell r="A23" t="str">
            <v>SawyerW</v>
          </cell>
          <cell r="B23" t="str">
            <v>Sawyer West</v>
          </cell>
          <cell r="C23">
            <v>50014</v>
          </cell>
        </row>
        <row r="24">
          <cell r="A24" t="str">
            <v>Somerst</v>
          </cell>
          <cell r="B24" t="str">
            <v>Somerset</v>
          </cell>
          <cell r="C24">
            <v>50010</v>
          </cell>
        </row>
        <row r="25">
          <cell r="A25" t="str">
            <v>SWISU</v>
          </cell>
          <cell r="B25" t="str">
            <v>South&amp;West of Iowa State University</v>
          </cell>
          <cell r="C25">
            <v>50011</v>
          </cell>
        </row>
        <row r="26">
          <cell r="A26" t="str">
            <v>Timber</v>
          </cell>
          <cell r="B26" t="str">
            <v>Timberland</v>
          </cell>
          <cell r="C26">
            <v>50014</v>
          </cell>
        </row>
        <row r="27">
          <cell r="A27" t="str">
            <v>Veenker</v>
          </cell>
          <cell r="B27" t="str">
            <v>Veenker</v>
          </cell>
          <cell r="C27">
            <v>50011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mya" refreshedDate="43704.622634837964" createdVersion="6" refreshedVersion="6" minRefreshableVersion="3" recordCount="1460" xr:uid="{3CBC713E-7480-488A-9EF2-BC5FFE2223C1}">
  <cacheSource type="worksheet">
    <worksheetSource ref="A1:BE1461" sheet="Dataset"/>
  </cacheSource>
  <cacheFields count="55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ity" numFmtId="0">
      <sharedItems containsSemiMixedTypes="0" containsString="0" containsNumber="1" containsInteger="1" minValue="1" maxValue="10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  <fieldGroup base="15">
        <rangePr startNum="1872" endNum="2010" groupInterval="10"/>
        <groupItems count="16">
          <s v="&lt;1872"/>
          <s v="1872-1881"/>
          <s v="1882-1891"/>
          <s v="1892-1901"/>
          <s v="1902-1911"/>
          <s v="1912-1921"/>
          <s v="1922-1931"/>
          <s v="1932-1941"/>
          <s v="1942-1951"/>
          <s v="1952-1961"/>
          <s v="1962-1971"/>
          <s v="1972-1981"/>
          <s v="1982-1991"/>
          <s v="1992-2001"/>
          <s v="2002-2011"/>
          <s v="&gt;2012"/>
        </groupItems>
      </fieldGroup>
    </cacheField>
    <cacheField name="YearRemodelle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erial" numFmtId="0">
      <sharedItems/>
    </cacheField>
    <cacheField name="Exterior" numFmtId="0">
      <sharedItems/>
    </cacheField>
    <cacheField name="ExterQuality" numFmtId="0">
      <sharedItems/>
    </cacheField>
    <cacheField name="Foundation" numFmtId="0">
      <sharedItems/>
    </cacheField>
    <cacheField name="BsmtQuality" numFmtId="0">
      <sharedItems/>
    </cacheField>
    <cacheField name="BsmtExposure" numFmtId="0">
      <sharedItems/>
    </cacheField>
    <cacheField name="TotalBsmtSF" numFmtId="0">
      <sharedItems containsSemiMixedTypes="0" containsString="0" containsNumber="1" containsInteger="1" minValue="0" maxValue="6110"/>
    </cacheField>
    <cacheField name="HeatingQuality" numFmtId="0">
      <sharedItems/>
    </cacheField>
    <cacheField name="CentralAir" numFmtId="0">
      <sharedItems/>
    </cacheField>
    <cacheField name="GrLivArea" numFmtId="0">
      <sharedItems containsSemiMixedTypes="0" containsString="0" containsNumber="1" containsInteger="1" minValue="334" maxValue="5642"/>
    </cacheField>
    <cacheField name="BsmtBath" numFmtId="0">
      <sharedItems containsSemiMixedTypes="0" containsString="0" containsNumber="1" minValue="0" maxValue="3"/>
    </cacheField>
    <cacheField name="Bath" numFmtId="0">
      <sharedItems containsSemiMixedTypes="0" containsString="0" containsNumber="1" minValue="0" maxValue="3.3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ity" numFmtId="0">
      <sharedItems/>
    </cacheField>
    <cacheField name="TotRmsAbvGrd" numFmtId="0">
      <sharedItems containsSemiMixedTypes="0" containsString="0" containsNumber="1" containsInteger="1" minValue="2" maxValue="14"/>
    </cacheField>
    <cacheField name="Fireplaces" numFmtId="0">
      <sharedItems containsSemiMixedTypes="0" containsString="0" containsNumber="1" containsInteger="1" minValue="0" maxValue="3"/>
    </cacheField>
    <cacheField name="FireplaceQuality" numFmtId="0">
      <sharedItems/>
    </cacheField>
    <cacheField name="GarageType" numFmtId="0">
      <sharedItems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ity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ScreenPorch" numFmtId="0">
      <sharedItems containsSemiMixedTypes="0" containsString="0" containsNumber="1" containsInteger="1" minValue="0" maxValue="480"/>
    </cacheField>
    <cacheField name="SeasonPorch" numFmtId="0">
      <sharedItems containsSemiMixedTypes="0" containsString="0" containsNumber="1" containsInteger="1" minValue="0" maxValue="508"/>
    </cacheField>
    <cacheField name="PoolArea" numFmtId="0">
      <sharedItems containsSemiMixedTypes="0" containsString="0" containsNumber="1" containsInteger="1" minValue="0" maxValue="738"/>
    </cacheField>
    <cacheField name="PoolQuality" numFmtId="0">
      <sharedItems/>
    </cacheField>
    <cacheField name="Fence" numFmtId="0">
      <sharedItems/>
    </cacheField>
    <cacheField name="Month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 count="5">
        <n v="2008"/>
        <n v="2007"/>
        <n v="2006"/>
        <n v="2009"/>
        <n v="2010"/>
      </sharedItems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sree PV" refreshedDate="43745.49154166667" createdVersion="6" refreshedVersion="6" minRefreshableVersion="3" recordCount="25" xr:uid="{DAEE156E-454B-4D40-A66A-3A9B05F9BD52}">
  <cacheSource type="worksheet">
    <worksheetSource ref="E1:G26" sheet="Neighbourhood_salesprice"/>
  </cacheSource>
  <cacheFields count="3">
    <cacheField name="Neighbourhood" numFmtId="0">
      <sharedItems count="25">
        <s v="NoRidge"/>
        <s v="NridgHt"/>
        <s v="StoneBr"/>
        <s v="Timber"/>
        <s v="Veenker"/>
        <s v="Somerset"/>
        <s v="ClearCr"/>
        <s v="Crawford"/>
        <s v="College Cr"/>
        <s v="Bloomington "/>
        <s v="Gilbert"/>
        <s v="NWAmes"/>
        <s v="SawyerW"/>
        <s v="Mitchel"/>
        <s v="NAmes"/>
        <s v="NPkVill"/>
        <s v="SWISU"/>
        <s v="Bluestem "/>
        <s v="Sawyer"/>
        <s v="OldTown"/>
        <s v="Edwards"/>
        <s v="BrkSide"/>
        <s v="BrDale"/>
        <s v="IDOTRR"/>
        <s v="MeadowV"/>
      </sharedItems>
    </cacheField>
    <cacheField name="No of houses" numFmtId="0">
      <sharedItems containsSemiMixedTypes="0" containsString="0" containsNumber="1" containsInteger="1" minValue="2" maxValue="225" count="23">
        <n v="41"/>
        <n v="77"/>
        <n v="25"/>
        <n v="38"/>
        <n v="11"/>
        <n v="86"/>
        <n v="28"/>
        <n v="51"/>
        <n v="150"/>
        <n v="17"/>
        <n v="79"/>
        <n v="73"/>
        <n v="59"/>
        <n v="49"/>
        <n v="225"/>
        <n v="9"/>
        <n v="2"/>
        <n v="74"/>
        <n v="113"/>
        <n v="100"/>
        <n v="58"/>
        <n v="16"/>
        <n v="37"/>
      </sharedItems>
    </cacheField>
    <cacheField name="Avg Price" numFmtId="0">
      <sharedItems containsSemiMixedTypes="0" containsString="0" containsNumber="1" containsInteger="1" minValue="98576" maxValue="335295" count="25">
        <n v="335295"/>
        <n v="316270"/>
        <n v="310499"/>
        <n v="242247"/>
        <n v="238772"/>
        <n v="225379"/>
        <n v="212565"/>
        <n v="210624"/>
        <n v="197965"/>
        <n v="194870"/>
        <n v="192854"/>
        <n v="189050"/>
        <n v="186555"/>
        <n v="156270"/>
        <n v="145847"/>
        <n v="142694"/>
        <n v="142591"/>
        <n v="137500"/>
        <n v="136793"/>
        <n v="128225"/>
        <n v="128219"/>
        <n v="124834"/>
        <n v="104493"/>
        <n v="100123"/>
        <n v="9857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n v="1"/>
    <n v="60"/>
    <x v="0"/>
    <n v="65"/>
    <n v="8450"/>
    <s v="Pave"/>
    <s v="Reg"/>
    <s v="Lvl"/>
    <s v="AllPub"/>
    <s v="Inside"/>
    <x v="0"/>
    <s v="Norm"/>
    <x v="0"/>
    <s v="2Story"/>
    <n v="7"/>
    <x v="0"/>
    <n v="2003"/>
    <s v="Gable"/>
    <s v="CompShg"/>
    <s v="VinylSd"/>
    <s v="Gd"/>
    <s v="PConc"/>
    <s v="Gd"/>
    <s v="No"/>
    <n v="856"/>
    <s v="Ex"/>
    <s v="Y"/>
    <n v="1710"/>
    <n v="1"/>
    <n v="2.2999999999999998"/>
    <n v="3"/>
    <n v="1"/>
    <s v="Gd"/>
    <n v="8"/>
    <n v="0"/>
    <s v="NA"/>
    <s v="Attchd"/>
    <s v="RFn"/>
    <n v="2"/>
    <n v="548"/>
    <s v="TA"/>
    <s v="Y"/>
    <n v="0"/>
    <n v="61"/>
    <n v="0"/>
    <n v="0"/>
    <n v="0"/>
    <n v="0"/>
    <s v="NA"/>
    <s v="NA"/>
    <n v="2"/>
    <x v="0"/>
    <s v="WD"/>
    <s v="Normal"/>
    <x v="0"/>
  </r>
  <r>
    <n v="2"/>
    <n v="20"/>
    <x v="0"/>
    <n v="80"/>
    <n v="9600"/>
    <s v="Pave"/>
    <s v="Reg"/>
    <s v="Lvl"/>
    <s v="AllPub"/>
    <s v="FR2"/>
    <x v="1"/>
    <s v="Feedr"/>
    <x v="0"/>
    <s v="1Story"/>
    <n v="6"/>
    <x v="1"/>
    <n v="1976"/>
    <s v="Gable"/>
    <s v="CompShg"/>
    <s v="MetalSd"/>
    <s v="TA"/>
    <s v="CBlock"/>
    <s v="Gd"/>
    <s v="Gd"/>
    <n v="1262"/>
    <s v="Ex"/>
    <s v="Y"/>
    <n v="1262"/>
    <n v="0.3"/>
    <n v="2"/>
    <n v="3"/>
    <n v="1"/>
    <s v="TA"/>
    <n v="6"/>
    <n v="1"/>
    <s v="TA"/>
    <s v="Attchd"/>
    <s v="RFn"/>
    <n v="2"/>
    <n v="460"/>
    <s v="TA"/>
    <s v="Y"/>
    <n v="298"/>
    <n v="0"/>
    <n v="0"/>
    <n v="0"/>
    <n v="0"/>
    <n v="0"/>
    <s v="NA"/>
    <s v="NA"/>
    <n v="5"/>
    <x v="1"/>
    <s v="WD"/>
    <s v="Normal"/>
    <x v="1"/>
  </r>
  <r>
    <n v="3"/>
    <n v="60"/>
    <x v="0"/>
    <n v="68"/>
    <n v="11250"/>
    <s v="Pave"/>
    <s v="IR1"/>
    <s v="Lvl"/>
    <s v="AllPub"/>
    <s v="Inside"/>
    <x v="0"/>
    <s v="Norm"/>
    <x v="0"/>
    <s v="2Story"/>
    <n v="7"/>
    <x v="2"/>
    <n v="2002"/>
    <s v="Gable"/>
    <s v="CompShg"/>
    <s v="VinylSd"/>
    <s v="Gd"/>
    <s v="PConc"/>
    <s v="Gd"/>
    <s v="Mn"/>
    <n v="920"/>
    <s v="Ex"/>
    <s v="Y"/>
    <n v="1786"/>
    <n v="1"/>
    <n v="2.2999999999999998"/>
    <n v="3"/>
    <n v="1"/>
    <s v="Gd"/>
    <n v="6"/>
    <n v="1"/>
    <s v="TA"/>
    <s v="Attchd"/>
    <s v="RFn"/>
    <n v="2"/>
    <n v="608"/>
    <s v="TA"/>
    <s v="Y"/>
    <n v="0"/>
    <n v="42"/>
    <n v="0"/>
    <n v="0"/>
    <n v="0"/>
    <n v="0"/>
    <s v="NA"/>
    <s v="NA"/>
    <n v="9"/>
    <x v="0"/>
    <s v="WD"/>
    <s v="Normal"/>
    <x v="2"/>
  </r>
  <r>
    <n v="4"/>
    <n v="70"/>
    <x v="0"/>
    <n v="60"/>
    <n v="9550"/>
    <s v="Pave"/>
    <s v="IR1"/>
    <s v="Lvl"/>
    <s v="AllPub"/>
    <s v="Corner"/>
    <x v="2"/>
    <s v="Norm"/>
    <x v="0"/>
    <s v="2Story"/>
    <n v="7"/>
    <x v="3"/>
    <n v="1970"/>
    <s v="Gable"/>
    <s v="CompShg"/>
    <s v="Wd Shng"/>
    <s v="TA"/>
    <s v="BrkTil"/>
    <s v="TA"/>
    <s v="No"/>
    <n v="756"/>
    <s v="Gd"/>
    <s v="Y"/>
    <n v="1717"/>
    <n v="1"/>
    <n v="1"/>
    <n v="3"/>
    <n v="1"/>
    <s v="Gd"/>
    <n v="7"/>
    <n v="1"/>
    <s v="Gd"/>
    <s v="Detchd"/>
    <s v="Unf"/>
    <n v="3"/>
    <n v="642"/>
    <s v="TA"/>
    <s v="Y"/>
    <n v="0"/>
    <n v="35"/>
    <n v="272"/>
    <n v="0"/>
    <n v="0"/>
    <n v="0"/>
    <s v="NA"/>
    <s v="NA"/>
    <n v="2"/>
    <x v="2"/>
    <s v="WD"/>
    <s v="Abnorml"/>
    <x v="3"/>
  </r>
  <r>
    <n v="5"/>
    <n v="60"/>
    <x v="0"/>
    <n v="84"/>
    <n v="14260"/>
    <s v="Pave"/>
    <s v="IR1"/>
    <s v="Lvl"/>
    <s v="AllPub"/>
    <s v="FR2"/>
    <x v="3"/>
    <s v="Norm"/>
    <x v="0"/>
    <s v="2Story"/>
    <n v="8"/>
    <x v="4"/>
    <n v="2000"/>
    <s v="Gable"/>
    <s v="CompShg"/>
    <s v="VinylSd"/>
    <s v="Gd"/>
    <s v="PConc"/>
    <s v="Gd"/>
    <s v="Av"/>
    <n v="1145"/>
    <s v="Ex"/>
    <s v="Y"/>
    <n v="2198"/>
    <n v="1"/>
    <n v="2.2999999999999998"/>
    <n v="4"/>
    <n v="1"/>
    <s v="Gd"/>
    <n v="9"/>
    <n v="1"/>
    <s v="TA"/>
    <s v="Attchd"/>
    <s v="RFn"/>
    <n v="3"/>
    <n v="836"/>
    <s v="TA"/>
    <s v="Y"/>
    <n v="192"/>
    <n v="84"/>
    <n v="0"/>
    <n v="0"/>
    <n v="0"/>
    <n v="0"/>
    <s v="NA"/>
    <s v="NA"/>
    <n v="12"/>
    <x v="0"/>
    <s v="WD"/>
    <s v="Normal"/>
    <x v="4"/>
  </r>
  <r>
    <n v="6"/>
    <n v="50"/>
    <x v="0"/>
    <n v="85"/>
    <n v="14115"/>
    <s v="Pave"/>
    <s v="IR1"/>
    <s v="Lvl"/>
    <s v="AllPub"/>
    <s v="Inside"/>
    <x v="4"/>
    <s v="Norm"/>
    <x v="0"/>
    <s v="1.5Fin"/>
    <n v="5"/>
    <x v="5"/>
    <n v="1995"/>
    <s v="Gable"/>
    <s v="CompShg"/>
    <s v="VinylSd"/>
    <s v="TA"/>
    <s v="Wood"/>
    <s v="Gd"/>
    <s v="No"/>
    <n v="796"/>
    <s v="Ex"/>
    <s v="Y"/>
    <n v="1362"/>
    <n v="1"/>
    <n v="1.3"/>
    <n v="1"/>
    <n v="1"/>
    <s v="TA"/>
    <n v="5"/>
    <n v="0"/>
    <s v="NA"/>
    <s v="Attchd"/>
    <s v="Unf"/>
    <n v="2"/>
    <n v="480"/>
    <s v="TA"/>
    <s v="Y"/>
    <n v="40"/>
    <n v="30"/>
    <n v="0"/>
    <n v="0"/>
    <n v="320"/>
    <n v="0"/>
    <s v="NA"/>
    <s v="MnPrv"/>
    <n v="10"/>
    <x v="3"/>
    <s v="WD"/>
    <s v="Normal"/>
    <x v="5"/>
  </r>
  <r>
    <n v="7"/>
    <n v="20"/>
    <x v="0"/>
    <n v="75"/>
    <n v="10084"/>
    <s v="Pave"/>
    <s v="Reg"/>
    <s v="Lvl"/>
    <s v="AllPub"/>
    <s v="Inside"/>
    <x v="5"/>
    <s v="Norm"/>
    <x v="0"/>
    <s v="1Story"/>
    <n v="8"/>
    <x v="6"/>
    <n v="2005"/>
    <s v="Gable"/>
    <s v="CompShg"/>
    <s v="VinylSd"/>
    <s v="Gd"/>
    <s v="PConc"/>
    <s v="Ex"/>
    <s v="Av"/>
    <n v="1686"/>
    <s v="Ex"/>
    <s v="Y"/>
    <n v="1694"/>
    <n v="1"/>
    <n v="2"/>
    <n v="3"/>
    <n v="1"/>
    <s v="Gd"/>
    <n v="7"/>
    <n v="1"/>
    <s v="Gd"/>
    <s v="Attchd"/>
    <s v="RFn"/>
    <n v="2"/>
    <n v="636"/>
    <s v="TA"/>
    <s v="Y"/>
    <n v="255"/>
    <n v="57"/>
    <n v="0"/>
    <n v="0"/>
    <n v="0"/>
    <n v="0"/>
    <s v="NA"/>
    <s v="NA"/>
    <n v="8"/>
    <x v="1"/>
    <s v="WD"/>
    <s v="Normal"/>
    <x v="6"/>
  </r>
  <r>
    <n v="8"/>
    <n v="60"/>
    <x v="0"/>
    <s v="NA"/>
    <n v="10382"/>
    <s v="Pave"/>
    <s v="IR1"/>
    <s v="Lvl"/>
    <s v="AllPub"/>
    <s v="Corner"/>
    <x v="6"/>
    <s v="PosN"/>
    <x v="0"/>
    <s v="2Story"/>
    <n v="7"/>
    <x v="7"/>
    <n v="1973"/>
    <s v="Gable"/>
    <s v="CompShg"/>
    <s v="HdBoard"/>
    <s v="TA"/>
    <s v="CBlock"/>
    <s v="Gd"/>
    <s v="Mn"/>
    <n v="1107"/>
    <s v="Ex"/>
    <s v="Y"/>
    <n v="2090"/>
    <n v="1"/>
    <n v="2.2999999999999998"/>
    <n v="3"/>
    <n v="1"/>
    <s v="TA"/>
    <n v="7"/>
    <n v="2"/>
    <s v="TA"/>
    <s v="Attchd"/>
    <s v="RFn"/>
    <n v="2"/>
    <n v="484"/>
    <s v="TA"/>
    <s v="Y"/>
    <n v="235"/>
    <n v="204"/>
    <n v="228"/>
    <n v="0"/>
    <n v="0"/>
    <n v="0"/>
    <s v="NA"/>
    <s v="NA"/>
    <n v="11"/>
    <x v="3"/>
    <s v="WD"/>
    <s v="Normal"/>
    <x v="7"/>
  </r>
  <r>
    <n v="9"/>
    <n v="50"/>
    <x v="1"/>
    <n v="51"/>
    <n v="6120"/>
    <s v="Pave"/>
    <s v="Reg"/>
    <s v="Lvl"/>
    <s v="AllPub"/>
    <s v="Inside"/>
    <x v="7"/>
    <s v="Artery"/>
    <x v="0"/>
    <s v="1.5Fin"/>
    <n v="7"/>
    <x v="8"/>
    <n v="1950"/>
    <s v="Gable"/>
    <s v="CompShg"/>
    <s v="Wd Shng"/>
    <s v="TA"/>
    <s v="BrkTil"/>
    <s v="TA"/>
    <s v="No"/>
    <n v="952"/>
    <s v="Gd"/>
    <s v="Y"/>
    <n v="1774"/>
    <n v="0"/>
    <n v="2"/>
    <n v="2"/>
    <n v="2"/>
    <s v="TA"/>
    <n v="8"/>
    <n v="2"/>
    <s v="TA"/>
    <s v="Detchd"/>
    <s v="Unf"/>
    <n v="2"/>
    <n v="468"/>
    <s v="Fa"/>
    <s v="Y"/>
    <n v="90"/>
    <n v="0"/>
    <n v="205"/>
    <n v="0"/>
    <n v="0"/>
    <n v="0"/>
    <s v="NA"/>
    <s v="NA"/>
    <n v="4"/>
    <x v="0"/>
    <s v="WD"/>
    <s v="Abnorml"/>
    <x v="8"/>
  </r>
  <r>
    <n v="10"/>
    <n v="190"/>
    <x v="0"/>
    <n v="50"/>
    <n v="7420"/>
    <s v="Pave"/>
    <s v="Reg"/>
    <s v="Lvl"/>
    <s v="AllPub"/>
    <s v="Corner"/>
    <x v="8"/>
    <s v="Artery"/>
    <x v="1"/>
    <s v="1.5Unf"/>
    <n v="5"/>
    <x v="9"/>
    <n v="1950"/>
    <s v="Gable"/>
    <s v="CompShg"/>
    <s v="MetalSd"/>
    <s v="TA"/>
    <s v="BrkTil"/>
    <s v="TA"/>
    <s v="No"/>
    <n v="991"/>
    <s v="Ex"/>
    <s v="Y"/>
    <n v="1077"/>
    <n v="1"/>
    <n v="1"/>
    <n v="2"/>
    <n v="2"/>
    <s v="TA"/>
    <n v="5"/>
    <n v="2"/>
    <s v="TA"/>
    <s v="Attchd"/>
    <s v="RFn"/>
    <n v="1"/>
    <n v="205"/>
    <s v="Gd"/>
    <s v="Y"/>
    <n v="0"/>
    <n v="4"/>
    <n v="0"/>
    <n v="0"/>
    <n v="0"/>
    <n v="0"/>
    <s v="NA"/>
    <s v="NA"/>
    <n v="1"/>
    <x v="0"/>
    <s v="WD"/>
    <s v="Normal"/>
    <x v="9"/>
  </r>
  <r>
    <n v="11"/>
    <n v="20"/>
    <x v="0"/>
    <n v="70"/>
    <n v="11200"/>
    <s v="Pave"/>
    <s v="Reg"/>
    <s v="Lvl"/>
    <s v="AllPub"/>
    <s v="Inside"/>
    <x v="9"/>
    <s v="Norm"/>
    <x v="0"/>
    <s v="1Story"/>
    <n v="5"/>
    <x v="10"/>
    <n v="1965"/>
    <s v="Hip"/>
    <s v="CompShg"/>
    <s v="HdBoard"/>
    <s v="TA"/>
    <s v="CBlock"/>
    <s v="TA"/>
    <s v="No"/>
    <n v="1040"/>
    <s v="Ex"/>
    <s v="Y"/>
    <n v="1040"/>
    <n v="1"/>
    <n v="1"/>
    <n v="3"/>
    <n v="1"/>
    <s v="TA"/>
    <n v="5"/>
    <n v="0"/>
    <s v="NA"/>
    <s v="Detchd"/>
    <s v="Unf"/>
    <n v="1"/>
    <n v="384"/>
    <s v="TA"/>
    <s v="Y"/>
    <n v="0"/>
    <n v="0"/>
    <n v="0"/>
    <n v="0"/>
    <n v="0"/>
    <n v="0"/>
    <s v="NA"/>
    <s v="NA"/>
    <n v="2"/>
    <x v="0"/>
    <s v="WD"/>
    <s v="Normal"/>
    <x v="10"/>
  </r>
  <r>
    <n v="12"/>
    <n v="60"/>
    <x v="0"/>
    <n v="85"/>
    <n v="11924"/>
    <s v="Pave"/>
    <s v="IR1"/>
    <s v="Lvl"/>
    <s v="AllPub"/>
    <s v="Inside"/>
    <x v="10"/>
    <s v="Norm"/>
    <x v="0"/>
    <s v="2Story"/>
    <n v="9"/>
    <x v="11"/>
    <n v="2006"/>
    <s v="Hip"/>
    <s v="CompShg"/>
    <s v="Wd Shng"/>
    <s v="Ex"/>
    <s v="PConc"/>
    <s v="Ex"/>
    <s v="No"/>
    <n v="1175"/>
    <s v="Ex"/>
    <s v="Y"/>
    <n v="2324"/>
    <n v="1"/>
    <n v="3"/>
    <n v="4"/>
    <n v="1"/>
    <s v="Ex"/>
    <n v="11"/>
    <n v="2"/>
    <s v="Gd"/>
    <s v="BuiltIn"/>
    <s v="Fin"/>
    <n v="3"/>
    <n v="736"/>
    <s v="TA"/>
    <s v="Y"/>
    <n v="147"/>
    <n v="21"/>
    <n v="0"/>
    <n v="0"/>
    <n v="0"/>
    <n v="0"/>
    <s v="NA"/>
    <s v="NA"/>
    <n v="7"/>
    <x v="2"/>
    <s v="New"/>
    <s v="Partial"/>
    <x v="11"/>
  </r>
  <r>
    <n v="13"/>
    <n v="20"/>
    <x v="0"/>
    <s v="NA"/>
    <n v="12968"/>
    <s v="Pave"/>
    <s v="IR2"/>
    <s v="Lvl"/>
    <s v="AllPub"/>
    <s v="Inside"/>
    <x v="9"/>
    <s v="Norm"/>
    <x v="0"/>
    <s v="1Story"/>
    <n v="5"/>
    <x v="12"/>
    <n v="1962"/>
    <s v="Hip"/>
    <s v="CompShg"/>
    <s v="Plywood"/>
    <s v="TA"/>
    <s v="CBlock"/>
    <s v="TA"/>
    <s v="No"/>
    <n v="912"/>
    <s v="TA"/>
    <s v="Y"/>
    <n v="912"/>
    <n v="1"/>
    <n v="1"/>
    <n v="2"/>
    <n v="1"/>
    <s v="TA"/>
    <n v="4"/>
    <n v="0"/>
    <s v="NA"/>
    <s v="Detchd"/>
    <s v="Unf"/>
    <n v="1"/>
    <n v="352"/>
    <s v="TA"/>
    <s v="Y"/>
    <n v="140"/>
    <n v="0"/>
    <n v="0"/>
    <n v="176"/>
    <n v="0"/>
    <n v="0"/>
    <s v="NA"/>
    <s v="NA"/>
    <n v="9"/>
    <x v="0"/>
    <s v="WD"/>
    <s v="Normal"/>
    <x v="12"/>
  </r>
  <r>
    <n v="14"/>
    <n v="20"/>
    <x v="0"/>
    <n v="91"/>
    <n v="10652"/>
    <s v="Pave"/>
    <s v="IR1"/>
    <s v="Lvl"/>
    <s v="AllPub"/>
    <s v="Inside"/>
    <x v="0"/>
    <s v="Norm"/>
    <x v="0"/>
    <s v="1Story"/>
    <n v="7"/>
    <x v="13"/>
    <n v="2007"/>
    <s v="Gable"/>
    <s v="CompShg"/>
    <s v="VinylSd"/>
    <s v="Gd"/>
    <s v="PConc"/>
    <s v="Gd"/>
    <s v="Av"/>
    <n v="1494"/>
    <s v="Ex"/>
    <s v="Y"/>
    <n v="1494"/>
    <n v="0"/>
    <n v="2"/>
    <n v="3"/>
    <n v="1"/>
    <s v="Gd"/>
    <n v="7"/>
    <n v="1"/>
    <s v="Gd"/>
    <s v="Attchd"/>
    <s v="RFn"/>
    <n v="3"/>
    <n v="840"/>
    <s v="TA"/>
    <s v="Y"/>
    <n v="160"/>
    <n v="33"/>
    <n v="0"/>
    <n v="0"/>
    <n v="0"/>
    <n v="0"/>
    <s v="NA"/>
    <s v="NA"/>
    <n v="8"/>
    <x v="1"/>
    <s v="New"/>
    <s v="Partial"/>
    <x v="13"/>
  </r>
  <r>
    <n v="15"/>
    <n v="20"/>
    <x v="0"/>
    <s v="NA"/>
    <n v="10920"/>
    <s v="Pave"/>
    <s v="IR1"/>
    <s v="Lvl"/>
    <s v="AllPub"/>
    <s v="Corner"/>
    <x v="11"/>
    <s v="Norm"/>
    <x v="0"/>
    <s v="1Story"/>
    <n v="6"/>
    <x v="14"/>
    <n v="1960"/>
    <s v="Hip"/>
    <s v="CompShg"/>
    <s v="MetalSd"/>
    <s v="TA"/>
    <s v="CBlock"/>
    <s v="TA"/>
    <s v="No"/>
    <n v="1253"/>
    <s v="TA"/>
    <s v="Y"/>
    <n v="1253"/>
    <n v="1"/>
    <n v="1.3"/>
    <n v="2"/>
    <n v="1"/>
    <s v="TA"/>
    <n v="5"/>
    <n v="1"/>
    <s v="Fa"/>
    <s v="Attchd"/>
    <s v="RFn"/>
    <n v="1"/>
    <n v="352"/>
    <s v="TA"/>
    <s v="Y"/>
    <n v="0"/>
    <n v="213"/>
    <n v="176"/>
    <n v="0"/>
    <n v="0"/>
    <n v="0"/>
    <s v="NA"/>
    <s v="GdWo"/>
    <n v="5"/>
    <x v="0"/>
    <s v="WD"/>
    <s v="Normal"/>
    <x v="14"/>
  </r>
  <r>
    <n v="16"/>
    <n v="45"/>
    <x v="1"/>
    <n v="51"/>
    <n v="6120"/>
    <s v="Pave"/>
    <s v="Reg"/>
    <s v="Lvl"/>
    <s v="AllPub"/>
    <s v="Corner"/>
    <x v="8"/>
    <s v="Norm"/>
    <x v="0"/>
    <s v="1.5Unf"/>
    <n v="7"/>
    <x v="15"/>
    <n v="2001"/>
    <s v="Gable"/>
    <s v="CompShg"/>
    <s v="Wd Sdng"/>
    <s v="TA"/>
    <s v="BrkTil"/>
    <s v="TA"/>
    <s v="No"/>
    <n v="832"/>
    <s v="Ex"/>
    <s v="Y"/>
    <n v="854"/>
    <n v="0"/>
    <n v="1"/>
    <n v="2"/>
    <n v="1"/>
    <s v="TA"/>
    <n v="5"/>
    <n v="0"/>
    <s v="NA"/>
    <s v="Detchd"/>
    <s v="Unf"/>
    <n v="2"/>
    <n v="576"/>
    <s v="TA"/>
    <s v="Y"/>
    <n v="48"/>
    <n v="112"/>
    <n v="0"/>
    <n v="0"/>
    <n v="0"/>
    <n v="0"/>
    <s v="NA"/>
    <s v="GdPrv"/>
    <n v="7"/>
    <x v="1"/>
    <s v="WD"/>
    <s v="Normal"/>
    <x v="15"/>
  </r>
  <r>
    <n v="17"/>
    <n v="20"/>
    <x v="0"/>
    <s v="NA"/>
    <n v="11241"/>
    <s v="Pave"/>
    <s v="IR1"/>
    <s v="Lvl"/>
    <s v="AllPub"/>
    <s v="CulDSac"/>
    <x v="11"/>
    <s v="Norm"/>
    <x v="0"/>
    <s v="1Story"/>
    <n v="6"/>
    <x v="16"/>
    <n v="1970"/>
    <s v="Gable"/>
    <s v="CompShg"/>
    <s v="Wd Sdng"/>
    <s v="TA"/>
    <s v="CBlock"/>
    <s v="TA"/>
    <s v="No"/>
    <n v="1004"/>
    <s v="Ex"/>
    <s v="Y"/>
    <n v="1004"/>
    <n v="1"/>
    <n v="1"/>
    <n v="2"/>
    <n v="1"/>
    <s v="TA"/>
    <n v="5"/>
    <n v="1"/>
    <s v="TA"/>
    <s v="Attchd"/>
    <s v="Fin"/>
    <n v="2"/>
    <n v="480"/>
    <s v="TA"/>
    <s v="Y"/>
    <n v="0"/>
    <n v="0"/>
    <n v="0"/>
    <n v="0"/>
    <n v="0"/>
    <n v="0"/>
    <s v="NA"/>
    <s v="NA"/>
    <n v="3"/>
    <x v="4"/>
    <s v="WD"/>
    <s v="Normal"/>
    <x v="16"/>
  </r>
  <r>
    <n v="18"/>
    <n v="90"/>
    <x v="0"/>
    <n v="72"/>
    <n v="10791"/>
    <s v="Pave"/>
    <s v="Reg"/>
    <s v="Lvl"/>
    <s v="AllPub"/>
    <s v="Inside"/>
    <x v="9"/>
    <s v="Norm"/>
    <x v="2"/>
    <s v="1Story"/>
    <n v="4"/>
    <x v="17"/>
    <n v="1967"/>
    <s v="Gable"/>
    <s v="CompShg"/>
    <s v="MetalSd"/>
    <s v="TA"/>
    <s v="Slab"/>
    <s v="NA"/>
    <s v="NA"/>
    <n v="0"/>
    <s v="TA"/>
    <s v="Y"/>
    <n v="1296"/>
    <n v="0"/>
    <n v="2"/>
    <n v="2"/>
    <n v="2"/>
    <s v="TA"/>
    <n v="6"/>
    <n v="0"/>
    <s v="NA"/>
    <s v="CarPort"/>
    <s v="Unf"/>
    <n v="2"/>
    <n v="516"/>
    <s v="TA"/>
    <s v="Y"/>
    <n v="0"/>
    <n v="0"/>
    <n v="0"/>
    <n v="0"/>
    <n v="0"/>
    <n v="0"/>
    <s v="NA"/>
    <s v="NA"/>
    <n v="10"/>
    <x v="2"/>
    <s v="WD"/>
    <s v="Normal"/>
    <x v="17"/>
  </r>
  <r>
    <n v="19"/>
    <n v="20"/>
    <x v="0"/>
    <n v="66"/>
    <n v="13695"/>
    <s v="Pave"/>
    <s v="Reg"/>
    <s v="Lvl"/>
    <s v="AllPub"/>
    <s v="Inside"/>
    <x v="12"/>
    <s v="RRAe"/>
    <x v="0"/>
    <s v="1Story"/>
    <n v="5"/>
    <x v="6"/>
    <n v="2004"/>
    <s v="Gable"/>
    <s v="CompShg"/>
    <s v="VinylSd"/>
    <s v="TA"/>
    <s v="PConc"/>
    <s v="TA"/>
    <s v="No"/>
    <n v="1114"/>
    <s v="Ex"/>
    <s v="Y"/>
    <n v="1114"/>
    <n v="1"/>
    <n v="1.3"/>
    <n v="3"/>
    <n v="1"/>
    <s v="Gd"/>
    <n v="6"/>
    <n v="0"/>
    <s v="NA"/>
    <s v="Detchd"/>
    <s v="Unf"/>
    <n v="2"/>
    <n v="576"/>
    <s v="TA"/>
    <s v="Y"/>
    <n v="0"/>
    <n v="102"/>
    <n v="0"/>
    <n v="0"/>
    <n v="0"/>
    <n v="0"/>
    <s v="NA"/>
    <s v="NA"/>
    <n v="6"/>
    <x v="0"/>
    <s v="WD"/>
    <s v="Normal"/>
    <x v="18"/>
  </r>
  <r>
    <n v="20"/>
    <n v="20"/>
    <x v="0"/>
    <n v="70"/>
    <n v="7560"/>
    <s v="Pave"/>
    <s v="Reg"/>
    <s v="Lvl"/>
    <s v="AllPub"/>
    <s v="Inside"/>
    <x v="11"/>
    <s v="Norm"/>
    <x v="0"/>
    <s v="1Story"/>
    <n v="5"/>
    <x v="18"/>
    <n v="1965"/>
    <s v="Hip"/>
    <s v="CompShg"/>
    <s v="Plywood"/>
    <s v="TA"/>
    <s v="CBlock"/>
    <s v="TA"/>
    <s v="No"/>
    <n v="1029"/>
    <s v="TA"/>
    <s v="Y"/>
    <n v="1339"/>
    <n v="0"/>
    <n v="1"/>
    <n v="3"/>
    <n v="1"/>
    <s v="TA"/>
    <n v="6"/>
    <n v="0"/>
    <s v="NA"/>
    <s v="Attchd"/>
    <s v="Unf"/>
    <n v="1"/>
    <n v="294"/>
    <s v="TA"/>
    <s v="Y"/>
    <n v="0"/>
    <n v="0"/>
    <n v="0"/>
    <n v="0"/>
    <n v="0"/>
    <n v="0"/>
    <s v="NA"/>
    <s v="MnPrv"/>
    <n v="5"/>
    <x v="3"/>
    <s v="COD"/>
    <s v="Abnorml"/>
    <x v="19"/>
  </r>
  <r>
    <n v="21"/>
    <n v="60"/>
    <x v="0"/>
    <n v="101"/>
    <n v="14215"/>
    <s v="Pave"/>
    <s v="IR1"/>
    <s v="Lvl"/>
    <s v="AllPub"/>
    <s v="Corner"/>
    <x v="10"/>
    <s v="Norm"/>
    <x v="0"/>
    <s v="2Story"/>
    <n v="8"/>
    <x v="11"/>
    <n v="2006"/>
    <s v="Gable"/>
    <s v="CompShg"/>
    <s v="VinylSd"/>
    <s v="Gd"/>
    <s v="PConc"/>
    <s v="Ex"/>
    <s v="Av"/>
    <n v="1158"/>
    <s v="Ex"/>
    <s v="Y"/>
    <n v="2376"/>
    <n v="0"/>
    <n v="3.3"/>
    <n v="4"/>
    <n v="1"/>
    <s v="Gd"/>
    <n v="9"/>
    <n v="1"/>
    <s v="Gd"/>
    <s v="BuiltIn"/>
    <s v="RFn"/>
    <n v="3"/>
    <n v="853"/>
    <s v="TA"/>
    <s v="Y"/>
    <n v="240"/>
    <n v="154"/>
    <n v="0"/>
    <n v="0"/>
    <n v="0"/>
    <n v="0"/>
    <s v="NA"/>
    <s v="NA"/>
    <n v="11"/>
    <x v="2"/>
    <s v="New"/>
    <s v="Partial"/>
    <x v="20"/>
  </r>
  <r>
    <n v="22"/>
    <n v="45"/>
    <x v="1"/>
    <n v="57"/>
    <n v="7449"/>
    <s v="Pave"/>
    <s v="Reg"/>
    <s v="Bnk"/>
    <s v="AllPub"/>
    <s v="Inside"/>
    <x v="13"/>
    <s v="Norm"/>
    <x v="0"/>
    <s v="1.5Unf"/>
    <n v="7"/>
    <x v="19"/>
    <n v="1950"/>
    <s v="Gable"/>
    <s v="CompShg"/>
    <s v="Wd Sdng"/>
    <s v="TA"/>
    <s v="PConc"/>
    <s v="TA"/>
    <s v="No"/>
    <n v="637"/>
    <s v="Ex"/>
    <s v="Y"/>
    <n v="1108"/>
    <n v="0"/>
    <n v="1"/>
    <n v="3"/>
    <n v="1"/>
    <s v="Gd"/>
    <n v="6"/>
    <n v="1"/>
    <s v="Gd"/>
    <s v="Attchd"/>
    <s v="Unf"/>
    <n v="1"/>
    <n v="280"/>
    <s v="TA"/>
    <s v="N"/>
    <n v="0"/>
    <n v="0"/>
    <n v="205"/>
    <n v="0"/>
    <n v="0"/>
    <n v="0"/>
    <s v="NA"/>
    <s v="GdPrv"/>
    <n v="6"/>
    <x v="1"/>
    <s v="WD"/>
    <s v="Normal"/>
    <x v="21"/>
  </r>
  <r>
    <n v="23"/>
    <n v="20"/>
    <x v="0"/>
    <n v="75"/>
    <n v="9742"/>
    <s v="Pave"/>
    <s v="Reg"/>
    <s v="Lvl"/>
    <s v="AllPub"/>
    <s v="Inside"/>
    <x v="0"/>
    <s v="Norm"/>
    <x v="0"/>
    <s v="1Story"/>
    <n v="8"/>
    <x v="20"/>
    <n v="2002"/>
    <s v="Hip"/>
    <s v="CompShg"/>
    <s v="VinylSd"/>
    <s v="Gd"/>
    <s v="PConc"/>
    <s v="Gd"/>
    <s v="No"/>
    <n v="1777"/>
    <s v="Ex"/>
    <s v="Y"/>
    <n v="1795"/>
    <n v="0"/>
    <n v="2"/>
    <n v="3"/>
    <n v="1"/>
    <s v="Gd"/>
    <n v="7"/>
    <n v="1"/>
    <s v="Gd"/>
    <s v="Attchd"/>
    <s v="RFn"/>
    <n v="2"/>
    <n v="534"/>
    <s v="TA"/>
    <s v="Y"/>
    <n v="171"/>
    <n v="159"/>
    <n v="0"/>
    <n v="0"/>
    <n v="0"/>
    <n v="0"/>
    <s v="NA"/>
    <s v="NA"/>
    <n v="9"/>
    <x v="0"/>
    <s v="WD"/>
    <s v="Normal"/>
    <x v="22"/>
  </r>
  <r>
    <n v="24"/>
    <n v="120"/>
    <x v="1"/>
    <n v="44"/>
    <n v="4224"/>
    <s v="Pave"/>
    <s v="Reg"/>
    <s v="Lvl"/>
    <s v="AllPub"/>
    <s v="Inside"/>
    <x v="14"/>
    <s v="Norm"/>
    <x v="3"/>
    <s v="1Story"/>
    <n v="5"/>
    <x v="1"/>
    <n v="1976"/>
    <s v="Gable"/>
    <s v="CompShg"/>
    <s v="CmentBd"/>
    <s v="TA"/>
    <s v="PConc"/>
    <s v="Gd"/>
    <s v="No"/>
    <n v="1040"/>
    <s v="TA"/>
    <s v="Y"/>
    <n v="1060"/>
    <n v="1"/>
    <n v="1"/>
    <n v="3"/>
    <n v="1"/>
    <s v="TA"/>
    <n v="6"/>
    <n v="1"/>
    <s v="TA"/>
    <s v="Attchd"/>
    <s v="Unf"/>
    <n v="2"/>
    <n v="572"/>
    <s v="TA"/>
    <s v="Y"/>
    <n v="100"/>
    <n v="110"/>
    <n v="0"/>
    <n v="0"/>
    <n v="0"/>
    <n v="0"/>
    <s v="NA"/>
    <s v="NA"/>
    <n v="6"/>
    <x v="1"/>
    <s v="WD"/>
    <s v="Normal"/>
    <x v="8"/>
  </r>
  <r>
    <n v="25"/>
    <n v="20"/>
    <x v="0"/>
    <s v="NA"/>
    <n v="8246"/>
    <s v="Pave"/>
    <s v="IR1"/>
    <s v="Lvl"/>
    <s v="AllPub"/>
    <s v="Inside"/>
    <x v="9"/>
    <s v="Norm"/>
    <x v="0"/>
    <s v="1Story"/>
    <n v="5"/>
    <x v="21"/>
    <n v="2001"/>
    <s v="Gable"/>
    <s v="CompShg"/>
    <s v="Plywood"/>
    <s v="TA"/>
    <s v="CBlock"/>
    <s v="TA"/>
    <s v="Mn"/>
    <n v="1060"/>
    <s v="Ex"/>
    <s v="Y"/>
    <n v="1060"/>
    <n v="1"/>
    <n v="1"/>
    <n v="3"/>
    <n v="1"/>
    <s v="Gd"/>
    <n v="6"/>
    <n v="1"/>
    <s v="TA"/>
    <s v="Attchd"/>
    <s v="Unf"/>
    <n v="1"/>
    <n v="270"/>
    <s v="TA"/>
    <s v="Y"/>
    <n v="406"/>
    <n v="90"/>
    <n v="0"/>
    <n v="0"/>
    <n v="0"/>
    <n v="0"/>
    <s v="NA"/>
    <s v="MnPrv"/>
    <n v="5"/>
    <x v="4"/>
    <s v="WD"/>
    <s v="Normal"/>
    <x v="23"/>
  </r>
  <r>
    <n v="26"/>
    <n v="20"/>
    <x v="0"/>
    <n v="110"/>
    <n v="14230"/>
    <s v="Pave"/>
    <s v="Reg"/>
    <s v="Lvl"/>
    <s v="AllPub"/>
    <s v="Corner"/>
    <x v="10"/>
    <s v="Norm"/>
    <x v="0"/>
    <s v="1Story"/>
    <n v="8"/>
    <x v="22"/>
    <n v="2007"/>
    <s v="Gable"/>
    <s v="CompShg"/>
    <s v="VinylSd"/>
    <s v="Gd"/>
    <s v="PConc"/>
    <s v="Gd"/>
    <s v="No"/>
    <n v="1566"/>
    <s v="Ex"/>
    <s v="Y"/>
    <n v="1600"/>
    <n v="0"/>
    <n v="2"/>
    <n v="3"/>
    <n v="1"/>
    <s v="Gd"/>
    <n v="7"/>
    <n v="1"/>
    <s v="Gd"/>
    <s v="Attchd"/>
    <s v="RFn"/>
    <n v="3"/>
    <n v="890"/>
    <s v="TA"/>
    <s v="Y"/>
    <n v="0"/>
    <n v="56"/>
    <n v="0"/>
    <n v="0"/>
    <n v="0"/>
    <n v="0"/>
    <s v="NA"/>
    <s v="NA"/>
    <n v="7"/>
    <x v="3"/>
    <s v="WD"/>
    <s v="Normal"/>
    <x v="24"/>
  </r>
  <r>
    <n v="27"/>
    <n v="20"/>
    <x v="0"/>
    <n v="60"/>
    <n v="7200"/>
    <s v="Pave"/>
    <s v="Reg"/>
    <s v="Lvl"/>
    <s v="AllPub"/>
    <s v="Corner"/>
    <x v="11"/>
    <s v="Norm"/>
    <x v="0"/>
    <s v="1Story"/>
    <n v="5"/>
    <x v="23"/>
    <n v="2000"/>
    <s v="Gable"/>
    <s v="CompShg"/>
    <s v="Wd Sdng"/>
    <s v="TA"/>
    <s v="CBlock"/>
    <s v="TA"/>
    <s v="Mn"/>
    <n v="900"/>
    <s v="TA"/>
    <s v="Y"/>
    <n v="900"/>
    <n v="0.3"/>
    <n v="1"/>
    <n v="3"/>
    <n v="1"/>
    <s v="Gd"/>
    <n v="5"/>
    <n v="0"/>
    <s v="NA"/>
    <s v="Detchd"/>
    <s v="Unf"/>
    <n v="2"/>
    <n v="576"/>
    <s v="TA"/>
    <s v="Y"/>
    <n v="222"/>
    <n v="32"/>
    <n v="0"/>
    <n v="0"/>
    <n v="0"/>
    <n v="0"/>
    <s v="NA"/>
    <s v="NA"/>
    <n v="5"/>
    <x v="4"/>
    <s v="WD"/>
    <s v="Normal"/>
    <x v="25"/>
  </r>
  <r>
    <n v="28"/>
    <n v="20"/>
    <x v="0"/>
    <n v="98"/>
    <n v="11478"/>
    <s v="Pave"/>
    <s v="Reg"/>
    <s v="Lvl"/>
    <s v="AllPub"/>
    <s v="Inside"/>
    <x v="10"/>
    <s v="Norm"/>
    <x v="0"/>
    <s v="1Story"/>
    <n v="8"/>
    <x v="22"/>
    <n v="2008"/>
    <s v="Gable"/>
    <s v="CompShg"/>
    <s v="VinylSd"/>
    <s v="Gd"/>
    <s v="PConc"/>
    <s v="Ex"/>
    <s v="No"/>
    <n v="1704"/>
    <s v="Ex"/>
    <s v="Y"/>
    <n v="1704"/>
    <n v="1"/>
    <n v="2"/>
    <n v="3"/>
    <n v="1"/>
    <s v="Gd"/>
    <n v="7"/>
    <n v="1"/>
    <s v="Gd"/>
    <s v="Attchd"/>
    <s v="RFn"/>
    <n v="3"/>
    <n v="772"/>
    <s v="TA"/>
    <s v="Y"/>
    <n v="0"/>
    <n v="50"/>
    <n v="0"/>
    <n v="0"/>
    <n v="0"/>
    <n v="0"/>
    <s v="NA"/>
    <s v="NA"/>
    <n v="5"/>
    <x v="4"/>
    <s v="WD"/>
    <s v="Normal"/>
    <x v="26"/>
  </r>
  <r>
    <n v="29"/>
    <n v="20"/>
    <x v="0"/>
    <n v="47"/>
    <n v="16321"/>
    <s v="Pave"/>
    <s v="IR1"/>
    <s v="Lvl"/>
    <s v="AllPub"/>
    <s v="CulDSac"/>
    <x v="11"/>
    <s v="Norm"/>
    <x v="0"/>
    <s v="1Story"/>
    <n v="5"/>
    <x v="24"/>
    <n v="1997"/>
    <s v="Gable"/>
    <s v="CompShg"/>
    <s v="MetalSd"/>
    <s v="TA"/>
    <s v="CBlock"/>
    <s v="TA"/>
    <s v="Gd"/>
    <n v="1484"/>
    <s v="TA"/>
    <s v="Y"/>
    <n v="1600"/>
    <n v="1"/>
    <n v="1"/>
    <n v="2"/>
    <n v="1"/>
    <s v="TA"/>
    <n v="6"/>
    <n v="2"/>
    <s v="Gd"/>
    <s v="Attchd"/>
    <s v="RFn"/>
    <n v="1"/>
    <n v="319"/>
    <s v="TA"/>
    <s v="Y"/>
    <n v="288"/>
    <n v="258"/>
    <n v="0"/>
    <n v="0"/>
    <n v="0"/>
    <n v="0"/>
    <s v="NA"/>
    <s v="NA"/>
    <n v="12"/>
    <x v="2"/>
    <s v="WD"/>
    <s v="Normal"/>
    <x v="27"/>
  </r>
  <r>
    <n v="30"/>
    <n v="30"/>
    <x v="1"/>
    <n v="60"/>
    <n v="6324"/>
    <s v="Pave"/>
    <s v="IR1"/>
    <s v="Lvl"/>
    <s v="AllPub"/>
    <s v="Inside"/>
    <x v="8"/>
    <s v="Feedr"/>
    <x v="0"/>
    <s v="1Story"/>
    <n v="4"/>
    <x v="25"/>
    <n v="1950"/>
    <s v="Gable"/>
    <s v="CompShg"/>
    <s v="MetalSd"/>
    <s v="TA"/>
    <s v="BrkTil"/>
    <s v="TA"/>
    <s v="No"/>
    <n v="520"/>
    <s v="Fa"/>
    <s v="N"/>
    <n v="520"/>
    <n v="0"/>
    <n v="1"/>
    <n v="1"/>
    <n v="1"/>
    <s v="Fa"/>
    <n v="4"/>
    <n v="0"/>
    <s v="NA"/>
    <s v="Detchd"/>
    <s v="Unf"/>
    <n v="1"/>
    <n v="240"/>
    <s v="Fa"/>
    <s v="Y"/>
    <n v="49"/>
    <n v="0"/>
    <n v="87"/>
    <n v="0"/>
    <n v="0"/>
    <n v="0"/>
    <s v="NA"/>
    <s v="NA"/>
    <n v="5"/>
    <x v="0"/>
    <s v="WD"/>
    <s v="Normal"/>
    <x v="28"/>
  </r>
  <r>
    <n v="31"/>
    <n v="70"/>
    <x v="2"/>
    <n v="50"/>
    <n v="8500"/>
    <s v="Pave"/>
    <s v="Reg"/>
    <s v="Lvl"/>
    <s v="AllPub"/>
    <s v="Inside"/>
    <x v="13"/>
    <s v="Feedr"/>
    <x v="0"/>
    <s v="2Story"/>
    <n v="4"/>
    <x v="26"/>
    <n v="1950"/>
    <s v="Gambrel"/>
    <s v="CompShg"/>
    <s v="BrkFace"/>
    <s v="TA"/>
    <s v="BrkTil"/>
    <s v="TA"/>
    <s v="No"/>
    <n v="649"/>
    <s v="TA"/>
    <s v="N"/>
    <n v="1317"/>
    <n v="0"/>
    <n v="1"/>
    <n v="3"/>
    <n v="1"/>
    <s v="TA"/>
    <n v="6"/>
    <n v="0"/>
    <s v="NA"/>
    <s v="Detchd"/>
    <s v="Unf"/>
    <n v="1"/>
    <n v="250"/>
    <s v="TA"/>
    <s v="N"/>
    <n v="0"/>
    <n v="54"/>
    <n v="172"/>
    <n v="0"/>
    <n v="0"/>
    <n v="0"/>
    <s v="NA"/>
    <s v="MnPrv"/>
    <n v="7"/>
    <x v="0"/>
    <s v="WD"/>
    <s v="Normal"/>
    <x v="29"/>
  </r>
  <r>
    <n v="32"/>
    <n v="20"/>
    <x v="0"/>
    <s v="NA"/>
    <n v="8544"/>
    <s v="Pave"/>
    <s v="IR1"/>
    <s v="Lvl"/>
    <s v="AllPub"/>
    <s v="CulDSac"/>
    <x v="9"/>
    <s v="Norm"/>
    <x v="0"/>
    <s v="1Story"/>
    <n v="5"/>
    <x v="27"/>
    <n v="2006"/>
    <s v="Gable"/>
    <s v="CompShg"/>
    <s v="HdBoard"/>
    <s v="TA"/>
    <s v="CBlock"/>
    <s v="TA"/>
    <s v="No"/>
    <n v="1228"/>
    <s v="Gd"/>
    <s v="Y"/>
    <n v="1228"/>
    <n v="0"/>
    <n v="1.3"/>
    <n v="3"/>
    <n v="1"/>
    <s v="Gd"/>
    <n v="6"/>
    <n v="0"/>
    <s v="NA"/>
    <s v="Attchd"/>
    <s v="Unf"/>
    <n v="1"/>
    <n v="271"/>
    <s v="TA"/>
    <s v="Y"/>
    <n v="0"/>
    <n v="65"/>
    <n v="0"/>
    <n v="0"/>
    <n v="0"/>
    <n v="0"/>
    <s v="NA"/>
    <s v="MnPrv"/>
    <n v="6"/>
    <x v="0"/>
    <s v="WD"/>
    <s v="Normal"/>
    <x v="30"/>
  </r>
  <r>
    <n v="33"/>
    <n v="20"/>
    <x v="0"/>
    <n v="85"/>
    <n v="11049"/>
    <s v="Pave"/>
    <s v="Reg"/>
    <s v="Lvl"/>
    <s v="AllPub"/>
    <s v="Corner"/>
    <x v="0"/>
    <s v="Norm"/>
    <x v="0"/>
    <s v="1Story"/>
    <n v="8"/>
    <x v="22"/>
    <n v="2007"/>
    <s v="Gable"/>
    <s v="CompShg"/>
    <s v="VinylSd"/>
    <s v="Gd"/>
    <s v="PConc"/>
    <s v="Ex"/>
    <s v="Av"/>
    <n v="1234"/>
    <s v="Ex"/>
    <s v="Y"/>
    <n v="1234"/>
    <n v="0"/>
    <n v="2"/>
    <n v="3"/>
    <n v="1"/>
    <s v="Gd"/>
    <n v="7"/>
    <n v="0"/>
    <s v="NA"/>
    <s v="Attchd"/>
    <s v="RFn"/>
    <n v="2"/>
    <n v="484"/>
    <s v="TA"/>
    <s v="Y"/>
    <n v="0"/>
    <n v="30"/>
    <n v="0"/>
    <n v="0"/>
    <n v="0"/>
    <n v="0"/>
    <s v="NA"/>
    <s v="NA"/>
    <n v="1"/>
    <x v="0"/>
    <s v="WD"/>
    <s v="Normal"/>
    <x v="31"/>
  </r>
  <r>
    <n v="34"/>
    <n v="20"/>
    <x v="0"/>
    <n v="70"/>
    <n v="10552"/>
    <s v="Pave"/>
    <s v="IR1"/>
    <s v="Lvl"/>
    <s v="AllPub"/>
    <s v="Inside"/>
    <x v="11"/>
    <s v="Norm"/>
    <x v="0"/>
    <s v="1Story"/>
    <n v="5"/>
    <x v="28"/>
    <n v="1959"/>
    <s v="Hip"/>
    <s v="CompShg"/>
    <s v="BrkFace"/>
    <s v="TA"/>
    <s v="CBlock"/>
    <s v="TA"/>
    <s v="No"/>
    <n v="1398"/>
    <s v="Gd"/>
    <s v="Y"/>
    <n v="1700"/>
    <n v="0.3"/>
    <n v="1.3"/>
    <n v="4"/>
    <n v="1"/>
    <s v="Gd"/>
    <n v="6"/>
    <n v="1"/>
    <s v="Gd"/>
    <s v="Attchd"/>
    <s v="RFn"/>
    <n v="2"/>
    <n v="447"/>
    <s v="TA"/>
    <s v="Y"/>
    <n v="0"/>
    <n v="38"/>
    <n v="0"/>
    <n v="0"/>
    <n v="0"/>
    <n v="0"/>
    <s v="NA"/>
    <s v="NA"/>
    <n v="4"/>
    <x v="4"/>
    <s v="WD"/>
    <s v="Normal"/>
    <x v="32"/>
  </r>
  <r>
    <n v="35"/>
    <n v="120"/>
    <x v="0"/>
    <n v="60"/>
    <n v="7313"/>
    <s v="Pave"/>
    <s v="Reg"/>
    <s v="Lvl"/>
    <s v="AllPub"/>
    <s v="Inside"/>
    <x v="10"/>
    <s v="Norm"/>
    <x v="3"/>
    <s v="1Story"/>
    <n v="9"/>
    <x v="11"/>
    <n v="2005"/>
    <s v="Hip"/>
    <s v="CompShg"/>
    <s v="MetalSd"/>
    <s v="Ex"/>
    <s v="PConc"/>
    <s v="Ex"/>
    <s v="No"/>
    <n v="1561"/>
    <s v="Ex"/>
    <s v="Y"/>
    <n v="1561"/>
    <n v="1"/>
    <n v="2"/>
    <n v="2"/>
    <n v="1"/>
    <s v="Ex"/>
    <n v="6"/>
    <n v="1"/>
    <s v="Gd"/>
    <s v="Attchd"/>
    <s v="Fin"/>
    <n v="2"/>
    <n v="556"/>
    <s v="TA"/>
    <s v="Y"/>
    <n v="203"/>
    <n v="47"/>
    <n v="0"/>
    <n v="0"/>
    <n v="0"/>
    <n v="0"/>
    <s v="NA"/>
    <s v="NA"/>
    <n v="8"/>
    <x v="1"/>
    <s v="WD"/>
    <s v="Normal"/>
    <x v="33"/>
  </r>
  <r>
    <n v="36"/>
    <n v="60"/>
    <x v="0"/>
    <n v="108"/>
    <n v="13418"/>
    <s v="Pave"/>
    <s v="Reg"/>
    <s v="Lvl"/>
    <s v="AllPub"/>
    <s v="Inside"/>
    <x v="10"/>
    <s v="Norm"/>
    <x v="0"/>
    <s v="2Story"/>
    <n v="8"/>
    <x v="6"/>
    <n v="2005"/>
    <s v="Gable"/>
    <s v="CompShg"/>
    <s v="VinylSd"/>
    <s v="Gd"/>
    <s v="PConc"/>
    <s v="Ex"/>
    <s v="Av"/>
    <n v="1117"/>
    <s v="Ex"/>
    <s v="Y"/>
    <n v="2452"/>
    <n v="0"/>
    <n v="3.3"/>
    <n v="4"/>
    <n v="1"/>
    <s v="Gd"/>
    <n v="9"/>
    <n v="1"/>
    <s v="Gd"/>
    <s v="BuiltIn"/>
    <s v="Fin"/>
    <n v="3"/>
    <n v="691"/>
    <s v="TA"/>
    <s v="Y"/>
    <n v="113"/>
    <n v="32"/>
    <n v="0"/>
    <n v="0"/>
    <n v="0"/>
    <n v="0"/>
    <s v="NA"/>
    <s v="NA"/>
    <n v="9"/>
    <x v="2"/>
    <s v="WD"/>
    <s v="Normal"/>
    <x v="34"/>
  </r>
  <r>
    <n v="37"/>
    <n v="20"/>
    <x v="0"/>
    <n v="112"/>
    <n v="10859"/>
    <s v="Pave"/>
    <s v="Reg"/>
    <s v="Lvl"/>
    <s v="AllPub"/>
    <s v="Corner"/>
    <x v="0"/>
    <s v="Norm"/>
    <x v="0"/>
    <s v="1Story"/>
    <n v="5"/>
    <x v="29"/>
    <n v="1995"/>
    <s v="Gable"/>
    <s v="CompShg"/>
    <s v="VinylSd"/>
    <s v="TA"/>
    <s v="PConc"/>
    <s v="Gd"/>
    <s v="No"/>
    <n v="1097"/>
    <s v="Ex"/>
    <s v="Y"/>
    <n v="1097"/>
    <n v="0"/>
    <n v="1.3"/>
    <n v="3"/>
    <n v="1"/>
    <s v="TA"/>
    <n v="6"/>
    <n v="0"/>
    <s v="NA"/>
    <s v="Attchd"/>
    <s v="Unf"/>
    <n v="2"/>
    <n v="672"/>
    <s v="TA"/>
    <s v="Y"/>
    <n v="392"/>
    <n v="64"/>
    <n v="0"/>
    <n v="0"/>
    <n v="0"/>
    <n v="0"/>
    <s v="NA"/>
    <s v="NA"/>
    <n v="6"/>
    <x v="3"/>
    <s v="WD"/>
    <s v="Normal"/>
    <x v="35"/>
  </r>
  <r>
    <n v="38"/>
    <n v="20"/>
    <x v="0"/>
    <n v="74"/>
    <n v="8532"/>
    <s v="Pave"/>
    <s v="Reg"/>
    <s v="Lvl"/>
    <s v="AllPub"/>
    <s v="Inside"/>
    <x v="11"/>
    <s v="Norm"/>
    <x v="0"/>
    <s v="1Story"/>
    <n v="5"/>
    <x v="30"/>
    <n v="1990"/>
    <s v="Hip"/>
    <s v="CompShg"/>
    <s v="Wd Sdng"/>
    <s v="TA"/>
    <s v="CBlock"/>
    <s v="TA"/>
    <s v="No"/>
    <n v="1297"/>
    <s v="Gd"/>
    <s v="Y"/>
    <n v="1297"/>
    <n v="0.3"/>
    <n v="1"/>
    <n v="3"/>
    <n v="1"/>
    <s v="TA"/>
    <n v="5"/>
    <n v="1"/>
    <s v="TA"/>
    <s v="Attchd"/>
    <s v="Fin"/>
    <n v="2"/>
    <n v="498"/>
    <s v="TA"/>
    <s v="Y"/>
    <n v="0"/>
    <n v="0"/>
    <n v="0"/>
    <n v="0"/>
    <n v="0"/>
    <n v="0"/>
    <s v="NA"/>
    <s v="NA"/>
    <n v="10"/>
    <x v="3"/>
    <s v="WD"/>
    <s v="Normal"/>
    <x v="36"/>
  </r>
  <r>
    <n v="39"/>
    <n v="20"/>
    <x v="0"/>
    <n v="68"/>
    <n v="7922"/>
    <s v="Pave"/>
    <s v="Reg"/>
    <s v="Lvl"/>
    <s v="AllPub"/>
    <s v="Inside"/>
    <x v="11"/>
    <s v="Norm"/>
    <x v="0"/>
    <s v="1Story"/>
    <n v="5"/>
    <x v="31"/>
    <n v="2007"/>
    <s v="Gable"/>
    <s v="CompShg"/>
    <s v="VinylSd"/>
    <s v="TA"/>
    <s v="CBlock"/>
    <s v="TA"/>
    <s v="No"/>
    <n v="1057"/>
    <s v="TA"/>
    <s v="Y"/>
    <n v="1057"/>
    <n v="1"/>
    <n v="1"/>
    <n v="3"/>
    <n v="1"/>
    <s v="Gd"/>
    <n v="5"/>
    <n v="0"/>
    <s v="NA"/>
    <s v="Detchd"/>
    <s v="Unf"/>
    <n v="1"/>
    <n v="246"/>
    <s v="TA"/>
    <s v="Y"/>
    <n v="0"/>
    <n v="52"/>
    <n v="0"/>
    <n v="0"/>
    <n v="0"/>
    <n v="0"/>
    <s v="NA"/>
    <s v="NA"/>
    <n v="1"/>
    <x v="4"/>
    <s v="WD"/>
    <s v="Abnorml"/>
    <x v="37"/>
  </r>
  <r>
    <n v="40"/>
    <n v="90"/>
    <x v="0"/>
    <n v="65"/>
    <n v="6040"/>
    <s v="Pave"/>
    <s v="Reg"/>
    <s v="Lvl"/>
    <s v="AllPub"/>
    <s v="Inside"/>
    <x v="15"/>
    <s v="Norm"/>
    <x v="2"/>
    <s v="1Story"/>
    <n v="4"/>
    <x v="32"/>
    <n v="1955"/>
    <s v="Gable"/>
    <s v="CompShg"/>
    <s v="Plywood"/>
    <s v="TA"/>
    <s v="PConc"/>
    <s v="NA"/>
    <s v="NA"/>
    <n v="0"/>
    <s v="TA"/>
    <s v="N"/>
    <n v="1152"/>
    <n v="0"/>
    <n v="2"/>
    <n v="2"/>
    <n v="2"/>
    <s v="Fa"/>
    <n v="6"/>
    <n v="0"/>
    <s v="NA"/>
    <s v="NA"/>
    <s v="NA"/>
    <n v="0"/>
    <n v="0"/>
    <s v="NA"/>
    <s v="N"/>
    <n v="0"/>
    <n v="0"/>
    <n v="0"/>
    <n v="0"/>
    <n v="0"/>
    <n v="0"/>
    <s v="NA"/>
    <s v="NA"/>
    <n v="6"/>
    <x v="0"/>
    <s v="WD"/>
    <s v="AdjLand"/>
    <x v="38"/>
  </r>
  <r>
    <n v="41"/>
    <n v="20"/>
    <x v="0"/>
    <n v="84"/>
    <n v="8658"/>
    <s v="Pave"/>
    <s v="Reg"/>
    <s v="Lvl"/>
    <s v="AllPub"/>
    <s v="Inside"/>
    <x v="11"/>
    <s v="Norm"/>
    <x v="0"/>
    <s v="1Story"/>
    <n v="6"/>
    <x v="10"/>
    <n v="1965"/>
    <s v="Gable"/>
    <s v="CompShg"/>
    <s v="Wd Sdng"/>
    <s v="TA"/>
    <s v="CBlock"/>
    <s v="TA"/>
    <s v="No"/>
    <n v="1088"/>
    <s v="Ex"/>
    <s v="Y"/>
    <n v="1324"/>
    <n v="0"/>
    <n v="2"/>
    <n v="3"/>
    <n v="1"/>
    <s v="TA"/>
    <n v="6"/>
    <n v="1"/>
    <s v="TA"/>
    <s v="Attchd"/>
    <s v="RFn"/>
    <n v="2"/>
    <n v="440"/>
    <s v="TA"/>
    <s v="Y"/>
    <n v="0"/>
    <n v="138"/>
    <n v="0"/>
    <n v="0"/>
    <n v="0"/>
    <n v="0"/>
    <s v="NA"/>
    <s v="GdWo"/>
    <n v="12"/>
    <x v="2"/>
    <s v="WD"/>
    <s v="Abnorml"/>
    <x v="39"/>
  </r>
  <r>
    <n v="42"/>
    <n v="20"/>
    <x v="0"/>
    <n v="115"/>
    <n v="16905"/>
    <s v="Pave"/>
    <s v="Reg"/>
    <s v="Lvl"/>
    <s v="AllPub"/>
    <s v="Inside"/>
    <x v="16"/>
    <s v="Norm"/>
    <x v="0"/>
    <s v="1Story"/>
    <n v="5"/>
    <x v="28"/>
    <n v="1959"/>
    <s v="Gable"/>
    <s v="CompShg"/>
    <s v="VinylSd"/>
    <s v="TA"/>
    <s v="CBlock"/>
    <s v="TA"/>
    <s v="Gd"/>
    <n v="1350"/>
    <s v="Gd"/>
    <s v="Y"/>
    <n v="1328"/>
    <n v="0.3"/>
    <n v="1.3"/>
    <n v="2"/>
    <n v="1"/>
    <s v="TA"/>
    <n v="5"/>
    <n v="2"/>
    <s v="Gd"/>
    <s v="Attchd"/>
    <s v="RFn"/>
    <n v="1"/>
    <n v="308"/>
    <s v="TA"/>
    <s v="P"/>
    <n v="0"/>
    <n v="104"/>
    <n v="0"/>
    <n v="0"/>
    <n v="0"/>
    <n v="0"/>
    <s v="NA"/>
    <s v="NA"/>
    <n v="7"/>
    <x v="1"/>
    <s v="WD"/>
    <s v="Normal"/>
    <x v="40"/>
  </r>
  <r>
    <n v="43"/>
    <n v="85"/>
    <x v="0"/>
    <s v="NA"/>
    <n v="9180"/>
    <s v="Pave"/>
    <s v="IR1"/>
    <s v="Lvl"/>
    <s v="AllPub"/>
    <s v="CulDSac"/>
    <x v="12"/>
    <s v="Norm"/>
    <x v="0"/>
    <s v="SFoyer"/>
    <n v="5"/>
    <x v="33"/>
    <n v="1983"/>
    <s v="Gable"/>
    <s v="CompShg"/>
    <s v="HdBoard"/>
    <s v="TA"/>
    <s v="CBlock"/>
    <s v="Gd"/>
    <s v="Av"/>
    <n v="840"/>
    <s v="Gd"/>
    <s v="Y"/>
    <n v="884"/>
    <n v="1"/>
    <n v="1"/>
    <n v="2"/>
    <n v="1"/>
    <s v="Gd"/>
    <n v="5"/>
    <n v="0"/>
    <s v="NA"/>
    <s v="Attchd"/>
    <s v="RFn"/>
    <n v="2"/>
    <n v="504"/>
    <s v="TA"/>
    <s v="Y"/>
    <n v="240"/>
    <n v="0"/>
    <n v="0"/>
    <n v="0"/>
    <n v="0"/>
    <n v="0"/>
    <s v="NA"/>
    <s v="MnPrv"/>
    <n v="12"/>
    <x v="1"/>
    <s v="WD"/>
    <s v="Normal"/>
    <x v="12"/>
  </r>
  <r>
    <n v="44"/>
    <n v="20"/>
    <x v="0"/>
    <s v="NA"/>
    <n v="9200"/>
    <s v="Pave"/>
    <s v="IR1"/>
    <s v="Lvl"/>
    <s v="AllPub"/>
    <s v="CulDSac"/>
    <x v="0"/>
    <s v="Norm"/>
    <x v="0"/>
    <s v="1Story"/>
    <n v="5"/>
    <x v="34"/>
    <n v="1980"/>
    <s v="Hip"/>
    <s v="CompShg"/>
    <s v="VinylSd"/>
    <s v="TA"/>
    <s v="CBlock"/>
    <s v="Gd"/>
    <s v="Av"/>
    <n v="938"/>
    <s v="TA"/>
    <s v="Y"/>
    <n v="938"/>
    <n v="1"/>
    <n v="1"/>
    <n v="3"/>
    <n v="1"/>
    <s v="TA"/>
    <n v="5"/>
    <n v="0"/>
    <s v="NA"/>
    <s v="Detchd"/>
    <s v="Unf"/>
    <n v="1"/>
    <n v="308"/>
    <s v="TA"/>
    <s v="Y"/>
    <n v="145"/>
    <n v="0"/>
    <n v="0"/>
    <n v="0"/>
    <n v="0"/>
    <n v="0"/>
    <s v="NA"/>
    <s v="MnPrv"/>
    <n v="7"/>
    <x v="0"/>
    <s v="WD"/>
    <s v="Normal"/>
    <x v="41"/>
  </r>
  <r>
    <n v="45"/>
    <n v="20"/>
    <x v="0"/>
    <n v="70"/>
    <n v="7945"/>
    <s v="Pave"/>
    <s v="Reg"/>
    <s v="Lvl"/>
    <s v="AllPub"/>
    <s v="Inside"/>
    <x v="11"/>
    <s v="Norm"/>
    <x v="0"/>
    <s v="1Story"/>
    <n v="5"/>
    <x v="28"/>
    <n v="1959"/>
    <s v="Gable"/>
    <s v="CompShg"/>
    <s v="Wd Sdng"/>
    <s v="TA"/>
    <s v="CBlock"/>
    <s v="TA"/>
    <s v="No"/>
    <n v="1150"/>
    <s v="Ex"/>
    <s v="Y"/>
    <n v="1150"/>
    <n v="1"/>
    <n v="1"/>
    <n v="3"/>
    <n v="1"/>
    <s v="TA"/>
    <n v="6"/>
    <n v="0"/>
    <s v="NA"/>
    <s v="Attchd"/>
    <s v="RFn"/>
    <n v="1"/>
    <n v="300"/>
    <s v="TA"/>
    <s v="Y"/>
    <n v="0"/>
    <n v="0"/>
    <n v="0"/>
    <n v="0"/>
    <n v="0"/>
    <n v="0"/>
    <s v="NA"/>
    <s v="NA"/>
    <n v="5"/>
    <x v="2"/>
    <s v="WD"/>
    <s v="Normal"/>
    <x v="42"/>
  </r>
  <r>
    <n v="46"/>
    <n v="120"/>
    <x v="0"/>
    <n v="61"/>
    <n v="7658"/>
    <s v="Pave"/>
    <s v="Reg"/>
    <s v="Lvl"/>
    <s v="AllPub"/>
    <s v="Inside"/>
    <x v="10"/>
    <s v="Norm"/>
    <x v="3"/>
    <s v="1Story"/>
    <n v="9"/>
    <x v="11"/>
    <n v="2005"/>
    <s v="Hip"/>
    <s v="CompShg"/>
    <s v="MetalSd"/>
    <s v="Ex"/>
    <s v="PConc"/>
    <s v="Ex"/>
    <s v="No"/>
    <n v="1752"/>
    <s v="Ex"/>
    <s v="Y"/>
    <n v="1752"/>
    <n v="1"/>
    <n v="2"/>
    <n v="2"/>
    <n v="1"/>
    <s v="Ex"/>
    <n v="6"/>
    <n v="1"/>
    <s v="Gd"/>
    <s v="Attchd"/>
    <s v="RFn"/>
    <n v="2"/>
    <n v="576"/>
    <s v="TA"/>
    <s v="Y"/>
    <n v="196"/>
    <n v="82"/>
    <n v="0"/>
    <n v="0"/>
    <n v="0"/>
    <n v="0"/>
    <s v="NA"/>
    <s v="NA"/>
    <n v="2"/>
    <x v="4"/>
    <s v="WD"/>
    <s v="Normal"/>
    <x v="43"/>
  </r>
  <r>
    <n v="47"/>
    <n v="50"/>
    <x v="0"/>
    <n v="48"/>
    <n v="12822"/>
    <s v="Pave"/>
    <s v="IR1"/>
    <s v="Lvl"/>
    <s v="AllPub"/>
    <s v="CulDSac"/>
    <x v="4"/>
    <s v="Norm"/>
    <x v="0"/>
    <s v="1.5Fin"/>
    <n v="7"/>
    <x v="0"/>
    <n v="2003"/>
    <s v="Gable"/>
    <s v="CompShg"/>
    <s v="VinylSd"/>
    <s v="Gd"/>
    <s v="PConc"/>
    <s v="Ex"/>
    <s v="No"/>
    <n v="1434"/>
    <s v="Ex"/>
    <s v="Y"/>
    <n v="2149"/>
    <n v="1"/>
    <n v="1.3"/>
    <n v="1"/>
    <n v="1"/>
    <s v="Gd"/>
    <n v="6"/>
    <n v="1"/>
    <s v="Ex"/>
    <s v="Attchd"/>
    <s v="RFn"/>
    <n v="2"/>
    <n v="670"/>
    <s v="TA"/>
    <s v="Y"/>
    <n v="168"/>
    <n v="43"/>
    <n v="0"/>
    <n v="198"/>
    <n v="0"/>
    <n v="0"/>
    <s v="NA"/>
    <s v="NA"/>
    <n v="8"/>
    <x v="3"/>
    <s v="WD"/>
    <s v="Abnorml"/>
    <x v="44"/>
  </r>
  <r>
    <n v="48"/>
    <n v="20"/>
    <x v="3"/>
    <n v="84"/>
    <n v="11096"/>
    <s v="Pave"/>
    <s v="Reg"/>
    <s v="Lvl"/>
    <s v="AllPub"/>
    <s v="Inside"/>
    <x v="5"/>
    <s v="Norm"/>
    <x v="0"/>
    <s v="1Story"/>
    <n v="8"/>
    <x v="13"/>
    <n v="2006"/>
    <s v="Gable"/>
    <s v="CompShg"/>
    <s v="VinylSd"/>
    <s v="Gd"/>
    <s v="PConc"/>
    <s v="Gd"/>
    <s v="Av"/>
    <n v="1656"/>
    <s v="Ex"/>
    <s v="Y"/>
    <n v="1656"/>
    <n v="0"/>
    <n v="2"/>
    <n v="3"/>
    <n v="1"/>
    <s v="Gd"/>
    <n v="7"/>
    <n v="0"/>
    <s v="NA"/>
    <s v="Attchd"/>
    <s v="RFn"/>
    <n v="3"/>
    <n v="826"/>
    <s v="TA"/>
    <s v="Y"/>
    <n v="0"/>
    <n v="146"/>
    <n v="0"/>
    <n v="0"/>
    <n v="0"/>
    <n v="0"/>
    <s v="NA"/>
    <s v="NA"/>
    <n v="7"/>
    <x v="1"/>
    <s v="WD"/>
    <s v="Normal"/>
    <x v="45"/>
  </r>
  <r>
    <n v="49"/>
    <n v="190"/>
    <x v="1"/>
    <n v="33"/>
    <n v="4456"/>
    <s v="Pave"/>
    <s v="Reg"/>
    <s v="Lvl"/>
    <s v="AllPub"/>
    <s v="Inside"/>
    <x v="7"/>
    <s v="Norm"/>
    <x v="1"/>
    <s v="2Story"/>
    <n v="4"/>
    <x v="26"/>
    <n v="2008"/>
    <s v="Gable"/>
    <s v="CompShg"/>
    <s v="MetalSd"/>
    <s v="TA"/>
    <s v="BrkTil"/>
    <s v="TA"/>
    <s v="No"/>
    <n v="736"/>
    <s v="Gd"/>
    <s v="Y"/>
    <n v="1452"/>
    <n v="0"/>
    <n v="2"/>
    <n v="2"/>
    <n v="3"/>
    <s v="TA"/>
    <n v="8"/>
    <n v="0"/>
    <s v="NA"/>
    <s v="NA"/>
    <s v="NA"/>
    <n v="0"/>
    <n v="0"/>
    <s v="NA"/>
    <s v="N"/>
    <n v="0"/>
    <n v="0"/>
    <n v="102"/>
    <n v="0"/>
    <n v="0"/>
    <n v="0"/>
    <s v="NA"/>
    <s v="NA"/>
    <n v="6"/>
    <x v="3"/>
    <s v="New"/>
    <s v="Partial"/>
    <x v="46"/>
  </r>
  <r>
    <n v="50"/>
    <n v="20"/>
    <x v="0"/>
    <n v="66"/>
    <n v="7742"/>
    <s v="Pave"/>
    <s v="Reg"/>
    <s v="Lvl"/>
    <s v="AllPub"/>
    <s v="Inside"/>
    <x v="9"/>
    <s v="Norm"/>
    <x v="0"/>
    <s v="1Story"/>
    <n v="5"/>
    <x v="27"/>
    <n v="1966"/>
    <s v="Gable"/>
    <s v="CompShg"/>
    <s v="HdBoard"/>
    <s v="TA"/>
    <s v="CBlock"/>
    <s v="TA"/>
    <s v="No"/>
    <n v="955"/>
    <s v="Ex"/>
    <s v="Y"/>
    <n v="955"/>
    <n v="1"/>
    <n v="1"/>
    <n v="3"/>
    <n v="1"/>
    <s v="TA"/>
    <n v="6"/>
    <n v="0"/>
    <s v="NA"/>
    <s v="Attchd"/>
    <s v="Unf"/>
    <n v="1"/>
    <n v="386"/>
    <s v="TA"/>
    <s v="Y"/>
    <n v="0"/>
    <n v="0"/>
    <n v="0"/>
    <n v="0"/>
    <n v="0"/>
    <n v="0"/>
    <s v="NA"/>
    <s v="MnPrv"/>
    <n v="1"/>
    <x v="1"/>
    <s v="WD"/>
    <s v="Normal"/>
    <x v="47"/>
  </r>
  <r>
    <n v="51"/>
    <n v="60"/>
    <x v="0"/>
    <s v="NA"/>
    <n v="13869"/>
    <s v="Pave"/>
    <s v="IR2"/>
    <s v="Lvl"/>
    <s v="AllPub"/>
    <s v="Corner"/>
    <x v="17"/>
    <s v="Norm"/>
    <x v="0"/>
    <s v="2Story"/>
    <n v="6"/>
    <x v="35"/>
    <n v="1997"/>
    <s v="Gable"/>
    <s v="CompShg"/>
    <s v="VinylSd"/>
    <s v="TA"/>
    <s v="PConc"/>
    <s v="Gd"/>
    <s v="Av"/>
    <n v="794"/>
    <s v="Gd"/>
    <s v="Y"/>
    <n v="1470"/>
    <n v="0.3"/>
    <n v="2"/>
    <n v="3"/>
    <n v="1"/>
    <s v="TA"/>
    <n v="6"/>
    <n v="0"/>
    <s v="NA"/>
    <s v="Attchd"/>
    <s v="Fin"/>
    <n v="2"/>
    <n v="388"/>
    <s v="TA"/>
    <s v="Y"/>
    <n v="0"/>
    <n v="75"/>
    <n v="0"/>
    <n v="0"/>
    <n v="0"/>
    <n v="0"/>
    <s v="NA"/>
    <s v="NA"/>
    <n v="7"/>
    <x v="1"/>
    <s v="WD"/>
    <s v="Normal"/>
    <x v="48"/>
  </r>
  <r>
    <n v="52"/>
    <n v="50"/>
    <x v="1"/>
    <n v="52"/>
    <n v="6240"/>
    <s v="Pave"/>
    <s v="Reg"/>
    <s v="Lvl"/>
    <s v="AllPub"/>
    <s v="Inside"/>
    <x v="8"/>
    <s v="Norm"/>
    <x v="0"/>
    <s v="1.5Fin"/>
    <n v="6"/>
    <x v="36"/>
    <n v="1950"/>
    <s v="Gable"/>
    <s v="CompShg"/>
    <s v="Wd Sdng"/>
    <s v="TA"/>
    <s v="PConc"/>
    <s v="TA"/>
    <s v="No"/>
    <n v="816"/>
    <s v="TA"/>
    <s v="Y"/>
    <n v="1176"/>
    <n v="0"/>
    <n v="1"/>
    <n v="3"/>
    <n v="1"/>
    <s v="TA"/>
    <n v="6"/>
    <n v="1"/>
    <s v="Gd"/>
    <s v="Detchd"/>
    <s v="Unf"/>
    <n v="2"/>
    <n v="528"/>
    <s v="TA"/>
    <s v="Y"/>
    <n v="112"/>
    <n v="0"/>
    <n v="0"/>
    <n v="0"/>
    <n v="0"/>
    <n v="0"/>
    <s v="NA"/>
    <s v="MnPrv"/>
    <n v="9"/>
    <x v="2"/>
    <s v="WD"/>
    <s v="Normal"/>
    <x v="49"/>
  </r>
  <r>
    <n v="53"/>
    <n v="90"/>
    <x v="1"/>
    <n v="110"/>
    <n v="8472"/>
    <s v="Grvl"/>
    <s v="IR2"/>
    <s v="Bnk"/>
    <s v="AllPub"/>
    <s v="Corner"/>
    <x v="13"/>
    <s v="RRNn"/>
    <x v="2"/>
    <s v="1Story"/>
    <n v="5"/>
    <x v="37"/>
    <n v="1963"/>
    <s v="Gable"/>
    <s v="CompShg"/>
    <s v="Wd Sdng"/>
    <s v="Fa"/>
    <s v="CBlock"/>
    <s v="Gd"/>
    <s v="Gd"/>
    <n v="816"/>
    <s v="TA"/>
    <s v="N"/>
    <n v="816"/>
    <n v="1"/>
    <n v="1"/>
    <n v="2"/>
    <n v="1"/>
    <s v="TA"/>
    <n v="5"/>
    <n v="0"/>
    <s v="NA"/>
    <s v="CarPort"/>
    <s v="Unf"/>
    <n v="2"/>
    <n v="516"/>
    <s v="TA"/>
    <s v="Y"/>
    <n v="106"/>
    <n v="0"/>
    <n v="0"/>
    <n v="0"/>
    <n v="0"/>
    <n v="0"/>
    <s v="NA"/>
    <s v="NA"/>
    <n v="5"/>
    <x v="4"/>
    <s v="WD"/>
    <s v="Normal"/>
    <x v="50"/>
  </r>
  <r>
    <n v="54"/>
    <n v="20"/>
    <x v="0"/>
    <n v="68"/>
    <n v="50271"/>
    <s v="Pave"/>
    <s v="IR1"/>
    <s v="Low"/>
    <s v="AllPub"/>
    <s v="Inside"/>
    <x v="1"/>
    <s v="Norm"/>
    <x v="0"/>
    <s v="1Story"/>
    <n v="9"/>
    <x v="38"/>
    <n v="1987"/>
    <s v="Gable"/>
    <s v="WdShngl"/>
    <s v="Wd Shng"/>
    <s v="Gd"/>
    <s v="CBlock"/>
    <s v="Ex"/>
    <s v="Gd"/>
    <n v="1842"/>
    <s v="Gd"/>
    <s v="Y"/>
    <n v="1842"/>
    <n v="2"/>
    <n v="0.3"/>
    <n v="0"/>
    <n v="1"/>
    <s v="Gd"/>
    <n v="5"/>
    <n v="1"/>
    <s v="Gd"/>
    <s v="Attchd"/>
    <s v="Fin"/>
    <n v="3"/>
    <n v="894"/>
    <s v="TA"/>
    <s v="Y"/>
    <n v="857"/>
    <n v="72"/>
    <n v="0"/>
    <n v="0"/>
    <n v="0"/>
    <n v="0"/>
    <s v="NA"/>
    <s v="NA"/>
    <n v="11"/>
    <x v="2"/>
    <s v="WD"/>
    <s v="Normal"/>
    <x v="51"/>
  </r>
  <r>
    <n v="55"/>
    <n v="80"/>
    <x v="0"/>
    <n v="60"/>
    <n v="7134"/>
    <s v="Pave"/>
    <s v="Reg"/>
    <s v="Bnk"/>
    <s v="AllPub"/>
    <s v="Inside"/>
    <x v="11"/>
    <s v="Norm"/>
    <x v="0"/>
    <s v="SLvl"/>
    <n v="5"/>
    <x v="32"/>
    <n v="1955"/>
    <s v="Gable"/>
    <s v="CompShg"/>
    <s v="MetalSd"/>
    <s v="TA"/>
    <s v="CBlock"/>
    <s v="TA"/>
    <s v="No"/>
    <n v="384"/>
    <s v="TA"/>
    <s v="Y"/>
    <n v="1360"/>
    <n v="0"/>
    <n v="1"/>
    <n v="3"/>
    <n v="1"/>
    <s v="TA"/>
    <n v="6"/>
    <n v="1"/>
    <s v="TA"/>
    <s v="Detchd"/>
    <s v="Unf"/>
    <n v="2"/>
    <n v="572"/>
    <s v="TA"/>
    <s v="Y"/>
    <n v="0"/>
    <n v="50"/>
    <n v="0"/>
    <n v="0"/>
    <n v="0"/>
    <n v="0"/>
    <s v="NA"/>
    <s v="MnPrv"/>
    <n v="2"/>
    <x v="1"/>
    <s v="WD"/>
    <s v="Normal"/>
    <x v="52"/>
  </r>
  <r>
    <n v="56"/>
    <n v="20"/>
    <x v="0"/>
    <n v="100"/>
    <n v="10175"/>
    <s v="Pave"/>
    <s v="IR1"/>
    <s v="Lvl"/>
    <s v="AllPub"/>
    <s v="Inside"/>
    <x v="11"/>
    <s v="Norm"/>
    <x v="0"/>
    <s v="1Story"/>
    <n v="6"/>
    <x v="39"/>
    <n v="1964"/>
    <s v="Gable"/>
    <s v="CompShg"/>
    <s v="Plywood"/>
    <s v="TA"/>
    <s v="CBlock"/>
    <s v="TA"/>
    <s v="No"/>
    <n v="1425"/>
    <s v="Gd"/>
    <s v="Y"/>
    <n v="1425"/>
    <n v="0"/>
    <n v="2"/>
    <n v="3"/>
    <n v="1"/>
    <s v="TA"/>
    <n v="7"/>
    <n v="1"/>
    <s v="Gd"/>
    <s v="Attchd"/>
    <s v="RFn"/>
    <n v="2"/>
    <n v="576"/>
    <s v="TA"/>
    <s v="Y"/>
    <n v="0"/>
    <n v="0"/>
    <n v="0"/>
    <n v="0"/>
    <n v="407"/>
    <n v="0"/>
    <s v="NA"/>
    <s v="NA"/>
    <n v="7"/>
    <x v="0"/>
    <s v="WD"/>
    <s v="Normal"/>
    <x v="53"/>
  </r>
  <r>
    <n v="57"/>
    <n v="160"/>
    <x v="3"/>
    <n v="24"/>
    <n v="2645"/>
    <s v="Pave"/>
    <s v="Reg"/>
    <s v="Lvl"/>
    <s v="AllPub"/>
    <s v="Inside"/>
    <x v="5"/>
    <s v="Norm"/>
    <x v="4"/>
    <s v="2Story"/>
    <n v="8"/>
    <x v="40"/>
    <n v="2000"/>
    <s v="Gable"/>
    <s v="CompShg"/>
    <s v="MetalSd"/>
    <s v="Gd"/>
    <s v="PConc"/>
    <s v="Gd"/>
    <s v="No"/>
    <n v="970"/>
    <s v="Ex"/>
    <s v="Y"/>
    <n v="1739"/>
    <n v="1"/>
    <n v="2.2999999999999998"/>
    <n v="3"/>
    <n v="1"/>
    <s v="Gd"/>
    <n v="7"/>
    <n v="0"/>
    <s v="NA"/>
    <s v="Attchd"/>
    <s v="Fin"/>
    <n v="2"/>
    <n v="480"/>
    <s v="TA"/>
    <s v="Y"/>
    <n v="115"/>
    <n v="0"/>
    <n v="0"/>
    <n v="0"/>
    <n v="0"/>
    <n v="0"/>
    <s v="NA"/>
    <s v="NA"/>
    <n v="8"/>
    <x v="3"/>
    <s v="WD"/>
    <s v="Abnorml"/>
    <x v="54"/>
  </r>
  <r>
    <n v="58"/>
    <n v="60"/>
    <x v="0"/>
    <n v="89"/>
    <n v="11645"/>
    <s v="Pave"/>
    <s v="IR1"/>
    <s v="Lvl"/>
    <s v="AllPub"/>
    <s v="Corner"/>
    <x v="0"/>
    <s v="Norm"/>
    <x v="0"/>
    <s v="2Story"/>
    <n v="7"/>
    <x v="6"/>
    <n v="2004"/>
    <s v="Gable"/>
    <s v="CompShg"/>
    <s v="VinylSd"/>
    <s v="Gd"/>
    <s v="PConc"/>
    <s v="Gd"/>
    <s v="No"/>
    <n v="860"/>
    <s v="Ex"/>
    <s v="Y"/>
    <n v="1720"/>
    <n v="0"/>
    <n v="2.2999999999999998"/>
    <n v="3"/>
    <n v="1"/>
    <s v="Gd"/>
    <n v="7"/>
    <n v="0"/>
    <s v="NA"/>
    <s v="Attchd"/>
    <s v="RFn"/>
    <n v="2"/>
    <n v="565"/>
    <s v="TA"/>
    <s v="Y"/>
    <n v="0"/>
    <n v="70"/>
    <n v="0"/>
    <n v="0"/>
    <n v="0"/>
    <n v="0"/>
    <s v="NA"/>
    <s v="NA"/>
    <n v="8"/>
    <x v="2"/>
    <s v="WD"/>
    <s v="Normal"/>
    <x v="55"/>
  </r>
  <r>
    <n v="59"/>
    <n v="60"/>
    <x v="0"/>
    <n v="66"/>
    <n v="13682"/>
    <s v="Pave"/>
    <s v="IR2"/>
    <s v="HLS"/>
    <s v="AllPub"/>
    <s v="CulDSac"/>
    <x v="18"/>
    <s v="Norm"/>
    <x v="0"/>
    <s v="2Story"/>
    <n v="10"/>
    <x v="13"/>
    <n v="2006"/>
    <s v="Hip"/>
    <s v="CompShg"/>
    <s v="VinylSd"/>
    <s v="Ex"/>
    <s v="PConc"/>
    <s v="Ex"/>
    <s v="Gd"/>
    <n v="1410"/>
    <s v="Ex"/>
    <s v="Y"/>
    <n v="2945"/>
    <n v="0"/>
    <n v="3.3"/>
    <n v="3"/>
    <n v="1"/>
    <s v="Gd"/>
    <n v="10"/>
    <n v="1"/>
    <s v="Gd"/>
    <s v="BuiltIn"/>
    <s v="Fin"/>
    <n v="3"/>
    <n v="641"/>
    <s v="TA"/>
    <s v="Y"/>
    <n v="192"/>
    <n v="0"/>
    <n v="37"/>
    <n v="0"/>
    <n v="0"/>
    <n v="0"/>
    <s v="NA"/>
    <s v="NA"/>
    <n v="10"/>
    <x v="2"/>
    <s v="New"/>
    <s v="Partial"/>
    <x v="56"/>
  </r>
  <r>
    <n v="60"/>
    <n v="20"/>
    <x v="0"/>
    <n v="60"/>
    <n v="7200"/>
    <s v="Pave"/>
    <s v="Reg"/>
    <s v="Bnk"/>
    <s v="AllPub"/>
    <s v="Inside"/>
    <x v="0"/>
    <s v="Norm"/>
    <x v="0"/>
    <s v="1Story"/>
    <n v="5"/>
    <x v="41"/>
    <n v="1972"/>
    <s v="Gable"/>
    <s v="CompShg"/>
    <s v="HdBoard"/>
    <s v="TA"/>
    <s v="CBlock"/>
    <s v="TA"/>
    <s v="Av"/>
    <n v="780"/>
    <s v="Ex"/>
    <s v="Y"/>
    <n v="780"/>
    <n v="0"/>
    <n v="1"/>
    <n v="2"/>
    <n v="1"/>
    <s v="TA"/>
    <n v="4"/>
    <n v="0"/>
    <s v="NA"/>
    <s v="Detchd"/>
    <s v="Unf"/>
    <n v="1"/>
    <n v="352"/>
    <s v="TA"/>
    <s v="Y"/>
    <n v="196"/>
    <n v="0"/>
    <n v="0"/>
    <n v="0"/>
    <n v="0"/>
    <n v="0"/>
    <s v="NA"/>
    <s v="MnPrv"/>
    <n v="1"/>
    <x v="0"/>
    <s v="WD"/>
    <s v="Normal"/>
    <x v="57"/>
  </r>
  <r>
    <n v="61"/>
    <n v="20"/>
    <x v="0"/>
    <n v="63"/>
    <n v="13072"/>
    <s v="Pave"/>
    <s v="Reg"/>
    <s v="Lvl"/>
    <s v="AllPub"/>
    <s v="Inside"/>
    <x v="12"/>
    <s v="RRAe"/>
    <x v="0"/>
    <s v="1Story"/>
    <n v="6"/>
    <x v="6"/>
    <n v="2004"/>
    <s v="Gable"/>
    <s v="CompShg"/>
    <s v="VinylSd"/>
    <s v="TA"/>
    <s v="PConc"/>
    <s v="Gd"/>
    <s v="No"/>
    <n v="1158"/>
    <s v="Ex"/>
    <s v="Y"/>
    <n v="1158"/>
    <n v="1"/>
    <n v="1.3"/>
    <n v="3"/>
    <n v="1"/>
    <s v="Gd"/>
    <n v="5"/>
    <n v="0"/>
    <s v="NA"/>
    <s v="Detchd"/>
    <s v="Unf"/>
    <n v="2"/>
    <n v="576"/>
    <s v="TA"/>
    <s v="Y"/>
    <n v="0"/>
    <n v="50"/>
    <n v="0"/>
    <n v="0"/>
    <n v="0"/>
    <n v="0"/>
    <s v="NA"/>
    <s v="NA"/>
    <n v="5"/>
    <x v="2"/>
    <s v="New"/>
    <s v="Partial"/>
    <x v="58"/>
  </r>
  <r>
    <n v="62"/>
    <n v="75"/>
    <x v="1"/>
    <n v="60"/>
    <n v="7200"/>
    <s v="Pave"/>
    <s v="Reg"/>
    <s v="Lvl"/>
    <s v="AllPub"/>
    <s v="Inside"/>
    <x v="13"/>
    <s v="Norm"/>
    <x v="0"/>
    <s v="2.5Unf"/>
    <n v="5"/>
    <x v="26"/>
    <n v="1996"/>
    <s v="Gable"/>
    <s v="CompShg"/>
    <s v="MetalSd"/>
    <s v="TA"/>
    <s v="BrkTil"/>
    <s v="TA"/>
    <s v="No"/>
    <n v="530"/>
    <s v="TA"/>
    <s v="N"/>
    <n v="1111"/>
    <n v="0"/>
    <n v="1"/>
    <n v="3"/>
    <n v="1"/>
    <s v="Fa"/>
    <n v="6"/>
    <n v="0"/>
    <s v="NA"/>
    <s v="Detchd"/>
    <s v="Unf"/>
    <n v="1"/>
    <n v="288"/>
    <s v="TA"/>
    <s v="N"/>
    <n v="0"/>
    <n v="0"/>
    <n v="144"/>
    <n v="0"/>
    <n v="0"/>
    <n v="0"/>
    <s v="NA"/>
    <s v="NA"/>
    <n v="3"/>
    <x v="1"/>
    <s v="WD"/>
    <s v="Normal"/>
    <x v="59"/>
  </r>
  <r>
    <n v="63"/>
    <n v="120"/>
    <x v="0"/>
    <n v="44"/>
    <n v="6442"/>
    <s v="Pave"/>
    <s v="IR1"/>
    <s v="Lvl"/>
    <s v="AllPub"/>
    <s v="Inside"/>
    <x v="10"/>
    <s v="Norm"/>
    <x v="3"/>
    <s v="1Story"/>
    <n v="8"/>
    <x v="13"/>
    <n v="2006"/>
    <s v="Gable"/>
    <s v="CompShg"/>
    <s v="VinylSd"/>
    <s v="Gd"/>
    <s v="PConc"/>
    <s v="Gd"/>
    <s v="Mn"/>
    <n v="1370"/>
    <s v="Ex"/>
    <s v="Y"/>
    <n v="1370"/>
    <n v="0"/>
    <n v="2"/>
    <n v="2"/>
    <n v="1"/>
    <s v="Gd"/>
    <n v="6"/>
    <n v="1"/>
    <s v="Gd"/>
    <s v="Attchd"/>
    <s v="RFn"/>
    <n v="2"/>
    <n v="484"/>
    <s v="TA"/>
    <s v="Y"/>
    <n v="120"/>
    <n v="49"/>
    <n v="0"/>
    <n v="0"/>
    <n v="0"/>
    <n v="0"/>
    <s v="NA"/>
    <s v="NA"/>
    <n v="10"/>
    <x v="1"/>
    <s v="WD"/>
    <s v="Normal"/>
    <x v="60"/>
  </r>
  <r>
    <n v="64"/>
    <n v="70"/>
    <x v="1"/>
    <n v="50"/>
    <n v="10300"/>
    <s v="Pave"/>
    <s v="IR1"/>
    <s v="Bnk"/>
    <s v="AllPub"/>
    <s v="Inside"/>
    <x v="7"/>
    <s v="RRAn"/>
    <x v="0"/>
    <s v="2Story"/>
    <n v="7"/>
    <x v="42"/>
    <n v="1950"/>
    <s v="Gable"/>
    <s v="CompShg"/>
    <s v="Stucco"/>
    <s v="TA"/>
    <s v="BrkTil"/>
    <s v="TA"/>
    <s v="No"/>
    <n v="576"/>
    <s v="Gd"/>
    <s v="Y"/>
    <n v="1710"/>
    <n v="0"/>
    <n v="2"/>
    <n v="3"/>
    <n v="1"/>
    <s v="TA"/>
    <n v="9"/>
    <n v="0"/>
    <s v="NA"/>
    <s v="Detchd"/>
    <s v="Unf"/>
    <n v="2"/>
    <n v="480"/>
    <s v="TA"/>
    <s v="Y"/>
    <n v="12"/>
    <n v="11"/>
    <n v="64"/>
    <n v="0"/>
    <n v="0"/>
    <n v="0"/>
    <s v="NA"/>
    <s v="GdPrv"/>
    <n v="4"/>
    <x v="4"/>
    <s v="WD"/>
    <s v="Normal"/>
    <x v="3"/>
  </r>
  <r>
    <n v="65"/>
    <n v="60"/>
    <x v="0"/>
    <s v="NA"/>
    <n v="9375"/>
    <s v="Pave"/>
    <s v="Reg"/>
    <s v="Lvl"/>
    <s v="AllPub"/>
    <s v="Inside"/>
    <x v="0"/>
    <s v="Norm"/>
    <x v="0"/>
    <s v="2Story"/>
    <n v="7"/>
    <x v="35"/>
    <n v="1998"/>
    <s v="Gable"/>
    <s v="CompShg"/>
    <s v="VinylSd"/>
    <s v="TA"/>
    <s v="PConc"/>
    <s v="Gd"/>
    <s v="No"/>
    <n v="1057"/>
    <s v="Ex"/>
    <s v="Y"/>
    <n v="2034"/>
    <n v="1"/>
    <n v="2.2999999999999998"/>
    <n v="3"/>
    <n v="1"/>
    <s v="Gd"/>
    <n v="8"/>
    <n v="0"/>
    <s v="NA"/>
    <s v="Attchd"/>
    <s v="RFn"/>
    <n v="2"/>
    <n v="645"/>
    <s v="TA"/>
    <s v="Y"/>
    <n v="576"/>
    <n v="36"/>
    <n v="0"/>
    <n v="0"/>
    <n v="0"/>
    <n v="0"/>
    <s v="NA"/>
    <s v="GdPrv"/>
    <n v="2"/>
    <x v="3"/>
    <s v="WD"/>
    <s v="Normal"/>
    <x v="61"/>
  </r>
  <r>
    <n v="66"/>
    <n v="60"/>
    <x v="0"/>
    <n v="76"/>
    <n v="9591"/>
    <s v="Pave"/>
    <s v="Reg"/>
    <s v="Lvl"/>
    <s v="AllPub"/>
    <s v="Inside"/>
    <x v="10"/>
    <s v="Norm"/>
    <x v="0"/>
    <s v="2Story"/>
    <n v="8"/>
    <x v="6"/>
    <n v="2005"/>
    <s v="Gable"/>
    <s v="CompShg"/>
    <s v="VinylSd"/>
    <s v="Gd"/>
    <s v="PConc"/>
    <s v="Ex"/>
    <s v="Av"/>
    <n v="1143"/>
    <s v="Ex"/>
    <s v="Y"/>
    <n v="2473"/>
    <n v="0"/>
    <n v="2.2999999999999998"/>
    <n v="4"/>
    <n v="1"/>
    <s v="Gd"/>
    <n v="9"/>
    <n v="1"/>
    <s v="Gd"/>
    <s v="BuiltIn"/>
    <s v="RFn"/>
    <n v="3"/>
    <n v="852"/>
    <s v="TA"/>
    <s v="Y"/>
    <n v="192"/>
    <n v="151"/>
    <n v="0"/>
    <n v="0"/>
    <n v="0"/>
    <n v="0"/>
    <s v="NA"/>
    <s v="NA"/>
    <n v="10"/>
    <x v="1"/>
    <s v="WD"/>
    <s v="Normal"/>
    <x v="62"/>
  </r>
  <r>
    <n v="67"/>
    <n v="20"/>
    <x v="0"/>
    <s v="NA"/>
    <n v="19900"/>
    <s v="Pave"/>
    <s v="Reg"/>
    <s v="Lvl"/>
    <s v="AllPub"/>
    <s v="Inside"/>
    <x v="11"/>
    <s v="PosA"/>
    <x v="0"/>
    <s v="1Story"/>
    <n v="7"/>
    <x v="16"/>
    <n v="1989"/>
    <s v="Gable"/>
    <s v="CompShg"/>
    <s v="Plywood"/>
    <s v="TA"/>
    <s v="CBlock"/>
    <s v="Gd"/>
    <s v="Gd"/>
    <n v="1947"/>
    <s v="TA"/>
    <s v="Y"/>
    <n v="2207"/>
    <n v="1"/>
    <n v="2"/>
    <n v="3"/>
    <n v="1"/>
    <s v="TA"/>
    <n v="7"/>
    <n v="1"/>
    <s v="Gd"/>
    <s v="Attchd"/>
    <s v="RFn"/>
    <n v="2"/>
    <n v="576"/>
    <s v="TA"/>
    <s v="Y"/>
    <n v="301"/>
    <n v="0"/>
    <n v="0"/>
    <n v="0"/>
    <n v="0"/>
    <n v="0"/>
    <s v="NA"/>
    <s v="NA"/>
    <n v="7"/>
    <x v="4"/>
    <s v="WD"/>
    <s v="Normal"/>
    <x v="63"/>
  </r>
  <r>
    <n v="68"/>
    <n v="20"/>
    <x v="0"/>
    <n v="72"/>
    <n v="10665"/>
    <s v="Pave"/>
    <s v="IR1"/>
    <s v="Lvl"/>
    <s v="AllPub"/>
    <s v="Inside"/>
    <x v="0"/>
    <s v="Norm"/>
    <x v="0"/>
    <s v="1Story"/>
    <n v="7"/>
    <x v="0"/>
    <n v="2003"/>
    <s v="Gable"/>
    <s v="CompShg"/>
    <s v="VinylSd"/>
    <s v="Gd"/>
    <s v="PConc"/>
    <s v="Gd"/>
    <s v="Av"/>
    <n v="1453"/>
    <s v="Ex"/>
    <s v="Y"/>
    <n v="1479"/>
    <n v="1"/>
    <n v="2"/>
    <n v="3"/>
    <n v="1"/>
    <s v="Gd"/>
    <n v="7"/>
    <n v="0"/>
    <s v="NA"/>
    <s v="Attchd"/>
    <s v="RFn"/>
    <n v="2"/>
    <n v="558"/>
    <s v="TA"/>
    <s v="Y"/>
    <n v="144"/>
    <n v="29"/>
    <n v="0"/>
    <n v="0"/>
    <n v="0"/>
    <n v="0"/>
    <s v="NA"/>
    <s v="NA"/>
    <n v="6"/>
    <x v="1"/>
    <s v="WD"/>
    <s v="Normal"/>
    <x v="64"/>
  </r>
  <r>
    <n v="69"/>
    <n v="30"/>
    <x v="1"/>
    <n v="47"/>
    <n v="4608"/>
    <s v="Pave"/>
    <s v="Reg"/>
    <s v="Lvl"/>
    <s v="AllPub"/>
    <s v="Corner"/>
    <x v="7"/>
    <s v="Artery"/>
    <x v="0"/>
    <s v="1Story"/>
    <n v="4"/>
    <x v="43"/>
    <n v="1950"/>
    <s v="Gable"/>
    <s v="CompShg"/>
    <s v="MetalSd"/>
    <s v="TA"/>
    <s v="CBlock"/>
    <s v="TA"/>
    <s v="No"/>
    <n v="747"/>
    <s v="TA"/>
    <s v="Y"/>
    <n v="747"/>
    <n v="0"/>
    <n v="1"/>
    <n v="2"/>
    <n v="1"/>
    <s v="TA"/>
    <n v="4"/>
    <n v="0"/>
    <s v="NA"/>
    <s v="Attchd"/>
    <s v="Unf"/>
    <n v="1"/>
    <n v="220"/>
    <s v="TA"/>
    <s v="Y"/>
    <n v="0"/>
    <n v="0"/>
    <n v="0"/>
    <n v="0"/>
    <n v="0"/>
    <n v="0"/>
    <s v="NA"/>
    <s v="NA"/>
    <n v="6"/>
    <x v="4"/>
    <s v="WD"/>
    <s v="Normal"/>
    <x v="65"/>
  </r>
  <r>
    <n v="70"/>
    <n v="50"/>
    <x v="0"/>
    <n v="81"/>
    <n v="15593"/>
    <s v="Pave"/>
    <s v="Reg"/>
    <s v="Lvl"/>
    <s v="AllPub"/>
    <s v="Corner"/>
    <x v="19"/>
    <s v="Norm"/>
    <x v="0"/>
    <s v="1.5Fin"/>
    <n v="7"/>
    <x v="31"/>
    <n v="1953"/>
    <s v="Gable"/>
    <s v="CompShg"/>
    <s v="AsbShng"/>
    <s v="Gd"/>
    <s v="CBlock"/>
    <s v="TA"/>
    <s v="No"/>
    <n v="1304"/>
    <s v="TA"/>
    <s v="Y"/>
    <n v="2287"/>
    <n v="0"/>
    <n v="2"/>
    <n v="3"/>
    <n v="1"/>
    <s v="TA"/>
    <n v="7"/>
    <n v="1"/>
    <s v="TA"/>
    <s v="Attchd"/>
    <s v="Fin"/>
    <n v="2"/>
    <n v="667"/>
    <s v="TA"/>
    <s v="Y"/>
    <n v="0"/>
    <n v="21"/>
    <n v="114"/>
    <n v="0"/>
    <n v="0"/>
    <n v="0"/>
    <s v="NA"/>
    <s v="NA"/>
    <n v="7"/>
    <x v="2"/>
    <s v="WD"/>
    <s v="Normal"/>
    <x v="66"/>
  </r>
  <r>
    <n v="71"/>
    <n v="20"/>
    <x v="0"/>
    <n v="95"/>
    <n v="13651"/>
    <s v="Pave"/>
    <s v="IR1"/>
    <s v="Lvl"/>
    <s v="AllPub"/>
    <s v="Inside"/>
    <x v="11"/>
    <s v="Norm"/>
    <x v="0"/>
    <s v="1Story"/>
    <n v="7"/>
    <x v="7"/>
    <n v="1973"/>
    <s v="Gable"/>
    <s v="CompShg"/>
    <s v="Plywood"/>
    <s v="TA"/>
    <s v="CBlock"/>
    <s v="Gd"/>
    <s v="Gd"/>
    <n v="2223"/>
    <s v="Ex"/>
    <s v="Y"/>
    <n v="2223"/>
    <n v="1"/>
    <n v="2"/>
    <n v="3"/>
    <n v="1"/>
    <s v="TA"/>
    <n v="8"/>
    <n v="2"/>
    <s v="Gd"/>
    <s v="Attchd"/>
    <s v="Fin"/>
    <n v="2"/>
    <n v="516"/>
    <s v="TA"/>
    <s v="Y"/>
    <n v="300"/>
    <n v="0"/>
    <n v="0"/>
    <n v="0"/>
    <n v="0"/>
    <n v="0"/>
    <s v="NA"/>
    <s v="NA"/>
    <n v="2"/>
    <x v="1"/>
    <s v="WD"/>
    <s v="Normal"/>
    <x v="67"/>
  </r>
  <r>
    <n v="72"/>
    <n v="20"/>
    <x v="0"/>
    <n v="69"/>
    <n v="7599"/>
    <s v="Pave"/>
    <s v="Reg"/>
    <s v="Lvl"/>
    <s v="AllPub"/>
    <s v="Corner"/>
    <x v="4"/>
    <s v="Norm"/>
    <x v="0"/>
    <s v="1Story"/>
    <n v="4"/>
    <x v="44"/>
    <n v="2006"/>
    <s v="Gable"/>
    <s v="CompShg"/>
    <s v="Plywood"/>
    <s v="TA"/>
    <s v="CBlock"/>
    <s v="TA"/>
    <s v="No"/>
    <n v="845"/>
    <s v="TA"/>
    <s v="Y"/>
    <n v="845"/>
    <n v="1"/>
    <n v="1"/>
    <n v="2"/>
    <n v="1"/>
    <s v="TA"/>
    <n v="4"/>
    <n v="0"/>
    <s v="NA"/>
    <s v="Detchd"/>
    <s v="Unf"/>
    <n v="2"/>
    <n v="360"/>
    <s v="TA"/>
    <s v="Y"/>
    <n v="0"/>
    <n v="0"/>
    <n v="0"/>
    <n v="0"/>
    <n v="0"/>
    <n v="0"/>
    <s v="NA"/>
    <s v="NA"/>
    <n v="6"/>
    <x v="1"/>
    <s v="WD"/>
    <s v="Normal"/>
    <x v="10"/>
  </r>
  <r>
    <n v="73"/>
    <n v="60"/>
    <x v="0"/>
    <n v="74"/>
    <n v="10141"/>
    <s v="Pave"/>
    <s v="IR1"/>
    <s v="Lvl"/>
    <s v="AllPub"/>
    <s v="Corner"/>
    <x v="17"/>
    <s v="Norm"/>
    <x v="0"/>
    <s v="2Story"/>
    <n v="7"/>
    <x v="45"/>
    <n v="1998"/>
    <s v="Gable"/>
    <s v="CompShg"/>
    <s v="VinylSd"/>
    <s v="TA"/>
    <s v="PConc"/>
    <s v="Gd"/>
    <s v="No"/>
    <n v="832"/>
    <s v="Gd"/>
    <s v="Y"/>
    <n v="1718"/>
    <n v="0"/>
    <n v="2.2999999999999998"/>
    <n v="3"/>
    <n v="1"/>
    <s v="TA"/>
    <n v="7"/>
    <n v="1"/>
    <s v="TA"/>
    <s v="Attchd"/>
    <s v="Fin"/>
    <n v="2"/>
    <n v="427"/>
    <s v="TA"/>
    <s v="Y"/>
    <n v="0"/>
    <n v="94"/>
    <n v="0"/>
    <n v="291"/>
    <n v="0"/>
    <n v="0"/>
    <s v="NA"/>
    <s v="NA"/>
    <n v="12"/>
    <x v="3"/>
    <s v="WD"/>
    <s v="Normal"/>
    <x v="68"/>
  </r>
  <r>
    <n v="74"/>
    <n v="20"/>
    <x v="0"/>
    <n v="85"/>
    <n v="10200"/>
    <s v="Pave"/>
    <s v="Reg"/>
    <s v="Lvl"/>
    <s v="AllPub"/>
    <s v="Inside"/>
    <x v="11"/>
    <s v="Norm"/>
    <x v="0"/>
    <s v="1Story"/>
    <n v="5"/>
    <x v="30"/>
    <n v="2003"/>
    <s v="Gable"/>
    <s v="CompShg"/>
    <s v="Wd Sdng"/>
    <s v="TA"/>
    <s v="CBlock"/>
    <s v="TA"/>
    <s v="No"/>
    <n v="1086"/>
    <s v="Gd"/>
    <s v="Y"/>
    <n v="1086"/>
    <n v="1"/>
    <n v="1"/>
    <n v="3"/>
    <n v="1"/>
    <s v="TA"/>
    <n v="6"/>
    <n v="0"/>
    <s v="NA"/>
    <s v="Attchd"/>
    <s v="Unf"/>
    <n v="2"/>
    <n v="490"/>
    <s v="TA"/>
    <s v="Y"/>
    <n v="0"/>
    <n v="0"/>
    <n v="0"/>
    <n v="0"/>
    <n v="0"/>
    <n v="0"/>
    <s v="NA"/>
    <s v="GdWo"/>
    <n v="5"/>
    <x v="4"/>
    <s v="WD"/>
    <s v="Normal"/>
    <x v="69"/>
  </r>
  <r>
    <n v="75"/>
    <n v="50"/>
    <x v="1"/>
    <n v="60"/>
    <n v="5790"/>
    <s v="Pave"/>
    <s v="Reg"/>
    <s v="Lvl"/>
    <s v="AllPub"/>
    <s v="Corner"/>
    <x v="7"/>
    <s v="Norm"/>
    <x v="0"/>
    <s v="2Story"/>
    <n v="3"/>
    <x v="3"/>
    <n v="1950"/>
    <s v="Gambrel"/>
    <s v="CompShg"/>
    <s v="VinylSd"/>
    <s v="Gd"/>
    <s v="CBlock"/>
    <s v="Fa"/>
    <s v="No"/>
    <n v="840"/>
    <s v="Gd"/>
    <s v="N"/>
    <n v="1605"/>
    <n v="0"/>
    <n v="2"/>
    <n v="3"/>
    <n v="2"/>
    <s v="TA"/>
    <n v="8"/>
    <n v="0"/>
    <s v="NA"/>
    <s v="Detchd"/>
    <s v="Unf"/>
    <n v="1"/>
    <n v="379"/>
    <s v="TA"/>
    <s v="Y"/>
    <n v="0"/>
    <n v="0"/>
    <n v="202"/>
    <n v="0"/>
    <n v="0"/>
    <n v="0"/>
    <s v="NA"/>
    <s v="NA"/>
    <n v="5"/>
    <x v="4"/>
    <s v="WD"/>
    <s v="Normal"/>
    <x v="70"/>
  </r>
  <r>
    <n v="76"/>
    <n v="180"/>
    <x v="1"/>
    <n v="21"/>
    <n v="1596"/>
    <s v="Pave"/>
    <s v="Reg"/>
    <s v="Lvl"/>
    <s v="AllPub"/>
    <s v="Inside"/>
    <x v="14"/>
    <s v="Norm"/>
    <x v="4"/>
    <s v="SLvl"/>
    <n v="4"/>
    <x v="7"/>
    <n v="1973"/>
    <s v="Gable"/>
    <s v="CompShg"/>
    <s v="CmentBd"/>
    <s v="TA"/>
    <s v="CBlock"/>
    <s v="Gd"/>
    <s v="Gd"/>
    <n v="462"/>
    <s v="TA"/>
    <s v="Y"/>
    <n v="988"/>
    <n v="1"/>
    <n v="1"/>
    <n v="2"/>
    <n v="1"/>
    <s v="TA"/>
    <n v="5"/>
    <n v="0"/>
    <s v="NA"/>
    <s v="BuiltIn"/>
    <s v="Unf"/>
    <n v="1"/>
    <n v="297"/>
    <s v="TA"/>
    <s v="Y"/>
    <n v="120"/>
    <n v="101"/>
    <n v="0"/>
    <n v="0"/>
    <n v="0"/>
    <n v="0"/>
    <s v="NA"/>
    <s v="GdWo"/>
    <n v="11"/>
    <x v="3"/>
    <s v="WD"/>
    <s v="Normal"/>
    <x v="71"/>
  </r>
  <r>
    <n v="77"/>
    <n v="20"/>
    <x v="0"/>
    <s v="NA"/>
    <n v="8475"/>
    <s v="Pave"/>
    <s v="IR1"/>
    <s v="Lvl"/>
    <s v="AllPub"/>
    <s v="Inside"/>
    <x v="11"/>
    <s v="Norm"/>
    <x v="0"/>
    <s v="1Story"/>
    <n v="4"/>
    <x v="46"/>
    <n v="1956"/>
    <s v="Gable"/>
    <s v="CompShg"/>
    <s v="VinylSd"/>
    <s v="TA"/>
    <s v="CBlock"/>
    <s v="TA"/>
    <s v="No"/>
    <n v="952"/>
    <s v="Ex"/>
    <s v="Y"/>
    <n v="952"/>
    <n v="0"/>
    <n v="1"/>
    <n v="2"/>
    <n v="1"/>
    <s v="TA"/>
    <n v="4"/>
    <n v="0"/>
    <s v="NA"/>
    <s v="Detchd"/>
    <s v="Unf"/>
    <n v="1"/>
    <n v="283"/>
    <s v="TA"/>
    <s v="Y"/>
    <n v="0"/>
    <n v="0"/>
    <n v="0"/>
    <n v="0"/>
    <n v="0"/>
    <n v="0"/>
    <s v="NA"/>
    <s v="NA"/>
    <n v="4"/>
    <x v="0"/>
    <s v="WD"/>
    <s v="Normal"/>
    <x v="72"/>
  </r>
  <r>
    <n v="78"/>
    <n v="50"/>
    <x v="1"/>
    <n v="50"/>
    <n v="8635"/>
    <s v="Pave"/>
    <s v="Reg"/>
    <s v="Lvl"/>
    <s v="AllPub"/>
    <s v="Inside"/>
    <x v="8"/>
    <s v="Norm"/>
    <x v="0"/>
    <s v="1.5Fin"/>
    <n v="5"/>
    <x v="47"/>
    <n v="2001"/>
    <s v="Gable"/>
    <s v="CompShg"/>
    <s v="Wd Sdng"/>
    <s v="TA"/>
    <s v="CBlock"/>
    <s v="TA"/>
    <s v="No"/>
    <n v="672"/>
    <s v="TA"/>
    <s v="Y"/>
    <n v="1285"/>
    <n v="1"/>
    <n v="1"/>
    <n v="2"/>
    <n v="1"/>
    <s v="TA"/>
    <n v="6"/>
    <n v="0"/>
    <s v="NA"/>
    <s v="Detchd"/>
    <s v="Unf"/>
    <n v="1"/>
    <n v="240"/>
    <s v="TA"/>
    <s v="Y"/>
    <n v="0"/>
    <n v="0"/>
    <n v="0"/>
    <n v="0"/>
    <n v="0"/>
    <n v="0"/>
    <s v="NA"/>
    <s v="MnPrv"/>
    <n v="1"/>
    <x v="0"/>
    <s v="WD"/>
    <s v="Normal"/>
    <x v="47"/>
  </r>
  <r>
    <n v="79"/>
    <n v="90"/>
    <x v="0"/>
    <n v="72"/>
    <n v="10778"/>
    <s v="Pave"/>
    <s v="Reg"/>
    <s v="Lvl"/>
    <s v="AllPub"/>
    <s v="Inside"/>
    <x v="9"/>
    <s v="Norm"/>
    <x v="2"/>
    <s v="1Story"/>
    <n v="4"/>
    <x v="21"/>
    <n v="1968"/>
    <s v="Hip"/>
    <s v="CompShg"/>
    <s v="HdBoard"/>
    <s v="TA"/>
    <s v="CBlock"/>
    <s v="TA"/>
    <s v="No"/>
    <n v="1768"/>
    <s v="TA"/>
    <s v="N"/>
    <n v="1768"/>
    <n v="0"/>
    <n v="2"/>
    <n v="4"/>
    <n v="2"/>
    <s v="TA"/>
    <n v="8"/>
    <n v="0"/>
    <s v="NA"/>
    <s v="NA"/>
    <s v="NA"/>
    <n v="0"/>
    <n v="0"/>
    <s v="NA"/>
    <s v="Y"/>
    <n v="0"/>
    <n v="0"/>
    <n v="0"/>
    <n v="0"/>
    <n v="0"/>
    <n v="0"/>
    <s v="NA"/>
    <s v="NA"/>
    <n v="4"/>
    <x v="4"/>
    <s v="WD"/>
    <s v="Normal"/>
    <x v="73"/>
  </r>
  <r>
    <n v="80"/>
    <n v="50"/>
    <x v="1"/>
    <n v="60"/>
    <n v="10440"/>
    <s v="Pave"/>
    <s v="Reg"/>
    <s v="Lvl"/>
    <s v="AllPub"/>
    <s v="Corner"/>
    <x v="7"/>
    <s v="Norm"/>
    <x v="0"/>
    <s v="2Story"/>
    <n v="5"/>
    <x v="48"/>
    <n v="1981"/>
    <s v="Gable"/>
    <s v="CompShg"/>
    <s v="Wd Sdng"/>
    <s v="TA"/>
    <s v="PConc"/>
    <s v="TA"/>
    <s v="No"/>
    <n v="440"/>
    <s v="Gd"/>
    <s v="Y"/>
    <n v="1230"/>
    <n v="0"/>
    <n v="1.3"/>
    <n v="2"/>
    <n v="1"/>
    <s v="TA"/>
    <n v="5"/>
    <n v="0"/>
    <s v="NA"/>
    <s v="Detchd"/>
    <s v="Unf"/>
    <n v="2"/>
    <n v="440"/>
    <s v="TA"/>
    <s v="Y"/>
    <n v="74"/>
    <n v="0"/>
    <n v="128"/>
    <n v="0"/>
    <n v="0"/>
    <n v="0"/>
    <s v="NA"/>
    <s v="MnPrv"/>
    <n v="5"/>
    <x v="3"/>
    <s v="WD"/>
    <s v="Normal"/>
    <x v="50"/>
  </r>
  <r>
    <n v="81"/>
    <n v="60"/>
    <x v="0"/>
    <n v="100"/>
    <n v="13000"/>
    <s v="Pave"/>
    <s v="Reg"/>
    <s v="Lvl"/>
    <s v="AllPub"/>
    <s v="Corner"/>
    <x v="11"/>
    <s v="Norm"/>
    <x v="0"/>
    <s v="2Story"/>
    <n v="6"/>
    <x v="21"/>
    <n v="1968"/>
    <s v="Gable"/>
    <s v="CompShg"/>
    <s v="VinylSd"/>
    <s v="TA"/>
    <s v="CBlock"/>
    <s v="Gd"/>
    <s v="No"/>
    <n v="896"/>
    <s v="TA"/>
    <s v="Y"/>
    <n v="2142"/>
    <n v="0"/>
    <n v="2.2999999999999998"/>
    <n v="4"/>
    <n v="1"/>
    <s v="Gd"/>
    <n v="8"/>
    <n v="1"/>
    <s v="Gd"/>
    <s v="Attchd"/>
    <s v="Fin"/>
    <n v="1"/>
    <n v="509"/>
    <s v="TA"/>
    <s v="Y"/>
    <n v="0"/>
    <n v="72"/>
    <n v="0"/>
    <n v="252"/>
    <n v="0"/>
    <n v="0"/>
    <s v="NA"/>
    <s v="NA"/>
    <n v="6"/>
    <x v="3"/>
    <s v="WD"/>
    <s v="Normal"/>
    <x v="74"/>
  </r>
  <r>
    <n v="82"/>
    <n v="120"/>
    <x v="1"/>
    <n v="32"/>
    <n v="4500"/>
    <s v="Pave"/>
    <s v="Reg"/>
    <s v="Lvl"/>
    <s v="AllPub"/>
    <s v="FR2"/>
    <x v="4"/>
    <s v="Norm"/>
    <x v="3"/>
    <s v="1Story"/>
    <n v="6"/>
    <x v="45"/>
    <n v="1998"/>
    <s v="Hip"/>
    <s v="CompShg"/>
    <s v="VinylSd"/>
    <s v="TA"/>
    <s v="PConc"/>
    <s v="Ex"/>
    <s v="No"/>
    <n v="1237"/>
    <s v="Ex"/>
    <s v="Y"/>
    <n v="1337"/>
    <n v="1"/>
    <n v="2"/>
    <n v="2"/>
    <n v="1"/>
    <s v="TA"/>
    <n v="5"/>
    <n v="0"/>
    <s v="NA"/>
    <s v="Attchd"/>
    <s v="Fin"/>
    <n v="2"/>
    <n v="405"/>
    <s v="TA"/>
    <s v="Y"/>
    <n v="0"/>
    <n v="199"/>
    <n v="0"/>
    <n v="0"/>
    <n v="0"/>
    <n v="0"/>
    <s v="NA"/>
    <s v="NA"/>
    <n v="3"/>
    <x v="2"/>
    <s v="WD"/>
    <s v="Normal"/>
    <x v="75"/>
  </r>
  <r>
    <n v="83"/>
    <n v="20"/>
    <x v="0"/>
    <n v="78"/>
    <n v="10206"/>
    <s v="Pave"/>
    <s v="Reg"/>
    <s v="Lvl"/>
    <s v="AllPub"/>
    <s v="Inside"/>
    <x v="5"/>
    <s v="Norm"/>
    <x v="0"/>
    <s v="1Story"/>
    <n v="8"/>
    <x v="22"/>
    <n v="2007"/>
    <s v="Gable"/>
    <s v="CompShg"/>
    <s v="VinylSd"/>
    <s v="TA"/>
    <s v="PConc"/>
    <s v="Gd"/>
    <s v="No"/>
    <n v="1563"/>
    <s v="Ex"/>
    <s v="Y"/>
    <n v="1563"/>
    <n v="0"/>
    <n v="2"/>
    <n v="3"/>
    <n v="1"/>
    <s v="Gd"/>
    <n v="6"/>
    <n v="1"/>
    <s v="Gd"/>
    <s v="Attchd"/>
    <s v="RFn"/>
    <n v="3"/>
    <n v="758"/>
    <s v="TA"/>
    <s v="Y"/>
    <n v="144"/>
    <n v="99"/>
    <n v="0"/>
    <n v="0"/>
    <n v="0"/>
    <n v="0"/>
    <s v="NA"/>
    <s v="NA"/>
    <n v="10"/>
    <x v="0"/>
    <s v="WD"/>
    <s v="Normal"/>
    <x v="76"/>
  </r>
  <r>
    <n v="84"/>
    <n v="20"/>
    <x v="0"/>
    <n v="80"/>
    <n v="8892"/>
    <s v="Pave"/>
    <s v="IR1"/>
    <s v="Lvl"/>
    <s v="AllPub"/>
    <s v="Inside"/>
    <x v="11"/>
    <s v="Norm"/>
    <x v="0"/>
    <s v="1Story"/>
    <n v="5"/>
    <x v="14"/>
    <n v="1960"/>
    <s v="Gable"/>
    <s v="CompShg"/>
    <s v="MetalSd"/>
    <s v="TA"/>
    <s v="CBlock"/>
    <s v="TA"/>
    <s v="No"/>
    <n v="1065"/>
    <s v="Gd"/>
    <s v="Y"/>
    <n v="1065"/>
    <n v="0"/>
    <n v="1.3"/>
    <n v="3"/>
    <n v="1"/>
    <s v="TA"/>
    <n v="6"/>
    <n v="0"/>
    <s v="NA"/>
    <s v="Detchd"/>
    <s v="Unf"/>
    <n v="2"/>
    <n v="461"/>
    <s v="TA"/>
    <s v="Y"/>
    <n v="74"/>
    <n v="0"/>
    <n v="0"/>
    <n v="0"/>
    <n v="0"/>
    <n v="0"/>
    <s v="NA"/>
    <s v="NA"/>
    <n v="7"/>
    <x v="1"/>
    <s v="COD"/>
    <s v="Normal"/>
    <x v="77"/>
  </r>
  <r>
    <n v="85"/>
    <n v="80"/>
    <x v="0"/>
    <s v="NA"/>
    <n v="8530"/>
    <s v="Pave"/>
    <s v="IR1"/>
    <s v="Lvl"/>
    <s v="AllPub"/>
    <s v="Inside"/>
    <x v="17"/>
    <s v="Norm"/>
    <x v="0"/>
    <s v="SLvl"/>
    <n v="7"/>
    <x v="49"/>
    <n v="1996"/>
    <s v="Gable"/>
    <s v="CompShg"/>
    <s v="HdBoard"/>
    <s v="TA"/>
    <s v="PConc"/>
    <s v="Gd"/>
    <s v="No"/>
    <n v="384"/>
    <s v="Gd"/>
    <s v="Y"/>
    <n v="1474"/>
    <n v="0"/>
    <n v="2.2999999999999998"/>
    <n v="3"/>
    <n v="1"/>
    <s v="TA"/>
    <n v="7"/>
    <n v="1"/>
    <s v="TA"/>
    <s v="BuiltIn"/>
    <s v="Fin"/>
    <n v="2"/>
    <n v="400"/>
    <s v="TA"/>
    <s v="Y"/>
    <n v="120"/>
    <n v="72"/>
    <n v="0"/>
    <n v="0"/>
    <n v="0"/>
    <n v="0"/>
    <s v="NA"/>
    <s v="NA"/>
    <n v="5"/>
    <x v="3"/>
    <s v="WD"/>
    <s v="Normal"/>
    <x v="78"/>
  </r>
  <r>
    <n v="86"/>
    <n v="60"/>
    <x v="0"/>
    <n v="121"/>
    <n v="16059"/>
    <s v="Pave"/>
    <s v="Reg"/>
    <s v="Lvl"/>
    <s v="AllPub"/>
    <s v="Corner"/>
    <x v="3"/>
    <s v="Norm"/>
    <x v="0"/>
    <s v="2Story"/>
    <n v="8"/>
    <x v="50"/>
    <n v="1992"/>
    <s v="Hip"/>
    <s v="CompShg"/>
    <s v="HdBoard"/>
    <s v="Gd"/>
    <s v="CBlock"/>
    <s v="Gd"/>
    <s v="No"/>
    <n v="1288"/>
    <s v="Ex"/>
    <s v="Y"/>
    <n v="2417"/>
    <n v="0"/>
    <n v="2.2999999999999998"/>
    <n v="4"/>
    <n v="1"/>
    <s v="Gd"/>
    <n v="9"/>
    <n v="1"/>
    <s v="TA"/>
    <s v="Attchd"/>
    <s v="Unf"/>
    <n v="2"/>
    <n v="462"/>
    <s v="TA"/>
    <s v="Y"/>
    <n v="127"/>
    <n v="82"/>
    <n v="0"/>
    <n v="0"/>
    <n v="0"/>
    <n v="0"/>
    <s v="NA"/>
    <s v="NA"/>
    <n v="4"/>
    <x v="2"/>
    <s v="WD"/>
    <s v="Normal"/>
    <x v="79"/>
  </r>
  <r>
    <n v="87"/>
    <n v="60"/>
    <x v="0"/>
    <n v="122"/>
    <n v="11911"/>
    <s v="Pave"/>
    <s v="IR2"/>
    <s v="Lvl"/>
    <s v="AllPub"/>
    <s v="Inside"/>
    <x v="17"/>
    <s v="Norm"/>
    <x v="0"/>
    <s v="2Story"/>
    <n v="6"/>
    <x v="11"/>
    <n v="2005"/>
    <s v="Gable"/>
    <s v="CompShg"/>
    <s v="VinylSd"/>
    <s v="Gd"/>
    <s v="PConc"/>
    <s v="Gd"/>
    <s v="Av"/>
    <n v="684"/>
    <s v="Ex"/>
    <s v="Y"/>
    <n v="1560"/>
    <n v="0"/>
    <n v="2.2999999999999998"/>
    <n v="3"/>
    <n v="1"/>
    <s v="Gd"/>
    <n v="6"/>
    <n v="1"/>
    <s v="Gd"/>
    <s v="BuiltIn"/>
    <s v="Fin"/>
    <n v="2"/>
    <n v="400"/>
    <s v="TA"/>
    <s v="Y"/>
    <n v="100"/>
    <n v="38"/>
    <n v="0"/>
    <n v="0"/>
    <n v="0"/>
    <n v="0"/>
    <s v="NA"/>
    <s v="NA"/>
    <n v="3"/>
    <x v="3"/>
    <s v="WD"/>
    <s v="Normal"/>
    <x v="80"/>
  </r>
  <r>
    <n v="88"/>
    <n v="160"/>
    <x v="3"/>
    <n v="40"/>
    <n v="3951"/>
    <s v="Pave"/>
    <s v="Reg"/>
    <s v="Lvl"/>
    <s v="AllPub"/>
    <s v="Corner"/>
    <x v="5"/>
    <s v="Norm"/>
    <x v="3"/>
    <s v="2Story"/>
    <n v="6"/>
    <x v="51"/>
    <n v="2009"/>
    <s v="Gable"/>
    <s v="CompShg"/>
    <s v="VinylSd"/>
    <s v="Gd"/>
    <s v="PConc"/>
    <s v="Gd"/>
    <s v="Av"/>
    <n v="612"/>
    <s v="Ex"/>
    <s v="Y"/>
    <n v="1224"/>
    <n v="0"/>
    <n v="2.2999999999999998"/>
    <n v="2"/>
    <n v="1"/>
    <s v="Gd"/>
    <n v="4"/>
    <n v="0"/>
    <s v="NA"/>
    <s v="Detchd"/>
    <s v="RFn"/>
    <n v="2"/>
    <n v="528"/>
    <s v="TA"/>
    <s v="Y"/>
    <n v="0"/>
    <n v="234"/>
    <n v="0"/>
    <n v="0"/>
    <n v="0"/>
    <n v="0"/>
    <s v="NA"/>
    <s v="NA"/>
    <n v="6"/>
    <x v="3"/>
    <s v="New"/>
    <s v="Partial"/>
    <x v="81"/>
  </r>
  <r>
    <n v="89"/>
    <n v="50"/>
    <x v="2"/>
    <n v="105"/>
    <n v="8470"/>
    <s v="Pave"/>
    <s v="IR1"/>
    <s v="Lvl"/>
    <s v="AllPub"/>
    <s v="Corner"/>
    <x v="13"/>
    <s v="Feedr"/>
    <x v="0"/>
    <s v="1.5Fin"/>
    <n v="3"/>
    <x v="3"/>
    <n v="1982"/>
    <s v="Hip"/>
    <s v="CompShg"/>
    <s v="Plywood"/>
    <s v="Fa"/>
    <s v="CBlock"/>
    <s v="TA"/>
    <s v="No"/>
    <n v="1013"/>
    <s v="TA"/>
    <s v="N"/>
    <n v="1526"/>
    <n v="0"/>
    <n v="1"/>
    <n v="2"/>
    <n v="1"/>
    <s v="Fa"/>
    <n v="6"/>
    <n v="0"/>
    <s v="NA"/>
    <s v="NA"/>
    <s v="NA"/>
    <n v="0"/>
    <n v="0"/>
    <s v="NA"/>
    <s v="N"/>
    <n v="0"/>
    <n v="0"/>
    <n v="156"/>
    <n v="0"/>
    <n v="0"/>
    <n v="0"/>
    <s v="NA"/>
    <s v="MnPrv"/>
    <n v="10"/>
    <x v="3"/>
    <s v="ConLD"/>
    <s v="Abnorml"/>
    <x v="82"/>
  </r>
  <r>
    <n v="90"/>
    <n v="20"/>
    <x v="0"/>
    <n v="60"/>
    <n v="8070"/>
    <s v="Pave"/>
    <s v="Reg"/>
    <s v="Lvl"/>
    <s v="AllPub"/>
    <s v="Inside"/>
    <x v="0"/>
    <s v="Norm"/>
    <x v="0"/>
    <s v="1Story"/>
    <n v="4"/>
    <x v="29"/>
    <n v="1995"/>
    <s v="Gable"/>
    <s v="CompShg"/>
    <s v="VinylSd"/>
    <s v="TA"/>
    <s v="PConc"/>
    <s v="Gd"/>
    <s v="No"/>
    <n v="990"/>
    <s v="Ex"/>
    <s v="Y"/>
    <n v="990"/>
    <n v="1"/>
    <n v="1"/>
    <n v="3"/>
    <n v="1"/>
    <s v="TA"/>
    <n v="5"/>
    <n v="0"/>
    <s v="NA"/>
    <s v="NA"/>
    <s v="NA"/>
    <n v="0"/>
    <n v="0"/>
    <s v="NA"/>
    <s v="Y"/>
    <n v="0"/>
    <n v="0"/>
    <n v="0"/>
    <n v="0"/>
    <n v="0"/>
    <n v="0"/>
    <s v="NA"/>
    <s v="NA"/>
    <n v="8"/>
    <x v="1"/>
    <s v="WD"/>
    <s v="Normal"/>
    <x v="83"/>
  </r>
  <r>
    <n v="91"/>
    <n v="20"/>
    <x v="0"/>
    <n v="60"/>
    <n v="7200"/>
    <s v="Pave"/>
    <s v="Reg"/>
    <s v="Lvl"/>
    <s v="AllPub"/>
    <s v="Inside"/>
    <x v="11"/>
    <s v="Norm"/>
    <x v="0"/>
    <s v="1Story"/>
    <n v="4"/>
    <x v="52"/>
    <n v="1950"/>
    <s v="Gable"/>
    <s v="CompShg"/>
    <s v="Wd Sdng"/>
    <s v="TA"/>
    <s v="Slab"/>
    <s v="NA"/>
    <s v="NA"/>
    <n v="0"/>
    <s v="TA"/>
    <s v="Y"/>
    <n v="1040"/>
    <n v="0"/>
    <n v="1"/>
    <n v="2"/>
    <n v="1"/>
    <s v="TA"/>
    <n v="4"/>
    <n v="0"/>
    <s v="NA"/>
    <s v="Detchd"/>
    <s v="Unf"/>
    <n v="2"/>
    <n v="420"/>
    <s v="TA"/>
    <s v="Y"/>
    <n v="0"/>
    <n v="29"/>
    <n v="0"/>
    <n v="0"/>
    <n v="0"/>
    <n v="0"/>
    <s v="NA"/>
    <s v="NA"/>
    <n v="7"/>
    <x v="2"/>
    <s v="WD"/>
    <s v="Normal"/>
    <x v="84"/>
  </r>
  <r>
    <n v="92"/>
    <n v="20"/>
    <x v="0"/>
    <n v="85"/>
    <n v="8500"/>
    <s v="Pave"/>
    <s v="Reg"/>
    <s v="Lvl"/>
    <s v="AllPub"/>
    <s v="Inside"/>
    <x v="11"/>
    <s v="Norm"/>
    <x v="0"/>
    <s v="1Story"/>
    <n v="5"/>
    <x v="53"/>
    <n v="1961"/>
    <s v="Hip"/>
    <s v="CompShg"/>
    <s v="HdBoard"/>
    <s v="TA"/>
    <s v="CBlock"/>
    <s v="TA"/>
    <s v="No"/>
    <n v="1235"/>
    <s v="TA"/>
    <s v="Y"/>
    <n v="1235"/>
    <n v="0"/>
    <n v="1"/>
    <n v="2"/>
    <n v="1"/>
    <s v="TA"/>
    <n v="6"/>
    <n v="0"/>
    <s v="NA"/>
    <s v="Attchd"/>
    <s v="Unf"/>
    <n v="2"/>
    <n v="480"/>
    <s v="TA"/>
    <s v="Y"/>
    <n v="0"/>
    <n v="0"/>
    <n v="0"/>
    <n v="0"/>
    <n v="0"/>
    <n v="0"/>
    <s v="NA"/>
    <s v="GdWo"/>
    <n v="12"/>
    <x v="2"/>
    <s v="WD"/>
    <s v="Abnorml"/>
    <x v="85"/>
  </r>
  <r>
    <n v="93"/>
    <n v="30"/>
    <x v="0"/>
    <n v="80"/>
    <n v="13360"/>
    <s v="Pave"/>
    <s v="IR1"/>
    <s v="HLS"/>
    <s v="AllPub"/>
    <s v="Inside"/>
    <x v="2"/>
    <s v="Norm"/>
    <x v="0"/>
    <s v="1Story"/>
    <n v="5"/>
    <x v="42"/>
    <n v="2006"/>
    <s v="Gable"/>
    <s v="CompShg"/>
    <s v="Wd Sdng"/>
    <s v="TA"/>
    <s v="BrkTil"/>
    <s v="Gd"/>
    <s v="No"/>
    <n v="876"/>
    <s v="Ex"/>
    <s v="Y"/>
    <n v="964"/>
    <n v="1"/>
    <n v="1"/>
    <n v="2"/>
    <n v="1"/>
    <s v="TA"/>
    <n v="5"/>
    <n v="0"/>
    <s v="NA"/>
    <s v="Detchd"/>
    <s v="Unf"/>
    <n v="2"/>
    <n v="432"/>
    <s v="TA"/>
    <s v="Y"/>
    <n v="0"/>
    <n v="0"/>
    <n v="44"/>
    <n v="0"/>
    <n v="0"/>
    <n v="0"/>
    <s v="NA"/>
    <s v="NA"/>
    <n v="8"/>
    <x v="3"/>
    <s v="WD"/>
    <s v="Normal"/>
    <x v="86"/>
  </r>
  <r>
    <n v="94"/>
    <n v="190"/>
    <x v="2"/>
    <n v="60"/>
    <n v="7200"/>
    <s v="Pave"/>
    <s v="Reg"/>
    <s v="Lvl"/>
    <s v="AllPub"/>
    <s v="Corner"/>
    <x v="7"/>
    <s v="Norm"/>
    <x v="1"/>
    <s v="2.5Unf"/>
    <n v="6"/>
    <x v="48"/>
    <n v="1998"/>
    <s v="Hip"/>
    <s v="CompShg"/>
    <s v="MetalSd"/>
    <s v="TA"/>
    <s v="BrkTil"/>
    <s v="TA"/>
    <s v="Mn"/>
    <n v="1214"/>
    <s v="Ex"/>
    <s v="N"/>
    <n v="2291"/>
    <n v="0.3"/>
    <n v="2"/>
    <n v="4"/>
    <n v="2"/>
    <s v="TA"/>
    <n v="9"/>
    <n v="1"/>
    <s v="Gd"/>
    <s v="Detchd"/>
    <s v="Unf"/>
    <n v="2"/>
    <n v="506"/>
    <s v="TA"/>
    <s v="Y"/>
    <n v="0"/>
    <n v="0"/>
    <n v="0"/>
    <n v="99"/>
    <n v="0"/>
    <n v="0"/>
    <s v="NA"/>
    <s v="NA"/>
    <n v="11"/>
    <x v="1"/>
    <s v="WD"/>
    <s v="Normal"/>
    <x v="87"/>
  </r>
  <r>
    <n v="95"/>
    <n v="60"/>
    <x v="0"/>
    <n v="69"/>
    <n v="9337"/>
    <s v="Pave"/>
    <s v="IR1"/>
    <s v="Lvl"/>
    <s v="AllPub"/>
    <s v="Inside"/>
    <x v="0"/>
    <s v="Norm"/>
    <x v="0"/>
    <s v="2Story"/>
    <n v="6"/>
    <x v="35"/>
    <n v="1997"/>
    <s v="Gable"/>
    <s v="CompShg"/>
    <s v="VinylSd"/>
    <s v="TA"/>
    <s v="PConc"/>
    <s v="Gd"/>
    <s v="No"/>
    <n v="824"/>
    <s v="Ex"/>
    <s v="Y"/>
    <n v="1786"/>
    <n v="1"/>
    <n v="2.2999999999999998"/>
    <n v="3"/>
    <n v="1"/>
    <s v="Gd"/>
    <n v="7"/>
    <n v="0"/>
    <s v="NA"/>
    <s v="Attchd"/>
    <s v="RFn"/>
    <n v="2"/>
    <n v="684"/>
    <s v="TA"/>
    <s v="Y"/>
    <n v="0"/>
    <n v="162"/>
    <n v="0"/>
    <n v="0"/>
    <n v="0"/>
    <n v="0"/>
    <s v="NA"/>
    <s v="NA"/>
    <n v="5"/>
    <x v="1"/>
    <s v="WD"/>
    <s v="Normal"/>
    <x v="88"/>
  </r>
  <r>
    <n v="96"/>
    <n v="60"/>
    <x v="0"/>
    <s v="NA"/>
    <n v="9765"/>
    <s v="Pave"/>
    <s v="IR2"/>
    <s v="Lvl"/>
    <s v="AllPub"/>
    <s v="Corner"/>
    <x v="17"/>
    <s v="Norm"/>
    <x v="0"/>
    <s v="2Story"/>
    <n v="6"/>
    <x v="5"/>
    <n v="1993"/>
    <s v="Gable"/>
    <s v="CompShg"/>
    <s v="VinylSd"/>
    <s v="Ex"/>
    <s v="PConc"/>
    <s v="Gd"/>
    <s v="No"/>
    <n v="680"/>
    <s v="Gd"/>
    <s v="Y"/>
    <n v="1470"/>
    <n v="0"/>
    <n v="2.2999999999999998"/>
    <n v="3"/>
    <n v="1"/>
    <s v="TA"/>
    <n v="6"/>
    <n v="1"/>
    <s v="TA"/>
    <s v="BuiltIn"/>
    <s v="Fin"/>
    <n v="2"/>
    <n v="420"/>
    <s v="TA"/>
    <s v="Y"/>
    <n v="232"/>
    <n v="63"/>
    <n v="0"/>
    <n v="0"/>
    <n v="0"/>
    <n v="0"/>
    <s v="NA"/>
    <s v="NA"/>
    <n v="4"/>
    <x v="3"/>
    <s v="WD"/>
    <s v="Normal"/>
    <x v="68"/>
  </r>
  <r>
    <n v="97"/>
    <n v="20"/>
    <x v="0"/>
    <n v="78"/>
    <n v="10264"/>
    <s v="Pave"/>
    <s v="IR1"/>
    <s v="Lvl"/>
    <s v="AllPub"/>
    <s v="Inside"/>
    <x v="0"/>
    <s v="Norm"/>
    <x v="0"/>
    <s v="1Story"/>
    <n v="7"/>
    <x v="40"/>
    <n v="1999"/>
    <s v="Gable"/>
    <s v="CompShg"/>
    <s v="VinylSd"/>
    <s v="Gd"/>
    <s v="PConc"/>
    <s v="Gd"/>
    <s v="Av"/>
    <n v="1588"/>
    <s v="Ex"/>
    <s v="Y"/>
    <n v="1588"/>
    <n v="0"/>
    <n v="2"/>
    <n v="3"/>
    <n v="1"/>
    <s v="Gd"/>
    <n v="6"/>
    <n v="0"/>
    <s v="NA"/>
    <s v="Attchd"/>
    <s v="RFn"/>
    <n v="2"/>
    <n v="472"/>
    <s v="TA"/>
    <s v="Y"/>
    <n v="158"/>
    <n v="29"/>
    <n v="0"/>
    <n v="0"/>
    <n v="0"/>
    <n v="0"/>
    <s v="NA"/>
    <s v="NA"/>
    <n v="8"/>
    <x v="2"/>
    <s v="WD"/>
    <s v="Normal"/>
    <x v="89"/>
  </r>
  <r>
    <n v="98"/>
    <n v="20"/>
    <x v="0"/>
    <n v="73"/>
    <n v="10921"/>
    <s v="Pave"/>
    <s v="Reg"/>
    <s v="HLS"/>
    <s v="AllPub"/>
    <s v="Inside"/>
    <x v="15"/>
    <s v="Norm"/>
    <x v="0"/>
    <s v="1Story"/>
    <n v="4"/>
    <x v="10"/>
    <n v="1965"/>
    <s v="Hip"/>
    <s v="CompShg"/>
    <s v="HdBoard"/>
    <s v="TA"/>
    <s v="CBlock"/>
    <s v="TA"/>
    <s v="No"/>
    <n v="960"/>
    <s v="TA"/>
    <s v="Y"/>
    <n v="960"/>
    <n v="1"/>
    <n v="1"/>
    <n v="3"/>
    <n v="1"/>
    <s v="TA"/>
    <n v="6"/>
    <n v="0"/>
    <s v="NA"/>
    <s v="Attchd"/>
    <s v="Fin"/>
    <n v="1"/>
    <n v="432"/>
    <s v="TA"/>
    <s v="P"/>
    <n v="120"/>
    <n v="0"/>
    <n v="0"/>
    <n v="0"/>
    <n v="0"/>
    <n v="0"/>
    <s v="NA"/>
    <s v="NA"/>
    <n v="5"/>
    <x v="1"/>
    <s v="WD"/>
    <s v="Normal"/>
    <x v="90"/>
  </r>
  <r>
    <n v="99"/>
    <n v="30"/>
    <x v="0"/>
    <n v="85"/>
    <n v="10625"/>
    <s v="Pave"/>
    <s v="Reg"/>
    <s v="Lvl"/>
    <s v="AllPub"/>
    <s v="Corner"/>
    <x v="15"/>
    <s v="Norm"/>
    <x v="0"/>
    <s v="1Story"/>
    <n v="5"/>
    <x v="26"/>
    <n v="1950"/>
    <s v="Gable"/>
    <s v="CompShg"/>
    <s v="Wd Sdng"/>
    <s v="TA"/>
    <s v="BrkTil"/>
    <s v="TA"/>
    <s v="No"/>
    <n v="458"/>
    <s v="Fa"/>
    <s v="N"/>
    <n v="835"/>
    <n v="0"/>
    <n v="1"/>
    <n v="2"/>
    <n v="1"/>
    <s v="TA"/>
    <n v="5"/>
    <n v="0"/>
    <s v="NA"/>
    <s v="Basment"/>
    <s v="Unf"/>
    <n v="1"/>
    <n v="366"/>
    <s v="Fa"/>
    <s v="Y"/>
    <n v="0"/>
    <n v="0"/>
    <n v="77"/>
    <n v="0"/>
    <n v="0"/>
    <n v="0"/>
    <s v="NA"/>
    <s v="NA"/>
    <n v="5"/>
    <x v="4"/>
    <s v="COD"/>
    <s v="Abnorml"/>
    <x v="91"/>
  </r>
  <r>
    <n v="100"/>
    <n v="20"/>
    <x v="0"/>
    <n v="77"/>
    <n v="9320"/>
    <s v="Pave"/>
    <s v="IR1"/>
    <s v="Lvl"/>
    <s v="AllPub"/>
    <s v="Inside"/>
    <x v="11"/>
    <s v="Norm"/>
    <x v="0"/>
    <s v="1Story"/>
    <n v="4"/>
    <x v="28"/>
    <n v="1959"/>
    <s v="Gable"/>
    <s v="CompShg"/>
    <s v="Plywood"/>
    <s v="TA"/>
    <s v="CBlock"/>
    <s v="TA"/>
    <s v="No"/>
    <n v="950"/>
    <s v="Fa"/>
    <s v="Y"/>
    <n v="1225"/>
    <n v="1"/>
    <n v="1.3"/>
    <n v="3"/>
    <n v="1"/>
    <s v="TA"/>
    <n v="6"/>
    <n v="0"/>
    <s v="NA"/>
    <s v="NA"/>
    <s v="NA"/>
    <n v="0"/>
    <n v="0"/>
    <s v="NA"/>
    <s v="Y"/>
    <n v="352"/>
    <n v="0"/>
    <n v="0"/>
    <n v="0"/>
    <n v="0"/>
    <n v="0"/>
    <s v="NA"/>
    <s v="NA"/>
    <n v="1"/>
    <x v="4"/>
    <s v="WD"/>
    <s v="Normal"/>
    <x v="92"/>
  </r>
  <r>
    <n v="101"/>
    <n v="20"/>
    <x v="0"/>
    <s v="NA"/>
    <n v="10603"/>
    <s v="Pave"/>
    <s v="IR1"/>
    <s v="Lvl"/>
    <s v="AllPub"/>
    <s v="Inside"/>
    <x v="6"/>
    <s v="Norm"/>
    <x v="0"/>
    <s v="1Story"/>
    <n v="6"/>
    <x v="54"/>
    <n v="2001"/>
    <s v="Gable"/>
    <s v="CompShg"/>
    <s v="Plywood"/>
    <s v="TA"/>
    <s v="PConc"/>
    <s v="TA"/>
    <s v="Mn"/>
    <n v="1610"/>
    <s v="Gd"/>
    <s v="Y"/>
    <n v="1610"/>
    <n v="1"/>
    <n v="2"/>
    <n v="3"/>
    <n v="1"/>
    <s v="Gd"/>
    <n v="6"/>
    <n v="2"/>
    <s v="TA"/>
    <s v="Attchd"/>
    <s v="RFn"/>
    <n v="2"/>
    <n v="480"/>
    <s v="TA"/>
    <s v="Y"/>
    <n v="168"/>
    <n v="68"/>
    <n v="0"/>
    <n v="0"/>
    <n v="0"/>
    <n v="0"/>
    <s v="NA"/>
    <s v="NA"/>
    <n v="2"/>
    <x v="4"/>
    <s v="WD"/>
    <s v="Normal"/>
    <x v="93"/>
  </r>
  <r>
    <n v="102"/>
    <n v="60"/>
    <x v="0"/>
    <n v="77"/>
    <n v="9206"/>
    <s v="Pave"/>
    <s v="Reg"/>
    <s v="Lvl"/>
    <s v="AllPub"/>
    <s v="Inside"/>
    <x v="12"/>
    <s v="Norm"/>
    <x v="0"/>
    <s v="2Story"/>
    <n v="6"/>
    <x v="55"/>
    <n v="1985"/>
    <s v="Gable"/>
    <s v="CompShg"/>
    <s v="HdBoard"/>
    <s v="Gd"/>
    <s v="CBlock"/>
    <s v="Gd"/>
    <s v="No"/>
    <n v="741"/>
    <s v="TA"/>
    <s v="Y"/>
    <n v="1732"/>
    <n v="0"/>
    <n v="2.2999999999999998"/>
    <n v="3"/>
    <n v="1"/>
    <s v="Gd"/>
    <n v="7"/>
    <n v="1"/>
    <s v="TA"/>
    <s v="Attchd"/>
    <s v="Fin"/>
    <n v="2"/>
    <n v="476"/>
    <s v="TA"/>
    <s v="Y"/>
    <n v="192"/>
    <n v="46"/>
    <n v="0"/>
    <n v="0"/>
    <n v="0"/>
    <n v="0"/>
    <s v="NA"/>
    <s v="NA"/>
    <n v="6"/>
    <x v="4"/>
    <s v="WD"/>
    <s v="Normal"/>
    <x v="94"/>
  </r>
  <r>
    <n v="103"/>
    <n v="90"/>
    <x v="0"/>
    <n v="64"/>
    <n v="7018"/>
    <s v="Pave"/>
    <s v="Reg"/>
    <s v="Bnk"/>
    <s v="AllPub"/>
    <s v="Inside"/>
    <x v="12"/>
    <s v="Norm"/>
    <x v="2"/>
    <s v="1Story"/>
    <n v="5"/>
    <x v="56"/>
    <n v="1979"/>
    <s v="Gable"/>
    <s v="CompShg"/>
    <s v="HdBoard"/>
    <s v="TA"/>
    <s v="Slab"/>
    <s v="NA"/>
    <s v="NA"/>
    <n v="0"/>
    <s v="TA"/>
    <s v="Y"/>
    <n v="1535"/>
    <n v="0"/>
    <n v="2"/>
    <n v="4"/>
    <n v="2"/>
    <s v="TA"/>
    <n v="8"/>
    <n v="0"/>
    <s v="NA"/>
    <s v="Attchd"/>
    <s v="Unf"/>
    <n v="2"/>
    <n v="410"/>
    <s v="TA"/>
    <s v="Y"/>
    <n v="0"/>
    <n v="0"/>
    <n v="0"/>
    <n v="0"/>
    <n v="0"/>
    <n v="0"/>
    <s v="NA"/>
    <s v="NA"/>
    <n v="6"/>
    <x v="3"/>
    <s v="WD"/>
    <s v="Alloca"/>
    <x v="95"/>
  </r>
  <r>
    <n v="104"/>
    <n v="20"/>
    <x v="0"/>
    <n v="94"/>
    <n v="10402"/>
    <s v="Pave"/>
    <s v="IR1"/>
    <s v="Lvl"/>
    <s v="AllPub"/>
    <s v="Corner"/>
    <x v="0"/>
    <s v="Norm"/>
    <x v="0"/>
    <s v="1Story"/>
    <n v="7"/>
    <x v="51"/>
    <n v="2009"/>
    <s v="Gable"/>
    <s v="CompShg"/>
    <s v="VinylSd"/>
    <s v="TA"/>
    <s v="PConc"/>
    <s v="Gd"/>
    <s v="No"/>
    <n v="1226"/>
    <s v="Ex"/>
    <s v="Y"/>
    <n v="1226"/>
    <n v="0"/>
    <n v="2"/>
    <n v="3"/>
    <n v="1"/>
    <s v="Gd"/>
    <n v="6"/>
    <n v="0"/>
    <s v="NA"/>
    <s v="Attchd"/>
    <s v="RFn"/>
    <n v="3"/>
    <n v="740"/>
    <s v="TA"/>
    <s v="Y"/>
    <n v="0"/>
    <n v="36"/>
    <n v="0"/>
    <n v="0"/>
    <n v="0"/>
    <n v="0"/>
    <s v="NA"/>
    <s v="NA"/>
    <n v="5"/>
    <x v="4"/>
    <s v="WD"/>
    <s v="Normal"/>
    <x v="96"/>
  </r>
  <r>
    <n v="105"/>
    <n v="50"/>
    <x v="1"/>
    <s v="NA"/>
    <n v="7758"/>
    <s v="Pave"/>
    <s v="Reg"/>
    <s v="Lvl"/>
    <s v="AllPub"/>
    <s v="Corner"/>
    <x v="13"/>
    <s v="Norm"/>
    <x v="0"/>
    <s v="1.5Fin"/>
    <n v="7"/>
    <x v="8"/>
    <n v="1950"/>
    <s v="Gable"/>
    <s v="CompShg"/>
    <s v="Stucco"/>
    <s v="TA"/>
    <s v="PConc"/>
    <s v="TA"/>
    <s v="No"/>
    <n v="1040"/>
    <s v="Ex"/>
    <s v="Y"/>
    <n v="1818"/>
    <n v="0"/>
    <n v="1.3"/>
    <n v="4"/>
    <n v="1"/>
    <s v="TA"/>
    <n v="7"/>
    <n v="2"/>
    <s v="TA"/>
    <s v="Detchd"/>
    <s v="Unf"/>
    <n v="1"/>
    <n v="240"/>
    <s v="TA"/>
    <s v="Y"/>
    <n v="0"/>
    <n v="0"/>
    <n v="0"/>
    <n v="184"/>
    <n v="0"/>
    <n v="0"/>
    <s v="NA"/>
    <s v="NA"/>
    <n v="6"/>
    <x v="1"/>
    <s v="WD"/>
    <s v="Normal"/>
    <x v="97"/>
  </r>
  <r>
    <n v="106"/>
    <n v="60"/>
    <x v="3"/>
    <n v="75"/>
    <n v="9375"/>
    <s v="Pave"/>
    <s v="Reg"/>
    <s v="Lvl"/>
    <s v="AllPub"/>
    <s v="Inside"/>
    <x v="5"/>
    <s v="Norm"/>
    <x v="0"/>
    <s v="2Story"/>
    <n v="8"/>
    <x v="0"/>
    <n v="2004"/>
    <s v="Hip"/>
    <s v="CompShg"/>
    <s v="VinylSd"/>
    <s v="Gd"/>
    <s v="PConc"/>
    <s v="Ex"/>
    <s v="No"/>
    <n v="1053"/>
    <s v="Ex"/>
    <s v="Y"/>
    <n v="1992"/>
    <n v="0"/>
    <n v="2.2999999999999998"/>
    <n v="3"/>
    <n v="1"/>
    <s v="Gd"/>
    <n v="9"/>
    <n v="1"/>
    <s v="Gd"/>
    <s v="Attchd"/>
    <s v="RFn"/>
    <n v="2"/>
    <n v="648"/>
    <s v="TA"/>
    <s v="Y"/>
    <n v="140"/>
    <n v="45"/>
    <n v="0"/>
    <n v="0"/>
    <n v="0"/>
    <n v="0"/>
    <s v="NA"/>
    <s v="NA"/>
    <n v="8"/>
    <x v="0"/>
    <s v="WD"/>
    <s v="Normal"/>
    <x v="4"/>
  </r>
  <r>
    <n v="107"/>
    <n v="30"/>
    <x v="1"/>
    <n v="60"/>
    <n v="10800"/>
    <s v="Pave"/>
    <s v="Reg"/>
    <s v="Lvl"/>
    <s v="AllPub"/>
    <s v="Inside"/>
    <x v="7"/>
    <s v="Norm"/>
    <x v="0"/>
    <s v="1Story"/>
    <n v="4"/>
    <x v="57"/>
    <n v="1995"/>
    <s v="Mansard"/>
    <s v="CompShg"/>
    <s v="VinylSd"/>
    <s v="TA"/>
    <s v="BrkTil"/>
    <s v="Fa"/>
    <s v="No"/>
    <n v="641"/>
    <s v="Gd"/>
    <s v="Y"/>
    <n v="1047"/>
    <n v="0"/>
    <n v="1"/>
    <n v="2"/>
    <n v="1"/>
    <s v="TA"/>
    <n v="6"/>
    <n v="0"/>
    <s v="NA"/>
    <s v="Detchd"/>
    <s v="Unf"/>
    <n v="1"/>
    <n v="273"/>
    <s v="Fa"/>
    <s v="N"/>
    <n v="0"/>
    <n v="0"/>
    <n v="0"/>
    <n v="0"/>
    <n v="0"/>
    <n v="0"/>
    <s v="NA"/>
    <s v="NA"/>
    <n v="8"/>
    <x v="1"/>
    <s v="WD"/>
    <s v="Normal"/>
    <x v="98"/>
  </r>
  <r>
    <n v="108"/>
    <n v="20"/>
    <x v="1"/>
    <n v="50"/>
    <n v="6000"/>
    <s v="Pave"/>
    <s v="Reg"/>
    <s v="Lvl"/>
    <s v="AllPub"/>
    <s v="Inside"/>
    <x v="7"/>
    <s v="Norm"/>
    <x v="0"/>
    <s v="1Story"/>
    <n v="5"/>
    <x v="47"/>
    <n v="1950"/>
    <s v="Gable"/>
    <s v="CompShg"/>
    <s v="VinylSd"/>
    <s v="TA"/>
    <s v="CBlock"/>
    <s v="TA"/>
    <s v="No"/>
    <n v="789"/>
    <s v="Ex"/>
    <s v="Y"/>
    <n v="789"/>
    <n v="0"/>
    <n v="1"/>
    <n v="2"/>
    <n v="1"/>
    <s v="TA"/>
    <n v="5"/>
    <n v="0"/>
    <s v="NA"/>
    <s v="Detchd"/>
    <s v="Unf"/>
    <n v="1"/>
    <n v="250"/>
    <s v="TA"/>
    <s v="Y"/>
    <n v="0"/>
    <n v="0"/>
    <n v="0"/>
    <n v="0"/>
    <n v="0"/>
    <n v="0"/>
    <s v="NA"/>
    <s v="NA"/>
    <n v="4"/>
    <x v="0"/>
    <s v="WD"/>
    <s v="Partial"/>
    <x v="99"/>
  </r>
  <r>
    <n v="109"/>
    <n v="50"/>
    <x v="1"/>
    <n v="85"/>
    <n v="8500"/>
    <s v="Pave"/>
    <s v="Reg"/>
    <s v="Lvl"/>
    <s v="AllPub"/>
    <s v="Corner"/>
    <x v="13"/>
    <s v="Artery"/>
    <x v="0"/>
    <s v="1.5Fin"/>
    <n v="5"/>
    <x v="58"/>
    <n v="2005"/>
    <s v="Gable"/>
    <s v="CompShg"/>
    <s v="CmentBd"/>
    <s v="TA"/>
    <s v="CBlock"/>
    <s v="TA"/>
    <s v="No"/>
    <n v="793"/>
    <s v="TA"/>
    <s v="N"/>
    <n v="1517"/>
    <n v="0"/>
    <n v="2"/>
    <n v="3"/>
    <n v="1"/>
    <s v="Fa"/>
    <n v="7"/>
    <n v="0"/>
    <s v="NA"/>
    <s v="NA"/>
    <s v="NA"/>
    <n v="0"/>
    <n v="0"/>
    <s v="NA"/>
    <s v="N"/>
    <n v="0"/>
    <n v="0"/>
    <n v="144"/>
    <n v="0"/>
    <n v="0"/>
    <n v="0"/>
    <s v="NA"/>
    <s v="NA"/>
    <n v="8"/>
    <x v="1"/>
    <s v="WD"/>
    <s v="Normal"/>
    <x v="99"/>
  </r>
  <r>
    <n v="110"/>
    <n v="20"/>
    <x v="0"/>
    <n v="105"/>
    <n v="11751"/>
    <s v="Pave"/>
    <s v="IR1"/>
    <s v="Lvl"/>
    <s v="AllPub"/>
    <s v="Inside"/>
    <x v="6"/>
    <s v="Norm"/>
    <x v="0"/>
    <s v="1Story"/>
    <n v="6"/>
    <x v="54"/>
    <n v="1977"/>
    <s v="Hip"/>
    <s v="CompShg"/>
    <s v="Plywood"/>
    <s v="TA"/>
    <s v="CBlock"/>
    <s v="Gd"/>
    <s v="No"/>
    <n v="1844"/>
    <s v="Ex"/>
    <s v="Y"/>
    <n v="1844"/>
    <n v="0"/>
    <n v="2"/>
    <n v="3"/>
    <n v="1"/>
    <s v="TA"/>
    <n v="7"/>
    <n v="1"/>
    <s v="TA"/>
    <s v="Attchd"/>
    <s v="RFn"/>
    <n v="2"/>
    <n v="546"/>
    <s v="TA"/>
    <s v="Y"/>
    <n v="0"/>
    <n v="122"/>
    <n v="0"/>
    <n v="0"/>
    <n v="0"/>
    <n v="0"/>
    <s v="NA"/>
    <s v="MnPrv"/>
    <n v="1"/>
    <x v="4"/>
    <s v="COD"/>
    <s v="Normal"/>
    <x v="100"/>
  </r>
  <r>
    <n v="111"/>
    <n v="50"/>
    <x v="0"/>
    <n v="75"/>
    <n v="9525"/>
    <s v="Pave"/>
    <s v="Reg"/>
    <s v="Lvl"/>
    <s v="AllPub"/>
    <s v="Inside"/>
    <x v="15"/>
    <s v="Norm"/>
    <x v="0"/>
    <s v="1.5Fin"/>
    <n v="6"/>
    <x v="30"/>
    <n v="1972"/>
    <s v="Gable"/>
    <s v="CompShg"/>
    <s v="Wd Sdng"/>
    <s v="TA"/>
    <s v="CBlock"/>
    <s v="TA"/>
    <s v="No"/>
    <n v="994"/>
    <s v="Gd"/>
    <s v="Y"/>
    <n v="1855"/>
    <n v="0"/>
    <n v="2"/>
    <n v="4"/>
    <n v="1"/>
    <s v="TA"/>
    <n v="7"/>
    <n v="0"/>
    <s v="NA"/>
    <s v="Attchd"/>
    <s v="Unf"/>
    <n v="1"/>
    <n v="325"/>
    <s v="TA"/>
    <s v="Y"/>
    <n v="182"/>
    <n v="0"/>
    <n v="0"/>
    <n v="0"/>
    <n v="0"/>
    <n v="0"/>
    <s v="NA"/>
    <s v="NA"/>
    <n v="10"/>
    <x v="2"/>
    <s v="WD"/>
    <s v="Normal"/>
    <x v="101"/>
  </r>
  <r>
    <n v="112"/>
    <n v="80"/>
    <x v="0"/>
    <s v="NA"/>
    <n v="7750"/>
    <s v="Pave"/>
    <s v="IR1"/>
    <s v="Lvl"/>
    <s v="AllPub"/>
    <s v="Inside"/>
    <x v="17"/>
    <s v="Norm"/>
    <x v="0"/>
    <s v="SLvl"/>
    <n v="7"/>
    <x v="4"/>
    <n v="2000"/>
    <s v="Gable"/>
    <s v="CompShg"/>
    <s v="VinylSd"/>
    <s v="TA"/>
    <s v="PConc"/>
    <s v="Gd"/>
    <s v="No"/>
    <n v="384"/>
    <s v="Ex"/>
    <s v="Y"/>
    <n v="1430"/>
    <n v="0"/>
    <n v="2.2999999999999998"/>
    <n v="3"/>
    <n v="1"/>
    <s v="TA"/>
    <n v="7"/>
    <n v="1"/>
    <s v="TA"/>
    <s v="BuiltIn"/>
    <s v="Fin"/>
    <n v="2"/>
    <n v="400"/>
    <s v="TA"/>
    <s v="Y"/>
    <n v="180"/>
    <n v="0"/>
    <n v="0"/>
    <n v="0"/>
    <n v="0"/>
    <n v="0"/>
    <s v="NA"/>
    <s v="NA"/>
    <n v="4"/>
    <x v="4"/>
    <s v="WD"/>
    <s v="Normal"/>
    <x v="63"/>
  </r>
  <r>
    <n v="113"/>
    <n v="60"/>
    <x v="0"/>
    <n v="77"/>
    <n v="9965"/>
    <s v="Pave"/>
    <s v="Reg"/>
    <s v="Lvl"/>
    <s v="AllPub"/>
    <s v="Inside"/>
    <x v="0"/>
    <s v="Norm"/>
    <x v="0"/>
    <s v="2Story"/>
    <n v="7"/>
    <x v="22"/>
    <n v="2007"/>
    <s v="Gable"/>
    <s v="CompShg"/>
    <s v="VinylSd"/>
    <s v="Gd"/>
    <s v="PConc"/>
    <s v="Ex"/>
    <s v="Av"/>
    <n v="1264"/>
    <s v="Ex"/>
    <s v="Y"/>
    <n v="2696"/>
    <n v="1"/>
    <n v="2.2999999999999998"/>
    <n v="4"/>
    <n v="1"/>
    <s v="Ex"/>
    <n v="10"/>
    <n v="1"/>
    <s v="Gd"/>
    <s v="BuiltIn"/>
    <s v="Fin"/>
    <n v="3"/>
    <n v="792"/>
    <s v="TA"/>
    <s v="Y"/>
    <n v="120"/>
    <n v="184"/>
    <n v="0"/>
    <n v="168"/>
    <n v="0"/>
    <n v="0"/>
    <s v="NA"/>
    <s v="NA"/>
    <n v="10"/>
    <x v="1"/>
    <s v="New"/>
    <s v="Partial"/>
    <x v="102"/>
  </r>
  <r>
    <n v="114"/>
    <n v="20"/>
    <x v="0"/>
    <s v="NA"/>
    <n v="21000"/>
    <s v="Pave"/>
    <s v="Reg"/>
    <s v="Bnk"/>
    <s v="AllPub"/>
    <s v="Corner"/>
    <x v="2"/>
    <s v="Norm"/>
    <x v="0"/>
    <s v="1Story"/>
    <n v="6"/>
    <x v="31"/>
    <n v="1953"/>
    <s v="Hip"/>
    <s v="CompShg"/>
    <s v="Wd Sdng"/>
    <s v="TA"/>
    <s v="CBlock"/>
    <s v="Gd"/>
    <s v="Mn"/>
    <n v="1809"/>
    <s v="TA"/>
    <s v="Y"/>
    <n v="2259"/>
    <n v="1"/>
    <n v="2"/>
    <n v="3"/>
    <n v="1"/>
    <s v="Gd"/>
    <n v="7"/>
    <n v="2"/>
    <s v="Gd"/>
    <s v="Basment"/>
    <s v="Unf"/>
    <n v="2"/>
    <n v="450"/>
    <s v="TA"/>
    <s v="Y"/>
    <n v="166"/>
    <n v="120"/>
    <n v="192"/>
    <n v="0"/>
    <n v="0"/>
    <n v="0"/>
    <s v="NA"/>
    <s v="MnPrv"/>
    <n v="10"/>
    <x v="1"/>
    <s v="COD"/>
    <s v="Abnorml"/>
    <x v="103"/>
  </r>
  <r>
    <n v="115"/>
    <n v="70"/>
    <x v="0"/>
    <n v="61"/>
    <n v="7259"/>
    <s v="Pave"/>
    <s v="IR1"/>
    <s v="Lvl"/>
    <s v="AllPub"/>
    <s v="Inside"/>
    <x v="2"/>
    <s v="Norm"/>
    <x v="0"/>
    <s v="2Story"/>
    <n v="6"/>
    <x v="43"/>
    <n v="2002"/>
    <s v="Gambrel"/>
    <s v="CompShg"/>
    <s v="Wd Sdng"/>
    <s v="TA"/>
    <s v="CBlock"/>
    <s v="TA"/>
    <s v="No"/>
    <n v="1028"/>
    <s v="Ex"/>
    <s v="Y"/>
    <n v="2320"/>
    <n v="1"/>
    <n v="2.2999999999999998"/>
    <n v="3"/>
    <n v="1"/>
    <s v="Gd"/>
    <n v="9"/>
    <n v="1"/>
    <s v="TA"/>
    <s v="Detchd"/>
    <s v="Unf"/>
    <n v="1"/>
    <n v="180"/>
    <s v="TA"/>
    <s v="Y"/>
    <n v="224"/>
    <n v="0"/>
    <n v="0"/>
    <n v="0"/>
    <n v="0"/>
    <n v="0"/>
    <s v="NA"/>
    <s v="MnPrv"/>
    <n v="7"/>
    <x v="1"/>
    <s v="WD"/>
    <s v="Normal"/>
    <x v="104"/>
  </r>
  <r>
    <n v="116"/>
    <n v="160"/>
    <x v="3"/>
    <n v="34"/>
    <n v="3230"/>
    <s v="Pave"/>
    <s v="Reg"/>
    <s v="Lvl"/>
    <s v="AllPub"/>
    <s v="Corner"/>
    <x v="5"/>
    <s v="Norm"/>
    <x v="3"/>
    <s v="2Story"/>
    <n v="6"/>
    <x v="40"/>
    <n v="1999"/>
    <s v="Gable"/>
    <s v="CompShg"/>
    <s v="MetalSd"/>
    <s v="TA"/>
    <s v="PConc"/>
    <s v="Gd"/>
    <s v="No"/>
    <n v="729"/>
    <s v="Gd"/>
    <s v="Y"/>
    <n v="1458"/>
    <n v="0"/>
    <n v="2.2999999999999998"/>
    <n v="2"/>
    <n v="1"/>
    <s v="TA"/>
    <n v="5"/>
    <n v="1"/>
    <s v="Fa"/>
    <s v="Detchd"/>
    <s v="Unf"/>
    <n v="2"/>
    <n v="440"/>
    <s v="TA"/>
    <s v="Y"/>
    <n v="0"/>
    <n v="32"/>
    <n v="0"/>
    <n v="0"/>
    <n v="0"/>
    <n v="0"/>
    <s v="NA"/>
    <s v="NA"/>
    <n v="6"/>
    <x v="1"/>
    <s v="WD"/>
    <s v="Normal"/>
    <x v="105"/>
  </r>
  <r>
    <n v="117"/>
    <n v="20"/>
    <x v="0"/>
    <s v="NA"/>
    <n v="11616"/>
    <s v="Pave"/>
    <s v="Reg"/>
    <s v="Lvl"/>
    <s v="AllPub"/>
    <s v="Inside"/>
    <x v="9"/>
    <s v="Norm"/>
    <x v="0"/>
    <s v="1Story"/>
    <n v="5"/>
    <x v="12"/>
    <n v="1962"/>
    <s v="Gable"/>
    <s v="CompShg"/>
    <s v="Wd Sdng"/>
    <s v="TA"/>
    <s v="CBlock"/>
    <s v="TA"/>
    <s v="No"/>
    <n v="1092"/>
    <s v="TA"/>
    <s v="Y"/>
    <n v="1092"/>
    <n v="0.3"/>
    <n v="1"/>
    <n v="3"/>
    <n v="1"/>
    <s v="TA"/>
    <n v="6"/>
    <n v="1"/>
    <s v="Po"/>
    <s v="Attchd"/>
    <s v="Unf"/>
    <n v="1"/>
    <n v="288"/>
    <s v="TA"/>
    <s v="Y"/>
    <n v="0"/>
    <n v="20"/>
    <n v="144"/>
    <n v="0"/>
    <n v="0"/>
    <n v="0"/>
    <s v="NA"/>
    <s v="NA"/>
    <n v="9"/>
    <x v="3"/>
    <s v="WD"/>
    <s v="Normal"/>
    <x v="19"/>
  </r>
  <r>
    <n v="118"/>
    <n v="20"/>
    <x v="0"/>
    <n v="74"/>
    <n v="8536"/>
    <s v="Pave"/>
    <s v="Reg"/>
    <s v="Lvl"/>
    <s v="AllPub"/>
    <s v="Corner"/>
    <x v="15"/>
    <s v="Norm"/>
    <x v="0"/>
    <s v="1Story"/>
    <n v="5"/>
    <x v="13"/>
    <n v="2007"/>
    <s v="Gable"/>
    <s v="CompShg"/>
    <s v="VinylSd"/>
    <s v="TA"/>
    <s v="PConc"/>
    <s v="Gd"/>
    <s v="No"/>
    <n v="1125"/>
    <s v="Gd"/>
    <s v="Y"/>
    <n v="1125"/>
    <n v="0"/>
    <n v="1.3"/>
    <n v="2"/>
    <n v="1"/>
    <s v="TA"/>
    <n v="5"/>
    <n v="0"/>
    <s v="NA"/>
    <s v="Attchd"/>
    <s v="Unf"/>
    <n v="2"/>
    <n v="430"/>
    <s v="TA"/>
    <s v="Y"/>
    <n v="80"/>
    <n v="64"/>
    <n v="0"/>
    <n v="0"/>
    <n v="0"/>
    <n v="0"/>
    <s v="NA"/>
    <s v="NA"/>
    <n v="4"/>
    <x v="1"/>
    <s v="New"/>
    <s v="Partial"/>
    <x v="106"/>
  </r>
  <r>
    <n v="119"/>
    <n v="60"/>
    <x v="0"/>
    <n v="90"/>
    <n v="12376"/>
    <s v="Pave"/>
    <s v="Reg"/>
    <s v="Lvl"/>
    <s v="AllPub"/>
    <s v="Corner"/>
    <x v="12"/>
    <s v="Norm"/>
    <x v="0"/>
    <s v="2Story"/>
    <n v="7"/>
    <x v="59"/>
    <n v="1990"/>
    <s v="Hip"/>
    <s v="CompShg"/>
    <s v="Plywood"/>
    <s v="TA"/>
    <s v="PConc"/>
    <s v="Gd"/>
    <s v="Mn"/>
    <n v="1673"/>
    <s v="Gd"/>
    <s v="Y"/>
    <n v="3222"/>
    <n v="1"/>
    <n v="3"/>
    <n v="5"/>
    <n v="1"/>
    <s v="Gd"/>
    <n v="11"/>
    <n v="2"/>
    <s v="TA"/>
    <s v="Attchd"/>
    <s v="Unf"/>
    <n v="3"/>
    <n v="594"/>
    <s v="TA"/>
    <s v="Y"/>
    <n v="367"/>
    <n v="0"/>
    <n v="0"/>
    <n v="0"/>
    <n v="0"/>
    <n v="0"/>
    <s v="NA"/>
    <s v="NA"/>
    <n v="5"/>
    <x v="4"/>
    <s v="WD"/>
    <s v="Normal"/>
    <x v="107"/>
  </r>
  <r>
    <n v="120"/>
    <n v="60"/>
    <x v="0"/>
    <n v="65"/>
    <n v="8461"/>
    <s v="Pave"/>
    <s v="Reg"/>
    <s v="Lvl"/>
    <s v="AllPub"/>
    <s v="Inside"/>
    <x v="0"/>
    <s v="Norm"/>
    <x v="0"/>
    <s v="2Story"/>
    <n v="6"/>
    <x v="11"/>
    <n v="2006"/>
    <s v="Gable"/>
    <s v="CompShg"/>
    <s v="VinylSd"/>
    <s v="Gd"/>
    <s v="PConc"/>
    <s v="Gd"/>
    <s v="No"/>
    <n v="728"/>
    <s v="Ex"/>
    <s v="Y"/>
    <n v="1456"/>
    <n v="0"/>
    <n v="2.2999999999999998"/>
    <n v="3"/>
    <n v="1"/>
    <s v="Gd"/>
    <n v="8"/>
    <n v="1"/>
    <s v="Gd"/>
    <s v="Attchd"/>
    <s v="Fin"/>
    <n v="2"/>
    <n v="390"/>
    <s v="TA"/>
    <s v="Y"/>
    <n v="0"/>
    <n v="24"/>
    <n v="0"/>
    <n v="0"/>
    <n v="0"/>
    <n v="0"/>
    <s v="NA"/>
    <s v="NA"/>
    <n v="7"/>
    <x v="2"/>
    <s v="New"/>
    <s v="Partial"/>
    <x v="108"/>
  </r>
  <r>
    <n v="121"/>
    <n v="80"/>
    <x v="0"/>
    <s v="NA"/>
    <n v="21453"/>
    <s v="Pave"/>
    <s v="IR1"/>
    <s v="Low"/>
    <s v="AllPub"/>
    <s v="CulDSac"/>
    <x v="19"/>
    <s v="Norm"/>
    <x v="0"/>
    <s v="SLvl"/>
    <n v="6"/>
    <x v="60"/>
    <n v="1969"/>
    <s v="Flat"/>
    <s v="Metal"/>
    <s v="Plywood"/>
    <s v="TA"/>
    <s v="CBlock"/>
    <s v="TA"/>
    <s v="Gd"/>
    <n v="938"/>
    <s v="Ex"/>
    <s v="Y"/>
    <n v="988"/>
    <n v="1"/>
    <n v="1"/>
    <n v="1"/>
    <n v="1"/>
    <s v="TA"/>
    <n v="4"/>
    <n v="2"/>
    <s v="TA"/>
    <s v="Attchd"/>
    <s v="Unf"/>
    <n v="2"/>
    <n v="540"/>
    <s v="TA"/>
    <s v="Y"/>
    <n v="0"/>
    <n v="130"/>
    <n v="0"/>
    <n v="0"/>
    <n v="130"/>
    <n v="0"/>
    <s v="NA"/>
    <s v="NA"/>
    <n v="10"/>
    <x v="2"/>
    <s v="WD"/>
    <s v="Normal"/>
    <x v="63"/>
  </r>
  <r>
    <n v="122"/>
    <n v="50"/>
    <x v="1"/>
    <n v="50"/>
    <n v="6060"/>
    <s v="Pave"/>
    <s v="Reg"/>
    <s v="Lvl"/>
    <s v="AllPub"/>
    <s v="Inside"/>
    <x v="13"/>
    <s v="Norm"/>
    <x v="0"/>
    <s v="1.5Fin"/>
    <n v="4"/>
    <x v="9"/>
    <n v="1950"/>
    <s v="Gable"/>
    <s v="CompShg"/>
    <s v="AsbShng"/>
    <s v="TA"/>
    <s v="PConc"/>
    <s v="TA"/>
    <s v="No"/>
    <n v="732"/>
    <s v="Gd"/>
    <s v="Y"/>
    <n v="1123"/>
    <n v="0"/>
    <n v="1"/>
    <n v="3"/>
    <n v="1"/>
    <s v="TA"/>
    <n v="4"/>
    <n v="0"/>
    <s v="NA"/>
    <s v="Detchd"/>
    <s v="Unf"/>
    <n v="1"/>
    <n v="264"/>
    <s v="TA"/>
    <s v="P"/>
    <n v="0"/>
    <n v="0"/>
    <n v="140"/>
    <n v="0"/>
    <n v="0"/>
    <n v="0"/>
    <s v="NA"/>
    <s v="MnPrv"/>
    <n v="6"/>
    <x v="1"/>
    <s v="WD"/>
    <s v="Normal"/>
    <x v="98"/>
  </r>
  <r>
    <n v="123"/>
    <n v="20"/>
    <x v="0"/>
    <n v="75"/>
    <n v="9464"/>
    <s v="Pave"/>
    <s v="Reg"/>
    <s v="Lvl"/>
    <s v="AllPub"/>
    <s v="Corner"/>
    <x v="11"/>
    <s v="Norm"/>
    <x v="0"/>
    <s v="1Story"/>
    <n v="6"/>
    <x v="18"/>
    <n v="1958"/>
    <s v="Hip"/>
    <s v="CompShg"/>
    <s v="MetalSd"/>
    <s v="TA"/>
    <s v="CBlock"/>
    <s v="TA"/>
    <s v="No"/>
    <n v="1080"/>
    <s v="Gd"/>
    <s v="Y"/>
    <n v="1080"/>
    <n v="0"/>
    <n v="1"/>
    <n v="3"/>
    <n v="1"/>
    <s v="TA"/>
    <n v="5"/>
    <n v="0"/>
    <s v="NA"/>
    <s v="Attchd"/>
    <s v="Unf"/>
    <n v="1"/>
    <n v="288"/>
    <s v="TA"/>
    <s v="Y"/>
    <n v="0"/>
    <n v="0"/>
    <n v="0"/>
    <n v="130"/>
    <n v="0"/>
    <n v="0"/>
    <s v="NA"/>
    <s v="NA"/>
    <n v="6"/>
    <x v="0"/>
    <s v="WD"/>
    <s v="Normal"/>
    <x v="109"/>
  </r>
  <r>
    <n v="124"/>
    <n v="120"/>
    <x v="0"/>
    <n v="55"/>
    <n v="7892"/>
    <s v="Pave"/>
    <s v="Reg"/>
    <s v="Lvl"/>
    <s v="AllPub"/>
    <s v="Inside"/>
    <x v="12"/>
    <s v="Norm"/>
    <x v="3"/>
    <s v="1Story"/>
    <n v="6"/>
    <x v="5"/>
    <n v="1993"/>
    <s v="Gable"/>
    <s v="CompShg"/>
    <s v="Plywood"/>
    <s v="Gd"/>
    <s v="PConc"/>
    <s v="Gd"/>
    <s v="No"/>
    <n v="1199"/>
    <s v="Ex"/>
    <s v="Y"/>
    <n v="1199"/>
    <n v="0"/>
    <n v="2"/>
    <n v="2"/>
    <n v="1"/>
    <s v="Gd"/>
    <n v="5"/>
    <n v="0"/>
    <s v="NA"/>
    <s v="Attchd"/>
    <s v="RFn"/>
    <n v="2"/>
    <n v="530"/>
    <s v="TA"/>
    <s v="Y"/>
    <n v="0"/>
    <n v="63"/>
    <n v="0"/>
    <n v="0"/>
    <n v="0"/>
    <n v="0"/>
    <s v="NA"/>
    <s v="NA"/>
    <n v="3"/>
    <x v="0"/>
    <s v="WD"/>
    <s v="Normal"/>
    <x v="110"/>
  </r>
  <r>
    <n v="125"/>
    <n v="20"/>
    <x v="0"/>
    <n v="48"/>
    <n v="17043"/>
    <s v="Pave"/>
    <s v="IR1"/>
    <s v="Lvl"/>
    <s v="AllPub"/>
    <s v="CulDSac"/>
    <x v="6"/>
    <s v="Norm"/>
    <x v="0"/>
    <s v="1Story"/>
    <n v="6"/>
    <x v="56"/>
    <n v="1998"/>
    <s v="Gable"/>
    <s v="CompShg"/>
    <s v="HdBoard"/>
    <s v="TA"/>
    <s v="CBlock"/>
    <s v="Gd"/>
    <s v="No"/>
    <n v="1362"/>
    <s v="TA"/>
    <s v="Y"/>
    <n v="1586"/>
    <n v="0"/>
    <n v="2"/>
    <n v="3"/>
    <n v="1"/>
    <s v="TA"/>
    <n v="7"/>
    <n v="1"/>
    <s v="TA"/>
    <s v="Attchd"/>
    <s v="Unf"/>
    <n v="2"/>
    <n v="435"/>
    <s v="TA"/>
    <s v="Y"/>
    <n v="192"/>
    <n v="0"/>
    <n v="0"/>
    <n v="0"/>
    <n v="0"/>
    <n v="0"/>
    <s v="NA"/>
    <s v="NA"/>
    <n v="1"/>
    <x v="3"/>
    <s v="WD"/>
    <s v="Normal"/>
    <x v="111"/>
  </r>
  <r>
    <n v="126"/>
    <n v="190"/>
    <x v="1"/>
    <n v="60"/>
    <n v="6780"/>
    <s v="Pave"/>
    <s v="Reg"/>
    <s v="Lvl"/>
    <s v="AllPub"/>
    <s v="Inside"/>
    <x v="13"/>
    <s v="Norm"/>
    <x v="1"/>
    <s v="1.5Fin"/>
    <n v="6"/>
    <x v="61"/>
    <n v="1982"/>
    <s v="Gable"/>
    <s v="CompShg"/>
    <s v="Wd Sdng"/>
    <s v="TA"/>
    <s v="CBlock"/>
    <s v="TA"/>
    <s v="Av"/>
    <n v="520"/>
    <s v="Gd"/>
    <s v="N"/>
    <n v="754"/>
    <n v="1"/>
    <n v="1"/>
    <n v="2"/>
    <n v="1"/>
    <s v="TA"/>
    <n v="5"/>
    <n v="0"/>
    <s v="NA"/>
    <s v="NA"/>
    <s v="NA"/>
    <n v="0"/>
    <n v="0"/>
    <s v="NA"/>
    <s v="N"/>
    <n v="53"/>
    <n v="0"/>
    <n v="0"/>
    <n v="0"/>
    <n v="0"/>
    <n v="0"/>
    <s v="NA"/>
    <s v="NA"/>
    <n v="6"/>
    <x v="2"/>
    <s v="WD"/>
    <s v="Normal"/>
    <x v="112"/>
  </r>
  <r>
    <n v="127"/>
    <n v="120"/>
    <x v="0"/>
    <s v="NA"/>
    <n v="4928"/>
    <s v="Pave"/>
    <s v="IR1"/>
    <s v="Lvl"/>
    <s v="AllPub"/>
    <s v="Inside"/>
    <x v="20"/>
    <s v="Norm"/>
    <x v="3"/>
    <s v="1Story"/>
    <n v="6"/>
    <x v="1"/>
    <n v="1976"/>
    <s v="Gable"/>
    <s v="CompShg"/>
    <s v="Plywood"/>
    <s v="TA"/>
    <s v="CBlock"/>
    <s v="Gd"/>
    <s v="No"/>
    <n v="1078"/>
    <s v="TA"/>
    <s v="Y"/>
    <n v="958"/>
    <n v="0"/>
    <n v="2"/>
    <n v="2"/>
    <n v="1"/>
    <s v="TA"/>
    <n v="5"/>
    <n v="1"/>
    <s v="TA"/>
    <s v="Attchd"/>
    <s v="RFn"/>
    <n v="2"/>
    <n v="440"/>
    <s v="TA"/>
    <s v="Y"/>
    <n v="0"/>
    <n v="205"/>
    <n v="0"/>
    <n v="0"/>
    <n v="0"/>
    <n v="0"/>
    <s v="NA"/>
    <s v="NA"/>
    <n v="2"/>
    <x v="1"/>
    <s v="WD"/>
    <s v="Normal"/>
    <x v="113"/>
  </r>
  <r>
    <n v="128"/>
    <n v="45"/>
    <x v="1"/>
    <n v="55"/>
    <n v="4388"/>
    <s v="Pave"/>
    <s v="IR1"/>
    <s v="Bnk"/>
    <s v="AllPub"/>
    <s v="Inside"/>
    <x v="7"/>
    <s v="Feedr"/>
    <x v="0"/>
    <s v="1.5Unf"/>
    <n v="5"/>
    <x v="19"/>
    <n v="1950"/>
    <s v="Gable"/>
    <s v="CompShg"/>
    <s v="Wd Sdng"/>
    <s v="TA"/>
    <s v="BrkTil"/>
    <s v="TA"/>
    <s v="No"/>
    <n v="672"/>
    <s v="Ex"/>
    <s v="Y"/>
    <n v="840"/>
    <n v="0"/>
    <n v="1"/>
    <n v="3"/>
    <n v="1"/>
    <s v="TA"/>
    <n v="5"/>
    <n v="1"/>
    <s v="TA"/>
    <s v="NA"/>
    <s v="NA"/>
    <n v="0"/>
    <n v="0"/>
    <s v="NA"/>
    <s v="N"/>
    <n v="0"/>
    <n v="0"/>
    <n v="0"/>
    <n v="0"/>
    <n v="0"/>
    <n v="0"/>
    <s v="NA"/>
    <s v="NA"/>
    <n v="6"/>
    <x v="1"/>
    <s v="WD"/>
    <s v="Normal"/>
    <x v="114"/>
  </r>
  <r>
    <n v="129"/>
    <n v="60"/>
    <x v="0"/>
    <n v="69"/>
    <n v="7590"/>
    <s v="Pave"/>
    <s v="Reg"/>
    <s v="Lvl"/>
    <s v="AllPub"/>
    <s v="Inside"/>
    <x v="11"/>
    <s v="PosN"/>
    <x v="0"/>
    <s v="2Story"/>
    <n v="6"/>
    <x v="27"/>
    <n v="1966"/>
    <s v="Gable"/>
    <s v="CompShg"/>
    <s v="VinylSd"/>
    <s v="TA"/>
    <s v="CBlock"/>
    <s v="TA"/>
    <s v="No"/>
    <n v="660"/>
    <s v="TA"/>
    <s v="Y"/>
    <n v="1348"/>
    <n v="0"/>
    <n v="1.3"/>
    <n v="3"/>
    <n v="1"/>
    <s v="TA"/>
    <n v="6"/>
    <n v="1"/>
    <s v="Fa"/>
    <s v="Attchd"/>
    <s v="RFn"/>
    <n v="2"/>
    <n v="453"/>
    <s v="TA"/>
    <s v="Y"/>
    <n v="188"/>
    <n v="108"/>
    <n v="0"/>
    <n v="0"/>
    <n v="0"/>
    <n v="0"/>
    <s v="NA"/>
    <s v="NA"/>
    <n v="7"/>
    <x v="2"/>
    <s v="WD"/>
    <s v="Normal"/>
    <x v="106"/>
  </r>
  <r>
    <n v="130"/>
    <n v="20"/>
    <x v="0"/>
    <n v="69"/>
    <n v="8973"/>
    <s v="Pave"/>
    <s v="Reg"/>
    <s v="Lvl"/>
    <s v="AllPub"/>
    <s v="Inside"/>
    <x v="11"/>
    <s v="Norm"/>
    <x v="0"/>
    <s v="1Story"/>
    <n v="5"/>
    <x v="18"/>
    <n v="1991"/>
    <s v="Gable"/>
    <s v="CompShg"/>
    <s v="Plywood"/>
    <s v="TA"/>
    <s v="CBlock"/>
    <s v="TA"/>
    <s v="No"/>
    <n v="1008"/>
    <s v="TA"/>
    <s v="Y"/>
    <n v="1053"/>
    <n v="0.3"/>
    <n v="1.3"/>
    <n v="3"/>
    <n v="1"/>
    <s v="Ex"/>
    <n v="6"/>
    <n v="0"/>
    <s v="NA"/>
    <s v="2Types"/>
    <s v="RFn"/>
    <n v="2"/>
    <n v="750"/>
    <s v="TA"/>
    <s v="Y"/>
    <n v="0"/>
    <n v="80"/>
    <n v="0"/>
    <n v="0"/>
    <n v="180"/>
    <n v="0"/>
    <s v="NA"/>
    <s v="MnWw"/>
    <n v="7"/>
    <x v="2"/>
    <s v="WD"/>
    <s v="Abnorml"/>
    <x v="115"/>
  </r>
  <r>
    <n v="131"/>
    <n v="60"/>
    <x v="0"/>
    <n v="88"/>
    <n v="14200"/>
    <s v="Pave"/>
    <s v="Reg"/>
    <s v="Lvl"/>
    <s v="AllPub"/>
    <s v="Corner"/>
    <x v="11"/>
    <s v="Norm"/>
    <x v="0"/>
    <s v="2Story"/>
    <n v="7"/>
    <x v="27"/>
    <n v="1966"/>
    <s v="Gable"/>
    <s v="CompShg"/>
    <s v="MetalSd"/>
    <s v="TA"/>
    <s v="CBlock"/>
    <s v="TA"/>
    <s v="No"/>
    <n v="924"/>
    <s v="Ex"/>
    <s v="Y"/>
    <n v="2157"/>
    <n v="0"/>
    <n v="2.2999999999999998"/>
    <n v="4"/>
    <n v="1"/>
    <s v="Gd"/>
    <n v="8"/>
    <n v="2"/>
    <s v="Gd"/>
    <s v="Attchd"/>
    <s v="Fin"/>
    <n v="2"/>
    <n v="487"/>
    <s v="TA"/>
    <s v="Y"/>
    <n v="105"/>
    <n v="66"/>
    <n v="0"/>
    <n v="0"/>
    <n v="0"/>
    <n v="0"/>
    <s v="NA"/>
    <s v="GdPrv"/>
    <n v="5"/>
    <x v="2"/>
    <s v="WD"/>
    <s v="Normal"/>
    <x v="64"/>
  </r>
  <r>
    <n v="132"/>
    <n v="60"/>
    <x v="0"/>
    <s v="NA"/>
    <n v="12224"/>
    <s v="Pave"/>
    <s v="IR1"/>
    <s v="Lvl"/>
    <s v="AllPub"/>
    <s v="Corner"/>
    <x v="17"/>
    <s v="Norm"/>
    <x v="0"/>
    <s v="2Story"/>
    <n v="6"/>
    <x v="4"/>
    <n v="2000"/>
    <s v="Gable"/>
    <s v="CompShg"/>
    <s v="VinylSd"/>
    <s v="Gd"/>
    <s v="PConc"/>
    <s v="Gd"/>
    <s v="No"/>
    <n v="992"/>
    <s v="Ex"/>
    <s v="Y"/>
    <n v="2054"/>
    <n v="1"/>
    <n v="2.2999999999999998"/>
    <n v="3"/>
    <n v="1"/>
    <s v="Gd"/>
    <n v="7"/>
    <n v="1"/>
    <s v="TA"/>
    <s v="BuiltIn"/>
    <s v="RFn"/>
    <n v="2"/>
    <n v="390"/>
    <s v="TA"/>
    <s v="Y"/>
    <n v="24"/>
    <n v="48"/>
    <n v="0"/>
    <n v="0"/>
    <n v="0"/>
    <n v="0"/>
    <s v="NA"/>
    <s v="NA"/>
    <n v="7"/>
    <x v="3"/>
    <s v="WD"/>
    <s v="Normal"/>
    <x v="67"/>
  </r>
  <r>
    <n v="133"/>
    <n v="20"/>
    <x v="0"/>
    <n v="75"/>
    <n v="7388"/>
    <s v="Pave"/>
    <s v="Reg"/>
    <s v="Lvl"/>
    <s v="AllPub"/>
    <s v="Corner"/>
    <x v="11"/>
    <s v="Norm"/>
    <x v="0"/>
    <s v="1Story"/>
    <n v="5"/>
    <x v="28"/>
    <n v="2002"/>
    <s v="Gable"/>
    <s v="CompShg"/>
    <s v="MetalSd"/>
    <s v="TA"/>
    <s v="CBlock"/>
    <s v="TA"/>
    <s v="No"/>
    <n v="1063"/>
    <s v="Gd"/>
    <s v="Y"/>
    <n v="1327"/>
    <n v="1"/>
    <n v="1"/>
    <n v="3"/>
    <n v="1"/>
    <s v="Gd"/>
    <n v="7"/>
    <n v="0"/>
    <s v="NA"/>
    <s v="Detchd"/>
    <s v="Unf"/>
    <n v="2"/>
    <n v="624"/>
    <s v="TA"/>
    <s v="Y"/>
    <n v="0"/>
    <n v="0"/>
    <n v="0"/>
    <n v="0"/>
    <n v="0"/>
    <n v="0"/>
    <s v="NA"/>
    <s v="NA"/>
    <n v="7"/>
    <x v="1"/>
    <s v="WD"/>
    <s v="Normal"/>
    <x v="116"/>
  </r>
  <r>
    <n v="134"/>
    <n v="20"/>
    <x v="0"/>
    <s v="NA"/>
    <n v="6853"/>
    <s v="Pave"/>
    <s v="IR1"/>
    <s v="Lvl"/>
    <s v="AllPub"/>
    <s v="Inside"/>
    <x v="16"/>
    <s v="Norm"/>
    <x v="0"/>
    <s v="1Story"/>
    <n v="8"/>
    <x v="2"/>
    <n v="2002"/>
    <s v="Gable"/>
    <s v="CompShg"/>
    <s v="VinylSd"/>
    <s v="Gd"/>
    <s v="PConc"/>
    <s v="Ex"/>
    <s v="No"/>
    <n v="1267"/>
    <s v="Ex"/>
    <s v="Y"/>
    <n v="1296"/>
    <n v="1"/>
    <n v="2"/>
    <n v="2"/>
    <n v="1"/>
    <s v="Gd"/>
    <n v="6"/>
    <n v="0"/>
    <s v="NA"/>
    <s v="Attchd"/>
    <s v="Fin"/>
    <n v="2"/>
    <n v="471"/>
    <s v="TA"/>
    <s v="Y"/>
    <n v="192"/>
    <n v="25"/>
    <n v="0"/>
    <n v="0"/>
    <n v="0"/>
    <n v="0"/>
    <s v="NA"/>
    <s v="NA"/>
    <n v="6"/>
    <x v="3"/>
    <s v="WD"/>
    <s v="Normal"/>
    <x v="117"/>
  </r>
  <r>
    <n v="135"/>
    <n v="20"/>
    <x v="0"/>
    <n v="78"/>
    <n v="10335"/>
    <s v="Pave"/>
    <s v="IR1"/>
    <s v="Lvl"/>
    <s v="AllPub"/>
    <s v="Inside"/>
    <x v="9"/>
    <s v="Norm"/>
    <x v="0"/>
    <s v="1Story"/>
    <n v="5"/>
    <x v="21"/>
    <n v="1993"/>
    <s v="Gable"/>
    <s v="CompShg"/>
    <s v="Plywood"/>
    <s v="TA"/>
    <s v="CBlock"/>
    <s v="TA"/>
    <s v="No"/>
    <n v="1461"/>
    <s v="Gd"/>
    <s v="Y"/>
    <n v="1721"/>
    <n v="0"/>
    <n v="2.2999999999999998"/>
    <n v="3"/>
    <n v="1"/>
    <s v="TA"/>
    <n v="7"/>
    <n v="1"/>
    <s v="TA"/>
    <s v="Attchd"/>
    <s v="RFn"/>
    <n v="2"/>
    <n v="440"/>
    <s v="TA"/>
    <s v="Y"/>
    <n v="0"/>
    <n v="96"/>
    <n v="180"/>
    <n v="0"/>
    <n v="0"/>
    <n v="0"/>
    <s v="NA"/>
    <s v="MnPrv"/>
    <n v="7"/>
    <x v="2"/>
    <s v="WD"/>
    <s v="Normal"/>
    <x v="63"/>
  </r>
  <r>
    <n v="136"/>
    <n v="20"/>
    <x v="0"/>
    <n v="80"/>
    <n v="10400"/>
    <s v="Pave"/>
    <s v="Reg"/>
    <s v="Lvl"/>
    <s v="AllPub"/>
    <s v="Inside"/>
    <x v="6"/>
    <s v="Norm"/>
    <x v="0"/>
    <s v="1Story"/>
    <n v="7"/>
    <x v="16"/>
    <n v="1970"/>
    <s v="Hip"/>
    <s v="CompShg"/>
    <s v="Plywood"/>
    <s v="TA"/>
    <s v="PConc"/>
    <s v="TA"/>
    <s v="No"/>
    <n v="1304"/>
    <s v="Gd"/>
    <s v="Y"/>
    <n v="1682"/>
    <n v="0"/>
    <n v="2"/>
    <n v="3"/>
    <n v="1"/>
    <s v="TA"/>
    <n v="7"/>
    <n v="1"/>
    <s v="Gd"/>
    <s v="Attchd"/>
    <s v="Unf"/>
    <n v="2"/>
    <n v="530"/>
    <s v="TA"/>
    <s v="Y"/>
    <n v="98"/>
    <n v="0"/>
    <n v="0"/>
    <n v="0"/>
    <n v="0"/>
    <n v="0"/>
    <s v="NA"/>
    <s v="MnPrv"/>
    <n v="5"/>
    <x v="0"/>
    <s v="WD"/>
    <s v="Normal"/>
    <x v="80"/>
  </r>
  <r>
    <n v="137"/>
    <n v="20"/>
    <x v="0"/>
    <s v="NA"/>
    <n v="10355"/>
    <s v="Pave"/>
    <s v="IR1"/>
    <s v="Lvl"/>
    <s v="AllPub"/>
    <s v="Corner"/>
    <x v="11"/>
    <s v="Norm"/>
    <x v="0"/>
    <s v="1Story"/>
    <n v="5"/>
    <x v="17"/>
    <n v="1967"/>
    <s v="Gable"/>
    <s v="CompShg"/>
    <s v="MetalSd"/>
    <s v="TA"/>
    <s v="CBlock"/>
    <s v="TA"/>
    <s v="No"/>
    <n v="1214"/>
    <s v="TA"/>
    <s v="Y"/>
    <n v="1214"/>
    <n v="0"/>
    <n v="2"/>
    <n v="3"/>
    <n v="1"/>
    <s v="TA"/>
    <n v="5"/>
    <n v="1"/>
    <s v="Fa"/>
    <s v="Attchd"/>
    <s v="RFn"/>
    <n v="1"/>
    <n v="318"/>
    <s v="TA"/>
    <s v="Y"/>
    <n v="0"/>
    <n v="111"/>
    <n v="0"/>
    <n v="0"/>
    <n v="0"/>
    <n v="0"/>
    <s v="NA"/>
    <s v="NA"/>
    <n v="7"/>
    <x v="1"/>
    <s v="WD"/>
    <s v="Normal"/>
    <x v="5"/>
  </r>
  <r>
    <n v="138"/>
    <n v="90"/>
    <x v="0"/>
    <n v="82"/>
    <n v="11070"/>
    <s v="Pave"/>
    <s v="Reg"/>
    <s v="Lvl"/>
    <s v="AllPub"/>
    <s v="Inside"/>
    <x v="4"/>
    <s v="Norm"/>
    <x v="2"/>
    <s v="1Story"/>
    <n v="7"/>
    <x v="62"/>
    <n v="1989"/>
    <s v="Gable"/>
    <s v="CompShg"/>
    <s v="VinylSd"/>
    <s v="TA"/>
    <s v="CBlock"/>
    <s v="TA"/>
    <s v="No"/>
    <n v="1907"/>
    <s v="Gd"/>
    <s v="Y"/>
    <n v="1959"/>
    <n v="0"/>
    <n v="3"/>
    <n v="5"/>
    <n v="2"/>
    <s v="TA"/>
    <n v="9"/>
    <n v="0"/>
    <s v="NA"/>
    <s v="2Types"/>
    <s v="Unf"/>
    <n v="3"/>
    <n v="766"/>
    <s v="TA"/>
    <s v="Y"/>
    <n v="0"/>
    <n v="0"/>
    <n v="0"/>
    <n v="0"/>
    <n v="0"/>
    <n v="0"/>
    <s v="NA"/>
    <s v="NA"/>
    <n v="7"/>
    <x v="2"/>
    <s v="WD"/>
    <s v="Family"/>
    <x v="118"/>
  </r>
  <r>
    <n v="139"/>
    <n v="60"/>
    <x v="0"/>
    <n v="73"/>
    <n v="9066"/>
    <s v="Pave"/>
    <s v="IR1"/>
    <s v="Lvl"/>
    <s v="AllPub"/>
    <s v="Inside"/>
    <x v="0"/>
    <s v="Norm"/>
    <x v="0"/>
    <s v="2Story"/>
    <n v="8"/>
    <x v="40"/>
    <n v="2000"/>
    <s v="Gable"/>
    <s v="CompShg"/>
    <s v="VinylSd"/>
    <s v="Gd"/>
    <s v="PConc"/>
    <s v="Gd"/>
    <s v="Mn"/>
    <n v="1004"/>
    <s v="Ex"/>
    <s v="Y"/>
    <n v="1852"/>
    <n v="0"/>
    <n v="2.2999999999999998"/>
    <n v="3"/>
    <n v="1"/>
    <s v="Gd"/>
    <n v="7"/>
    <n v="2"/>
    <s v="TA"/>
    <s v="Attchd"/>
    <s v="Fin"/>
    <n v="3"/>
    <n v="660"/>
    <s v="TA"/>
    <s v="Y"/>
    <n v="224"/>
    <n v="106"/>
    <n v="0"/>
    <n v="0"/>
    <n v="0"/>
    <n v="0"/>
    <s v="NA"/>
    <s v="GdPrv"/>
    <n v="12"/>
    <x v="0"/>
    <s v="WD"/>
    <s v="Normal"/>
    <x v="22"/>
  </r>
  <r>
    <n v="140"/>
    <n v="60"/>
    <x v="0"/>
    <n v="65"/>
    <n v="15426"/>
    <s v="Pave"/>
    <s v="IR1"/>
    <s v="Lvl"/>
    <s v="AllPub"/>
    <s v="Inside"/>
    <x v="0"/>
    <s v="Norm"/>
    <x v="0"/>
    <s v="2Story"/>
    <n v="6"/>
    <x v="35"/>
    <n v="1997"/>
    <s v="Gable"/>
    <s v="CompShg"/>
    <s v="VinylSd"/>
    <s v="TA"/>
    <s v="PConc"/>
    <s v="Gd"/>
    <s v="No"/>
    <n v="928"/>
    <s v="Ex"/>
    <s v="Y"/>
    <n v="1764"/>
    <n v="1"/>
    <n v="2.2999999999999998"/>
    <n v="3"/>
    <n v="1"/>
    <s v="Gd"/>
    <n v="7"/>
    <n v="0"/>
    <s v="NA"/>
    <s v="Attchd"/>
    <s v="RFn"/>
    <n v="2"/>
    <n v="470"/>
    <s v="TA"/>
    <s v="Y"/>
    <n v="276"/>
    <n v="99"/>
    <n v="0"/>
    <n v="0"/>
    <n v="0"/>
    <n v="0"/>
    <s v="NA"/>
    <s v="MnPrv"/>
    <n v="8"/>
    <x v="3"/>
    <s v="WD"/>
    <s v="Normal"/>
    <x v="119"/>
  </r>
  <r>
    <n v="141"/>
    <n v="20"/>
    <x v="0"/>
    <n v="70"/>
    <n v="10500"/>
    <s v="Pave"/>
    <s v="Reg"/>
    <s v="Lvl"/>
    <s v="AllPub"/>
    <s v="FR2"/>
    <x v="11"/>
    <s v="Norm"/>
    <x v="0"/>
    <s v="1Story"/>
    <n v="4"/>
    <x v="63"/>
    <n v="1971"/>
    <s v="Gable"/>
    <s v="CompShg"/>
    <s v="HdBoard"/>
    <s v="TA"/>
    <s v="CBlock"/>
    <s v="TA"/>
    <s v="No"/>
    <n v="864"/>
    <s v="TA"/>
    <s v="Y"/>
    <n v="864"/>
    <n v="0"/>
    <n v="1"/>
    <n v="3"/>
    <n v="1"/>
    <s v="TA"/>
    <n v="5"/>
    <n v="1"/>
    <s v="Po"/>
    <s v="NA"/>
    <s v="NA"/>
    <n v="0"/>
    <n v="0"/>
    <s v="NA"/>
    <s v="Y"/>
    <n v="0"/>
    <n v="0"/>
    <n v="0"/>
    <n v="0"/>
    <n v="0"/>
    <n v="0"/>
    <s v="NA"/>
    <s v="NA"/>
    <n v="4"/>
    <x v="4"/>
    <s v="ConLI"/>
    <s v="Normal"/>
    <x v="99"/>
  </r>
  <r>
    <n v="142"/>
    <n v="20"/>
    <x v="0"/>
    <n v="78"/>
    <n v="11645"/>
    <s v="Pave"/>
    <s v="Reg"/>
    <s v="Lvl"/>
    <s v="AllPub"/>
    <s v="Inside"/>
    <x v="0"/>
    <s v="Norm"/>
    <x v="0"/>
    <s v="1Story"/>
    <n v="7"/>
    <x v="11"/>
    <n v="2005"/>
    <s v="Gable"/>
    <s v="CompShg"/>
    <s v="VinylSd"/>
    <s v="Gd"/>
    <s v="PConc"/>
    <s v="Gd"/>
    <s v="Av"/>
    <n v="1734"/>
    <s v="Ex"/>
    <s v="Y"/>
    <n v="1734"/>
    <n v="1"/>
    <n v="2"/>
    <n v="3"/>
    <n v="1"/>
    <s v="Gd"/>
    <n v="7"/>
    <n v="0"/>
    <s v="NA"/>
    <s v="Attchd"/>
    <s v="Fin"/>
    <n v="2"/>
    <n v="660"/>
    <s v="TA"/>
    <s v="Y"/>
    <n v="160"/>
    <n v="24"/>
    <n v="0"/>
    <n v="0"/>
    <n v="0"/>
    <n v="0"/>
    <s v="NA"/>
    <s v="NA"/>
    <n v="1"/>
    <x v="2"/>
    <s v="WD"/>
    <s v="Normal"/>
    <x v="79"/>
  </r>
  <r>
    <n v="143"/>
    <n v="50"/>
    <x v="0"/>
    <n v="71"/>
    <n v="8520"/>
    <s v="Pave"/>
    <s v="Reg"/>
    <s v="Lvl"/>
    <s v="AllPub"/>
    <s v="Corner"/>
    <x v="11"/>
    <s v="Artery"/>
    <x v="0"/>
    <s v="1.5Fin"/>
    <n v="5"/>
    <x v="64"/>
    <n v="1952"/>
    <s v="Gable"/>
    <s v="CompShg"/>
    <s v="Wd Sdng"/>
    <s v="TA"/>
    <s v="CBlock"/>
    <s v="TA"/>
    <s v="No"/>
    <n v="910"/>
    <s v="Fa"/>
    <s v="Y"/>
    <n v="1385"/>
    <n v="0"/>
    <n v="2"/>
    <n v="4"/>
    <n v="1"/>
    <s v="TA"/>
    <n v="6"/>
    <n v="0"/>
    <s v="NA"/>
    <s v="Detchd"/>
    <s v="Unf"/>
    <n v="2"/>
    <n v="720"/>
    <s v="TA"/>
    <s v="Y"/>
    <n v="0"/>
    <n v="0"/>
    <n v="0"/>
    <n v="0"/>
    <n v="0"/>
    <n v="0"/>
    <s v="NA"/>
    <s v="MnPrv"/>
    <n v="6"/>
    <x v="4"/>
    <s v="WD"/>
    <s v="Normal"/>
    <x v="120"/>
  </r>
  <r>
    <n v="144"/>
    <n v="20"/>
    <x v="0"/>
    <n v="78"/>
    <n v="10335"/>
    <s v="Pave"/>
    <s v="IR1"/>
    <s v="Lvl"/>
    <s v="AllPub"/>
    <s v="Inside"/>
    <x v="0"/>
    <s v="Norm"/>
    <x v="0"/>
    <s v="1Story"/>
    <n v="7"/>
    <x v="40"/>
    <n v="1999"/>
    <s v="Gable"/>
    <s v="CompShg"/>
    <s v="VinylSd"/>
    <s v="Gd"/>
    <s v="PConc"/>
    <s v="Gd"/>
    <s v="Gd"/>
    <n v="1490"/>
    <s v="Ex"/>
    <s v="Y"/>
    <n v="1501"/>
    <n v="1"/>
    <n v="2"/>
    <n v="3"/>
    <n v="1"/>
    <s v="Gd"/>
    <n v="6"/>
    <n v="0"/>
    <s v="NA"/>
    <s v="Attchd"/>
    <s v="RFn"/>
    <n v="2"/>
    <n v="577"/>
    <s v="TA"/>
    <s v="Y"/>
    <n v="144"/>
    <n v="29"/>
    <n v="0"/>
    <n v="0"/>
    <n v="0"/>
    <n v="0"/>
    <s v="NA"/>
    <s v="NA"/>
    <n v="6"/>
    <x v="3"/>
    <s v="WD"/>
    <s v="Normal"/>
    <x v="121"/>
  </r>
  <r>
    <n v="145"/>
    <n v="90"/>
    <x v="1"/>
    <n v="70"/>
    <n v="9100"/>
    <s v="Pave"/>
    <s v="Reg"/>
    <s v="Lvl"/>
    <s v="AllPub"/>
    <s v="Inside"/>
    <x v="9"/>
    <s v="RRAe"/>
    <x v="2"/>
    <s v="1Story"/>
    <n v="5"/>
    <x v="37"/>
    <n v="1963"/>
    <s v="Gable"/>
    <s v="CompShg"/>
    <s v="HdBoard"/>
    <s v="TA"/>
    <s v="CBlock"/>
    <s v="TA"/>
    <s v="No"/>
    <n v="1728"/>
    <s v="TA"/>
    <s v="Y"/>
    <n v="1728"/>
    <n v="1"/>
    <n v="2"/>
    <n v="6"/>
    <n v="2"/>
    <s v="TA"/>
    <n v="10"/>
    <n v="0"/>
    <s v="NA"/>
    <s v="Detchd"/>
    <s v="Unf"/>
    <n v="2"/>
    <n v="504"/>
    <s v="TA"/>
    <s v="Y"/>
    <n v="0"/>
    <n v="0"/>
    <n v="0"/>
    <n v="0"/>
    <n v="0"/>
    <n v="0"/>
    <s v="NA"/>
    <s v="NA"/>
    <n v="11"/>
    <x v="2"/>
    <s v="ConLI"/>
    <s v="Abnorml"/>
    <x v="122"/>
  </r>
  <r>
    <n v="146"/>
    <n v="160"/>
    <x v="1"/>
    <n v="24"/>
    <n v="2522"/>
    <s v="Pave"/>
    <s v="Reg"/>
    <s v="Lvl"/>
    <s v="AllPub"/>
    <s v="Inside"/>
    <x v="15"/>
    <s v="Norm"/>
    <x v="4"/>
    <s v="2Story"/>
    <n v="6"/>
    <x v="6"/>
    <n v="2006"/>
    <s v="Gable"/>
    <s v="CompShg"/>
    <s v="VinylSd"/>
    <s v="Gd"/>
    <s v="PConc"/>
    <s v="Gd"/>
    <s v="No"/>
    <n v="970"/>
    <s v="Ex"/>
    <s v="Y"/>
    <n v="1709"/>
    <n v="0"/>
    <n v="2"/>
    <n v="3"/>
    <n v="1"/>
    <s v="Gd"/>
    <n v="7"/>
    <n v="0"/>
    <s v="NA"/>
    <s v="Detchd"/>
    <s v="Unf"/>
    <n v="2"/>
    <n v="380"/>
    <s v="TA"/>
    <s v="Y"/>
    <n v="0"/>
    <n v="40"/>
    <n v="0"/>
    <n v="0"/>
    <n v="0"/>
    <n v="0"/>
    <s v="NA"/>
    <s v="NA"/>
    <n v="4"/>
    <x v="2"/>
    <s v="WD"/>
    <s v="Normal"/>
    <x v="52"/>
  </r>
  <r>
    <n v="147"/>
    <n v="30"/>
    <x v="1"/>
    <n v="51"/>
    <n v="6120"/>
    <s v="Pave"/>
    <s v="Reg"/>
    <s v="Lvl"/>
    <s v="AllPub"/>
    <s v="Corner"/>
    <x v="8"/>
    <s v="Norm"/>
    <x v="0"/>
    <s v="1Story"/>
    <n v="5"/>
    <x v="8"/>
    <n v="1993"/>
    <s v="Gable"/>
    <s v="CompShg"/>
    <s v="Wd Sdng"/>
    <s v="TA"/>
    <s v="BrkTil"/>
    <s v="TA"/>
    <s v="No"/>
    <n v="715"/>
    <s v="TA"/>
    <s v="Y"/>
    <n v="875"/>
    <n v="1"/>
    <n v="1"/>
    <n v="2"/>
    <n v="1"/>
    <s v="TA"/>
    <n v="5"/>
    <n v="0"/>
    <s v="NA"/>
    <s v="Detchd"/>
    <s v="Unf"/>
    <n v="1"/>
    <n v="180"/>
    <s v="Fa"/>
    <s v="Y"/>
    <n v="48"/>
    <n v="0"/>
    <n v="0"/>
    <n v="0"/>
    <n v="0"/>
    <n v="0"/>
    <s v="NA"/>
    <s v="NA"/>
    <n v="11"/>
    <x v="3"/>
    <s v="WD"/>
    <s v="Normal"/>
    <x v="123"/>
  </r>
  <r>
    <n v="148"/>
    <n v="60"/>
    <x v="0"/>
    <s v="NA"/>
    <n v="9505"/>
    <s v="Pave"/>
    <s v="IR1"/>
    <s v="Lvl"/>
    <s v="AllPub"/>
    <s v="CulDSac"/>
    <x v="17"/>
    <s v="Norm"/>
    <x v="0"/>
    <s v="2Story"/>
    <n v="7"/>
    <x v="2"/>
    <n v="2001"/>
    <s v="Gable"/>
    <s v="CompShg"/>
    <s v="VinylSd"/>
    <s v="Gd"/>
    <s v="PConc"/>
    <s v="Gd"/>
    <s v="No"/>
    <n v="884"/>
    <s v="Ex"/>
    <s v="Y"/>
    <n v="2035"/>
    <n v="0"/>
    <n v="2.2999999999999998"/>
    <n v="3"/>
    <n v="1"/>
    <s v="Gd"/>
    <n v="8"/>
    <n v="1"/>
    <s v="Gd"/>
    <s v="BuiltIn"/>
    <s v="Fin"/>
    <n v="2"/>
    <n v="434"/>
    <s v="TA"/>
    <s v="Y"/>
    <n v="144"/>
    <n v="48"/>
    <n v="0"/>
    <n v="0"/>
    <n v="0"/>
    <n v="0"/>
    <s v="NA"/>
    <s v="NA"/>
    <n v="5"/>
    <x v="4"/>
    <s v="WD"/>
    <s v="Normal"/>
    <x v="124"/>
  </r>
  <r>
    <n v="149"/>
    <n v="20"/>
    <x v="0"/>
    <n v="63"/>
    <n v="7500"/>
    <s v="Pave"/>
    <s v="Reg"/>
    <s v="Lvl"/>
    <s v="AllPub"/>
    <s v="Inside"/>
    <x v="12"/>
    <s v="Norm"/>
    <x v="0"/>
    <s v="1Story"/>
    <n v="7"/>
    <x v="6"/>
    <n v="2005"/>
    <s v="Gable"/>
    <s v="CompShg"/>
    <s v="VinylSd"/>
    <s v="TA"/>
    <s v="PConc"/>
    <s v="Gd"/>
    <s v="No"/>
    <n v="1080"/>
    <s v="Ex"/>
    <s v="Y"/>
    <n v="1080"/>
    <n v="1"/>
    <n v="1"/>
    <n v="3"/>
    <n v="1"/>
    <s v="Gd"/>
    <n v="6"/>
    <n v="0"/>
    <s v="NA"/>
    <s v="NA"/>
    <s v="NA"/>
    <n v="0"/>
    <n v="0"/>
    <s v="NA"/>
    <s v="Y"/>
    <n v="0"/>
    <n v="0"/>
    <n v="0"/>
    <n v="0"/>
    <n v="0"/>
    <n v="0"/>
    <s v="NA"/>
    <s v="NA"/>
    <n v="4"/>
    <x v="0"/>
    <s v="WD"/>
    <s v="Normal"/>
    <x v="42"/>
  </r>
  <r>
    <n v="150"/>
    <n v="50"/>
    <x v="1"/>
    <s v="NA"/>
    <n v="6240"/>
    <s v="Pave"/>
    <s v="Reg"/>
    <s v="Lvl"/>
    <s v="AllPub"/>
    <s v="Inside"/>
    <x v="8"/>
    <s v="Norm"/>
    <x v="0"/>
    <s v="1.5Fin"/>
    <n v="5"/>
    <x v="65"/>
    <n v="1950"/>
    <s v="Gable"/>
    <s v="CompShg"/>
    <s v="MetalSd"/>
    <s v="TA"/>
    <s v="BrkTil"/>
    <s v="Gd"/>
    <s v="No"/>
    <n v="896"/>
    <s v="Gd"/>
    <s v="Y"/>
    <n v="1344"/>
    <n v="0"/>
    <n v="1"/>
    <n v="3"/>
    <n v="1"/>
    <s v="TA"/>
    <n v="7"/>
    <n v="0"/>
    <s v="NA"/>
    <s v="Detchd"/>
    <s v="Unf"/>
    <n v="1"/>
    <n v="240"/>
    <s v="Fa"/>
    <s v="Y"/>
    <n v="200"/>
    <n v="114"/>
    <n v="0"/>
    <n v="0"/>
    <n v="0"/>
    <n v="0"/>
    <s v="NA"/>
    <s v="NA"/>
    <n v="4"/>
    <x v="2"/>
    <s v="WD"/>
    <s v="Normal"/>
    <x v="99"/>
  </r>
  <r>
    <n v="151"/>
    <n v="20"/>
    <x v="0"/>
    <n v="120"/>
    <n v="10356"/>
    <s v="Pave"/>
    <s v="Reg"/>
    <s v="Lvl"/>
    <s v="AllPub"/>
    <s v="Corner"/>
    <x v="0"/>
    <s v="Norm"/>
    <x v="0"/>
    <s v="1Story"/>
    <n v="5"/>
    <x v="34"/>
    <n v="1975"/>
    <s v="Gable"/>
    <s v="CompShg"/>
    <s v="HdBoard"/>
    <s v="TA"/>
    <s v="CBlock"/>
    <s v="TA"/>
    <s v="Av"/>
    <n v="969"/>
    <s v="TA"/>
    <s v="Y"/>
    <n v="969"/>
    <n v="0"/>
    <n v="1.3"/>
    <n v="3"/>
    <n v="1"/>
    <s v="TA"/>
    <n v="5"/>
    <n v="0"/>
    <s v="NA"/>
    <s v="Attchd"/>
    <s v="Unf"/>
    <n v="2"/>
    <n v="440"/>
    <s v="TA"/>
    <s v="Y"/>
    <n v="0"/>
    <n v="0"/>
    <n v="0"/>
    <n v="0"/>
    <n v="0"/>
    <n v="0"/>
    <s v="NA"/>
    <s v="MnPrv"/>
    <n v="1"/>
    <x v="1"/>
    <s v="WD"/>
    <s v="Normal"/>
    <x v="125"/>
  </r>
  <r>
    <n v="152"/>
    <n v="20"/>
    <x v="0"/>
    <n v="107"/>
    <n v="13891"/>
    <s v="Pave"/>
    <s v="Reg"/>
    <s v="Lvl"/>
    <s v="AllPub"/>
    <s v="Inside"/>
    <x v="10"/>
    <s v="Norm"/>
    <x v="0"/>
    <s v="1Story"/>
    <n v="8"/>
    <x v="22"/>
    <n v="2008"/>
    <s v="Hip"/>
    <s v="CompShg"/>
    <s v="VinylSd"/>
    <s v="Gd"/>
    <s v="PConc"/>
    <s v="Ex"/>
    <s v="Gd"/>
    <n v="1710"/>
    <s v="Ex"/>
    <s v="Y"/>
    <n v="1710"/>
    <n v="1"/>
    <n v="2"/>
    <n v="2"/>
    <n v="1"/>
    <s v="Gd"/>
    <n v="6"/>
    <n v="1"/>
    <s v="Gd"/>
    <s v="Attchd"/>
    <s v="RFn"/>
    <n v="3"/>
    <n v="866"/>
    <s v="TA"/>
    <s v="Y"/>
    <n v="0"/>
    <n v="102"/>
    <n v="0"/>
    <n v="0"/>
    <n v="0"/>
    <n v="0"/>
    <s v="NA"/>
    <s v="NA"/>
    <n v="1"/>
    <x v="0"/>
    <s v="New"/>
    <s v="Partial"/>
    <x v="126"/>
  </r>
  <r>
    <n v="153"/>
    <n v="60"/>
    <x v="0"/>
    <s v="NA"/>
    <n v="14803"/>
    <s v="Pave"/>
    <s v="IR1"/>
    <s v="Lvl"/>
    <s v="AllPub"/>
    <s v="CulDSac"/>
    <x v="6"/>
    <s v="Norm"/>
    <x v="0"/>
    <s v="2Story"/>
    <n v="6"/>
    <x v="63"/>
    <n v="1971"/>
    <s v="Gable"/>
    <s v="CompShg"/>
    <s v="HdBoard"/>
    <s v="TA"/>
    <s v="CBlock"/>
    <s v="TA"/>
    <s v="No"/>
    <n v="825"/>
    <s v="Gd"/>
    <s v="Y"/>
    <n v="1993"/>
    <n v="0"/>
    <n v="2.2999999999999998"/>
    <n v="4"/>
    <n v="1"/>
    <s v="TA"/>
    <n v="8"/>
    <n v="1"/>
    <s v="Gd"/>
    <s v="Attchd"/>
    <s v="RFn"/>
    <n v="2"/>
    <n v="495"/>
    <s v="TA"/>
    <s v="Y"/>
    <n v="0"/>
    <n v="66"/>
    <n v="0"/>
    <n v="0"/>
    <n v="0"/>
    <n v="0"/>
    <s v="NA"/>
    <s v="GdWo"/>
    <n v="6"/>
    <x v="2"/>
    <s v="WD"/>
    <s v="Normal"/>
    <x v="100"/>
  </r>
  <r>
    <n v="154"/>
    <n v="20"/>
    <x v="0"/>
    <s v="NA"/>
    <n v="13500"/>
    <s v="Pave"/>
    <s v="Reg"/>
    <s v="Lvl"/>
    <s v="AllPub"/>
    <s v="Inside"/>
    <x v="19"/>
    <s v="Norm"/>
    <x v="0"/>
    <s v="1Story"/>
    <n v="6"/>
    <x v="14"/>
    <n v="1975"/>
    <s v="Flat"/>
    <s v="CompShg"/>
    <s v="Plywood"/>
    <s v="TA"/>
    <s v="CBlock"/>
    <s v="Gd"/>
    <s v="Gd"/>
    <n v="1602"/>
    <s v="Gd"/>
    <s v="Y"/>
    <n v="1252"/>
    <n v="1"/>
    <n v="1"/>
    <n v="1"/>
    <n v="1"/>
    <s v="TA"/>
    <n v="4"/>
    <n v="1"/>
    <s v="Gd"/>
    <s v="Attchd"/>
    <s v="RFn"/>
    <n v="2"/>
    <n v="564"/>
    <s v="TA"/>
    <s v="Y"/>
    <n v="409"/>
    <n v="0"/>
    <n v="0"/>
    <n v="0"/>
    <n v="0"/>
    <n v="0"/>
    <s v="NA"/>
    <s v="NA"/>
    <n v="3"/>
    <x v="0"/>
    <s v="WD"/>
    <s v="Normal"/>
    <x v="127"/>
  </r>
  <r>
    <n v="155"/>
    <n v="30"/>
    <x v="1"/>
    <n v="84"/>
    <n v="11340"/>
    <s v="Pave"/>
    <s v="Reg"/>
    <s v="Lvl"/>
    <s v="AllPub"/>
    <s v="Corner"/>
    <x v="7"/>
    <s v="Norm"/>
    <x v="0"/>
    <s v="1Story"/>
    <n v="6"/>
    <x v="66"/>
    <n v="1950"/>
    <s v="Gable"/>
    <s v="CompShg"/>
    <s v="Wd Sdng"/>
    <s v="TA"/>
    <s v="BrkTil"/>
    <s v="TA"/>
    <s v="No"/>
    <n v="1200"/>
    <s v="TA"/>
    <s v="Y"/>
    <n v="1200"/>
    <n v="0"/>
    <n v="1"/>
    <n v="4"/>
    <n v="1"/>
    <s v="TA"/>
    <n v="7"/>
    <n v="0"/>
    <s v="NA"/>
    <s v="Detchd"/>
    <s v="Unf"/>
    <n v="1"/>
    <n v="312"/>
    <s v="Fa"/>
    <s v="Y"/>
    <n v="0"/>
    <n v="0"/>
    <n v="228"/>
    <n v="0"/>
    <n v="0"/>
    <n v="0"/>
    <s v="NA"/>
    <s v="NA"/>
    <n v="3"/>
    <x v="2"/>
    <s v="WD"/>
    <s v="Family"/>
    <x v="122"/>
  </r>
  <r>
    <n v="156"/>
    <n v="50"/>
    <x v="0"/>
    <n v="60"/>
    <n v="9600"/>
    <s v="Pave"/>
    <s v="Reg"/>
    <s v="Lvl"/>
    <s v="AllPub"/>
    <s v="Corner"/>
    <x v="15"/>
    <s v="Artery"/>
    <x v="0"/>
    <s v="1.5Fin"/>
    <n v="6"/>
    <x v="67"/>
    <n v="1950"/>
    <s v="Gable"/>
    <s v="CompShg"/>
    <s v="Wd Sdng"/>
    <s v="TA"/>
    <s v="BrkTil"/>
    <s v="TA"/>
    <s v="No"/>
    <n v="572"/>
    <s v="Fa"/>
    <s v="N"/>
    <n v="1096"/>
    <n v="0"/>
    <n v="1"/>
    <n v="2"/>
    <n v="1"/>
    <s v="TA"/>
    <n v="5"/>
    <n v="0"/>
    <s v="NA"/>
    <s v="NA"/>
    <s v="NA"/>
    <n v="0"/>
    <n v="0"/>
    <s v="NA"/>
    <s v="N"/>
    <n v="0"/>
    <n v="8"/>
    <n v="128"/>
    <n v="0"/>
    <n v="0"/>
    <n v="0"/>
    <s v="NA"/>
    <s v="NA"/>
    <n v="4"/>
    <x v="0"/>
    <s v="WD"/>
    <s v="Normal"/>
    <x v="128"/>
  </r>
  <r>
    <n v="157"/>
    <n v="20"/>
    <x v="0"/>
    <n v="60"/>
    <n v="7200"/>
    <s v="Pave"/>
    <s v="Reg"/>
    <s v="Lvl"/>
    <s v="AllPub"/>
    <s v="Inside"/>
    <x v="11"/>
    <s v="Norm"/>
    <x v="0"/>
    <s v="1Story"/>
    <n v="5"/>
    <x v="52"/>
    <n v="1950"/>
    <s v="Hip"/>
    <s v="CompShg"/>
    <s v="Wd Sdng"/>
    <s v="TA"/>
    <s v="CBlock"/>
    <s v="NA"/>
    <s v="NA"/>
    <n v="0"/>
    <s v="TA"/>
    <s v="Y"/>
    <n v="1040"/>
    <n v="0"/>
    <n v="1"/>
    <n v="2"/>
    <n v="1"/>
    <s v="TA"/>
    <n v="5"/>
    <n v="0"/>
    <s v="NA"/>
    <s v="Detchd"/>
    <s v="Unf"/>
    <n v="2"/>
    <n v="625"/>
    <s v="TA"/>
    <s v="Y"/>
    <n v="0"/>
    <n v="0"/>
    <n v="0"/>
    <n v="0"/>
    <n v="0"/>
    <n v="0"/>
    <s v="NA"/>
    <s v="NA"/>
    <n v="6"/>
    <x v="2"/>
    <s v="WD"/>
    <s v="Normal"/>
    <x v="129"/>
  </r>
  <r>
    <n v="158"/>
    <n v="60"/>
    <x v="0"/>
    <n v="92"/>
    <n v="12003"/>
    <s v="Pave"/>
    <s v="Reg"/>
    <s v="Lvl"/>
    <s v="AllPub"/>
    <s v="Corner"/>
    <x v="16"/>
    <s v="Norm"/>
    <x v="0"/>
    <s v="2Story"/>
    <n v="8"/>
    <x v="51"/>
    <n v="2010"/>
    <s v="Gable"/>
    <s v="CompShg"/>
    <s v="VinylSd"/>
    <s v="Gd"/>
    <s v="PConc"/>
    <s v="Ex"/>
    <s v="No"/>
    <n v="774"/>
    <s v="Ex"/>
    <s v="Y"/>
    <n v="1968"/>
    <n v="0"/>
    <n v="2.2999999999999998"/>
    <n v="4"/>
    <n v="1"/>
    <s v="Ex"/>
    <n v="8"/>
    <n v="1"/>
    <s v="Gd"/>
    <s v="BuiltIn"/>
    <s v="Fin"/>
    <n v="3"/>
    <n v="680"/>
    <s v="TA"/>
    <s v="Y"/>
    <n v="0"/>
    <n v="75"/>
    <n v="0"/>
    <n v="0"/>
    <n v="0"/>
    <n v="0"/>
    <s v="NA"/>
    <s v="NA"/>
    <n v="5"/>
    <x v="4"/>
    <s v="New"/>
    <s v="Partial"/>
    <x v="130"/>
  </r>
  <r>
    <n v="159"/>
    <n v="60"/>
    <x v="3"/>
    <n v="100"/>
    <n v="12552"/>
    <s v="Pave"/>
    <s v="Reg"/>
    <s v="Lvl"/>
    <s v="AllPub"/>
    <s v="Corner"/>
    <x v="5"/>
    <s v="Norm"/>
    <x v="0"/>
    <s v="2Story"/>
    <n v="7"/>
    <x v="6"/>
    <n v="2005"/>
    <s v="Gable"/>
    <s v="CompShg"/>
    <s v="VinylSd"/>
    <s v="Gd"/>
    <s v="PConc"/>
    <s v="Gd"/>
    <s v="No"/>
    <n v="991"/>
    <s v="Ex"/>
    <s v="Y"/>
    <n v="1947"/>
    <n v="0"/>
    <n v="2.2999999999999998"/>
    <n v="3"/>
    <n v="1"/>
    <s v="Gd"/>
    <n v="8"/>
    <n v="1"/>
    <s v="Gd"/>
    <s v="Attchd"/>
    <s v="RFn"/>
    <n v="2"/>
    <n v="678"/>
    <s v="TA"/>
    <s v="Y"/>
    <n v="0"/>
    <n v="136"/>
    <n v="0"/>
    <n v="0"/>
    <n v="0"/>
    <n v="0"/>
    <s v="NA"/>
    <s v="GdWo"/>
    <n v="5"/>
    <x v="4"/>
    <s v="WD"/>
    <s v="Normal"/>
    <x v="131"/>
  </r>
  <r>
    <n v="160"/>
    <n v="60"/>
    <x v="0"/>
    <n v="134"/>
    <n v="19378"/>
    <s v="Pave"/>
    <s v="IR1"/>
    <s v="HLS"/>
    <s v="AllPub"/>
    <s v="Corner"/>
    <x v="17"/>
    <s v="Norm"/>
    <x v="0"/>
    <s v="2Story"/>
    <n v="7"/>
    <x v="11"/>
    <n v="2006"/>
    <s v="Gable"/>
    <s v="CompShg"/>
    <s v="VinylSd"/>
    <s v="Gd"/>
    <s v="PConc"/>
    <s v="Gd"/>
    <s v="Mn"/>
    <n v="1392"/>
    <s v="Ex"/>
    <s v="Y"/>
    <n v="2462"/>
    <n v="1"/>
    <n v="2.2999999999999998"/>
    <n v="4"/>
    <n v="1"/>
    <s v="Gd"/>
    <n v="9"/>
    <n v="1"/>
    <s v="Gd"/>
    <s v="Attchd"/>
    <s v="RFn"/>
    <n v="2"/>
    <n v="576"/>
    <s v="TA"/>
    <s v="Y"/>
    <n v="239"/>
    <n v="132"/>
    <n v="0"/>
    <n v="0"/>
    <n v="168"/>
    <n v="0"/>
    <s v="NA"/>
    <s v="NA"/>
    <n v="3"/>
    <x v="2"/>
    <s v="New"/>
    <s v="Partial"/>
    <x v="107"/>
  </r>
  <r>
    <n v="161"/>
    <n v="20"/>
    <x v="0"/>
    <s v="NA"/>
    <n v="11120"/>
    <s v="Pave"/>
    <s v="IR1"/>
    <s v="Lvl"/>
    <s v="AllPub"/>
    <s v="CulDSac"/>
    <x v="1"/>
    <s v="Norm"/>
    <x v="0"/>
    <s v="1Story"/>
    <n v="6"/>
    <x v="68"/>
    <n v="1984"/>
    <s v="Gable"/>
    <s v="CompShg"/>
    <s v="Plywood"/>
    <s v="TA"/>
    <s v="PConc"/>
    <s v="Gd"/>
    <s v="No"/>
    <n v="1232"/>
    <s v="TA"/>
    <s v="Y"/>
    <n v="1232"/>
    <n v="0"/>
    <n v="2"/>
    <n v="3"/>
    <n v="1"/>
    <s v="TA"/>
    <n v="6"/>
    <n v="0"/>
    <s v="NA"/>
    <s v="Attchd"/>
    <s v="Unf"/>
    <n v="2"/>
    <n v="516"/>
    <s v="TA"/>
    <s v="Y"/>
    <n v="0"/>
    <n v="0"/>
    <n v="0"/>
    <n v="0"/>
    <n v="0"/>
    <n v="0"/>
    <s v="NA"/>
    <s v="NA"/>
    <n v="6"/>
    <x v="0"/>
    <s v="WD"/>
    <s v="Normal"/>
    <x v="132"/>
  </r>
  <r>
    <n v="162"/>
    <n v="60"/>
    <x v="0"/>
    <n v="110"/>
    <n v="13688"/>
    <s v="Pave"/>
    <s v="IR1"/>
    <s v="Lvl"/>
    <s v="AllPub"/>
    <s v="Inside"/>
    <x v="10"/>
    <s v="Norm"/>
    <x v="0"/>
    <s v="2Story"/>
    <n v="9"/>
    <x v="0"/>
    <n v="2004"/>
    <s v="Gable"/>
    <s v="CompShg"/>
    <s v="VinylSd"/>
    <s v="Gd"/>
    <s v="PConc"/>
    <s v="Ex"/>
    <s v="Av"/>
    <n v="1572"/>
    <s v="Ex"/>
    <s v="Y"/>
    <n v="2668"/>
    <n v="1"/>
    <n v="2.2999999999999998"/>
    <n v="3"/>
    <n v="1"/>
    <s v="Ex"/>
    <n v="10"/>
    <n v="2"/>
    <s v="Gd"/>
    <s v="BuiltIn"/>
    <s v="Fin"/>
    <n v="3"/>
    <n v="726"/>
    <s v="TA"/>
    <s v="Y"/>
    <n v="400"/>
    <n v="0"/>
    <n v="0"/>
    <n v="0"/>
    <n v="0"/>
    <n v="0"/>
    <s v="NA"/>
    <s v="NA"/>
    <n v="3"/>
    <x v="0"/>
    <s v="WD"/>
    <s v="Normal"/>
    <x v="133"/>
  </r>
  <r>
    <n v="163"/>
    <n v="20"/>
    <x v="0"/>
    <n v="95"/>
    <n v="12182"/>
    <s v="Pave"/>
    <s v="Reg"/>
    <s v="Lvl"/>
    <s v="AllPub"/>
    <s v="Corner"/>
    <x v="10"/>
    <s v="Norm"/>
    <x v="0"/>
    <s v="1Story"/>
    <n v="7"/>
    <x v="11"/>
    <n v="2005"/>
    <s v="Gable"/>
    <s v="CompShg"/>
    <s v="VinylSd"/>
    <s v="Gd"/>
    <s v="PConc"/>
    <s v="Gd"/>
    <s v="Mn"/>
    <n v="1541"/>
    <s v="Ex"/>
    <s v="Y"/>
    <n v="1541"/>
    <n v="0"/>
    <n v="2"/>
    <n v="3"/>
    <n v="1"/>
    <s v="Gd"/>
    <n v="7"/>
    <n v="1"/>
    <s v="Gd"/>
    <s v="Attchd"/>
    <s v="RFn"/>
    <n v="2"/>
    <n v="532"/>
    <s v="TA"/>
    <s v="Y"/>
    <n v="0"/>
    <n v="70"/>
    <n v="0"/>
    <n v="0"/>
    <n v="0"/>
    <n v="0"/>
    <s v="NA"/>
    <s v="NA"/>
    <n v="5"/>
    <x v="4"/>
    <s v="New"/>
    <s v="Partial"/>
    <x v="117"/>
  </r>
  <r>
    <n v="164"/>
    <n v="45"/>
    <x v="0"/>
    <n v="55"/>
    <n v="5500"/>
    <s v="Pave"/>
    <s v="Reg"/>
    <s v="Lvl"/>
    <s v="AllPub"/>
    <s v="Inside"/>
    <x v="7"/>
    <s v="Norm"/>
    <x v="0"/>
    <s v="1.5Unf"/>
    <n v="4"/>
    <x v="46"/>
    <n v="1956"/>
    <s v="Gable"/>
    <s v="CompShg"/>
    <s v="MetalSd"/>
    <s v="TA"/>
    <s v="CBlock"/>
    <s v="TA"/>
    <s v="No"/>
    <n v="882"/>
    <s v="Ex"/>
    <s v="Y"/>
    <n v="882"/>
    <n v="0"/>
    <n v="1"/>
    <n v="1"/>
    <n v="1"/>
    <s v="TA"/>
    <n v="4"/>
    <n v="0"/>
    <s v="NA"/>
    <s v="NA"/>
    <s v="NA"/>
    <n v="0"/>
    <n v="0"/>
    <s v="NA"/>
    <s v="Y"/>
    <n v="0"/>
    <n v="0"/>
    <n v="0"/>
    <n v="0"/>
    <n v="0"/>
    <n v="0"/>
    <s v="NA"/>
    <s v="MnPrv"/>
    <n v="4"/>
    <x v="1"/>
    <s v="WD"/>
    <s v="Normal"/>
    <x v="134"/>
  </r>
  <r>
    <n v="165"/>
    <n v="40"/>
    <x v="1"/>
    <n v="40"/>
    <n v="5400"/>
    <s v="Pave"/>
    <s v="Reg"/>
    <s v="Lvl"/>
    <s v="AllPub"/>
    <s v="Corner"/>
    <x v="7"/>
    <s v="Norm"/>
    <x v="0"/>
    <s v="1Story"/>
    <n v="6"/>
    <x v="69"/>
    <n v="2004"/>
    <s v="Gable"/>
    <s v="CompShg"/>
    <s v="MetalSd"/>
    <s v="TA"/>
    <s v="BrkTil"/>
    <s v="TA"/>
    <s v="Mn"/>
    <n v="1149"/>
    <s v="Gd"/>
    <s v="Y"/>
    <n v="1616"/>
    <n v="0"/>
    <n v="2"/>
    <n v="3"/>
    <n v="1"/>
    <s v="Gd"/>
    <n v="5"/>
    <n v="0"/>
    <s v="NA"/>
    <s v="Detchd"/>
    <s v="Unf"/>
    <n v="1"/>
    <n v="216"/>
    <s v="TA"/>
    <s v="Y"/>
    <n v="0"/>
    <n v="0"/>
    <n v="183"/>
    <n v="0"/>
    <n v="0"/>
    <n v="0"/>
    <s v="NA"/>
    <s v="NA"/>
    <n v="10"/>
    <x v="1"/>
    <s v="WD"/>
    <s v="Normal"/>
    <x v="135"/>
  </r>
  <r>
    <n v="166"/>
    <n v="190"/>
    <x v="0"/>
    <n v="62"/>
    <n v="10106"/>
    <s v="Pave"/>
    <s v="Reg"/>
    <s v="Lvl"/>
    <s v="AllPub"/>
    <s v="Inside"/>
    <x v="15"/>
    <s v="Norm"/>
    <x v="1"/>
    <s v="1.5Fin"/>
    <n v="5"/>
    <x v="70"/>
    <n v="1999"/>
    <s v="Gable"/>
    <s v="CompShg"/>
    <s v="Wd Sdng"/>
    <s v="TA"/>
    <s v="BrkTil"/>
    <s v="TA"/>
    <s v="No"/>
    <n v="644"/>
    <s v="Gd"/>
    <s v="Y"/>
    <n v="1355"/>
    <n v="1"/>
    <n v="2"/>
    <n v="4"/>
    <n v="2"/>
    <s v="TA"/>
    <n v="6"/>
    <n v="0"/>
    <s v="NA"/>
    <s v="NA"/>
    <s v="NA"/>
    <n v="0"/>
    <n v="0"/>
    <s v="NA"/>
    <s v="Y"/>
    <n v="140"/>
    <n v="0"/>
    <n v="0"/>
    <n v="0"/>
    <n v="0"/>
    <n v="0"/>
    <s v="NA"/>
    <s v="NA"/>
    <n v="9"/>
    <x v="0"/>
    <s v="WD"/>
    <s v="Normal"/>
    <x v="136"/>
  </r>
  <r>
    <n v="167"/>
    <n v="20"/>
    <x v="0"/>
    <s v="NA"/>
    <n v="10708"/>
    <s v="Pave"/>
    <s v="IR1"/>
    <s v="Lvl"/>
    <s v="AllPub"/>
    <s v="Inside"/>
    <x v="19"/>
    <s v="Norm"/>
    <x v="0"/>
    <s v="1Story"/>
    <n v="5"/>
    <x v="32"/>
    <n v="1993"/>
    <s v="Hip"/>
    <s v="CompShg"/>
    <s v="Wd Sdng"/>
    <s v="Gd"/>
    <s v="CBlock"/>
    <s v="TA"/>
    <s v="No"/>
    <n v="1617"/>
    <s v="Ex"/>
    <s v="Y"/>
    <n v="1867"/>
    <n v="1"/>
    <n v="1"/>
    <n v="2"/>
    <n v="1"/>
    <s v="TA"/>
    <n v="7"/>
    <n v="3"/>
    <s v="Gd"/>
    <s v="Attchd"/>
    <s v="Fin"/>
    <n v="1"/>
    <n v="303"/>
    <s v="TA"/>
    <s v="Y"/>
    <n v="476"/>
    <n v="0"/>
    <n v="0"/>
    <n v="142"/>
    <n v="0"/>
    <n v="0"/>
    <s v="NA"/>
    <s v="GdWo"/>
    <n v="11"/>
    <x v="3"/>
    <s v="COD"/>
    <s v="Normal"/>
    <x v="100"/>
  </r>
  <r>
    <n v="168"/>
    <n v="60"/>
    <x v="0"/>
    <n v="86"/>
    <n v="10562"/>
    <s v="Pave"/>
    <s v="Reg"/>
    <s v="Lvl"/>
    <s v="AllPub"/>
    <s v="Inside"/>
    <x v="10"/>
    <s v="Norm"/>
    <x v="0"/>
    <s v="2Story"/>
    <n v="8"/>
    <x v="22"/>
    <n v="2007"/>
    <s v="Gable"/>
    <s v="CompShg"/>
    <s v="VinylSd"/>
    <s v="Gd"/>
    <s v="PConc"/>
    <s v="Ex"/>
    <s v="No"/>
    <n v="1582"/>
    <s v="Ex"/>
    <s v="Y"/>
    <n v="2161"/>
    <n v="1"/>
    <n v="1.3"/>
    <n v="3"/>
    <n v="1"/>
    <s v="Ex"/>
    <n v="8"/>
    <n v="1"/>
    <s v="Gd"/>
    <s v="Attchd"/>
    <s v="Fin"/>
    <n v="3"/>
    <n v="789"/>
    <s v="TA"/>
    <s v="Y"/>
    <n v="178"/>
    <n v="120"/>
    <n v="0"/>
    <n v="0"/>
    <n v="0"/>
    <n v="0"/>
    <s v="NA"/>
    <s v="NA"/>
    <n v="11"/>
    <x v="1"/>
    <s v="New"/>
    <s v="Partial"/>
    <x v="137"/>
  </r>
  <r>
    <n v="169"/>
    <n v="60"/>
    <x v="0"/>
    <n v="62"/>
    <n v="8244"/>
    <s v="Pave"/>
    <s v="IR1"/>
    <s v="Lvl"/>
    <s v="AllPub"/>
    <s v="Inside"/>
    <x v="17"/>
    <s v="Norm"/>
    <x v="0"/>
    <s v="2Story"/>
    <n v="7"/>
    <x v="6"/>
    <n v="2004"/>
    <s v="Gable"/>
    <s v="CompShg"/>
    <s v="VinylSd"/>
    <s v="Gd"/>
    <s v="PConc"/>
    <s v="Gd"/>
    <s v="No"/>
    <n v="840"/>
    <s v="Ex"/>
    <s v="Y"/>
    <n v="1720"/>
    <n v="0"/>
    <n v="2.2999999999999998"/>
    <n v="3"/>
    <n v="1"/>
    <s v="Gd"/>
    <n v="7"/>
    <n v="1"/>
    <s v="Gd"/>
    <s v="Attchd"/>
    <s v="Fin"/>
    <n v="2"/>
    <n v="440"/>
    <s v="TA"/>
    <s v="Y"/>
    <n v="100"/>
    <n v="48"/>
    <n v="0"/>
    <n v="0"/>
    <n v="0"/>
    <n v="0"/>
    <s v="NA"/>
    <s v="NA"/>
    <n v="5"/>
    <x v="1"/>
    <s v="WD"/>
    <s v="Normal"/>
    <x v="138"/>
  </r>
  <r>
    <n v="170"/>
    <n v="20"/>
    <x v="0"/>
    <s v="NA"/>
    <n v="16669"/>
    <s v="Pave"/>
    <s v="IR1"/>
    <s v="Lvl"/>
    <s v="AllPub"/>
    <s v="Corner"/>
    <x v="16"/>
    <s v="Norm"/>
    <x v="0"/>
    <s v="1Story"/>
    <n v="8"/>
    <x v="38"/>
    <n v="1981"/>
    <s v="Hip"/>
    <s v="WdShake"/>
    <s v="Plywood"/>
    <s v="Gd"/>
    <s v="CBlock"/>
    <s v="Gd"/>
    <s v="No"/>
    <n v="1686"/>
    <s v="TA"/>
    <s v="Y"/>
    <n v="1707"/>
    <n v="0"/>
    <n v="2.2999999999999998"/>
    <n v="2"/>
    <n v="1"/>
    <s v="TA"/>
    <n v="6"/>
    <n v="1"/>
    <s v="TA"/>
    <s v="Attchd"/>
    <s v="RFn"/>
    <n v="2"/>
    <n v="511"/>
    <s v="TA"/>
    <s v="Y"/>
    <n v="574"/>
    <n v="64"/>
    <n v="0"/>
    <n v="0"/>
    <n v="0"/>
    <n v="0"/>
    <s v="NA"/>
    <s v="NA"/>
    <n v="1"/>
    <x v="2"/>
    <s v="WD"/>
    <s v="Normal"/>
    <x v="139"/>
  </r>
  <r>
    <n v="171"/>
    <n v="50"/>
    <x v="1"/>
    <s v="NA"/>
    <n v="12358"/>
    <s v="Pave"/>
    <s v="IR1"/>
    <s v="Lvl"/>
    <s v="AllPub"/>
    <s v="Inside"/>
    <x v="7"/>
    <s v="Feedr"/>
    <x v="0"/>
    <s v="1.5Fin"/>
    <n v="5"/>
    <x v="71"/>
    <n v="1950"/>
    <s v="Gable"/>
    <s v="CompShg"/>
    <s v="MetalSd"/>
    <s v="TA"/>
    <s v="CBlock"/>
    <s v="TA"/>
    <s v="No"/>
    <n v="720"/>
    <s v="TA"/>
    <s v="Y"/>
    <n v="1382"/>
    <n v="0"/>
    <n v="1.3"/>
    <n v="2"/>
    <n v="1"/>
    <s v="TA"/>
    <n v="7"/>
    <n v="0"/>
    <s v="NA"/>
    <s v="Detchd"/>
    <s v="Unf"/>
    <n v="2"/>
    <n v="660"/>
    <s v="TA"/>
    <s v="Y"/>
    <n v="237"/>
    <n v="0"/>
    <n v="0"/>
    <n v="0"/>
    <n v="0"/>
    <n v="0"/>
    <s v="NA"/>
    <s v="NA"/>
    <n v="5"/>
    <x v="1"/>
    <s v="WD"/>
    <s v="Normal"/>
    <x v="140"/>
  </r>
  <r>
    <n v="172"/>
    <n v="20"/>
    <x v="0"/>
    <n v="141"/>
    <n v="31770"/>
    <s v="Pave"/>
    <s v="IR1"/>
    <s v="Lvl"/>
    <s v="AllPub"/>
    <s v="Corner"/>
    <x v="11"/>
    <s v="Norm"/>
    <x v="0"/>
    <s v="1Story"/>
    <n v="6"/>
    <x v="14"/>
    <n v="1960"/>
    <s v="Hip"/>
    <s v="CompShg"/>
    <s v="Plywood"/>
    <s v="TA"/>
    <s v="CBlock"/>
    <s v="TA"/>
    <s v="Gd"/>
    <n v="1080"/>
    <s v="Fa"/>
    <s v="Y"/>
    <n v="1656"/>
    <n v="1"/>
    <n v="1"/>
    <n v="3"/>
    <n v="1"/>
    <s v="TA"/>
    <n v="7"/>
    <n v="2"/>
    <s v="Gd"/>
    <s v="Attchd"/>
    <s v="Fin"/>
    <n v="2"/>
    <n v="528"/>
    <s v="TA"/>
    <s v="P"/>
    <n v="210"/>
    <n v="62"/>
    <n v="0"/>
    <n v="0"/>
    <n v="0"/>
    <n v="0"/>
    <s v="NA"/>
    <s v="NA"/>
    <n v="5"/>
    <x v="4"/>
    <s v="WD"/>
    <s v="Normal"/>
    <x v="141"/>
  </r>
  <r>
    <n v="173"/>
    <n v="160"/>
    <x v="0"/>
    <n v="44"/>
    <n v="5306"/>
    <s v="Pave"/>
    <s v="IR1"/>
    <s v="Lvl"/>
    <s v="AllPub"/>
    <s v="Inside"/>
    <x v="18"/>
    <s v="Norm"/>
    <x v="3"/>
    <s v="2Story"/>
    <n v="7"/>
    <x v="72"/>
    <n v="1987"/>
    <s v="Gable"/>
    <s v="CompShg"/>
    <s v="HdBoard"/>
    <s v="Gd"/>
    <s v="PConc"/>
    <s v="Gd"/>
    <s v="No"/>
    <n v="1064"/>
    <s v="Gd"/>
    <s v="Y"/>
    <n v="1767"/>
    <n v="1"/>
    <n v="2"/>
    <n v="2"/>
    <n v="1"/>
    <s v="Gd"/>
    <n v="5"/>
    <n v="1"/>
    <s v="TA"/>
    <s v="Attchd"/>
    <s v="RFn"/>
    <n v="2"/>
    <n v="504"/>
    <s v="Gd"/>
    <s v="Y"/>
    <n v="441"/>
    <n v="35"/>
    <n v="0"/>
    <n v="0"/>
    <n v="0"/>
    <n v="0"/>
    <s v="NA"/>
    <s v="NA"/>
    <n v="6"/>
    <x v="2"/>
    <s v="WD"/>
    <s v="Normal"/>
    <x v="142"/>
  </r>
  <r>
    <n v="174"/>
    <n v="20"/>
    <x v="0"/>
    <n v="80"/>
    <n v="10197"/>
    <s v="Pave"/>
    <s v="IR1"/>
    <s v="Lvl"/>
    <s v="AllPub"/>
    <s v="Inside"/>
    <x v="11"/>
    <s v="Norm"/>
    <x v="0"/>
    <s v="1Story"/>
    <n v="6"/>
    <x v="53"/>
    <n v="1961"/>
    <s v="Gable"/>
    <s v="CompShg"/>
    <s v="Wd Shng"/>
    <s v="TA"/>
    <s v="CBlock"/>
    <s v="TA"/>
    <s v="No"/>
    <n v="1362"/>
    <s v="TA"/>
    <s v="Y"/>
    <n v="1362"/>
    <n v="1"/>
    <n v="1.3"/>
    <n v="3"/>
    <n v="1"/>
    <s v="TA"/>
    <n v="6"/>
    <n v="1"/>
    <s v="TA"/>
    <s v="Attchd"/>
    <s v="Unf"/>
    <n v="2"/>
    <n v="504"/>
    <s v="TA"/>
    <s v="Y"/>
    <n v="0"/>
    <n v="20"/>
    <n v="0"/>
    <n v="0"/>
    <n v="0"/>
    <n v="0"/>
    <s v="NA"/>
    <s v="NA"/>
    <n v="6"/>
    <x v="0"/>
    <s v="COD"/>
    <s v="Normal"/>
    <x v="143"/>
  </r>
  <r>
    <n v="175"/>
    <n v="20"/>
    <x v="0"/>
    <n v="47"/>
    <n v="12416"/>
    <s v="Pave"/>
    <s v="IR1"/>
    <s v="Lvl"/>
    <s v="AllPub"/>
    <s v="Inside"/>
    <x v="16"/>
    <s v="Norm"/>
    <x v="0"/>
    <s v="1Story"/>
    <n v="6"/>
    <x v="73"/>
    <n v="1986"/>
    <s v="Gable"/>
    <s v="CompShg"/>
    <s v="Plywood"/>
    <s v="TA"/>
    <s v="CBlock"/>
    <s v="Gd"/>
    <s v="No"/>
    <n v="1606"/>
    <s v="TA"/>
    <s v="Y"/>
    <n v="1651"/>
    <n v="1"/>
    <n v="2"/>
    <n v="3"/>
    <n v="1"/>
    <s v="TA"/>
    <n v="7"/>
    <n v="1"/>
    <s v="TA"/>
    <s v="Attchd"/>
    <s v="Fin"/>
    <n v="2"/>
    <n v="616"/>
    <s v="TA"/>
    <s v="Y"/>
    <n v="192"/>
    <n v="0"/>
    <n v="0"/>
    <n v="0"/>
    <n v="0"/>
    <n v="0"/>
    <s v="NA"/>
    <s v="NA"/>
    <n v="11"/>
    <x v="0"/>
    <s v="WD"/>
    <s v="Normal"/>
    <x v="144"/>
  </r>
  <r>
    <n v="176"/>
    <n v="20"/>
    <x v="0"/>
    <n v="84"/>
    <n v="12615"/>
    <s v="Pave"/>
    <s v="Reg"/>
    <s v="Lvl"/>
    <s v="AllPub"/>
    <s v="Corner"/>
    <x v="15"/>
    <s v="Norm"/>
    <x v="0"/>
    <s v="1Story"/>
    <n v="6"/>
    <x v="52"/>
    <n v="2001"/>
    <s v="Gable"/>
    <s v="CompShg"/>
    <s v="Wd Shng"/>
    <s v="TA"/>
    <s v="CBlock"/>
    <s v="TA"/>
    <s v="Av"/>
    <n v="1202"/>
    <s v="TA"/>
    <s v="Y"/>
    <n v="2158"/>
    <n v="1"/>
    <n v="2"/>
    <n v="4"/>
    <n v="1"/>
    <s v="Gd"/>
    <n v="7"/>
    <n v="1"/>
    <s v="Gd"/>
    <s v="Attchd"/>
    <s v="Unf"/>
    <n v="2"/>
    <n v="576"/>
    <s v="TA"/>
    <s v="Y"/>
    <n v="0"/>
    <n v="29"/>
    <n v="39"/>
    <n v="0"/>
    <n v="0"/>
    <n v="0"/>
    <s v="NA"/>
    <s v="MnPrv"/>
    <n v="6"/>
    <x v="1"/>
    <s v="WD"/>
    <s v="Normal"/>
    <x v="145"/>
  </r>
  <r>
    <n v="177"/>
    <n v="60"/>
    <x v="0"/>
    <n v="97"/>
    <n v="10029"/>
    <s v="Pave"/>
    <s v="IR1"/>
    <s v="Lvl"/>
    <s v="AllPub"/>
    <s v="Corner"/>
    <x v="19"/>
    <s v="Norm"/>
    <x v="0"/>
    <s v="2Story"/>
    <n v="6"/>
    <x v="62"/>
    <n v="1989"/>
    <s v="Gable"/>
    <s v="CompShg"/>
    <s v="Plywood"/>
    <s v="Gd"/>
    <s v="PConc"/>
    <s v="Gd"/>
    <s v="No"/>
    <n v="1151"/>
    <s v="TA"/>
    <s v="Y"/>
    <n v="2060"/>
    <n v="0.3"/>
    <n v="2.2999999999999998"/>
    <n v="4"/>
    <n v="1"/>
    <s v="TA"/>
    <n v="8"/>
    <n v="1"/>
    <s v="TA"/>
    <s v="Attchd"/>
    <s v="Unf"/>
    <n v="2"/>
    <n v="521"/>
    <s v="TA"/>
    <s v="Y"/>
    <n v="0"/>
    <n v="228"/>
    <n v="0"/>
    <n v="192"/>
    <n v="0"/>
    <n v="0"/>
    <s v="NA"/>
    <s v="NA"/>
    <n v="9"/>
    <x v="1"/>
    <s v="WD"/>
    <s v="Normal"/>
    <x v="146"/>
  </r>
  <r>
    <n v="178"/>
    <n v="50"/>
    <x v="0"/>
    <s v="NA"/>
    <n v="13650"/>
    <s v="Pave"/>
    <s v="Reg"/>
    <s v="Lvl"/>
    <s v="AllPub"/>
    <s v="Inside"/>
    <x v="9"/>
    <s v="Norm"/>
    <x v="0"/>
    <s v="1.5Fin"/>
    <n v="5"/>
    <x v="18"/>
    <n v="1958"/>
    <s v="Gable"/>
    <s v="CompShg"/>
    <s v="MetalSd"/>
    <s v="Gd"/>
    <s v="CBlock"/>
    <s v="TA"/>
    <s v="No"/>
    <n v="1052"/>
    <s v="Ex"/>
    <s v="Y"/>
    <n v="1920"/>
    <n v="1"/>
    <n v="2"/>
    <n v="4"/>
    <n v="1"/>
    <s v="Gd"/>
    <n v="8"/>
    <n v="1"/>
    <s v="Gd"/>
    <s v="Attchd"/>
    <s v="Unf"/>
    <n v="2"/>
    <n v="451"/>
    <s v="TA"/>
    <s v="Y"/>
    <n v="0"/>
    <n v="0"/>
    <n v="0"/>
    <n v="0"/>
    <n v="0"/>
    <n v="0"/>
    <s v="NA"/>
    <s v="NA"/>
    <n v="7"/>
    <x v="2"/>
    <s v="WD"/>
    <s v="Normal"/>
    <x v="54"/>
  </r>
  <r>
    <n v="179"/>
    <n v="20"/>
    <x v="0"/>
    <n v="63"/>
    <n v="17423"/>
    <s v="Pave"/>
    <s v="IR1"/>
    <s v="Lvl"/>
    <s v="AllPub"/>
    <s v="CulDSac"/>
    <x v="18"/>
    <s v="Norm"/>
    <x v="0"/>
    <s v="1Story"/>
    <n v="9"/>
    <x v="74"/>
    <n v="2009"/>
    <s v="Hip"/>
    <s v="CompShg"/>
    <s v="VinylSd"/>
    <s v="Ex"/>
    <s v="PConc"/>
    <s v="Ex"/>
    <s v="No"/>
    <n v="2216"/>
    <s v="Ex"/>
    <s v="Y"/>
    <n v="2234"/>
    <n v="1"/>
    <n v="2"/>
    <n v="1"/>
    <n v="1"/>
    <s v="Ex"/>
    <n v="9"/>
    <n v="1"/>
    <s v="Gd"/>
    <s v="Attchd"/>
    <s v="Fin"/>
    <n v="3"/>
    <n v="1166"/>
    <s v="TA"/>
    <s v="Y"/>
    <n v="0"/>
    <n v="60"/>
    <n v="0"/>
    <n v="0"/>
    <n v="0"/>
    <n v="0"/>
    <s v="NA"/>
    <s v="NA"/>
    <n v="7"/>
    <x v="3"/>
    <s v="New"/>
    <s v="Partial"/>
    <x v="147"/>
  </r>
  <r>
    <n v="180"/>
    <n v="30"/>
    <x v="1"/>
    <n v="60"/>
    <n v="8520"/>
    <s v="Pave"/>
    <s v="Reg"/>
    <s v="Lvl"/>
    <s v="AllPub"/>
    <s v="Inside"/>
    <x v="7"/>
    <s v="Norm"/>
    <x v="0"/>
    <s v="1Story"/>
    <n v="5"/>
    <x v="66"/>
    <n v="2006"/>
    <s v="Gable"/>
    <s v="CompShg"/>
    <s v="Wd Sdng"/>
    <s v="Gd"/>
    <s v="CBlock"/>
    <s v="TA"/>
    <s v="No"/>
    <n v="968"/>
    <s v="TA"/>
    <s v="Y"/>
    <n v="968"/>
    <n v="0"/>
    <n v="1"/>
    <n v="2"/>
    <n v="1"/>
    <s v="TA"/>
    <n v="5"/>
    <n v="0"/>
    <s v="NA"/>
    <s v="Detchd"/>
    <s v="Unf"/>
    <n v="2"/>
    <n v="480"/>
    <s v="Fa"/>
    <s v="N"/>
    <n v="0"/>
    <n v="0"/>
    <n v="184"/>
    <n v="0"/>
    <n v="0"/>
    <n v="0"/>
    <s v="NA"/>
    <s v="NA"/>
    <n v="7"/>
    <x v="1"/>
    <s v="WD"/>
    <s v="Normal"/>
    <x v="98"/>
  </r>
  <r>
    <n v="181"/>
    <n v="160"/>
    <x v="3"/>
    <s v="NA"/>
    <n v="2117"/>
    <s v="Pave"/>
    <s v="Reg"/>
    <s v="Lvl"/>
    <s v="AllPub"/>
    <s v="Inside"/>
    <x v="5"/>
    <s v="Norm"/>
    <x v="4"/>
    <s v="2Story"/>
    <n v="6"/>
    <x v="4"/>
    <n v="2000"/>
    <s v="Gable"/>
    <s v="CompShg"/>
    <s v="MetalSd"/>
    <s v="Gd"/>
    <s v="PConc"/>
    <s v="Gd"/>
    <s v="No"/>
    <n v="756"/>
    <s v="Ex"/>
    <s v="Y"/>
    <n v="1525"/>
    <n v="0"/>
    <n v="2.2999999999999998"/>
    <n v="3"/>
    <n v="1"/>
    <s v="Gd"/>
    <n v="5"/>
    <n v="1"/>
    <s v="TA"/>
    <s v="Detchd"/>
    <s v="Unf"/>
    <n v="2"/>
    <n v="440"/>
    <s v="TA"/>
    <s v="Y"/>
    <n v="0"/>
    <n v="0"/>
    <n v="0"/>
    <n v="0"/>
    <n v="0"/>
    <n v="0"/>
    <s v="NA"/>
    <s v="NA"/>
    <n v="6"/>
    <x v="1"/>
    <s v="WD"/>
    <s v="Normal"/>
    <x v="48"/>
  </r>
  <r>
    <n v="182"/>
    <n v="70"/>
    <x v="0"/>
    <n v="54"/>
    <n v="7588"/>
    <s v="Pave"/>
    <s v="Reg"/>
    <s v="Lvl"/>
    <s v="AllPub"/>
    <s v="Inside"/>
    <x v="2"/>
    <s v="Norm"/>
    <x v="0"/>
    <s v="2Story"/>
    <n v="7"/>
    <x v="26"/>
    <n v="1950"/>
    <s v="Gable"/>
    <s v="CompShg"/>
    <s v="Stucco"/>
    <s v="TA"/>
    <s v="BrkTil"/>
    <s v="Fa"/>
    <s v="No"/>
    <n v="793"/>
    <s v="Gd"/>
    <s v="Y"/>
    <n v="1802"/>
    <n v="0"/>
    <n v="1.3"/>
    <n v="4"/>
    <n v="1"/>
    <s v="TA"/>
    <n v="9"/>
    <n v="1"/>
    <s v="Gd"/>
    <s v="Detchd"/>
    <s v="Unf"/>
    <n v="1"/>
    <n v="216"/>
    <s v="Fa"/>
    <s v="Y"/>
    <n v="0"/>
    <n v="0"/>
    <n v="40"/>
    <n v="0"/>
    <n v="0"/>
    <n v="0"/>
    <s v="NA"/>
    <s v="NA"/>
    <n v="7"/>
    <x v="2"/>
    <s v="WD"/>
    <s v="Normal"/>
    <x v="148"/>
  </r>
  <r>
    <n v="183"/>
    <n v="20"/>
    <x v="0"/>
    <n v="60"/>
    <n v="9060"/>
    <s v="Pave"/>
    <s v="Reg"/>
    <s v="Lvl"/>
    <s v="AllPub"/>
    <s v="Inside"/>
    <x v="15"/>
    <s v="Artery"/>
    <x v="0"/>
    <s v="1Story"/>
    <n v="5"/>
    <x v="24"/>
    <n v="2006"/>
    <s v="Hip"/>
    <s v="CompShg"/>
    <s v="Wd Sdng"/>
    <s v="TA"/>
    <s v="PConc"/>
    <s v="NA"/>
    <s v="NA"/>
    <n v="0"/>
    <s v="Ex"/>
    <s v="Y"/>
    <n v="1340"/>
    <n v="0"/>
    <n v="1"/>
    <n v="3"/>
    <n v="1"/>
    <s v="TA"/>
    <n v="7"/>
    <n v="1"/>
    <s v="Gd"/>
    <s v="Attchd"/>
    <s v="RFn"/>
    <n v="1"/>
    <n v="252"/>
    <s v="TA"/>
    <s v="Y"/>
    <n v="116"/>
    <n v="0"/>
    <n v="0"/>
    <n v="0"/>
    <n v="180"/>
    <n v="0"/>
    <s v="NA"/>
    <s v="MnPrv"/>
    <n v="6"/>
    <x v="1"/>
    <s v="WD"/>
    <s v="Normal"/>
    <x v="149"/>
  </r>
  <r>
    <n v="184"/>
    <n v="50"/>
    <x v="1"/>
    <n v="63"/>
    <n v="11426"/>
    <s v="Pave"/>
    <s v="Reg"/>
    <s v="Lvl"/>
    <s v="AllPub"/>
    <s v="Inside"/>
    <x v="7"/>
    <s v="Norm"/>
    <x v="0"/>
    <s v="1.5Fin"/>
    <n v="7"/>
    <x v="0"/>
    <n v="2003"/>
    <s v="Gable"/>
    <s v="CompShg"/>
    <s v="VinylSd"/>
    <s v="TA"/>
    <s v="PConc"/>
    <s v="Gd"/>
    <s v="No"/>
    <n v="1362"/>
    <s v="Ex"/>
    <s v="Y"/>
    <n v="2082"/>
    <n v="0"/>
    <n v="2.2999999999999998"/>
    <n v="3"/>
    <n v="1"/>
    <s v="Gd"/>
    <n v="6"/>
    <n v="0"/>
    <s v="NA"/>
    <s v="Detchd"/>
    <s v="Unf"/>
    <n v="2"/>
    <n v="484"/>
    <s v="TA"/>
    <s v="N"/>
    <n v="280"/>
    <n v="238"/>
    <n v="0"/>
    <n v="0"/>
    <n v="0"/>
    <n v="0"/>
    <s v="NA"/>
    <s v="NA"/>
    <n v="6"/>
    <x v="0"/>
    <s v="WD"/>
    <s v="Normal"/>
    <x v="7"/>
  </r>
  <r>
    <n v="185"/>
    <n v="50"/>
    <x v="0"/>
    <n v="92"/>
    <n v="7438"/>
    <s v="Pave"/>
    <s v="IR1"/>
    <s v="Lvl"/>
    <s v="AllPub"/>
    <s v="Inside"/>
    <x v="8"/>
    <s v="RRAn"/>
    <x v="0"/>
    <s v="1.5Fin"/>
    <n v="5"/>
    <x v="75"/>
    <n v="1991"/>
    <s v="Gable"/>
    <s v="CompShg"/>
    <s v="Plywood"/>
    <s v="TA"/>
    <s v="PConc"/>
    <s v="Fa"/>
    <s v="No"/>
    <n v="504"/>
    <s v="Gd"/>
    <s v="Y"/>
    <n v="1252"/>
    <n v="0"/>
    <n v="1"/>
    <n v="3"/>
    <n v="1"/>
    <s v="TA"/>
    <n v="5"/>
    <n v="0"/>
    <s v="NA"/>
    <s v="Attchd"/>
    <s v="Unf"/>
    <n v="2"/>
    <n v="576"/>
    <s v="TA"/>
    <s v="Y"/>
    <n v="104"/>
    <n v="0"/>
    <n v="0"/>
    <n v="0"/>
    <n v="0"/>
    <n v="0"/>
    <s v="NA"/>
    <s v="MnPrv"/>
    <n v="6"/>
    <x v="2"/>
    <s v="WD"/>
    <s v="Normal"/>
    <x v="47"/>
  </r>
  <r>
    <n v="186"/>
    <n v="75"/>
    <x v="1"/>
    <n v="90"/>
    <n v="22950"/>
    <s v="Pave"/>
    <s v="IR2"/>
    <s v="Lvl"/>
    <s v="AllPub"/>
    <s v="Inside"/>
    <x v="7"/>
    <s v="Artery"/>
    <x v="0"/>
    <s v="2.5Fin"/>
    <n v="10"/>
    <x v="76"/>
    <n v="1993"/>
    <s v="Gable"/>
    <s v="WdShngl"/>
    <s v="Wd Sdng"/>
    <s v="Gd"/>
    <s v="BrkTil"/>
    <s v="TA"/>
    <s v="Mn"/>
    <n v="1107"/>
    <s v="Ex"/>
    <s v="Y"/>
    <n v="3608"/>
    <n v="0"/>
    <n v="2.2999999999999998"/>
    <n v="4"/>
    <n v="1"/>
    <s v="Ex"/>
    <n v="12"/>
    <n v="2"/>
    <s v="TA"/>
    <s v="Detchd"/>
    <s v="Unf"/>
    <n v="3"/>
    <n v="840"/>
    <s v="Ex"/>
    <s v="Y"/>
    <n v="0"/>
    <n v="260"/>
    <n v="0"/>
    <n v="410"/>
    <n v="0"/>
    <n v="0"/>
    <s v="NA"/>
    <s v="GdPrv"/>
    <n v="6"/>
    <x v="2"/>
    <s v="WD"/>
    <s v="Normal"/>
    <x v="150"/>
  </r>
  <r>
    <n v="187"/>
    <n v="80"/>
    <x v="0"/>
    <s v="NA"/>
    <n v="9947"/>
    <s v="Pave"/>
    <s v="IR1"/>
    <s v="Lvl"/>
    <s v="AllPub"/>
    <s v="CulDSac"/>
    <x v="4"/>
    <s v="Norm"/>
    <x v="0"/>
    <s v="SLvl"/>
    <n v="7"/>
    <x v="59"/>
    <n v="1991"/>
    <s v="Gable"/>
    <s v="CompShg"/>
    <s v="HdBoard"/>
    <s v="TA"/>
    <s v="PConc"/>
    <s v="Gd"/>
    <s v="Av"/>
    <n v="1188"/>
    <s v="Ex"/>
    <s v="Y"/>
    <n v="1217"/>
    <n v="1"/>
    <n v="2"/>
    <n v="3"/>
    <n v="1"/>
    <s v="Gd"/>
    <n v="6"/>
    <n v="0"/>
    <s v="NA"/>
    <s v="Attchd"/>
    <s v="Unf"/>
    <n v="2"/>
    <n v="497"/>
    <s v="TA"/>
    <s v="Y"/>
    <n v="168"/>
    <n v="27"/>
    <n v="0"/>
    <n v="0"/>
    <n v="0"/>
    <n v="0"/>
    <s v="NA"/>
    <s v="GdPrv"/>
    <n v="6"/>
    <x v="3"/>
    <s v="WD"/>
    <s v="Normal"/>
    <x v="151"/>
  </r>
  <r>
    <n v="188"/>
    <n v="50"/>
    <x v="0"/>
    <n v="60"/>
    <n v="10410"/>
    <s v="Pave"/>
    <s v="Reg"/>
    <s v="Lvl"/>
    <s v="AllPub"/>
    <s v="Inside"/>
    <x v="7"/>
    <s v="Norm"/>
    <x v="0"/>
    <s v="1.5Fin"/>
    <n v="5"/>
    <x v="77"/>
    <n v="1987"/>
    <s v="Gable"/>
    <s v="CompShg"/>
    <s v="HdBoard"/>
    <s v="TA"/>
    <s v="CBlock"/>
    <s v="Fa"/>
    <s v="No"/>
    <n v="660"/>
    <s v="Ex"/>
    <s v="Y"/>
    <n v="1656"/>
    <n v="0"/>
    <n v="2.2999999999999998"/>
    <n v="3"/>
    <n v="1"/>
    <s v="TA"/>
    <n v="8"/>
    <n v="0"/>
    <s v="NA"/>
    <s v="Detchd"/>
    <s v="Unf"/>
    <n v="1"/>
    <n v="180"/>
    <s v="Fa"/>
    <s v="N"/>
    <n v="0"/>
    <n v="0"/>
    <n v="0"/>
    <n v="0"/>
    <n v="140"/>
    <n v="0"/>
    <s v="NA"/>
    <s v="MnPrv"/>
    <n v="8"/>
    <x v="3"/>
    <s v="WD"/>
    <s v="Normal"/>
    <x v="152"/>
  </r>
  <r>
    <n v="189"/>
    <n v="90"/>
    <x v="0"/>
    <n v="64"/>
    <n v="7018"/>
    <s v="Pave"/>
    <s v="Reg"/>
    <s v="Bnk"/>
    <s v="AllPub"/>
    <s v="Inside"/>
    <x v="12"/>
    <s v="Feedr"/>
    <x v="2"/>
    <s v="SFoyer"/>
    <n v="5"/>
    <x v="56"/>
    <n v="1979"/>
    <s v="Gable"/>
    <s v="CompShg"/>
    <s v="Plywood"/>
    <s v="TA"/>
    <s v="CBlock"/>
    <s v="Gd"/>
    <s v="Av"/>
    <n v="1086"/>
    <s v="TA"/>
    <s v="Y"/>
    <n v="1224"/>
    <n v="2"/>
    <n v="0.6"/>
    <n v="2"/>
    <n v="2"/>
    <s v="TA"/>
    <n v="6"/>
    <n v="2"/>
    <s v="TA"/>
    <s v="Detchd"/>
    <s v="Unf"/>
    <n v="2"/>
    <n v="528"/>
    <s v="TA"/>
    <s v="Y"/>
    <n v="120"/>
    <n v="0"/>
    <n v="0"/>
    <n v="0"/>
    <n v="0"/>
    <n v="0"/>
    <s v="NA"/>
    <s v="NA"/>
    <n v="6"/>
    <x v="3"/>
    <s v="WD"/>
    <s v="Alloca"/>
    <x v="153"/>
  </r>
  <r>
    <n v="190"/>
    <n v="120"/>
    <x v="0"/>
    <n v="41"/>
    <n v="4923"/>
    <s v="Pave"/>
    <s v="Reg"/>
    <s v="Lvl"/>
    <s v="AllPub"/>
    <s v="Inside"/>
    <x v="18"/>
    <s v="Norm"/>
    <x v="3"/>
    <s v="1Story"/>
    <n v="8"/>
    <x v="2"/>
    <n v="2002"/>
    <s v="Gable"/>
    <s v="CompShg"/>
    <s v="CmentBd"/>
    <s v="Gd"/>
    <s v="PConc"/>
    <s v="Ex"/>
    <s v="Av"/>
    <n v="1593"/>
    <s v="Ex"/>
    <s v="Y"/>
    <n v="1593"/>
    <n v="1"/>
    <n v="1.3"/>
    <n v="0"/>
    <n v="1"/>
    <s v="Ex"/>
    <n v="5"/>
    <n v="1"/>
    <s v="Gd"/>
    <s v="Attchd"/>
    <s v="Fin"/>
    <n v="2"/>
    <n v="682"/>
    <s v="TA"/>
    <s v="Y"/>
    <n v="0"/>
    <n v="120"/>
    <n v="0"/>
    <n v="224"/>
    <n v="0"/>
    <n v="0"/>
    <s v="NA"/>
    <s v="NA"/>
    <n v="8"/>
    <x v="0"/>
    <s v="WD"/>
    <s v="Normal"/>
    <x v="154"/>
  </r>
  <r>
    <n v="191"/>
    <n v="70"/>
    <x v="0"/>
    <n v="70"/>
    <n v="10570"/>
    <s v="Pave"/>
    <s v="Reg"/>
    <s v="Bnk"/>
    <s v="AllPub"/>
    <s v="Inside"/>
    <x v="2"/>
    <s v="Norm"/>
    <x v="0"/>
    <s v="2Story"/>
    <n v="8"/>
    <x v="78"/>
    <n v="1994"/>
    <s v="Hip"/>
    <s v="CompShg"/>
    <s v="BrkFace"/>
    <s v="Gd"/>
    <s v="CBlock"/>
    <s v="Gd"/>
    <s v="No"/>
    <n v="853"/>
    <s v="TA"/>
    <s v="Y"/>
    <n v="2727"/>
    <n v="0"/>
    <n v="2.2999999999999998"/>
    <n v="3"/>
    <n v="1"/>
    <s v="Gd"/>
    <n v="10"/>
    <n v="2"/>
    <s v="TA"/>
    <s v="Detchd"/>
    <s v="Unf"/>
    <n v="2"/>
    <n v="440"/>
    <s v="TA"/>
    <s v="Y"/>
    <n v="0"/>
    <n v="74"/>
    <n v="0"/>
    <n v="0"/>
    <n v="0"/>
    <n v="0"/>
    <s v="NA"/>
    <s v="NA"/>
    <n v="12"/>
    <x v="1"/>
    <s v="WD"/>
    <s v="Normal"/>
    <x v="155"/>
  </r>
  <r>
    <n v="192"/>
    <n v="60"/>
    <x v="0"/>
    <s v="NA"/>
    <n v="7472"/>
    <s v="Pave"/>
    <s v="IR1"/>
    <s v="Lvl"/>
    <s v="AllPub"/>
    <s v="CulDSac"/>
    <x v="11"/>
    <s v="Norm"/>
    <x v="0"/>
    <s v="2Story"/>
    <n v="7"/>
    <x v="41"/>
    <n v="2004"/>
    <s v="Gable"/>
    <s v="CompShg"/>
    <s v="HdBoard"/>
    <s v="TA"/>
    <s v="CBlock"/>
    <s v="TA"/>
    <s v="No"/>
    <n v="725"/>
    <s v="Gd"/>
    <s v="Y"/>
    <n v="1479"/>
    <n v="1"/>
    <n v="1.3"/>
    <n v="4"/>
    <n v="1"/>
    <s v="Gd"/>
    <n v="7"/>
    <n v="0"/>
    <s v="NA"/>
    <s v="Attchd"/>
    <s v="Fin"/>
    <n v="2"/>
    <n v="484"/>
    <s v="TA"/>
    <s v="Y"/>
    <n v="0"/>
    <n v="32"/>
    <n v="0"/>
    <n v="0"/>
    <n v="0"/>
    <n v="0"/>
    <s v="NA"/>
    <s v="NA"/>
    <n v="6"/>
    <x v="1"/>
    <s v="WD"/>
    <s v="Normal"/>
    <x v="144"/>
  </r>
  <r>
    <n v="193"/>
    <n v="20"/>
    <x v="0"/>
    <n v="68"/>
    <n v="9017"/>
    <s v="Pave"/>
    <s v="IR1"/>
    <s v="Lvl"/>
    <s v="AllPub"/>
    <s v="Inside"/>
    <x v="0"/>
    <s v="Norm"/>
    <x v="0"/>
    <s v="1Story"/>
    <n v="7"/>
    <x v="40"/>
    <n v="1999"/>
    <s v="Gable"/>
    <s v="CompShg"/>
    <s v="VinylSd"/>
    <s v="Gd"/>
    <s v="PConc"/>
    <s v="Gd"/>
    <s v="Av"/>
    <n v="1431"/>
    <s v="Ex"/>
    <s v="Y"/>
    <n v="1431"/>
    <n v="1"/>
    <n v="2"/>
    <n v="3"/>
    <n v="1"/>
    <s v="Gd"/>
    <n v="6"/>
    <n v="0"/>
    <s v="NA"/>
    <s v="Attchd"/>
    <s v="Fin"/>
    <n v="2"/>
    <n v="666"/>
    <s v="TA"/>
    <s v="Y"/>
    <n v="0"/>
    <n v="35"/>
    <n v="0"/>
    <n v="0"/>
    <n v="0"/>
    <n v="0"/>
    <s v="NA"/>
    <s v="NA"/>
    <n v="9"/>
    <x v="3"/>
    <s v="WD"/>
    <s v="Normal"/>
    <x v="156"/>
  </r>
  <r>
    <n v="194"/>
    <n v="160"/>
    <x v="1"/>
    <n v="24"/>
    <n v="2522"/>
    <s v="Pave"/>
    <s v="Reg"/>
    <s v="Lvl"/>
    <s v="AllPub"/>
    <s v="Inside"/>
    <x v="15"/>
    <s v="Norm"/>
    <x v="4"/>
    <s v="2Story"/>
    <n v="7"/>
    <x v="6"/>
    <n v="2004"/>
    <s v="Gable"/>
    <s v="CompShg"/>
    <s v="VinylSd"/>
    <s v="Gd"/>
    <s v="PConc"/>
    <s v="Gd"/>
    <s v="No"/>
    <n v="970"/>
    <s v="Ex"/>
    <s v="Y"/>
    <n v="1709"/>
    <n v="0"/>
    <n v="2"/>
    <n v="3"/>
    <n v="1"/>
    <s v="Gd"/>
    <n v="7"/>
    <n v="0"/>
    <s v="NA"/>
    <s v="Detchd"/>
    <s v="Unf"/>
    <n v="2"/>
    <n v="380"/>
    <s v="TA"/>
    <s v="Y"/>
    <n v="0"/>
    <n v="40"/>
    <n v="0"/>
    <n v="0"/>
    <n v="0"/>
    <n v="0"/>
    <s v="NA"/>
    <s v="NA"/>
    <n v="5"/>
    <x v="2"/>
    <s v="WD"/>
    <s v="Normal"/>
    <x v="52"/>
  </r>
  <r>
    <n v="195"/>
    <n v="20"/>
    <x v="0"/>
    <n v="60"/>
    <n v="7180"/>
    <s v="Pave"/>
    <s v="IR1"/>
    <s v="Lvl"/>
    <s v="AllPub"/>
    <s v="Inside"/>
    <x v="0"/>
    <s v="Norm"/>
    <x v="0"/>
    <s v="1Story"/>
    <n v="5"/>
    <x v="41"/>
    <n v="1972"/>
    <s v="Hip"/>
    <s v="CompShg"/>
    <s v="HdBoard"/>
    <s v="TA"/>
    <s v="CBlock"/>
    <s v="TA"/>
    <s v="Av"/>
    <n v="864"/>
    <s v="TA"/>
    <s v="Y"/>
    <n v="864"/>
    <n v="0"/>
    <n v="1"/>
    <n v="3"/>
    <n v="1"/>
    <s v="TA"/>
    <n v="5"/>
    <n v="0"/>
    <s v="NA"/>
    <s v="Detchd"/>
    <s v="Unf"/>
    <n v="1"/>
    <n v="352"/>
    <s v="TA"/>
    <s v="Y"/>
    <n v="0"/>
    <n v="0"/>
    <n v="0"/>
    <n v="0"/>
    <n v="0"/>
    <n v="0"/>
    <s v="NA"/>
    <s v="NA"/>
    <n v="5"/>
    <x v="0"/>
    <s v="WD"/>
    <s v="Normal"/>
    <x v="47"/>
  </r>
  <r>
    <n v="196"/>
    <n v="160"/>
    <x v="0"/>
    <n v="24"/>
    <n v="2280"/>
    <s v="Pave"/>
    <s v="Reg"/>
    <s v="Lvl"/>
    <s v="AllPub"/>
    <s v="FR2"/>
    <x v="20"/>
    <s v="Norm"/>
    <x v="4"/>
    <s v="2Story"/>
    <n v="6"/>
    <x v="1"/>
    <n v="1976"/>
    <s v="Gable"/>
    <s v="CompShg"/>
    <s v="Brk Cmn"/>
    <s v="TA"/>
    <s v="CBlock"/>
    <s v="Gd"/>
    <s v="No"/>
    <n v="855"/>
    <s v="TA"/>
    <s v="Y"/>
    <n v="1456"/>
    <n v="0"/>
    <n v="2.2999999999999998"/>
    <n v="3"/>
    <n v="1"/>
    <s v="TA"/>
    <n v="7"/>
    <n v="1"/>
    <s v="TA"/>
    <s v="Attchd"/>
    <s v="Unf"/>
    <n v="2"/>
    <n v="440"/>
    <s v="TA"/>
    <s v="Y"/>
    <n v="87"/>
    <n v="0"/>
    <n v="0"/>
    <n v="0"/>
    <n v="0"/>
    <n v="0"/>
    <s v="NA"/>
    <s v="NA"/>
    <n v="7"/>
    <x v="3"/>
    <s v="WD"/>
    <s v="Normal"/>
    <x v="157"/>
  </r>
  <r>
    <n v="197"/>
    <n v="20"/>
    <x v="0"/>
    <n v="79"/>
    <n v="9416"/>
    <s v="Pave"/>
    <s v="Reg"/>
    <s v="Lvl"/>
    <s v="AllPub"/>
    <s v="Inside"/>
    <x v="5"/>
    <s v="Norm"/>
    <x v="0"/>
    <s v="1Story"/>
    <n v="7"/>
    <x v="22"/>
    <n v="2007"/>
    <s v="Hip"/>
    <s v="CompShg"/>
    <s v="CmentBd"/>
    <s v="Ex"/>
    <s v="PConc"/>
    <s v="Ex"/>
    <s v="No"/>
    <n v="1726"/>
    <s v="Ex"/>
    <s v="Y"/>
    <n v="1726"/>
    <n v="1"/>
    <n v="2"/>
    <n v="3"/>
    <n v="1"/>
    <s v="Ex"/>
    <n v="8"/>
    <n v="1"/>
    <s v="Gd"/>
    <s v="Attchd"/>
    <s v="Fin"/>
    <n v="3"/>
    <n v="786"/>
    <s v="TA"/>
    <s v="Y"/>
    <n v="171"/>
    <n v="138"/>
    <n v="0"/>
    <n v="266"/>
    <n v="0"/>
    <n v="0"/>
    <s v="NA"/>
    <s v="NA"/>
    <n v="9"/>
    <x v="1"/>
    <s v="New"/>
    <s v="Partial"/>
    <x v="158"/>
  </r>
  <r>
    <n v="198"/>
    <n v="75"/>
    <x v="0"/>
    <n v="174"/>
    <n v="25419"/>
    <s v="Pave"/>
    <s v="Reg"/>
    <s v="Lvl"/>
    <s v="AllPub"/>
    <s v="Corner"/>
    <x v="11"/>
    <s v="Artery"/>
    <x v="0"/>
    <s v="2Story"/>
    <n v="8"/>
    <x v="79"/>
    <n v="1990"/>
    <s v="Gable"/>
    <s v="CompShg"/>
    <s v="Stucco"/>
    <s v="Gd"/>
    <s v="PConc"/>
    <s v="TA"/>
    <s v="No"/>
    <n v="1360"/>
    <s v="Gd"/>
    <s v="Y"/>
    <n v="3112"/>
    <n v="1.3"/>
    <n v="2"/>
    <n v="4"/>
    <n v="1"/>
    <s v="Gd"/>
    <n v="8"/>
    <n v="1"/>
    <s v="Ex"/>
    <s v="Detchd"/>
    <s v="Unf"/>
    <n v="2"/>
    <n v="795"/>
    <s v="TA"/>
    <s v="Y"/>
    <n v="0"/>
    <n v="16"/>
    <n v="552"/>
    <n v="0"/>
    <n v="0"/>
    <n v="512"/>
    <s v="Ex"/>
    <s v="GdPrv"/>
    <n v="3"/>
    <x v="2"/>
    <s v="WD"/>
    <s v="Abnorml"/>
    <x v="127"/>
  </r>
  <r>
    <n v="199"/>
    <n v="75"/>
    <x v="1"/>
    <n v="92"/>
    <n v="5520"/>
    <s v="Pave"/>
    <s v="Reg"/>
    <s v="Lvl"/>
    <s v="AllPub"/>
    <s v="Corner"/>
    <x v="7"/>
    <s v="Norm"/>
    <x v="0"/>
    <s v="2.5Fin"/>
    <n v="6"/>
    <x v="80"/>
    <n v="1950"/>
    <s v="Gable"/>
    <s v="CompShg"/>
    <s v="Wd Sdng"/>
    <s v="TA"/>
    <s v="CBlock"/>
    <s v="TA"/>
    <s v="No"/>
    <n v="755"/>
    <s v="Ex"/>
    <s v="Y"/>
    <n v="2229"/>
    <n v="0"/>
    <n v="1"/>
    <n v="5"/>
    <n v="1"/>
    <s v="TA"/>
    <n v="8"/>
    <n v="0"/>
    <s v="NA"/>
    <s v="NA"/>
    <s v="NA"/>
    <n v="0"/>
    <n v="0"/>
    <s v="NA"/>
    <s v="Y"/>
    <n v="0"/>
    <n v="198"/>
    <n v="30"/>
    <n v="0"/>
    <n v="0"/>
    <n v="0"/>
    <s v="NA"/>
    <s v="MnPrv"/>
    <n v="7"/>
    <x v="3"/>
    <s v="WD"/>
    <s v="Abnorml"/>
    <x v="159"/>
  </r>
  <r>
    <n v="200"/>
    <n v="20"/>
    <x v="0"/>
    <n v="76"/>
    <n v="9591"/>
    <s v="Pave"/>
    <s v="Reg"/>
    <s v="Lvl"/>
    <s v="AllPub"/>
    <s v="Inside"/>
    <x v="10"/>
    <s v="Norm"/>
    <x v="0"/>
    <s v="1Story"/>
    <n v="8"/>
    <x v="6"/>
    <n v="2005"/>
    <s v="Hip"/>
    <s v="CompShg"/>
    <s v="VinylSd"/>
    <s v="Gd"/>
    <s v="PConc"/>
    <s v="Ex"/>
    <s v="Av"/>
    <n v="1713"/>
    <s v="Ex"/>
    <s v="Y"/>
    <n v="1713"/>
    <n v="1"/>
    <n v="2"/>
    <n v="3"/>
    <n v="1"/>
    <s v="Ex"/>
    <n v="7"/>
    <n v="1"/>
    <s v="Gd"/>
    <s v="Attchd"/>
    <s v="Fin"/>
    <n v="3"/>
    <n v="856"/>
    <s v="TA"/>
    <s v="Y"/>
    <n v="0"/>
    <n v="26"/>
    <n v="0"/>
    <n v="170"/>
    <n v="0"/>
    <n v="0"/>
    <s v="NA"/>
    <s v="NA"/>
    <n v="1"/>
    <x v="3"/>
    <s v="WD"/>
    <s v="Normal"/>
    <x v="160"/>
  </r>
  <r>
    <n v="201"/>
    <n v="20"/>
    <x v="1"/>
    <n v="80"/>
    <n v="8546"/>
    <s v="Pave"/>
    <s v="Reg"/>
    <s v="Lvl"/>
    <s v="AllPub"/>
    <s v="Corner"/>
    <x v="15"/>
    <s v="Norm"/>
    <x v="0"/>
    <s v="1Story"/>
    <n v="4"/>
    <x v="0"/>
    <n v="2004"/>
    <s v="Gable"/>
    <s v="CompShg"/>
    <s v="VinylSd"/>
    <s v="TA"/>
    <s v="PConc"/>
    <s v="Gd"/>
    <s v="No"/>
    <n v="1121"/>
    <s v="Ex"/>
    <s v="Y"/>
    <n v="1121"/>
    <n v="0"/>
    <n v="2"/>
    <n v="2"/>
    <n v="1"/>
    <s v="TA"/>
    <n v="5"/>
    <n v="0"/>
    <s v="NA"/>
    <s v="Attchd"/>
    <s v="RFn"/>
    <n v="2"/>
    <n v="440"/>
    <s v="TA"/>
    <s v="Y"/>
    <n v="132"/>
    <n v="64"/>
    <n v="0"/>
    <n v="0"/>
    <n v="0"/>
    <n v="0"/>
    <s v="NA"/>
    <s v="NA"/>
    <n v="3"/>
    <x v="4"/>
    <s v="WD"/>
    <s v="Normal"/>
    <x v="3"/>
  </r>
  <r>
    <n v="202"/>
    <n v="20"/>
    <x v="0"/>
    <n v="75"/>
    <n v="10125"/>
    <s v="Pave"/>
    <s v="Reg"/>
    <s v="Lvl"/>
    <s v="AllPub"/>
    <s v="Inside"/>
    <x v="4"/>
    <s v="Norm"/>
    <x v="0"/>
    <s v="1Story"/>
    <n v="6"/>
    <x v="54"/>
    <n v="1977"/>
    <s v="Gable"/>
    <s v="CompShg"/>
    <s v="Plywood"/>
    <s v="TA"/>
    <s v="CBlock"/>
    <s v="TA"/>
    <s v="No"/>
    <n v="1196"/>
    <s v="TA"/>
    <s v="Y"/>
    <n v="1279"/>
    <n v="0.3"/>
    <n v="2"/>
    <n v="3"/>
    <n v="1"/>
    <s v="TA"/>
    <n v="6"/>
    <n v="2"/>
    <s v="Fa"/>
    <s v="Detchd"/>
    <s v="Unf"/>
    <n v="2"/>
    <n v="473"/>
    <s v="TA"/>
    <s v="Y"/>
    <n v="238"/>
    <n v="83"/>
    <n v="0"/>
    <n v="0"/>
    <n v="0"/>
    <n v="0"/>
    <s v="NA"/>
    <s v="MnPrv"/>
    <n v="2"/>
    <x v="0"/>
    <s v="WD"/>
    <s v="Normal"/>
    <x v="161"/>
  </r>
  <r>
    <n v="203"/>
    <n v="50"/>
    <x v="0"/>
    <n v="50"/>
    <n v="7000"/>
    <s v="Pave"/>
    <s v="Reg"/>
    <s v="Lvl"/>
    <s v="AllPub"/>
    <s v="Corner"/>
    <x v="7"/>
    <s v="Artery"/>
    <x v="0"/>
    <s v="1.5Fin"/>
    <n v="6"/>
    <x v="67"/>
    <n v="1950"/>
    <s v="Gable"/>
    <s v="CompShg"/>
    <s v="MetalSd"/>
    <s v="TA"/>
    <s v="BrkTil"/>
    <s v="Fa"/>
    <s v="No"/>
    <n v="617"/>
    <s v="Gd"/>
    <s v="Y"/>
    <n v="1310"/>
    <n v="0"/>
    <n v="2"/>
    <n v="2"/>
    <n v="1"/>
    <s v="TA"/>
    <n v="6"/>
    <n v="0"/>
    <s v="NA"/>
    <s v="Attchd"/>
    <s v="Unf"/>
    <n v="1"/>
    <n v="398"/>
    <s v="TA"/>
    <s v="Y"/>
    <n v="0"/>
    <n v="0"/>
    <n v="126"/>
    <n v="0"/>
    <n v="0"/>
    <n v="0"/>
    <s v="NA"/>
    <s v="NA"/>
    <n v="5"/>
    <x v="2"/>
    <s v="COD"/>
    <s v="Normal"/>
    <x v="162"/>
  </r>
  <r>
    <n v="204"/>
    <n v="120"/>
    <x v="1"/>
    <s v="NA"/>
    <n v="4438"/>
    <s v="Pave"/>
    <s v="Reg"/>
    <s v="Lvl"/>
    <s v="AllPub"/>
    <s v="Inside"/>
    <x v="0"/>
    <s v="Norm"/>
    <x v="3"/>
    <s v="1Story"/>
    <n v="6"/>
    <x v="6"/>
    <n v="2004"/>
    <s v="Gable"/>
    <s v="CompShg"/>
    <s v="VinylSd"/>
    <s v="Gd"/>
    <s v="PConc"/>
    <s v="Gd"/>
    <s v="Av"/>
    <n v="848"/>
    <s v="Ex"/>
    <s v="Y"/>
    <n v="848"/>
    <n v="1"/>
    <n v="1"/>
    <n v="1"/>
    <n v="1"/>
    <s v="Gd"/>
    <n v="3"/>
    <n v="1"/>
    <s v="Gd"/>
    <s v="Attchd"/>
    <s v="RFn"/>
    <n v="2"/>
    <n v="420"/>
    <s v="TA"/>
    <s v="Y"/>
    <n v="149"/>
    <n v="0"/>
    <n v="0"/>
    <n v="0"/>
    <n v="0"/>
    <n v="0"/>
    <s v="NA"/>
    <s v="NA"/>
    <n v="1"/>
    <x v="0"/>
    <s v="WD"/>
    <s v="Normal"/>
    <x v="16"/>
  </r>
  <r>
    <n v="205"/>
    <n v="50"/>
    <x v="1"/>
    <n v="50"/>
    <n v="3500"/>
    <s v="Pave"/>
    <s v="Reg"/>
    <s v="Lvl"/>
    <s v="AllPub"/>
    <s v="Inside"/>
    <x v="7"/>
    <s v="Norm"/>
    <x v="0"/>
    <s v="1.5Fin"/>
    <n v="5"/>
    <x v="81"/>
    <n v="1950"/>
    <s v="Gable"/>
    <s v="CompShg"/>
    <s v="AsbShng"/>
    <s v="TA"/>
    <s v="CBlock"/>
    <s v="TA"/>
    <s v="No"/>
    <n v="720"/>
    <s v="TA"/>
    <s v="Y"/>
    <n v="1284"/>
    <n v="0"/>
    <n v="1.3"/>
    <n v="2"/>
    <n v="1"/>
    <s v="TA"/>
    <n v="5"/>
    <n v="0"/>
    <s v="NA"/>
    <s v="Detchd"/>
    <s v="Unf"/>
    <n v="1"/>
    <n v="240"/>
    <s v="TA"/>
    <s v="Y"/>
    <n v="0"/>
    <n v="35"/>
    <n v="0"/>
    <n v="0"/>
    <n v="0"/>
    <n v="0"/>
    <s v="NA"/>
    <s v="MnWw"/>
    <n v="4"/>
    <x v="3"/>
    <s v="WD"/>
    <s v="Normal"/>
    <x v="50"/>
  </r>
  <r>
    <n v="206"/>
    <n v="20"/>
    <x v="0"/>
    <n v="99"/>
    <n v="11851"/>
    <s v="Pave"/>
    <s v="Reg"/>
    <s v="Lvl"/>
    <s v="AllPub"/>
    <s v="Corner"/>
    <x v="17"/>
    <s v="Norm"/>
    <x v="0"/>
    <s v="1Story"/>
    <n v="7"/>
    <x v="59"/>
    <n v="1990"/>
    <s v="Gable"/>
    <s v="CompShg"/>
    <s v="HdBoard"/>
    <s v="TA"/>
    <s v="PConc"/>
    <s v="Gd"/>
    <s v="No"/>
    <n v="1424"/>
    <s v="Ex"/>
    <s v="Y"/>
    <n v="1442"/>
    <n v="0"/>
    <n v="2"/>
    <n v="3"/>
    <n v="1"/>
    <s v="TA"/>
    <n v="5"/>
    <n v="0"/>
    <s v="NA"/>
    <s v="Attchd"/>
    <s v="RFn"/>
    <n v="2"/>
    <n v="500"/>
    <s v="TA"/>
    <s v="Y"/>
    <n v="0"/>
    <n v="34"/>
    <n v="0"/>
    <n v="0"/>
    <n v="508"/>
    <n v="0"/>
    <s v="NA"/>
    <s v="NA"/>
    <n v="5"/>
    <x v="3"/>
    <s v="WD"/>
    <s v="Normal"/>
    <x v="53"/>
  </r>
  <r>
    <n v="207"/>
    <n v="20"/>
    <x v="0"/>
    <n v="40"/>
    <n v="13673"/>
    <s v="Pave"/>
    <s v="IR1"/>
    <s v="Lvl"/>
    <s v="AllPub"/>
    <s v="CulDSac"/>
    <x v="9"/>
    <s v="RRAe"/>
    <x v="0"/>
    <s v="1Story"/>
    <n v="5"/>
    <x v="12"/>
    <n v="1962"/>
    <s v="Gable"/>
    <s v="CompShg"/>
    <s v="HdBoard"/>
    <s v="TA"/>
    <s v="CBlock"/>
    <s v="TA"/>
    <s v="No"/>
    <n v="1140"/>
    <s v="TA"/>
    <s v="Y"/>
    <n v="1696"/>
    <n v="0"/>
    <n v="1.3"/>
    <n v="3"/>
    <n v="1"/>
    <s v="TA"/>
    <n v="8"/>
    <n v="1"/>
    <s v="TA"/>
    <s v="Attchd"/>
    <s v="RFn"/>
    <n v="1"/>
    <n v="349"/>
    <s v="TA"/>
    <s v="Y"/>
    <n v="0"/>
    <n v="30"/>
    <n v="0"/>
    <n v="0"/>
    <n v="0"/>
    <n v="0"/>
    <s v="NA"/>
    <s v="NA"/>
    <n v="3"/>
    <x v="1"/>
    <s v="WD"/>
    <s v="Normal"/>
    <x v="163"/>
  </r>
  <r>
    <n v="208"/>
    <n v="20"/>
    <x v="0"/>
    <s v="NA"/>
    <n v="12493"/>
    <s v="Pave"/>
    <s v="IR1"/>
    <s v="Lvl"/>
    <s v="AllPub"/>
    <s v="Inside"/>
    <x v="11"/>
    <s v="Norm"/>
    <x v="0"/>
    <s v="1Story"/>
    <n v="4"/>
    <x v="14"/>
    <n v="1960"/>
    <s v="Gable"/>
    <s v="CompShg"/>
    <s v="Wd Sdng"/>
    <s v="TA"/>
    <s v="PConc"/>
    <s v="TA"/>
    <s v="No"/>
    <n v="1100"/>
    <s v="TA"/>
    <s v="Y"/>
    <n v="1100"/>
    <n v="1"/>
    <n v="1"/>
    <n v="3"/>
    <n v="1"/>
    <s v="TA"/>
    <n v="6"/>
    <n v="1"/>
    <s v="Po"/>
    <s v="Attchd"/>
    <s v="RFn"/>
    <n v="1"/>
    <n v="312"/>
    <s v="TA"/>
    <s v="Y"/>
    <n v="355"/>
    <n v="0"/>
    <n v="0"/>
    <n v="0"/>
    <n v="0"/>
    <n v="0"/>
    <s v="NA"/>
    <s v="GdWo"/>
    <n v="4"/>
    <x v="0"/>
    <s v="WD"/>
    <s v="Normal"/>
    <x v="42"/>
  </r>
  <r>
    <n v="209"/>
    <n v="60"/>
    <x v="0"/>
    <s v="NA"/>
    <n v="14364"/>
    <s v="Pave"/>
    <s v="IR1"/>
    <s v="Low"/>
    <s v="AllPub"/>
    <s v="Inside"/>
    <x v="12"/>
    <s v="Norm"/>
    <x v="0"/>
    <s v="2Story"/>
    <n v="7"/>
    <x v="62"/>
    <n v="1989"/>
    <s v="Gable"/>
    <s v="CompShg"/>
    <s v="Plywood"/>
    <s v="Gd"/>
    <s v="CBlock"/>
    <s v="Gd"/>
    <s v="Gd"/>
    <n v="1157"/>
    <s v="Ex"/>
    <s v="Y"/>
    <n v="2062"/>
    <n v="1"/>
    <n v="2.2999999999999998"/>
    <n v="3"/>
    <n v="1"/>
    <s v="TA"/>
    <n v="7"/>
    <n v="1"/>
    <s v="Gd"/>
    <s v="Attchd"/>
    <s v="Fin"/>
    <n v="2"/>
    <n v="454"/>
    <s v="TA"/>
    <s v="Y"/>
    <n v="60"/>
    <n v="55"/>
    <n v="0"/>
    <n v="154"/>
    <n v="0"/>
    <n v="0"/>
    <s v="NA"/>
    <s v="NA"/>
    <n v="4"/>
    <x v="1"/>
    <s v="WD"/>
    <s v="Normal"/>
    <x v="164"/>
  </r>
  <r>
    <n v="210"/>
    <n v="20"/>
    <x v="0"/>
    <n v="75"/>
    <n v="8250"/>
    <s v="Pave"/>
    <s v="Reg"/>
    <s v="Lvl"/>
    <s v="AllPub"/>
    <s v="Inside"/>
    <x v="11"/>
    <s v="Norm"/>
    <x v="0"/>
    <s v="1Story"/>
    <n v="6"/>
    <x v="39"/>
    <n v="1964"/>
    <s v="Hip"/>
    <s v="CompShg"/>
    <s v="HdBoard"/>
    <s v="TA"/>
    <s v="CBlock"/>
    <s v="Gd"/>
    <s v="No"/>
    <n v="1092"/>
    <s v="Ex"/>
    <s v="Y"/>
    <n v="1092"/>
    <n v="1"/>
    <n v="1"/>
    <n v="3"/>
    <n v="1"/>
    <s v="TA"/>
    <n v="6"/>
    <n v="0"/>
    <s v="NA"/>
    <s v="Attchd"/>
    <s v="RFn"/>
    <n v="2"/>
    <n v="504"/>
    <s v="TA"/>
    <s v="Y"/>
    <n v="0"/>
    <n v="0"/>
    <n v="0"/>
    <n v="0"/>
    <n v="0"/>
    <n v="0"/>
    <s v="NA"/>
    <s v="MnPrv"/>
    <n v="7"/>
    <x v="0"/>
    <s v="WD"/>
    <s v="Normal"/>
    <x v="35"/>
  </r>
  <r>
    <n v="211"/>
    <n v="30"/>
    <x v="0"/>
    <n v="67"/>
    <n v="5604"/>
    <s v="Pave"/>
    <s v="Reg"/>
    <s v="Lvl"/>
    <s v="AllPub"/>
    <s v="Inside"/>
    <x v="15"/>
    <s v="Norm"/>
    <x v="0"/>
    <s v="1Story"/>
    <n v="5"/>
    <x v="82"/>
    <n v="1950"/>
    <s v="Gable"/>
    <s v="CompShg"/>
    <s v="Stucco"/>
    <s v="TA"/>
    <s v="CBlock"/>
    <s v="TA"/>
    <s v="No"/>
    <n v="864"/>
    <s v="TA"/>
    <s v="N"/>
    <n v="864"/>
    <n v="1"/>
    <n v="1"/>
    <n v="2"/>
    <n v="1"/>
    <s v="TA"/>
    <n v="5"/>
    <n v="0"/>
    <s v="NA"/>
    <s v="NA"/>
    <s v="NA"/>
    <n v="0"/>
    <n v="0"/>
    <s v="NA"/>
    <s v="Y"/>
    <n v="0"/>
    <n v="0"/>
    <n v="96"/>
    <n v="0"/>
    <n v="0"/>
    <n v="0"/>
    <s v="NA"/>
    <s v="NA"/>
    <n v="4"/>
    <x v="0"/>
    <s v="WD"/>
    <s v="Normal"/>
    <x v="165"/>
  </r>
  <r>
    <n v="212"/>
    <n v="20"/>
    <x v="0"/>
    <n v="83"/>
    <n v="10420"/>
    <s v="Pave"/>
    <s v="Reg"/>
    <s v="Lvl"/>
    <s v="AllPub"/>
    <s v="Corner"/>
    <x v="15"/>
    <s v="Norm"/>
    <x v="0"/>
    <s v="1Story"/>
    <n v="6"/>
    <x v="51"/>
    <n v="2009"/>
    <s v="Gable"/>
    <s v="CompShg"/>
    <s v="VinylSd"/>
    <s v="TA"/>
    <s v="PConc"/>
    <s v="Gd"/>
    <s v="Mn"/>
    <n v="1212"/>
    <s v="Ex"/>
    <s v="Y"/>
    <n v="1212"/>
    <n v="0"/>
    <n v="2"/>
    <n v="3"/>
    <n v="1"/>
    <s v="Gd"/>
    <n v="6"/>
    <n v="0"/>
    <s v="NA"/>
    <s v="Attchd"/>
    <s v="RFn"/>
    <n v="2"/>
    <n v="460"/>
    <s v="TA"/>
    <s v="Y"/>
    <n v="100"/>
    <n v="22"/>
    <n v="0"/>
    <n v="0"/>
    <n v="0"/>
    <n v="0"/>
    <s v="NA"/>
    <s v="NA"/>
    <n v="3"/>
    <x v="4"/>
    <s v="WD"/>
    <s v="Normal"/>
    <x v="166"/>
  </r>
  <r>
    <n v="213"/>
    <n v="60"/>
    <x v="3"/>
    <n v="72"/>
    <n v="8640"/>
    <s v="Pave"/>
    <s v="Reg"/>
    <s v="Lvl"/>
    <s v="AllPub"/>
    <s v="Inside"/>
    <x v="5"/>
    <s v="Norm"/>
    <x v="0"/>
    <s v="2Story"/>
    <n v="7"/>
    <x v="51"/>
    <n v="2009"/>
    <s v="Gable"/>
    <s v="CompShg"/>
    <s v="VinylSd"/>
    <s v="TA"/>
    <s v="PConc"/>
    <s v="Gd"/>
    <s v="No"/>
    <n v="900"/>
    <s v="Ex"/>
    <s v="Y"/>
    <n v="1852"/>
    <n v="1"/>
    <n v="2.2999999999999998"/>
    <n v="3"/>
    <n v="1"/>
    <s v="Gd"/>
    <n v="7"/>
    <n v="1"/>
    <s v="TA"/>
    <s v="Attchd"/>
    <s v="RFn"/>
    <n v="2"/>
    <n v="644"/>
    <s v="TA"/>
    <s v="Y"/>
    <n v="168"/>
    <n v="108"/>
    <n v="0"/>
    <n v="0"/>
    <n v="0"/>
    <n v="0"/>
    <s v="NA"/>
    <s v="NA"/>
    <n v="7"/>
    <x v="3"/>
    <s v="New"/>
    <s v="Partial"/>
    <x v="167"/>
  </r>
  <r>
    <n v="214"/>
    <n v="20"/>
    <x v="0"/>
    <n v="43"/>
    <n v="13568"/>
    <s v="Pave"/>
    <s v="IR2"/>
    <s v="Lvl"/>
    <s v="AllPub"/>
    <s v="CulDSac"/>
    <x v="0"/>
    <s v="Norm"/>
    <x v="0"/>
    <s v="1Story"/>
    <n v="5"/>
    <x v="49"/>
    <n v="1995"/>
    <s v="Gable"/>
    <s v="CompShg"/>
    <s v="VinylSd"/>
    <s v="TA"/>
    <s v="PConc"/>
    <s v="Gd"/>
    <s v="No"/>
    <n v="990"/>
    <s v="Ex"/>
    <s v="Y"/>
    <n v="990"/>
    <n v="0.3"/>
    <n v="1"/>
    <n v="3"/>
    <n v="1"/>
    <s v="TA"/>
    <n v="5"/>
    <n v="0"/>
    <s v="NA"/>
    <s v="Attchd"/>
    <s v="Unf"/>
    <n v="2"/>
    <n v="576"/>
    <s v="TA"/>
    <s v="Y"/>
    <n v="224"/>
    <n v="0"/>
    <n v="0"/>
    <n v="0"/>
    <n v="0"/>
    <n v="0"/>
    <s v="NA"/>
    <s v="NA"/>
    <n v="7"/>
    <x v="2"/>
    <s v="WD"/>
    <s v="Normal"/>
    <x v="168"/>
  </r>
  <r>
    <n v="215"/>
    <n v="60"/>
    <x v="0"/>
    <s v="NA"/>
    <n v="10900"/>
    <s v="Pave"/>
    <s v="IR1"/>
    <s v="Lvl"/>
    <s v="AllPub"/>
    <s v="FR2"/>
    <x v="0"/>
    <s v="Norm"/>
    <x v="0"/>
    <s v="2Story"/>
    <n v="6"/>
    <x v="54"/>
    <n v="1977"/>
    <s v="Gable"/>
    <s v="CompShg"/>
    <s v="HdBoard"/>
    <s v="TA"/>
    <s v="CBlock"/>
    <s v="Gd"/>
    <s v="No"/>
    <n v="689"/>
    <s v="Ex"/>
    <s v="Y"/>
    <n v="1392"/>
    <n v="0"/>
    <n v="1.3"/>
    <n v="3"/>
    <n v="1"/>
    <s v="TA"/>
    <n v="6"/>
    <n v="0"/>
    <s v="NA"/>
    <s v="Attchd"/>
    <s v="Fin"/>
    <n v="1"/>
    <n v="299"/>
    <s v="TA"/>
    <s v="Y"/>
    <n v="0"/>
    <n v="36"/>
    <n v="0"/>
    <n v="0"/>
    <n v="0"/>
    <n v="0"/>
    <s v="NA"/>
    <s v="MnPrv"/>
    <n v="3"/>
    <x v="4"/>
    <s v="WD"/>
    <s v="Normal"/>
    <x v="169"/>
  </r>
  <r>
    <n v="216"/>
    <n v="20"/>
    <x v="0"/>
    <n v="72"/>
    <n v="10011"/>
    <s v="Pave"/>
    <s v="IR1"/>
    <s v="Lvl"/>
    <s v="AllPub"/>
    <s v="Inside"/>
    <x v="11"/>
    <s v="Norm"/>
    <x v="0"/>
    <s v="1Story"/>
    <n v="5"/>
    <x v="24"/>
    <n v="1996"/>
    <s v="Gable"/>
    <s v="CompShg"/>
    <s v="HdBoard"/>
    <s v="TA"/>
    <s v="CBlock"/>
    <s v="TA"/>
    <s v="No"/>
    <n v="1070"/>
    <s v="TA"/>
    <s v="Y"/>
    <n v="1236"/>
    <n v="0.3"/>
    <n v="1"/>
    <n v="2"/>
    <n v="1"/>
    <s v="Gd"/>
    <n v="6"/>
    <n v="1"/>
    <s v="Fa"/>
    <s v="Attchd"/>
    <s v="Unf"/>
    <n v="1"/>
    <n v="447"/>
    <s v="TA"/>
    <s v="Y"/>
    <n v="0"/>
    <n v="0"/>
    <n v="0"/>
    <n v="0"/>
    <n v="0"/>
    <n v="0"/>
    <s v="NA"/>
    <s v="MnPrv"/>
    <n v="5"/>
    <x v="2"/>
    <s v="WD"/>
    <s v="Normal"/>
    <x v="170"/>
  </r>
  <r>
    <n v="217"/>
    <n v="20"/>
    <x v="0"/>
    <n v="65"/>
    <n v="8450"/>
    <s v="Pave"/>
    <s v="Reg"/>
    <s v="Lvl"/>
    <s v="AllPub"/>
    <s v="Inside"/>
    <x v="0"/>
    <s v="Norm"/>
    <x v="0"/>
    <s v="1Story"/>
    <n v="7"/>
    <x v="6"/>
    <n v="2004"/>
    <s v="Gable"/>
    <s v="CompShg"/>
    <s v="VinylSd"/>
    <s v="Gd"/>
    <s v="PConc"/>
    <s v="Gd"/>
    <s v="Mn"/>
    <n v="1436"/>
    <s v="Ex"/>
    <s v="Y"/>
    <n v="1436"/>
    <n v="1"/>
    <n v="2"/>
    <n v="3"/>
    <n v="1"/>
    <s v="Gd"/>
    <n v="8"/>
    <n v="0"/>
    <s v="NA"/>
    <s v="Attchd"/>
    <s v="Unf"/>
    <n v="2"/>
    <n v="484"/>
    <s v="TA"/>
    <s v="Y"/>
    <n v="139"/>
    <n v="98"/>
    <n v="0"/>
    <n v="0"/>
    <n v="0"/>
    <n v="0"/>
    <s v="NA"/>
    <s v="NA"/>
    <n v="4"/>
    <x v="0"/>
    <s v="WD"/>
    <s v="Normal"/>
    <x v="171"/>
  </r>
  <r>
    <n v="218"/>
    <n v="70"/>
    <x v="1"/>
    <n v="57"/>
    <n v="9906"/>
    <s v="Pave"/>
    <s v="Reg"/>
    <s v="Lvl"/>
    <s v="AllPub"/>
    <s v="Inside"/>
    <x v="7"/>
    <s v="Norm"/>
    <x v="0"/>
    <s v="2Story"/>
    <n v="4"/>
    <x v="82"/>
    <n v="1950"/>
    <s v="Gable"/>
    <s v="CompShg"/>
    <s v="MetalSd"/>
    <s v="TA"/>
    <s v="CBlock"/>
    <s v="TA"/>
    <s v="No"/>
    <n v="686"/>
    <s v="Fa"/>
    <s v="N"/>
    <n v="1328"/>
    <n v="0"/>
    <n v="1"/>
    <n v="3"/>
    <n v="1"/>
    <s v="TA"/>
    <n v="8"/>
    <n v="0"/>
    <s v="NA"/>
    <s v="Detchd"/>
    <s v="Unf"/>
    <n v="1"/>
    <n v="210"/>
    <s v="TA"/>
    <s v="Y"/>
    <n v="0"/>
    <n v="172"/>
    <n v="60"/>
    <n v="0"/>
    <n v="0"/>
    <n v="0"/>
    <s v="NA"/>
    <s v="NA"/>
    <n v="9"/>
    <x v="2"/>
    <s v="WD"/>
    <s v="Family"/>
    <x v="172"/>
  </r>
  <r>
    <n v="219"/>
    <n v="50"/>
    <x v="0"/>
    <s v="NA"/>
    <n v="15660"/>
    <s v="Pave"/>
    <s v="IR1"/>
    <s v="Lvl"/>
    <s v="AllPub"/>
    <s v="Corner"/>
    <x v="2"/>
    <s v="Norm"/>
    <x v="0"/>
    <s v="1.5Fin"/>
    <n v="7"/>
    <x v="9"/>
    <n v="2006"/>
    <s v="Gable"/>
    <s v="CompShg"/>
    <s v="VinylSd"/>
    <s v="Gd"/>
    <s v="CBlock"/>
    <s v="TA"/>
    <s v="No"/>
    <n v="798"/>
    <s v="Ex"/>
    <s v="Y"/>
    <n v="1954"/>
    <n v="0.3"/>
    <n v="1.3"/>
    <n v="3"/>
    <n v="1"/>
    <s v="Gd"/>
    <n v="8"/>
    <n v="2"/>
    <s v="TA"/>
    <s v="Attchd"/>
    <s v="Unf"/>
    <n v="2"/>
    <n v="431"/>
    <s v="TA"/>
    <s v="Y"/>
    <n v="0"/>
    <n v="119"/>
    <n v="150"/>
    <n v="0"/>
    <n v="0"/>
    <n v="0"/>
    <s v="NA"/>
    <s v="NA"/>
    <n v="5"/>
    <x v="0"/>
    <s v="WD"/>
    <s v="Normal"/>
    <x v="173"/>
  </r>
  <r>
    <n v="220"/>
    <n v="120"/>
    <x v="0"/>
    <n v="43"/>
    <n v="3010"/>
    <s v="Pave"/>
    <s v="Reg"/>
    <s v="Lvl"/>
    <s v="AllPub"/>
    <s v="Inside"/>
    <x v="21"/>
    <s v="Norm"/>
    <x v="3"/>
    <s v="1Story"/>
    <n v="7"/>
    <x v="11"/>
    <n v="2006"/>
    <s v="Gable"/>
    <s v="CompShg"/>
    <s v="VinylSd"/>
    <s v="Gd"/>
    <s v="PConc"/>
    <s v="Gd"/>
    <s v="Av"/>
    <n v="1248"/>
    <s v="Ex"/>
    <s v="Y"/>
    <n v="1248"/>
    <n v="0"/>
    <n v="2"/>
    <n v="2"/>
    <n v="1"/>
    <s v="Gd"/>
    <n v="5"/>
    <n v="0"/>
    <s v="NA"/>
    <s v="Attchd"/>
    <s v="Fin"/>
    <n v="2"/>
    <n v="438"/>
    <s v="TA"/>
    <s v="Y"/>
    <n v="108"/>
    <n v="0"/>
    <n v="0"/>
    <n v="0"/>
    <n v="0"/>
    <n v="0"/>
    <s v="NA"/>
    <s v="NA"/>
    <n v="3"/>
    <x v="2"/>
    <s v="New"/>
    <s v="Partial"/>
    <x v="174"/>
  </r>
  <r>
    <n v="221"/>
    <n v="20"/>
    <x v="0"/>
    <n v="73"/>
    <n v="8990"/>
    <s v="Pave"/>
    <s v="IR1"/>
    <s v="Lvl"/>
    <s v="AllPub"/>
    <s v="Inside"/>
    <x v="0"/>
    <s v="Norm"/>
    <x v="0"/>
    <s v="1Story"/>
    <n v="7"/>
    <x v="13"/>
    <n v="2006"/>
    <s v="Gable"/>
    <s v="CompShg"/>
    <s v="VinylSd"/>
    <s v="Gd"/>
    <s v="PConc"/>
    <s v="Gd"/>
    <s v="Mn"/>
    <n v="1498"/>
    <s v="Ex"/>
    <s v="Y"/>
    <n v="1498"/>
    <n v="0"/>
    <n v="2"/>
    <n v="2"/>
    <n v="1"/>
    <s v="Gd"/>
    <n v="5"/>
    <n v="0"/>
    <s v="NA"/>
    <s v="Attchd"/>
    <s v="RFn"/>
    <n v="2"/>
    <n v="675"/>
    <s v="TA"/>
    <s v="Y"/>
    <n v="351"/>
    <n v="33"/>
    <n v="0"/>
    <n v="0"/>
    <n v="0"/>
    <n v="0"/>
    <s v="NA"/>
    <s v="NA"/>
    <n v="4"/>
    <x v="2"/>
    <s v="New"/>
    <s v="Partial"/>
    <x v="175"/>
  </r>
  <r>
    <n v="222"/>
    <n v="60"/>
    <x v="0"/>
    <s v="NA"/>
    <n v="8068"/>
    <s v="Pave"/>
    <s v="IR1"/>
    <s v="Lvl"/>
    <s v="AllPub"/>
    <s v="Inside"/>
    <x v="17"/>
    <s v="Norm"/>
    <x v="0"/>
    <s v="2Story"/>
    <n v="6"/>
    <x v="20"/>
    <n v="2002"/>
    <s v="Gable"/>
    <s v="CompShg"/>
    <s v="VinylSd"/>
    <s v="Gd"/>
    <s v="PConc"/>
    <s v="Gd"/>
    <s v="No"/>
    <n v="1010"/>
    <s v="Ex"/>
    <s v="Y"/>
    <n v="2267"/>
    <n v="0"/>
    <n v="2.2999999999999998"/>
    <n v="4"/>
    <n v="1"/>
    <s v="Gd"/>
    <n v="8"/>
    <n v="1"/>
    <s v="TA"/>
    <s v="BuiltIn"/>
    <s v="RFn"/>
    <n v="2"/>
    <n v="390"/>
    <s v="TA"/>
    <s v="Y"/>
    <n v="120"/>
    <n v="46"/>
    <n v="0"/>
    <n v="0"/>
    <n v="0"/>
    <n v="0"/>
    <s v="NA"/>
    <s v="NA"/>
    <n v="12"/>
    <x v="3"/>
    <s v="ConLI"/>
    <s v="Normal"/>
    <x v="7"/>
  </r>
  <r>
    <n v="223"/>
    <n v="60"/>
    <x v="0"/>
    <n v="85"/>
    <n v="11475"/>
    <s v="Pave"/>
    <s v="Reg"/>
    <s v="Lvl"/>
    <s v="AllPub"/>
    <s v="Inside"/>
    <x v="6"/>
    <s v="RRAn"/>
    <x v="0"/>
    <s v="2Story"/>
    <n v="6"/>
    <x v="34"/>
    <n v="1975"/>
    <s v="Gable"/>
    <s v="CompShg"/>
    <s v="VinylSd"/>
    <s v="TA"/>
    <s v="CBlock"/>
    <s v="Gd"/>
    <s v="No"/>
    <n v="713"/>
    <s v="TA"/>
    <s v="Y"/>
    <n v="1552"/>
    <n v="1"/>
    <n v="2.2999999999999998"/>
    <n v="3"/>
    <n v="1"/>
    <s v="TA"/>
    <n v="6"/>
    <n v="1"/>
    <s v="TA"/>
    <s v="Attchd"/>
    <s v="RFn"/>
    <n v="2"/>
    <n v="434"/>
    <s v="TA"/>
    <s v="Y"/>
    <n v="209"/>
    <n v="208"/>
    <n v="0"/>
    <n v="0"/>
    <n v="0"/>
    <n v="0"/>
    <s v="NA"/>
    <s v="MnPrv"/>
    <n v="2"/>
    <x v="2"/>
    <s v="WD"/>
    <s v="Normal"/>
    <x v="31"/>
  </r>
  <r>
    <n v="224"/>
    <n v="20"/>
    <x v="0"/>
    <n v="70"/>
    <n v="10500"/>
    <s v="Pave"/>
    <s v="Reg"/>
    <s v="Lvl"/>
    <s v="AllPub"/>
    <s v="FR2"/>
    <x v="11"/>
    <s v="Norm"/>
    <x v="0"/>
    <s v="1Story"/>
    <n v="4"/>
    <x v="63"/>
    <n v="1971"/>
    <s v="Gable"/>
    <s v="CompShg"/>
    <s v="HdBoard"/>
    <s v="TA"/>
    <s v="CBlock"/>
    <s v="TA"/>
    <s v="No"/>
    <n v="864"/>
    <s v="Gd"/>
    <s v="Y"/>
    <n v="864"/>
    <n v="0"/>
    <n v="1"/>
    <n v="2"/>
    <n v="1"/>
    <s v="TA"/>
    <n v="4"/>
    <n v="0"/>
    <s v="NA"/>
    <s v="Detchd"/>
    <s v="Unf"/>
    <n v="2"/>
    <n v="576"/>
    <s v="TA"/>
    <s v="Y"/>
    <n v="216"/>
    <n v="0"/>
    <n v="0"/>
    <n v="0"/>
    <n v="0"/>
    <n v="0"/>
    <s v="NA"/>
    <s v="NA"/>
    <n v="3"/>
    <x v="3"/>
    <s v="WD"/>
    <s v="Abnorml"/>
    <x v="176"/>
  </r>
  <r>
    <n v="225"/>
    <n v="20"/>
    <x v="0"/>
    <n v="103"/>
    <n v="13472"/>
    <s v="Pave"/>
    <s v="Reg"/>
    <s v="Lvl"/>
    <s v="AllPub"/>
    <s v="Inside"/>
    <x v="10"/>
    <s v="Norm"/>
    <x v="0"/>
    <s v="1Story"/>
    <n v="10"/>
    <x v="0"/>
    <n v="2003"/>
    <s v="Hip"/>
    <s v="CompShg"/>
    <s v="VinylSd"/>
    <s v="Ex"/>
    <s v="PConc"/>
    <s v="Ex"/>
    <s v="Gd"/>
    <n v="2392"/>
    <s v="Ex"/>
    <s v="Y"/>
    <n v="2392"/>
    <n v="0"/>
    <n v="2"/>
    <n v="3"/>
    <n v="1"/>
    <s v="Ex"/>
    <n v="8"/>
    <n v="1"/>
    <s v="Ex"/>
    <s v="Attchd"/>
    <s v="Fin"/>
    <n v="3"/>
    <n v="968"/>
    <s v="TA"/>
    <s v="Y"/>
    <n v="248"/>
    <n v="105"/>
    <n v="0"/>
    <n v="0"/>
    <n v="0"/>
    <n v="0"/>
    <s v="NA"/>
    <s v="NA"/>
    <n v="6"/>
    <x v="3"/>
    <s v="WD"/>
    <s v="Normal"/>
    <x v="177"/>
  </r>
  <r>
    <n v="226"/>
    <n v="160"/>
    <x v="1"/>
    <n v="21"/>
    <n v="1680"/>
    <s v="Pave"/>
    <s v="Reg"/>
    <s v="Lvl"/>
    <s v="AllPub"/>
    <s v="Inside"/>
    <x v="22"/>
    <s v="Norm"/>
    <x v="4"/>
    <s v="2Story"/>
    <n v="5"/>
    <x v="63"/>
    <n v="1971"/>
    <s v="Gable"/>
    <s v="CompShg"/>
    <s v="HdBoard"/>
    <s v="TA"/>
    <s v="CBlock"/>
    <s v="TA"/>
    <s v="No"/>
    <n v="630"/>
    <s v="TA"/>
    <s v="Y"/>
    <n v="1302"/>
    <n v="0"/>
    <n v="2.2999999999999998"/>
    <n v="3"/>
    <n v="1"/>
    <s v="TA"/>
    <n v="6"/>
    <n v="0"/>
    <s v="NA"/>
    <s v="Detchd"/>
    <s v="Unf"/>
    <n v="1"/>
    <n v="280"/>
    <s v="TA"/>
    <s v="Y"/>
    <n v="0"/>
    <n v="0"/>
    <n v="0"/>
    <n v="0"/>
    <n v="0"/>
    <n v="0"/>
    <s v="NA"/>
    <s v="NA"/>
    <n v="5"/>
    <x v="3"/>
    <s v="COD"/>
    <s v="Abnorml"/>
    <x v="162"/>
  </r>
  <r>
    <n v="227"/>
    <n v="60"/>
    <x v="0"/>
    <n v="82"/>
    <n v="9950"/>
    <s v="Pave"/>
    <s v="IR1"/>
    <s v="Lvl"/>
    <s v="AllPub"/>
    <s v="Inside"/>
    <x v="3"/>
    <s v="Norm"/>
    <x v="0"/>
    <s v="2Story"/>
    <n v="7"/>
    <x v="49"/>
    <n v="1995"/>
    <s v="Gable"/>
    <s v="CompShg"/>
    <s v="VinylSd"/>
    <s v="Gd"/>
    <s v="PConc"/>
    <s v="Gd"/>
    <s v="No"/>
    <n v="1203"/>
    <s v="Ex"/>
    <s v="Y"/>
    <n v="2520"/>
    <n v="0"/>
    <n v="2.2999999999999998"/>
    <n v="4"/>
    <n v="1"/>
    <s v="Gd"/>
    <n v="9"/>
    <n v="1"/>
    <s v="TA"/>
    <s v="Attchd"/>
    <s v="RFn"/>
    <n v="3"/>
    <n v="721"/>
    <s v="TA"/>
    <s v="Y"/>
    <n v="224"/>
    <n v="114"/>
    <n v="0"/>
    <n v="0"/>
    <n v="0"/>
    <n v="0"/>
    <s v="NA"/>
    <s v="NA"/>
    <n v="6"/>
    <x v="1"/>
    <s v="WD"/>
    <s v="Abnorml"/>
    <x v="178"/>
  </r>
  <r>
    <n v="228"/>
    <n v="160"/>
    <x v="1"/>
    <n v="21"/>
    <n v="1869"/>
    <s v="Pave"/>
    <s v="Reg"/>
    <s v="Lvl"/>
    <s v="AllPub"/>
    <s v="Inside"/>
    <x v="22"/>
    <s v="Norm"/>
    <x v="4"/>
    <s v="2Story"/>
    <n v="6"/>
    <x v="16"/>
    <n v="1970"/>
    <s v="Gable"/>
    <s v="CompShg"/>
    <s v="HdBoard"/>
    <s v="TA"/>
    <s v="CBlock"/>
    <s v="TA"/>
    <s v="No"/>
    <n v="483"/>
    <s v="TA"/>
    <s v="Y"/>
    <n v="987"/>
    <n v="0"/>
    <n v="1.3"/>
    <n v="2"/>
    <n v="1"/>
    <s v="TA"/>
    <n v="5"/>
    <n v="0"/>
    <s v="NA"/>
    <s v="Detchd"/>
    <s v="Unf"/>
    <n v="1"/>
    <n v="280"/>
    <s v="TA"/>
    <s v="Y"/>
    <n v="0"/>
    <n v="0"/>
    <n v="0"/>
    <n v="0"/>
    <n v="0"/>
    <n v="0"/>
    <s v="NA"/>
    <s v="NA"/>
    <n v="9"/>
    <x v="0"/>
    <s v="WD"/>
    <s v="Normal"/>
    <x v="179"/>
  </r>
  <r>
    <n v="229"/>
    <n v="20"/>
    <x v="0"/>
    <n v="70"/>
    <n v="8521"/>
    <s v="Pave"/>
    <s v="Reg"/>
    <s v="Lvl"/>
    <s v="AllPub"/>
    <s v="FR2"/>
    <x v="9"/>
    <s v="Feedr"/>
    <x v="0"/>
    <s v="1Story"/>
    <n v="5"/>
    <x v="17"/>
    <n v="1967"/>
    <s v="Gable"/>
    <s v="CompShg"/>
    <s v="HdBoard"/>
    <s v="TA"/>
    <s v="CBlock"/>
    <s v="TA"/>
    <s v="No"/>
    <n v="912"/>
    <s v="TA"/>
    <s v="Y"/>
    <n v="912"/>
    <n v="0"/>
    <n v="1"/>
    <n v="3"/>
    <n v="1"/>
    <s v="TA"/>
    <n v="5"/>
    <n v="1"/>
    <s v="Fa"/>
    <s v="Detchd"/>
    <s v="Unf"/>
    <n v="1"/>
    <n v="336"/>
    <s v="TA"/>
    <s v="Y"/>
    <n v="0"/>
    <n v="0"/>
    <n v="0"/>
    <n v="0"/>
    <n v="0"/>
    <n v="0"/>
    <s v="NA"/>
    <s v="MnPrv"/>
    <n v="5"/>
    <x v="4"/>
    <s v="WD"/>
    <s v="Normal"/>
    <x v="122"/>
  </r>
  <r>
    <n v="230"/>
    <n v="120"/>
    <x v="0"/>
    <n v="43"/>
    <n v="3182"/>
    <s v="Pave"/>
    <s v="Reg"/>
    <s v="Lvl"/>
    <s v="AllPub"/>
    <s v="Inside"/>
    <x v="21"/>
    <s v="Norm"/>
    <x v="3"/>
    <s v="1Story"/>
    <n v="7"/>
    <x v="11"/>
    <n v="2006"/>
    <s v="Gable"/>
    <s v="CompShg"/>
    <s v="VinylSd"/>
    <s v="Gd"/>
    <s v="PConc"/>
    <s v="Gd"/>
    <s v="Av"/>
    <n v="1373"/>
    <s v="Ex"/>
    <s v="Y"/>
    <n v="1555"/>
    <n v="0"/>
    <n v="2"/>
    <n v="2"/>
    <n v="1"/>
    <s v="Gd"/>
    <n v="7"/>
    <n v="1"/>
    <s v="TA"/>
    <s v="Attchd"/>
    <s v="Fin"/>
    <n v="2"/>
    <n v="430"/>
    <s v="TA"/>
    <s v="Y"/>
    <n v="143"/>
    <n v="20"/>
    <n v="0"/>
    <n v="0"/>
    <n v="0"/>
    <n v="0"/>
    <s v="NA"/>
    <s v="NA"/>
    <n v="5"/>
    <x v="3"/>
    <s v="WD"/>
    <s v="Normal"/>
    <x v="180"/>
  </r>
  <r>
    <n v="231"/>
    <n v="20"/>
    <x v="0"/>
    <n v="73"/>
    <n v="8760"/>
    <s v="Pave"/>
    <s v="Reg"/>
    <s v="Lvl"/>
    <s v="AllPub"/>
    <s v="Inside"/>
    <x v="11"/>
    <s v="Norm"/>
    <x v="0"/>
    <s v="1Story"/>
    <n v="6"/>
    <x v="28"/>
    <n v="1959"/>
    <s v="Hip"/>
    <s v="CompShg"/>
    <s v="MetalSd"/>
    <s v="TA"/>
    <s v="CBlock"/>
    <s v="TA"/>
    <s v="No"/>
    <n v="1194"/>
    <s v="TA"/>
    <s v="Y"/>
    <n v="1194"/>
    <n v="1"/>
    <n v="1"/>
    <n v="3"/>
    <n v="1"/>
    <s v="TA"/>
    <n v="6"/>
    <n v="0"/>
    <s v="NA"/>
    <s v="Attchd"/>
    <s v="RFn"/>
    <n v="1"/>
    <n v="312"/>
    <s v="TA"/>
    <s v="Y"/>
    <n v="0"/>
    <n v="0"/>
    <n v="120"/>
    <n v="0"/>
    <n v="0"/>
    <n v="0"/>
    <s v="NA"/>
    <s v="NA"/>
    <n v="4"/>
    <x v="4"/>
    <s v="WD"/>
    <s v="Normal"/>
    <x v="181"/>
  </r>
  <r>
    <n v="232"/>
    <n v="60"/>
    <x v="0"/>
    <n v="174"/>
    <n v="15138"/>
    <s v="Pave"/>
    <s v="IR1"/>
    <s v="Lvl"/>
    <s v="AllPub"/>
    <s v="Inside"/>
    <x v="3"/>
    <s v="Norm"/>
    <x v="0"/>
    <s v="2Story"/>
    <n v="8"/>
    <x v="49"/>
    <n v="1996"/>
    <s v="Gable"/>
    <s v="CompShg"/>
    <s v="VinylSd"/>
    <s v="Gd"/>
    <s v="PConc"/>
    <s v="Gd"/>
    <s v="No"/>
    <n v="1462"/>
    <s v="Ex"/>
    <s v="Y"/>
    <n v="2794"/>
    <n v="1"/>
    <n v="2.2999999999999998"/>
    <n v="4"/>
    <n v="1"/>
    <s v="Ex"/>
    <n v="9"/>
    <n v="1"/>
    <s v="TA"/>
    <s v="Attchd"/>
    <s v="Fin"/>
    <n v="3"/>
    <n v="810"/>
    <s v="TA"/>
    <s v="Y"/>
    <n v="0"/>
    <n v="146"/>
    <n v="202"/>
    <n v="0"/>
    <n v="0"/>
    <n v="0"/>
    <s v="NA"/>
    <s v="NA"/>
    <n v="7"/>
    <x v="3"/>
    <s v="WD"/>
    <s v="Normal"/>
    <x v="182"/>
  </r>
  <r>
    <n v="233"/>
    <n v="160"/>
    <x v="1"/>
    <n v="21"/>
    <n v="1680"/>
    <s v="Pave"/>
    <s v="Reg"/>
    <s v="Lvl"/>
    <s v="AllPub"/>
    <s v="Inside"/>
    <x v="22"/>
    <s v="Norm"/>
    <x v="4"/>
    <s v="2Story"/>
    <n v="6"/>
    <x v="41"/>
    <n v="1972"/>
    <s v="Gable"/>
    <s v="CompShg"/>
    <s v="HdBoard"/>
    <s v="TA"/>
    <s v="CBlock"/>
    <s v="TA"/>
    <s v="No"/>
    <n v="483"/>
    <s v="TA"/>
    <s v="Y"/>
    <n v="987"/>
    <n v="0"/>
    <n v="1.3"/>
    <n v="2"/>
    <n v="1"/>
    <s v="TA"/>
    <n v="5"/>
    <n v="1"/>
    <s v="Po"/>
    <s v="Attchd"/>
    <s v="Unf"/>
    <n v="1"/>
    <n v="288"/>
    <s v="TA"/>
    <s v="Y"/>
    <n v="0"/>
    <n v="0"/>
    <n v="0"/>
    <n v="0"/>
    <n v="0"/>
    <n v="0"/>
    <s v="NA"/>
    <s v="NA"/>
    <n v="6"/>
    <x v="2"/>
    <s v="WD"/>
    <s v="Normal"/>
    <x v="183"/>
  </r>
  <r>
    <n v="234"/>
    <n v="20"/>
    <x v="0"/>
    <n v="75"/>
    <n v="10650"/>
    <s v="Pave"/>
    <s v="Reg"/>
    <s v="Lvl"/>
    <s v="AllPub"/>
    <s v="Corner"/>
    <x v="0"/>
    <s v="Norm"/>
    <x v="0"/>
    <s v="1Story"/>
    <n v="5"/>
    <x v="1"/>
    <n v="1976"/>
    <s v="Gable"/>
    <s v="CompShg"/>
    <s v="HdBoard"/>
    <s v="TA"/>
    <s v="CBlock"/>
    <s v="TA"/>
    <s v="Av"/>
    <n v="894"/>
    <s v="TA"/>
    <s v="Y"/>
    <n v="894"/>
    <n v="1"/>
    <n v="1"/>
    <n v="3"/>
    <n v="1"/>
    <s v="TA"/>
    <n v="5"/>
    <n v="0"/>
    <s v="NA"/>
    <s v="Attchd"/>
    <s v="Unf"/>
    <n v="1"/>
    <n v="308"/>
    <s v="TA"/>
    <s v="Y"/>
    <n v="365"/>
    <n v="0"/>
    <n v="0"/>
    <n v="0"/>
    <n v="0"/>
    <n v="0"/>
    <s v="NA"/>
    <s v="MnPrv"/>
    <n v="2"/>
    <x v="4"/>
    <s v="WD"/>
    <s v="Normal"/>
    <x v="184"/>
  </r>
  <r>
    <n v="235"/>
    <n v="60"/>
    <x v="0"/>
    <s v="NA"/>
    <n v="7851"/>
    <s v="Pave"/>
    <s v="Reg"/>
    <s v="Lvl"/>
    <s v="AllPub"/>
    <s v="Inside"/>
    <x v="17"/>
    <s v="Norm"/>
    <x v="0"/>
    <s v="2Story"/>
    <n v="6"/>
    <x v="20"/>
    <n v="2002"/>
    <s v="Gable"/>
    <s v="CompShg"/>
    <s v="VinylSd"/>
    <s v="Gd"/>
    <s v="PConc"/>
    <s v="Gd"/>
    <s v="No"/>
    <n v="860"/>
    <s v="Ex"/>
    <s v="Y"/>
    <n v="1960"/>
    <n v="1"/>
    <n v="2.2999999999999998"/>
    <n v="4"/>
    <n v="1"/>
    <s v="Gd"/>
    <n v="8"/>
    <n v="2"/>
    <s v="TA"/>
    <s v="BuiltIn"/>
    <s v="Fin"/>
    <n v="2"/>
    <n v="440"/>
    <s v="TA"/>
    <s v="Y"/>
    <n v="288"/>
    <n v="48"/>
    <n v="0"/>
    <n v="0"/>
    <n v="0"/>
    <n v="0"/>
    <s v="NA"/>
    <s v="NA"/>
    <n v="5"/>
    <x v="4"/>
    <s v="WD"/>
    <s v="Normal"/>
    <x v="185"/>
  </r>
  <r>
    <n v="236"/>
    <n v="160"/>
    <x v="1"/>
    <n v="21"/>
    <n v="1680"/>
    <s v="Pave"/>
    <s v="Reg"/>
    <s v="Lvl"/>
    <s v="AllPub"/>
    <s v="Inside"/>
    <x v="22"/>
    <s v="Norm"/>
    <x v="3"/>
    <s v="2Story"/>
    <n v="6"/>
    <x v="63"/>
    <n v="1971"/>
    <s v="Gable"/>
    <s v="CompShg"/>
    <s v="HdBoard"/>
    <s v="TA"/>
    <s v="CBlock"/>
    <s v="TA"/>
    <s v="No"/>
    <n v="483"/>
    <s v="TA"/>
    <s v="Y"/>
    <n v="987"/>
    <n v="0"/>
    <n v="1.3"/>
    <n v="2"/>
    <n v="1"/>
    <s v="TA"/>
    <n v="5"/>
    <n v="0"/>
    <s v="NA"/>
    <s v="Detchd"/>
    <s v="Unf"/>
    <n v="1"/>
    <n v="264"/>
    <s v="TA"/>
    <s v="Y"/>
    <n v="0"/>
    <n v="0"/>
    <n v="0"/>
    <n v="0"/>
    <n v="0"/>
    <n v="0"/>
    <s v="NA"/>
    <s v="NA"/>
    <n v="8"/>
    <x v="0"/>
    <s v="WD"/>
    <s v="Normal"/>
    <x v="186"/>
  </r>
  <r>
    <n v="237"/>
    <n v="20"/>
    <x v="0"/>
    <n v="65"/>
    <n v="8773"/>
    <s v="Pave"/>
    <s v="Reg"/>
    <s v="Lvl"/>
    <s v="AllPub"/>
    <s v="FR2"/>
    <x v="0"/>
    <s v="Norm"/>
    <x v="0"/>
    <s v="1Story"/>
    <n v="7"/>
    <x v="6"/>
    <n v="2004"/>
    <s v="Gable"/>
    <s v="CompShg"/>
    <s v="VinylSd"/>
    <s v="Gd"/>
    <s v="PConc"/>
    <s v="Gd"/>
    <s v="Av"/>
    <n v="1414"/>
    <s v="Ex"/>
    <s v="Y"/>
    <n v="1414"/>
    <n v="0"/>
    <n v="2"/>
    <n v="3"/>
    <n v="1"/>
    <s v="Gd"/>
    <n v="6"/>
    <n v="0"/>
    <s v="NA"/>
    <s v="Attchd"/>
    <s v="RFn"/>
    <n v="2"/>
    <n v="494"/>
    <s v="TA"/>
    <s v="Y"/>
    <n v="132"/>
    <n v="105"/>
    <n v="0"/>
    <n v="0"/>
    <n v="0"/>
    <n v="0"/>
    <s v="NA"/>
    <s v="NA"/>
    <n v="5"/>
    <x v="4"/>
    <s v="WD"/>
    <s v="Normal"/>
    <x v="187"/>
  </r>
  <r>
    <n v="238"/>
    <n v="60"/>
    <x v="0"/>
    <s v="NA"/>
    <n v="9453"/>
    <s v="Pave"/>
    <s v="IR1"/>
    <s v="Lvl"/>
    <s v="AllPub"/>
    <s v="CulDSac"/>
    <x v="12"/>
    <s v="RRNe"/>
    <x v="0"/>
    <s v="2Story"/>
    <n v="7"/>
    <x v="5"/>
    <n v="2003"/>
    <s v="Gable"/>
    <s v="CompShg"/>
    <s v="HdBoard"/>
    <s v="Gd"/>
    <s v="PConc"/>
    <s v="Gd"/>
    <s v="No"/>
    <n v="996"/>
    <s v="Ex"/>
    <s v="Y"/>
    <n v="1744"/>
    <n v="0"/>
    <n v="2.2999999999999998"/>
    <n v="3"/>
    <n v="1"/>
    <s v="Gd"/>
    <n v="7"/>
    <n v="0"/>
    <s v="NA"/>
    <s v="Attchd"/>
    <s v="RFn"/>
    <n v="2"/>
    <n v="457"/>
    <s v="TA"/>
    <s v="Y"/>
    <n v="370"/>
    <n v="70"/>
    <n v="0"/>
    <n v="0"/>
    <n v="238"/>
    <n v="0"/>
    <s v="NA"/>
    <s v="NA"/>
    <n v="2"/>
    <x v="4"/>
    <s v="WD"/>
    <s v="Normal"/>
    <x v="188"/>
  </r>
  <r>
    <n v="239"/>
    <n v="20"/>
    <x v="0"/>
    <n v="93"/>
    <n v="12030"/>
    <s v="Pave"/>
    <s v="Reg"/>
    <s v="Lvl"/>
    <s v="AllPub"/>
    <s v="Inside"/>
    <x v="10"/>
    <s v="Norm"/>
    <x v="0"/>
    <s v="1Story"/>
    <n v="8"/>
    <x v="22"/>
    <n v="2007"/>
    <s v="Hip"/>
    <s v="CompShg"/>
    <s v="VinylSd"/>
    <s v="Ex"/>
    <s v="PConc"/>
    <s v="Ex"/>
    <s v="No"/>
    <n v="1694"/>
    <s v="Ex"/>
    <s v="Y"/>
    <n v="1694"/>
    <n v="0"/>
    <n v="2"/>
    <n v="3"/>
    <n v="1"/>
    <s v="Gd"/>
    <n v="7"/>
    <n v="0"/>
    <s v="NA"/>
    <s v="Attchd"/>
    <s v="Fin"/>
    <n v="3"/>
    <n v="818"/>
    <s v="TA"/>
    <s v="Y"/>
    <n v="168"/>
    <n v="228"/>
    <n v="0"/>
    <n v="0"/>
    <n v="0"/>
    <n v="0"/>
    <s v="NA"/>
    <s v="NA"/>
    <n v="12"/>
    <x v="1"/>
    <s v="New"/>
    <s v="Partial"/>
    <x v="189"/>
  </r>
  <r>
    <n v="240"/>
    <n v="50"/>
    <x v="0"/>
    <n v="52"/>
    <n v="8741"/>
    <s v="Pave"/>
    <s v="Reg"/>
    <s v="Lvl"/>
    <s v="AllPub"/>
    <s v="Inside"/>
    <x v="15"/>
    <s v="Norm"/>
    <x v="0"/>
    <s v="1.5Fin"/>
    <n v="6"/>
    <x v="43"/>
    <n v="1950"/>
    <s v="Gable"/>
    <s v="CompShg"/>
    <s v="VinylSd"/>
    <s v="TA"/>
    <s v="CBlock"/>
    <s v="TA"/>
    <s v="No"/>
    <n v="735"/>
    <s v="TA"/>
    <s v="Y"/>
    <n v="1487"/>
    <n v="0"/>
    <n v="1.3"/>
    <n v="3"/>
    <n v="1"/>
    <s v="TA"/>
    <n v="7"/>
    <n v="1"/>
    <s v="Gd"/>
    <s v="Detchd"/>
    <s v="Unf"/>
    <n v="1"/>
    <n v="220"/>
    <s v="TA"/>
    <s v="Y"/>
    <n v="0"/>
    <n v="140"/>
    <n v="0"/>
    <n v="0"/>
    <n v="0"/>
    <n v="0"/>
    <s v="NA"/>
    <s v="MnPrv"/>
    <n v="4"/>
    <x v="4"/>
    <s v="WD"/>
    <s v="Normal"/>
    <x v="46"/>
  </r>
  <r>
    <n v="241"/>
    <n v="20"/>
    <x v="3"/>
    <n v="75"/>
    <n v="9000"/>
    <s v="Pave"/>
    <s v="Reg"/>
    <s v="Lvl"/>
    <s v="AllPub"/>
    <s v="Inside"/>
    <x v="5"/>
    <s v="Norm"/>
    <x v="0"/>
    <s v="1Story"/>
    <n v="8"/>
    <x v="74"/>
    <n v="2008"/>
    <s v="Gable"/>
    <s v="CompShg"/>
    <s v="VinylSd"/>
    <s v="Gd"/>
    <s v="PConc"/>
    <s v="Gd"/>
    <s v="Av"/>
    <n v="1566"/>
    <s v="Ex"/>
    <s v="Y"/>
    <n v="1566"/>
    <n v="1"/>
    <n v="2"/>
    <n v="3"/>
    <n v="1"/>
    <s v="Gd"/>
    <n v="7"/>
    <n v="0"/>
    <s v="NA"/>
    <s v="Attchd"/>
    <s v="RFn"/>
    <n v="2"/>
    <n v="750"/>
    <s v="TA"/>
    <s v="Y"/>
    <n v="144"/>
    <n v="168"/>
    <n v="0"/>
    <n v="0"/>
    <n v="0"/>
    <n v="0"/>
    <s v="NA"/>
    <s v="NA"/>
    <n v="4"/>
    <x v="4"/>
    <s v="WD"/>
    <s v="Normal"/>
    <x v="190"/>
  </r>
  <r>
    <n v="242"/>
    <n v="30"/>
    <x v="1"/>
    <n v="40"/>
    <n v="3880"/>
    <s v="Pave"/>
    <s v="Reg"/>
    <s v="Lvl"/>
    <s v="AllPub"/>
    <s v="Inside"/>
    <x v="7"/>
    <s v="Norm"/>
    <x v="0"/>
    <s v="1Story"/>
    <n v="5"/>
    <x v="43"/>
    <n v="1997"/>
    <s v="Gable"/>
    <s v="CompShg"/>
    <s v="VinylSd"/>
    <s v="TA"/>
    <s v="CBlock"/>
    <s v="TA"/>
    <s v="No"/>
    <n v="686"/>
    <s v="Gd"/>
    <s v="Y"/>
    <n v="866"/>
    <n v="0"/>
    <n v="1"/>
    <n v="2"/>
    <n v="1"/>
    <s v="Gd"/>
    <n v="4"/>
    <n v="0"/>
    <s v="NA"/>
    <s v="NA"/>
    <s v="NA"/>
    <n v="0"/>
    <n v="0"/>
    <s v="NA"/>
    <s v="Y"/>
    <n v="58"/>
    <n v="42"/>
    <n v="0"/>
    <n v="0"/>
    <n v="0"/>
    <n v="0"/>
    <s v="NA"/>
    <s v="NA"/>
    <n v="8"/>
    <x v="1"/>
    <s v="WD"/>
    <s v="Normal"/>
    <x v="191"/>
  </r>
  <r>
    <n v="243"/>
    <n v="50"/>
    <x v="1"/>
    <n v="63"/>
    <n v="5000"/>
    <s v="Pave"/>
    <s v="Reg"/>
    <s v="Lvl"/>
    <s v="AllPub"/>
    <s v="Corner"/>
    <x v="7"/>
    <s v="Norm"/>
    <x v="0"/>
    <s v="1.5Fin"/>
    <n v="5"/>
    <x v="83"/>
    <n v="1950"/>
    <s v="Gable"/>
    <s v="CompShg"/>
    <s v="Wd Sdng"/>
    <s v="TA"/>
    <s v="BrkTil"/>
    <s v="TA"/>
    <s v="No"/>
    <n v="540"/>
    <s v="Gd"/>
    <s v="N"/>
    <n v="1440"/>
    <n v="0"/>
    <n v="1"/>
    <n v="3"/>
    <n v="1"/>
    <s v="TA"/>
    <n v="6"/>
    <n v="0"/>
    <s v="NA"/>
    <s v="Attchd"/>
    <s v="Unf"/>
    <n v="1"/>
    <n v="352"/>
    <s v="Fa"/>
    <s v="Y"/>
    <n v="0"/>
    <n v="0"/>
    <n v="77"/>
    <n v="0"/>
    <n v="0"/>
    <n v="0"/>
    <s v="NA"/>
    <s v="NA"/>
    <n v="4"/>
    <x v="2"/>
    <s v="WD"/>
    <s v="Normal"/>
    <x v="128"/>
  </r>
  <r>
    <n v="244"/>
    <n v="160"/>
    <x v="0"/>
    <n v="75"/>
    <n v="10762"/>
    <s v="Pave"/>
    <s v="Reg"/>
    <s v="Lvl"/>
    <s v="AllPub"/>
    <s v="Corner"/>
    <x v="12"/>
    <s v="Norm"/>
    <x v="3"/>
    <s v="2Story"/>
    <n v="6"/>
    <x v="84"/>
    <n v="1980"/>
    <s v="Gable"/>
    <s v="CompShg"/>
    <s v="Plywood"/>
    <s v="TA"/>
    <s v="CBlock"/>
    <s v="Gd"/>
    <s v="No"/>
    <n v="626"/>
    <s v="TA"/>
    <s v="Y"/>
    <n v="1217"/>
    <n v="0"/>
    <n v="1.3"/>
    <n v="3"/>
    <n v="1"/>
    <s v="TA"/>
    <n v="6"/>
    <n v="1"/>
    <s v="TA"/>
    <s v="Attchd"/>
    <s v="RFn"/>
    <n v="1"/>
    <n v="288"/>
    <s v="TA"/>
    <s v="Y"/>
    <n v="0"/>
    <n v="28"/>
    <n v="0"/>
    <n v="0"/>
    <n v="0"/>
    <n v="0"/>
    <s v="NA"/>
    <s v="NA"/>
    <n v="4"/>
    <x v="3"/>
    <s v="WD"/>
    <s v="Normal"/>
    <x v="149"/>
  </r>
  <r>
    <n v="245"/>
    <n v="60"/>
    <x v="0"/>
    <s v="NA"/>
    <n v="8880"/>
    <s v="Pave"/>
    <s v="IR1"/>
    <s v="Lvl"/>
    <s v="AllPub"/>
    <s v="Inside"/>
    <x v="12"/>
    <s v="Norm"/>
    <x v="0"/>
    <s v="2Story"/>
    <n v="7"/>
    <x v="29"/>
    <n v="2002"/>
    <s v="Gable"/>
    <s v="CompShg"/>
    <s v="VinylSd"/>
    <s v="Gd"/>
    <s v="PConc"/>
    <s v="Gd"/>
    <s v="No"/>
    <n v="948"/>
    <s v="Ex"/>
    <s v="Y"/>
    <n v="2110"/>
    <n v="1"/>
    <n v="2.2999999999999998"/>
    <n v="3"/>
    <n v="1"/>
    <s v="Gd"/>
    <n v="8"/>
    <n v="2"/>
    <s v="Fa"/>
    <s v="Attchd"/>
    <s v="RFn"/>
    <n v="2"/>
    <n v="463"/>
    <s v="TA"/>
    <s v="Y"/>
    <n v="0"/>
    <n v="130"/>
    <n v="0"/>
    <n v="0"/>
    <n v="0"/>
    <n v="0"/>
    <s v="NA"/>
    <s v="NA"/>
    <n v="5"/>
    <x v="4"/>
    <s v="WD"/>
    <s v="Normal"/>
    <x v="93"/>
  </r>
  <r>
    <n v="246"/>
    <n v="20"/>
    <x v="0"/>
    <n v="80"/>
    <n v="10400"/>
    <s v="Pave"/>
    <s v="Reg"/>
    <s v="Lvl"/>
    <s v="AllPub"/>
    <s v="Inside"/>
    <x v="6"/>
    <s v="Norm"/>
    <x v="0"/>
    <s v="1Story"/>
    <n v="7"/>
    <x v="62"/>
    <n v="1988"/>
    <s v="Gable"/>
    <s v="CompShg"/>
    <s v="Wd Sdng"/>
    <s v="TA"/>
    <s v="CBlock"/>
    <s v="Gd"/>
    <s v="Av"/>
    <n v="1845"/>
    <s v="Gd"/>
    <s v="Y"/>
    <n v="1872"/>
    <n v="0.3"/>
    <n v="2"/>
    <n v="3"/>
    <n v="1"/>
    <s v="TA"/>
    <n v="6"/>
    <n v="1"/>
    <s v="TA"/>
    <s v="Attchd"/>
    <s v="Fin"/>
    <n v="2"/>
    <n v="604"/>
    <s v="TA"/>
    <s v="Y"/>
    <n v="197"/>
    <n v="39"/>
    <n v="0"/>
    <n v="0"/>
    <n v="0"/>
    <n v="0"/>
    <s v="NA"/>
    <s v="NA"/>
    <n v="6"/>
    <x v="2"/>
    <s v="WD"/>
    <s v="Normal"/>
    <x v="192"/>
  </r>
  <r>
    <n v="247"/>
    <n v="190"/>
    <x v="1"/>
    <n v="69"/>
    <n v="9142"/>
    <s v="Pave"/>
    <s v="Reg"/>
    <s v="Lvl"/>
    <s v="AllPub"/>
    <s v="Inside"/>
    <x v="7"/>
    <s v="Norm"/>
    <x v="1"/>
    <s v="2Story"/>
    <n v="6"/>
    <x v="48"/>
    <n v="1950"/>
    <s v="Gable"/>
    <s v="CompShg"/>
    <s v="AsbShng"/>
    <s v="TA"/>
    <s v="Stone"/>
    <s v="Fa"/>
    <s v="No"/>
    <n v="1020"/>
    <s v="Gd"/>
    <s v="N"/>
    <n v="1928"/>
    <n v="0"/>
    <n v="2"/>
    <n v="4"/>
    <n v="2"/>
    <s v="Fa"/>
    <n v="9"/>
    <n v="0"/>
    <s v="NA"/>
    <s v="Detchd"/>
    <s v="Unf"/>
    <n v="1"/>
    <n v="440"/>
    <s v="Po"/>
    <s v="Y"/>
    <n v="0"/>
    <n v="60"/>
    <n v="112"/>
    <n v="0"/>
    <n v="0"/>
    <n v="0"/>
    <s v="NA"/>
    <s v="NA"/>
    <n v="4"/>
    <x v="2"/>
    <s v="WD"/>
    <s v="Normal"/>
    <x v="193"/>
  </r>
  <r>
    <n v="248"/>
    <n v="20"/>
    <x v="0"/>
    <n v="75"/>
    <n v="11310"/>
    <s v="Pave"/>
    <s v="Reg"/>
    <s v="Lvl"/>
    <s v="AllPub"/>
    <s v="Inside"/>
    <x v="11"/>
    <s v="Norm"/>
    <x v="0"/>
    <s v="1Story"/>
    <n v="6"/>
    <x v="30"/>
    <n v="1954"/>
    <s v="Hip"/>
    <s v="CompShg"/>
    <s v="BrkFace"/>
    <s v="TA"/>
    <s v="CBlock"/>
    <s v="TA"/>
    <s v="No"/>
    <n v="1367"/>
    <s v="Ex"/>
    <s v="Y"/>
    <n v="1375"/>
    <n v="0"/>
    <n v="1"/>
    <n v="2"/>
    <n v="1"/>
    <s v="TA"/>
    <n v="5"/>
    <n v="1"/>
    <s v="TA"/>
    <s v="Attchd"/>
    <s v="Unf"/>
    <n v="2"/>
    <n v="451"/>
    <s v="TA"/>
    <s v="Y"/>
    <n v="0"/>
    <n v="30"/>
    <n v="0"/>
    <n v="0"/>
    <n v="0"/>
    <n v="0"/>
    <s v="NA"/>
    <s v="NA"/>
    <n v="6"/>
    <x v="2"/>
    <s v="WD"/>
    <s v="Normal"/>
    <x v="3"/>
  </r>
  <r>
    <n v="249"/>
    <n v="60"/>
    <x v="0"/>
    <n v="72"/>
    <n v="11317"/>
    <s v="Pave"/>
    <s v="Reg"/>
    <s v="Lvl"/>
    <s v="AllPub"/>
    <s v="Inside"/>
    <x v="0"/>
    <s v="Norm"/>
    <x v="0"/>
    <s v="2Story"/>
    <n v="7"/>
    <x v="0"/>
    <n v="2003"/>
    <s v="Gable"/>
    <s v="CompShg"/>
    <s v="VinylSd"/>
    <s v="Gd"/>
    <s v="PConc"/>
    <s v="Gd"/>
    <s v="No"/>
    <n v="840"/>
    <s v="Ex"/>
    <s v="Y"/>
    <n v="1668"/>
    <n v="0"/>
    <n v="2.2999999999999998"/>
    <n v="3"/>
    <n v="1"/>
    <s v="Gd"/>
    <n v="8"/>
    <n v="0"/>
    <s v="NA"/>
    <s v="Attchd"/>
    <s v="RFn"/>
    <n v="2"/>
    <n v="500"/>
    <s v="TA"/>
    <s v="Y"/>
    <n v="144"/>
    <n v="68"/>
    <n v="0"/>
    <n v="0"/>
    <n v="0"/>
    <n v="0"/>
    <s v="NA"/>
    <s v="NA"/>
    <n v="9"/>
    <x v="1"/>
    <s v="WD"/>
    <s v="Normal"/>
    <x v="63"/>
  </r>
  <r>
    <n v="250"/>
    <n v="50"/>
    <x v="0"/>
    <s v="NA"/>
    <n v="159000"/>
    <s v="Pave"/>
    <s v="IR2"/>
    <s v="Low"/>
    <s v="AllPub"/>
    <s v="CulDSac"/>
    <x v="19"/>
    <s v="Norm"/>
    <x v="0"/>
    <s v="1.5Fin"/>
    <n v="6"/>
    <x v="18"/>
    <n v="2006"/>
    <s v="Gable"/>
    <s v="CompShg"/>
    <s v="HdBoard"/>
    <s v="Gd"/>
    <s v="CBlock"/>
    <s v="Gd"/>
    <s v="Gd"/>
    <n v="1444"/>
    <s v="Gd"/>
    <s v="Y"/>
    <n v="2144"/>
    <n v="0.3"/>
    <n v="2"/>
    <n v="4"/>
    <n v="1"/>
    <s v="Gd"/>
    <n v="7"/>
    <n v="2"/>
    <s v="TA"/>
    <s v="Attchd"/>
    <s v="Fin"/>
    <n v="2"/>
    <n v="389"/>
    <s v="TA"/>
    <s v="Y"/>
    <n v="0"/>
    <n v="98"/>
    <n v="0"/>
    <n v="0"/>
    <n v="0"/>
    <n v="0"/>
    <s v="NA"/>
    <s v="NA"/>
    <n v="6"/>
    <x v="1"/>
    <s v="WD"/>
    <s v="Normal"/>
    <x v="164"/>
  </r>
  <r>
    <n v="251"/>
    <n v="30"/>
    <x v="0"/>
    <n v="55"/>
    <n v="5350"/>
    <s v="Pave"/>
    <s v="IR1"/>
    <s v="Lvl"/>
    <s v="AllPub"/>
    <s v="Inside"/>
    <x v="8"/>
    <s v="Norm"/>
    <x v="0"/>
    <s v="1Story"/>
    <n v="3"/>
    <x v="70"/>
    <n v="1966"/>
    <s v="Gable"/>
    <s v="CompShg"/>
    <s v="Plywood"/>
    <s v="TA"/>
    <s v="CBlock"/>
    <s v="TA"/>
    <s v="No"/>
    <n v="728"/>
    <s v="Ex"/>
    <s v="Y"/>
    <n v="1306"/>
    <n v="0"/>
    <n v="1"/>
    <n v="3"/>
    <n v="1"/>
    <s v="Fa"/>
    <n v="6"/>
    <n v="0"/>
    <s v="NA"/>
    <s v="NA"/>
    <s v="NA"/>
    <n v="0"/>
    <n v="0"/>
    <s v="NA"/>
    <s v="Y"/>
    <n v="263"/>
    <n v="0"/>
    <n v="0"/>
    <n v="0"/>
    <n v="0"/>
    <n v="0"/>
    <s v="NA"/>
    <s v="GdWo"/>
    <n v="5"/>
    <x v="4"/>
    <s v="WD"/>
    <s v="Normal"/>
    <x v="194"/>
  </r>
  <r>
    <n v="252"/>
    <n v="120"/>
    <x v="1"/>
    <n v="44"/>
    <n v="4750"/>
    <s v="Pave"/>
    <s v="IR1"/>
    <s v="HLS"/>
    <s v="AllPub"/>
    <s v="Inside"/>
    <x v="2"/>
    <s v="Norm"/>
    <x v="3"/>
    <s v="1Story"/>
    <n v="8"/>
    <x v="13"/>
    <n v="2007"/>
    <s v="Hip"/>
    <s v="CompShg"/>
    <s v="VinylSd"/>
    <s v="Gd"/>
    <s v="PConc"/>
    <s v="Gd"/>
    <s v="Gd"/>
    <n v="1573"/>
    <s v="Ex"/>
    <s v="Y"/>
    <n v="1625"/>
    <n v="1.3"/>
    <n v="2"/>
    <n v="2"/>
    <n v="1"/>
    <s v="Gd"/>
    <n v="5"/>
    <n v="1"/>
    <s v="Gd"/>
    <s v="Attchd"/>
    <s v="Fin"/>
    <n v="2"/>
    <n v="538"/>
    <s v="TA"/>
    <s v="Y"/>
    <n v="123"/>
    <n v="0"/>
    <n v="0"/>
    <n v="153"/>
    <n v="0"/>
    <n v="0"/>
    <s v="NA"/>
    <s v="NA"/>
    <n v="12"/>
    <x v="1"/>
    <s v="WD"/>
    <s v="Family"/>
    <x v="127"/>
  </r>
  <r>
    <n v="253"/>
    <n v="60"/>
    <x v="0"/>
    <n v="65"/>
    <n v="8366"/>
    <s v="Pave"/>
    <s v="IR1"/>
    <s v="Lvl"/>
    <s v="AllPub"/>
    <s v="Inside"/>
    <x v="12"/>
    <s v="Norm"/>
    <x v="0"/>
    <s v="2Story"/>
    <n v="6"/>
    <x v="6"/>
    <n v="2004"/>
    <s v="Gable"/>
    <s v="CompShg"/>
    <s v="VinylSd"/>
    <s v="Gd"/>
    <s v="PConc"/>
    <s v="Gd"/>
    <s v="No"/>
    <n v="798"/>
    <s v="Ex"/>
    <s v="Y"/>
    <n v="1640"/>
    <n v="0"/>
    <n v="2.2999999999999998"/>
    <n v="3"/>
    <n v="1"/>
    <s v="Gd"/>
    <n v="6"/>
    <n v="0"/>
    <s v="NA"/>
    <s v="Attchd"/>
    <s v="RFn"/>
    <n v="2"/>
    <n v="520"/>
    <s v="TA"/>
    <s v="Y"/>
    <n v="138"/>
    <n v="45"/>
    <n v="0"/>
    <n v="0"/>
    <n v="0"/>
    <n v="0"/>
    <s v="NA"/>
    <s v="NA"/>
    <n v="12"/>
    <x v="0"/>
    <s v="WD"/>
    <s v="Normal"/>
    <x v="151"/>
  </r>
  <r>
    <n v="254"/>
    <n v="80"/>
    <x v="0"/>
    <n v="85"/>
    <n v="9350"/>
    <s v="Pave"/>
    <s v="Reg"/>
    <s v="Lvl"/>
    <s v="AllPub"/>
    <s v="Inside"/>
    <x v="11"/>
    <s v="Norm"/>
    <x v="0"/>
    <s v="SLvl"/>
    <n v="6"/>
    <x v="39"/>
    <n v="1991"/>
    <s v="Hip"/>
    <s v="CompShg"/>
    <s v="HdBoard"/>
    <s v="TA"/>
    <s v="CBlock"/>
    <s v="Gd"/>
    <s v="Gd"/>
    <n v="1302"/>
    <s v="Ex"/>
    <s v="Y"/>
    <n v="1302"/>
    <n v="0.3"/>
    <n v="2"/>
    <n v="3"/>
    <n v="1"/>
    <s v="Gd"/>
    <n v="7"/>
    <n v="0"/>
    <s v="NA"/>
    <s v="Attchd"/>
    <s v="RFn"/>
    <n v="1"/>
    <n v="309"/>
    <s v="TA"/>
    <s v="Y"/>
    <n v="333"/>
    <n v="0"/>
    <n v="0"/>
    <n v="0"/>
    <n v="0"/>
    <n v="0"/>
    <s v="NA"/>
    <s v="MnPrv"/>
    <n v="10"/>
    <x v="1"/>
    <s v="CWD"/>
    <s v="Normal"/>
    <x v="58"/>
  </r>
  <r>
    <n v="255"/>
    <n v="20"/>
    <x v="0"/>
    <n v="70"/>
    <n v="8400"/>
    <s v="Pave"/>
    <s v="Reg"/>
    <s v="Lvl"/>
    <s v="AllPub"/>
    <s v="Inside"/>
    <x v="11"/>
    <s v="Norm"/>
    <x v="0"/>
    <s v="1Story"/>
    <n v="5"/>
    <x v="24"/>
    <n v="1957"/>
    <s v="Gable"/>
    <s v="CompShg"/>
    <s v="MetalSd"/>
    <s v="TA"/>
    <s v="CBlock"/>
    <s v="TA"/>
    <s v="No"/>
    <n v="1314"/>
    <s v="TA"/>
    <s v="Y"/>
    <n v="1314"/>
    <n v="1"/>
    <n v="1"/>
    <n v="3"/>
    <n v="1"/>
    <s v="TA"/>
    <n v="5"/>
    <n v="0"/>
    <s v="NA"/>
    <s v="Attchd"/>
    <s v="RFn"/>
    <n v="1"/>
    <n v="294"/>
    <s v="TA"/>
    <s v="Y"/>
    <n v="250"/>
    <n v="0"/>
    <n v="0"/>
    <n v="0"/>
    <n v="0"/>
    <n v="0"/>
    <s v="NA"/>
    <s v="NA"/>
    <n v="6"/>
    <x v="4"/>
    <s v="WD"/>
    <s v="Normal"/>
    <x v="35"/>
  </r>
  <r>
    <n v="256"/>
    <n v="60"/>
    <x v="0"/>
    <n v="66"/>
    <n v="8738"/>
    <s v="Pave"/>
    <s v="IR1"/>
    <s v="Lvl"/>
    <s v="AllPub"/>
    <s v="Inside"/>
    <x v="17"/>
    <s v="Norm"/>
    <x v="0"/>
    <s v="2Story"/>
    <n v="7"/>
    <x v="40"/>
    <n v="1999"/>
    <s v="Gable"/>
    <s v="CompShg"/>
    <s v="VinylSd"/>
    <s v="Gd"/>
    <s v="PConc"/>
    <s v="Gd"/>
    <s v="No"/>
    <n v="975"/>
    <s v="Ex"/>
    <s v="Y"/>
    <n v="2291"/>
    <n v="0"/>
    <n v="2.2999999999999998"/>
    <n v="4"/>
    <n v="1"/>
    <s v="Gd"/>
    <n v="8"/>
    <n v="1"/>
    <s v="TA"/>
    <s v="BuiltIn"/>
    <s v="Fin"/>
    <n v="2"/>
    <n v="429"/>
    <s v="TA"/>
    <s v="Y"/>
    <n v="192"/>
    <n v="0"/>
    <n v="0"/>
    <n v="0"/>
    <n v="0"/>
    <n v="0"/>
    <s v="NA"/>
    <s v="NA"/>
    <n v="2"/>
    <x v="2"/>
    <s v="WD"/>
    <s v="Normal"/>
    <x v="22"/>
  </r>
  <r>
    <n v="257"/>
    <n v="60"/>
    <x v="3"/>
    <n v="64"/>
    <n v="8791"/>
    <s v="Pave"/>
    <s v="IR1"/>
    <s v="Lvl"/>
    <s v="AllPub"/>
    <s v="Inside"/>
    <x v="5"/>
    <s v="Norm"/>
    <x v="0"/>
    <s v="2Story"/>
    <n v="6"/>
    <x v="0"/>
    <n v="2003"/>
    <s v="Gable"/>
    <s v="CompShg"/>
    <s v="VinylSd"/>
    <s v="Gd"/>
    <s v="PConc"/>
    <s v="Gd"/>
    <s v="No"/>
    <n v="864"/>
    <s v="Ex"/>
    <s v="Y"/>
    <n v="1728"/>
    <n v="0"/>
    <n v="2.2999999999999998"/>
    <n v="3"/>
    <n v="1"/>
    <s v="Gd"/>
    <n v="7"/>
    <n v="0"/>
    <s v="NA"/>
    <s v="Attchd"/>
    <s v="RFn"/>
    <n v="2"/>
    <n v="673"/>
    <s v="TA"/>
    <s v="Y"/>
    <n v="216"/>
    <n v="56"/>
    <n v="0"/>
    <n v="0"/>
    <n v="0"/>
    <n v="0"/>
    <s v="NA"/>
    <s v="NA"/>
    <n v="5"/>
    <x v="0"/>
    <s v="WD"/>
    <s v="Normal"/>
    <x v="27"/>
  </r>
  <r>
    <n v="258"/>
    <n v="20"/>
    <x v="0"/>
    <n v="68"/>
    <n v="8814"/>
    <s v="Pave"/>
    <s v="Reg"/>
    <s v="Lvl"/>
    <s v="AllPub"/>
    <s v="Inside"/>
    <x v="0"/>
    <s v="Norm"/>
    <x v="0"/>
    <s v="1Story"/>
    <n v="7"/>
    <x v="13"/>
    <n v="2006"/>
    <s v="Gable"/>
    <s v="CompShg"/>
    <s v="VinylSd"/>
    <s v="Gd"/>
    <s v="PConc"/>
    <s v="Gd"/>
    <s v="No"/>
    <n v="1604"/>
    <s v="Ex"/>
    <s v="Y"/>
    <n v="1604"/>
    <n v="1"/>
    <n v="2.2999999999999998"/>
    <n v="3"/>
    <n v="1"/>
    <s v="Gd"/>
    <n v="8"/>
    <n v="1"/>
    <s v="Gd"/>
    <s v="Attchd"/>
    <s v="RFn"/>
    <n v="2"/>
    <n v="660"/>
    <s v="TA"/>
    <s v="Y"/>
    <n v="123"/>
    <n v="110"/>
    <n v="0"/>
    <n v="0"/>
    <n v="0"/>
    <n v="0"/>
    <s v="NA"/>
    <s v="NA"/>
    <n v="3"/>
    <x v="3"/>
    <s v="WD"/>
    <s v="Abnorml"/>
    <x v="117"/>
  </r>
  <r>
    <n v="259"/>
    <n v="60"/>
    <x v="0"/>
    <n v="80"/>
    <n v="12435"/>
    <s v="Pave"/>
    <s v="Reg"/>
    <s v="Lvl"/>
    <s v="AllPub"/>
    <s v="Inside"/>
    <x v="0"/>
    <s v="Norm"/>
    <x v="0"/>
    <s v="2Story"/>
    <n v="7"/>
    <x v="2"/>
    <n v="2001"/>
    <s v="Gable"/>
    <s v="CompShg"/>
    <s v="VinylSd"/>
    <s v="Gd"/>
    <s v="PConc"/>
    <s v="Gd"/>
    <s v="No"/>
    <n v="963"/>
    <s v="Ex"/>
    <s v="Y"/>
    <n v="1792"/>
    <n v="0"/>
    <n v="2.2999999999999998"/>
    <n v="3"/>
    <n v="1"/>
    <s v="Gd"/>
    <n v="7"/>
    <n v="1"/>
    <s v="TA"/>
    <s v="Attchd"/>
    <s v="RFn"/>
    <n v="2"/>
    <n v="564"/>
    <s v="TA"/>
    <s v="Y"/>
    <n v="0"/>
    <n v="96"/>
    <n v="0"/>
    <n v="0"/>
    <n v="245"/>
    <n v="0"/>
    <s v="NA"/>
    <s v="NA"/>
    <n v="5"/>
    <x v="0"/>
    <s v="WD"/>
    <s v="Normal"/>
    <x v="119"/>
  </r>
  <r>
    <n v="260"/>
    <n v="20"/>
    <x v="1"/>
    <n v="70"/>
    <n v="12702"/>
    <s v="Pave"/>
    <s v="Reg"/>
    <s v="Lvl"/>
    <s v="AllPub"/>
    <s v="Inside"/>
    <x v="7"/>
    <s v="Norm"/>
    <x v="0"/>
    <s v="1Story"/>
    <n v="5"/>
    <x v="46"/>
    <n v="1956"/>
    <s v="Gable"/>
    <s v="CompShg"/>
    <s v="BrkFace"/>
    <s v="TA"/>
    <s v="PConc"/>
    <s v="NA"/>
    <s v="NA"/>
    <n v="0"/>
    <s v="Gd"/>
    <s v="Y"/>
    <n v="882"/>
    <n v="0"/>
    <n v="1"/>
    <n v="2"/>
    <n v="1"/>
    <s v="TA"/>
    <n v="4"/>
    <n v="0"/>
    <s v="NA"/>
    <s v="Detchd"/>
    <s v="Unf"/>
    <n v="1"/>
    <n v="308"/>
    <s v="TA"/>
    <s v="Y"/>
    <n v="0"/>
    <n v="45"/>
    <n v="0"/>
    <n v="0"/>
    <n v="0"/>
    <n v="0"/>
    <s v="NA"/>
    <s v="NA"/>
    <n v="12"/>
    <x v="0"/>
    <s v="WD"/>
    <s v="Normal"/>
    <x v="176"/>
  </r>
  <r>
    <n v="261"/>
    <n v="80"/>
    <x v="0"/>
    <n v="120"/>
    <n v="19296"/>
    <s v="Pave"/>
    <s v="Reg"/>
    <s v="Lvl"/>
    <s v="AllPub"/>
    <s v="Corner"/>
    <x v="11"/>
    <s v="Artery"/>
    <x v="0"/>
    <s v="SLvl"/>
    <n v="6"/>
    <x v="12"/>
    <n v="1962"/>
    <s v="Gable"/>
    <s v="CompShg"/>
    <s v="Wd Sdng"/>
    <s v="TA"/>
    <s v="CBlock"/>
    <s v="TA"/>
    <s v="Gd"/>
    <n v="1362"/>
    <s v="TA"/>
    <s v="Y"/>
    <n v="1382"/>
    <n v="1"/>
    <n v="1"/>
    <n v="3"/>
    <n v="1"/>
    <s v="TA"/>
    <n v="6"/>
    <n v="1"/>
    <s v="TA"/>
    <s v="Attchd"/>
    <s v="Unf"/>
    <n v="2"/>
    <n v="884"/>
    <s v="TA"/>
    <s v="Y"/>
    <n v="0"/>
    <n v="0"/>
    <n v="252"/>
    <n v="0"/>
    <n v="0"/>
    <n v="0"/>
    <s v="NA"/>
    <s v="GdWo"/>
    <n v="5"/>
    <x v="3"/>
    <s v="WD"/>
    <s v="Normal"/>
    <x v="105"/>
  </r>
  <r>
    <n v="262"/>
    <n v="60"/>
    <x v="0"/>
    <n v="69"/>
    <n v="9588"/>
    <s v="Pave"/>
    <s v="IR1"/>
    <s v="Lvl"/>
    <s v="AllPub"/>
    <s v="Inside"/>
    <x v="0"/>
    <s v="Norm"/>
    <x v="0"/>
    <s v="2Story"/>
    <n v="8"/>
    <x v="22"/>
    <n v="2007"/>
    <s v="Gable"/>
    <s v="CompShg"/>
    <s v="CmentBd"/>
    <s v="Gd"/>
    <s v="PConc"/>
    <s v="Ex"/>
    <s v="No"/>
    <n v="1482"/>
    <s v="Ex"/>
    <s v="Y"/>
    <n v="2574"/>
    <n v="0"/>
    <n v="2.2999999999999998"/>
    <n v="3"/>
    <n v="1"/>
    <s v="Ex"/>
    <n v="10"/>
    <n v="1"/>
    <s v="Gd"/>
    <s v="BuiltIn"/>
    <s v="Fin"/>
    <n v="3"/>
    <n v="868"/>
    <s v="TA"/>
    <s v="Y"/>
    <n v="0"/>
    <n v="148"/>
    <n v="0"/>
    <n v="0"/>
    <n v="0"/>
    <n v="0"/>
    <s v="NA"/>
    <s v="NA"/>
    <n v="11"/>
    <x v="1"/>
    <s v="New"/>
    <s v="Partial"/>
    <x v="195"/>
  </r>
  <r>
    <n v="263"/>
    <n v="80"/>
    <x v="0"/>
    <n v="88"/>
    <n v="8471"/>
    <s v="Pave"/>
    <s v="IR1"/>
    <s v="Lvl"/>
    <s v="AllPub"/>
    <s v="Corner"/>
    <x v="9"/>
    <s v="Norm"/>
    <x v="0"/>
    <s v="SLvl"/>
    <n v="6"/>
    <x v="54"/>
    <n v="1995"/>
    <s v="Gable"/>
    <s v="CompShg"/>
    <s v="Plywood"/>
    <s v="TA"/>
    <s v="CBlock"/>
    <s v="Gd"/>
    <s v="Av"/>
    <n v="506"/>
    <s v="TA"/>
    <s v="Y"/>
    <n v="1212"/>
    <n v="1"/>
    <n v="1"/>
    <n v="3"/>
    <n v="1"/>
    <s v="TA"/>
    <n v="6"/>
    <n v="1"/>
    <s v="TA"/>
    <s v="Attchd"/>
    <s v="Unf"/>
    <n v="2"/>
    <n v="492"/>
    <s v="TA"/>
    <s v="Y"/>
    <n v="292"/>
    <n v="12"/>
    <n v="0"/>
    <n v="0"/>
    <n v="0"/>
    <n v="0"/>
    <s v="NA"/>
    <s v="GdWo"/>
    <n v="7"/>
    <x v="2"/>
    <s v="WD"/>
    <s v="Normal"/>
    <x v="196"/>
  </r>
  <r>
    <n v="264"/>
    <n v="50"/>
    <x v="1"/>
    <n v="50"/>
    <n v="5500"/>
    <s v="Pave"/>
    <s v="Reg"/>
    <s v="Lvl"/>
    <s v="AllPub"/>
    <s v="Corner"/>
    <x v="7"/>
    <s v="Norm"/>
    <x v="0"/>
    <s v="1.5Fin"/>
    <n v="5"/>
    <x v="15"/>
    <n v="2001"/>
    <s v="Gable"/>
    <s v="CompShg"/>
    <s v="Wd Sdng"/>
    <s v="TA"/>
    <s v="BrkTil"/>
    <s v="TA"/>
    <s v="No"/>
    <n v="926"/>
    <s v="TA"/>
    <s v="Y"/>
    <n v="1316"/>
    <n v="1"/>
    <n v="1"/>
    <n v="3"/>
    <n v="1"/>
    <s v="TA"/>
    <n v="6"/>
    <n v="0"/>
    <s v="NA"/>
    <s v="Detchd"/>
    <s v="Unf"/>
    <n v="2"/>
    <n v="484"/>
    <s v="TA"/>
    <s v="Y"/>
    <n v="0"/>
    <n v="0"/>
    <n v="0"/>
    <n v="0"/>
    <n v="0"/>
    <n v="0"/>
    <s v="NA"/>
    <s v="NA"/>
    <n v="4"/>
    <x v="4"/>
    <s v="WD"/>
    <s v="Normal"/>
    <x v="52"/>
  </r>
  <r>
    <n v="265"/>
    <n v="30"/>
    <x v="1"/>
    <n v="30"/>
    <n v="5232"/>
    <s v="Pave"/>
    <s v="IR3"/>
    <s v="Bnk"/>
    <s v="AllPub"/>
    <s v="Inside"/>
    <x v="7"/>
    <s v="Artery"/>
    <x v="0"/>
    <s v="1Story"/>
    <n v="5"/>
    <x v="82"/>
    <n v="2004"/>
    <s v="Gable"/>
    <s v="CompShg"/>
    <s v="Wd Sdng"/>
    <s v="TA"/>
    <s v="BrkTil"/>
    <s v="Fa"/>
    <s v="No"/>
    <n v="680"/>
    <s v="Gd"/>
    <s v="N"/>
    <n v="764"/>
    <n v="0"/>
    <n v="1"/>
    <n v="2"/>
    <n v="1"/>
    <s v="TA"/>
    <n v="4"/>
    <n v="0"/>
    <s v="NA"/>
    <s v="Detchd"/>
    <s v="Unf"/>
    <n v="2"/>
    <n v="504"/>
    <s v="TA"/>
    <s v="N"/>
    <n v="0"/>
    <n v="0"/>
    <n v="0"/>
    <n v="0"/>
    <n v="0"/>
    <n v="0"/>
    <s v="NA"/>
    <s v="NA"/>
    <n v="6"/>
    <x v="0"/>
    <s v="WD"/>
    <s v="Normal"/>
    <x v="197"/>
  </r>
  <r>
    <n v="266"/>
    <n v="20"/>
    <x v="0"/>
    <n v="78"/>
    <n v="12090"/>
    <s v="Pave"/>
    <s v="IR1"/>
    <s v="Lvl"/>
    <s v="AllPub"/>
    <s v="Inside"/>
    <x v="6"/>
    <s v="Norm"/>
    <x v="0"/>
    <s v="1Story"/>
    <n v="6"/>
    <x v="38"/>
    <n v="1981"/>
    <s v="Gable"/>
    <s v="CompShg"/>
    <s v="MetalSd"/>
    <s v="TA"/>
    <s v="CBlock"/>
    <s v="Gd"/>
    <s v="No"/>
    <n v="1422"/>
    <s v="TA"/>
    <s v="Y"/>
    <n v="1422"/>
    <n v="0"/>
    <n v="2"/>
    <n v="3"/>
    <n v="1"/>
    <s v="Gd"/>
    <n v="7"/>
    <n v="1"/>
    <s v="TA"/>
    <s v="Attchd"/>
    <s v="Fin"/>
    <n v="2"/>
    <n v="576"/>
    <s v="TA"/>
    <s v="Y"/>
    <n v="276"/>
    <n v="0"/>
    <n v="0"/>
    <n v="0"/>
    <n v="0"/>
    <n v="0"/>
    <s v="NA"/>
    <s v="GdPrv"/>
    <n v="6"/>
    <x v="0"/>
    <s v="WD"/>
    <s v="Normal"/>
    <x v="198"/>
  </r>
  <r>
    <n v="267"/>
    <n v="60"/>
    <x v="0"/>
    <n v="70"/>
    <n v="11207"/>
    <s v="Pave"/>
    <s v="IR1"/>
    <s v="HLS"/>
    <s v="AllPub"/>
    <s v="FR2"/>
    <x v="17"/>
    <s v="Norm"/>
    <x v="0"/>
    <s v="2Story"/>
    <n v="6"/>
    <x v="35"/>
    <n v="1997"/>
    <s v="Gable"/>
    <s v="CompShg"/>
    <s v="VinylSd"/>
    <s v="TA"/>
    <s v="PConc"/>
    <s v="Gd"/>
    <s v="Av"/>
    <n v="802"/>
    <s v="Gd"/>
    <s v="Y"/>
    <n v="1511"/>
    <n v="1"/>
    <n v="2.2999999999999998"/>
    <n v="3"/>
    <n v="1"/>
    <s v="TA"/>
    <n v="8"/>
    <n v="1"/>
    <s v="TA"/>
    <s v="Attchd"/>
    <s v="Fin"/>
    <n v="2"/>
    <n v="413"/>
    <s v="TA"/>
    <s v="Y"/>
    <n v="95"/>
    <n v="75"/>
    <n v="0"/>
    <n v="0"/>
    <n v="0"/>
    <n v="0"/>
    <s v="NA"/>
    <s v="NA"/>
    <n v="6"/>
    <x v="2"/>
    <s v="WD"/>
    <s v="Normal"/>
    <x v="68"/>
  </r>
  <r>
    <n v="268"/>
    <n v="75"/>
    <x v="0"/>
    <n v="60"/>
    <n v="8400"/>
    <s v="Pave"/>
    <s v="Reg"/>
    <s v="Bnk"/>
    <s v="AllPub"/>
    <s v="Inside"/>
    <x v="23"/>
    <s v="Norm"/>
    <x v="0"/>
    <s v="2.5Fin"/>
    <n v="5"/>
    <x v="9"/>
    <n v="1997"/>
    <s v="Gable"/>
    <s v="CompShg"/>
    <s v="Wd Sdng"/>
    <s v="TA"/>
    <s v="PConc"/>
    <s v="TA"/>
    <s v="No"/>
    <n v="720"/>
    <s v="Ex"/>
    <s v="Y"/>
    <n v="2192"/>
    <n v="0"/>
    <n v="2.2999999999999998"/>
    <n v="4"/>
    <n v="1"/>
    <s v="Gd"/>
    <n v="8"/>
    <n v="1"/>
    <s v="Gd"/>
    <s v="Detchd"/>
    <s v="Unf"/>
    <n v="1"/>
    <n v="240"/>
    <s v="TA"/>
    <s v="Y"/>
    <n v="262"/>
    <n v="24"/>
    <n v="0"/>
    <n v="0"/>
    <n v="0"/>
    <n v="0"/>
    <s v="NA"/>
    <s v="NA"/>
    <n v="7"/>
    <x v="0"/>
    <s v="WD"/>
    <s v="Normal"/>
    <x v="199"/>
  </r>
  <r>
    <n v="269"/>
    <n v="30"/>
    <x v="1"/>
    <n v="71"/>
    <n v="6900"/>
    <s v="Pave"/>
    <s v="Reg"/>
    <s v="Lvl"/>
    <s v="AllPub"/>
    <s v="Inside"/>
    <x v="13"/>
    <s v="Norm"/>
    <x v="0"/>
    <s v="1Story"/>
    <n v="5"/>
    <x v="70"/>
    <n v="1955"/>
    <s v="Gable"/>
    <s v="CompShg"/>
    <s v="VinylSd"/>
    <s v="TA"/>
    <s v="CBlock"/>
    <s v="TA"/>
    <s v="No"/>
    <n v="740"/>
    <s v="Ex"/>
    <s v="Y"/>
    <n v="778"/>
    <n v="0"/>
    <n v="1"/>
    <n v="2"/>
    <n v="1"/>
    <s v="TA"/>
    <n v="4"/>
    <n v="1"/>
    <s v="Gd"/>
    <s v="Detchd"/>
    <s v="Fin"/>
    <n v="1"/>
    <n v="924"/>
    <s v="Ex"/>
    <s v="Y"/>
    <n v="0"/>
    <n v="25"/>
    <n v="0"/>
    <n v="0"/>
    <n v="0"/>
    <n v="0"/>
    <s v="NA"/>
    <s v="NA"/>
    <n v="2"/>
    <x v="0"/>
    <s v="WD"/>
    <s v="Normal"/>
    <x v="200"/>
  </r>
  <r>
    <n v="270"/>
    <n v="20"/>
    <x v="0"/>
    <s v="NA"/>
    <n v="7917"/>
    <s v="Pave"/>
    <s v="IR1"/>
    <s v="Lvl"/>
    <s v="AllPub"/>
    <s v="Corner"/>
    <x v="15"/>
    <s v="Norm"/>
    <x v="0"/>
    <s v="1Story"/>
    <n v="6"/>
    <x v="1"/>
    <n v="1976"/>
    <s v="Hip"/>
    <s v="CompShg"/>
    <s v="HdBoard"/>
    <s v="TA"/>
    <s v="CBlock"/>
    <s v="TA"/>
    <s v="No"/>
    <n v="1143"/>
    <s v="TA"/>
    <s v="Y"/>
    <n v="1113"/>
    <n v="1"/>
    <n v="1.3"/>
    <n v="3"/>
    <n v="1"/>
    <s v="TA"/>
    <n v="6"/>
    <n v="1"/>
    <s v="Fa"/>
    <s v="Attchd"/>
    <s v="RFn"/>
    <n v="1"/>
    <n v="504"/>
    <s v="TA"/>
    <s v="Y"/>
    <n v="370"/>
    <n v="30"/>
    <n v="0"/>
    <n v="0"/>
    <n v="0"/>
    <n v="0"/>
    <s v="NA"/>
    <s v="GdPrv"/>
    <n v="5"/>
    <x v="1"/>
    <s v="WD"/>
    <s v="Normal"/>
    <x v="181"/>
  </r>
  <r>
    <n v="271"/>
    <n v="60"/>
    <x v="3"/>
    <n v="84"/>
    <n v="10728"/>
    <s v="Pave"/>
    <s v="Reg"/>
    <s v="Lvl"/>
    <s v="AllPub"/>
    <s v="Inside"/>
    <x v="5"/>
    <s v="Norm"/>
    <x v="0"/>
    <s v="2Story"/>
    <n v="8"/>
    <x v="13"/>
    <n v="2006"/>
    <s v="Gable"/>
    <s v="CompShg"/>
    <s v="VinylSd"/>
    <s v="Gd"/>
    <s v="PConc"/>
    <s v="Gd"/>
    <s v="Mn"/>
    <n v="1095"/>
    <s v="Gd"/>
    <s v="Y"/>
    <n v="1939"/>
    <n v="0"/>
    <n v="2.2999999999999998"/>
    <n v="3"/>
    <n v="1"/>
    <s v="Gd"/>
    <n v="8"/>
    <n v="1"/>
    <s v="Gd"/>
    <s v="Attchd"/>
    <s v="RFn"/>
    <n v="3"/>
    <n v="1053"/>
    <s v="TA"/>
    <s v="Y"/>
    <n v="192"/>
    <n v="51"/>
    <n v="0"/>
    <n v="0"/>
    <n v="0"/>
    <n v="0"/>
    <s v="NA"/>
    <s v="NA"/>
    <n v="8"/>
    <x v="2"/>
    <s v="New"/>
    <s v="Partial"/>
    <x v="201"/>
  </r>
  <r>
    <n v="272"/>
    <n v="20"/>
    <x v="0"/>
    <n v="73"/>
    <n v="39104"/>
    <s v="Pave"/>
    <s v="IR1"/>
    <s v="Low"/>
    <s v="AllPub"/>
    <s v="CulDSac"/>
    <x v="19"/>
    <s v="Norm"/>
    <x v="0"/>
    <s v="1Story"/>
    <n v="7"/>
    <x v="30"/>
    <n v="2005"/>
    <s v="Flat"/>
    <s v="Membran"/>
    <s v="Plywood"/>
    <s v="TA"/>
    <s v="CBlock"/>
    <s v="Gd"/>
    <s v="Gd"/>
    <n v="1385"/>
    <s v="Ex"/>
    <s v="Y"/>
    <n v="1363"/>
    <n v="1"/>
    <n v="1"/>
    <n v="2"/>
    <n v="1"/>
    <s v="TA"/>
    <n v="5"/>
    <n v="2"/>
    <s v="TA"/>
    <s v="Attchd"/>
    <s v="Unf"/>
    <n v="2"/>
    <n v="439"/>
    <s v="TA"/>
    <s v="Y"/>
    <n v="81"/>
    <n v="0"/>
    <n v="0"/>
    <n v="0"/>
    <n v="0"/>
    <n v="0"/>
    <s v="NA"/>
    <s v="NA"/>
    <n v="4"/>
    <x v="0"/>
    <s v="WD"/>
    <s v="Normal"/>
    <x v="192"/>
  </r>
  <r>
    <n v="273"/>
    <n v="60"/>
    <x v="0"/>
    <n v="92"/>
    <n v="11764"/>
    <s v="Pave"/>
    <s v="IR1"/>
    <s v="Lvl"/>
    <s v="AllPub"/>
    <s v="CulDSac"/>
    <x v="3"/>
    <s v="Norm"/>
    <x v="0"/>
    <s v="2Story"/>
    <n v="8"/>
    <x v="40"/>
    <n v="2007"/>
    <s v="Gable"/>
    <s v="CompShg"/>
    <s v="VinylSd"/>
    <s v="Gd"/>
    <s v="PConc"/>
    <s v="Gd"/>
    <s v="No"/>
    <n v="1152"/>
    <s v="Ex"/>
    <s v="Y"/>
    <n v="2270"/>
    <n v="0"/>
    <n v="2.2999999999999998"/>
    <n v="4"/>
    <n v="1"/>
    <s v="Gd"/>
    <n v="9"/>
    <n v="1"/>
    <s v="Gd"/>
    <s v="Attchd"/>
    <s v="Fin"/>
    <n v="3"/>
    <n v="671"/>
    <s v="TA"/>
    <s v="Y"/>
    <n v="132"/>
    <n v="57"/>
    <n v="0"/>
    <n v="0"/>
    <n v="0"/>
    <n v="0"/>
    <s v="NA"/>
    <s v="NA"/>
    <n v="4"/>
    <x v="4"/>
    <s v="WD"/>
    <s v="Normal"/>
    <x v="178"/>
  </r>
  <r>
    <n v="274"/>
    <n v="20"/>
    <x v="0"/>
    <n v="80"/>
    <n v="9600"/>
    <s v="Pave"/>
    <s v="Reg"/>
    <s v="Lvl"/>
    <s v="AllPub"/>
    <s v="Inside"/>
    <x v="11"/>
    <s v="Feedr"/>
    <x v="0"/>
    <s v="1Story"/>
    <n v="6"/>
    <x v="18"/>
    <n v="1988"/>
    <s v="Hip"/>
    <s v="CompShg"/>
    <s v="Wd Sdng"/>
    <s v="TA"/>
    <s v="CBlock"/>
    <s v="TA"/>
    <s v="No"/>
    <n v="1240"/>
    <s v="Gd"/>
    <s v="Y"/>
    <n v="1632"/>
    <n v="1"/>
    <n v="2"/>
    <n v="3"/>
    <n v="1"/>
    <s v="TA"/>
    <n v="6"/>
    <n v="1"/>
    <s v="Gd"/>
    <s v="Attchd"/>
    <s v="RFn"/>
    <n v="1"/>
    <n v="338"/>
    <s v="TA"/>
    <s v="Y"/>
    <n v="289"/>
    <n v="0"/>
    <n v="0"/>
    <n v="0"/>
    <n v="0"/>
    <n v="0"/>
    <s v="NA"/>
    <s v="MnPrv"/>
    <n v="4"/>
    <x v="3"/>
    <s v="WD"/>
    <s v="Normal"/>
    <x v="19"/>
  </r>
  <r>
    <n v="275"/>
    <n v="20"/>
    <x v="0"/>
    <n v="76"/>
    <n v="8314"/>
    <s v="Pave"/>
    <s v="Reg"/>
    <s v="Lvl"/>
    <s v="AllPub"/>
    <s v="Corner"/>
    <x v="4"/>
    <s v="Norm"/>
    <x v="0"/>
    <s v="1Story"/>
    <n v="5"/>
    <x v="44"/>
    <n v="1982"/>
    <s v="Gable"/>
    <s v="CompShg"/>
    <s v="ImStucc"/>
    <s v="TA"/>
    <s v="CBlock"/>
    <s v="TA"/>
    <s v="Gd"/>
    <n v="816"/>
    <s v="TA"/>
    <s v="Y"/>
    <n v="816"/>
    <n v="0"/>
    <n v="1"/>
    <n v="2"/>
    <n v="1"/>
    <s v="TA"/>
    <n v="5"/>
    <n v="0"/>
    <s v="NA"/>
    <s v="Attchd"/>
    <s v="Unf"/>
    <n v="1"/>
    <n v="264"/>
    <s v="TA"/>
    <s v="Y"/>
    <n v="168"/>
    <n v="0"/>
    <n v="0"/>
    <n v="0"/>
    <n v="0"/>
    <n v="0"/>
    <s v="NA"/>
    <s v="NA"/>
    <n v="6"/>
    <x v="1"/>
    <s v="WD"/>
    <s v="Normal"/>
    <x v="202"/>
  </r>
  <r>
    <n v="276"/>
    <n v="50"/>
    <x v="0"/>
    <n v="55"/>
    <n v="7264"/>
    <s v="Pave"/>
    <s v="Reg"/>
    <s v="Lvl"/>
    <s v="AllPub"/>
    <s v="Inside"/>
    <x v="8"/>
    <s v="Norm"/>
    <x v="0"/>
    <s v="1.5Fin"/>
    <n v="7"/>
    <x v="82"/>
    <n v="2007"/>
    <s v="Gable"/>
    <s v="CompShg"/>
    <s v="Wd Sdng"/>
    <s v="Gd"/>
    <s v="BrkTil"/>
    <s v="TA"/>
    <s v="No"/>
    <n v="952"/>
    <s v="Gd"/>
    <s v="N"/>
    <n v="1548"/>
    <n v="0"/>
    <n v="2.2999999999999998"/>
    <n v="3"/>
    <n v="1"/>
    <s v="Ex"/>
    <n v="5"/>
    <n v="0"/>
    <s v="NA"/>
    <s v="Detchd"/>
    <s v="Unf"/>
    <n v="2"/>
    <n v="672"/>
    <s v="TA"/>
    <s v="Y"/>
    <n v="74"/>
    <n v="0"/>
    <n v="0"/>
    <n v="144"/>
    <n v="0"/>
    <n v="0"/>
    <s v="NA"/>
    <s v="NA"/>
    <n v="10"/>
    <x v="3"/>
    <s v="WD"/>
    <s v="Normal"/>
    <x v="93"/>
  </r>
  <r>
    <n v="277"/>
    <n v="20"/>
    <x v="0"/>
    <n v="129"/>
    <n v="9196"/>
    <s v="Pave"/>
    <s v="IR1"/>
    <s v="Lvl"/>
    <s v="AllPub"/>
    <s v="Inside"/>
    <x v="4"/>
    <s v="Norm"/>
    <x v="0"/>
    <s v="1Story"/>
    <n v="7"/>
    <x v="0"/>
    <n v="2003"/>
    <s v="Gable"/>
    <s v="CompShg"/>
    <s v="VinylSd"/>
    <s v="Gd"/>
    <s v="PConc"/>
    <s v="Ex"/>
    <s v="No"/>
    <n v="1560"/>
    <s v="Ex"/>
    <s v="Y"/>
    <n v="1560"/>
    <n v="0"/>
    <n v="2"/>
    <n v="3"/>
    <n v="1"/>
    <s v="Gd"/>
    <n v="7"/>
    <n v="0"/>
    <s v="NA"/>
    <s v="Attchd"/>
    <s v="Fin"/>
    <n v="2"/>
    <n v="573"/>
    <s v="TA"/>
    <s v="Y"/>
    <n v="100"/>
    <n v="150"/>
    <n v="0"/>
    <n v="0"/>
    <n v="0"/>
    <n v="0"/>
    <s v="NA"/>
    <s v="NA"/>
    <n v="4"/>
    <x v="4"/>
    <s v="WD"/>
    <s v="Normal"/>
    <x v="203"/>
  </r>
  <r>
    <n v="278"/>
    <n v="20"/>
    <x v="0"/>
    <n v="140"/>
    <n v="19138"/>
    <s v="Pave"/>
    <s v="Reg"/>
    <s v="Lvl"/>
    <s v="AllPub"/>
    <s v="Corner"/>
    <x v="17"/>
    <s v="Norm"/>
    <x v="0"/>
    <s v="1Story"/>
    <n v="4"/>
    <x v="23"/>
    <n v="1951"/>
    <s v="Gable"/>
    <s v="CompShg"/>
    <s v="VinylSd"/>
    <s v="TA"/>
    <s v="CBlock"/>
    <s v="TA"/>
    <s v="No"/>
    <n v="864"/>
    <s v="Ex"/>
    <s v="Y"/>
    <n v="864"/>
    <n v="0"/>
    <n v="1"/>
    <n v="2"/>
    <n v="1"/>
    <s v="TA"/>
    <n v="4"/>
    <n v="0"/>
    <s v="NA"/>
    <s v="Detchd"/>
    <s v="Unf"/>
    <n v="2"/>
    <n v="400"/>
    <s v="TA"/>
    <s v="Y"/>
    <n v="0"/>
    <n v="0"/>
    <n v="0"/>
    <n v="0"/>
    <n v="0"/>
    <n v="0"/>
    <s v="NA"/>
    <s v="NA"/>
    <n v="6"/>
    <x v="4"/>
    <s v="WD"/>
    <s v="Normal"/>
    <x v="42"/>
  </r>
  <r>
    <n v="279"/>
    <n v="20"/>
    <x v="0"/>
    <n v="107"/>
    <n v="14450"/>
    <s v="Pave"/>
    <s v="Reg"/>
    <s v="Lvl"/>
    <s v="AllPub"/>
    <s v="Inside"/>
    <x v="10"/>
    <s v="Norm"/>
    <x v="0"/>
    <s v="1Story"/>
    <n v="9"/>
    <x v="13"/>
    <n v="2007"/>
    <s v="Gable"/>
    <s v="CompShg"/>
    <s v="CmentBd"/>
    <s v="Ex"/>
    <s v="PConc"/>
    <s v="Ex"/>
    <s v="Gd"/>
    <n v="2121"/>
    <s v="Ex"/>
    <s v="Y"/>
    <n v="2121"/>
    <n v="0"/>
    <n v="2.2999999999999998"/>
    <n v="3"/>
    <n v="1"/>
    <s v="Ex"/>
    <n v="8"/>
    <n v="1"/>
    <s v="Ex"/>
    <s v="Attchd"/>
    <s v="Fin"/>
    <n v="3"/>
    <n v="732"/>
    <s v="TA"/>
    <s v="Y"/>
    <n v="124"/>
    <n v="98"/>
    <n v="0"/>
    <n v="142"/>
    <n v="0"/>
    <n v="0"/>
    <s v="NA"/>
    <s v="NA"/>
    <n v="5"/>
    <x v="1"/>
    <s v="New"/>
    <s v="Partial"/>
    <x v="204"/>
  </r>
  <r>
    <n v="280"/>
    <n v="60"/>
    <x v="0"/>
    <n v="83"/>
    <n v="10005"/>
    <s v="Pave"/>
    <s v="Reg"/>
    <s v="Lvl"/>
    <s v="AllPub"/>
    <s v="Inside"/>
    <x v="19"/>
    <s v="Norm"/>
    <x v="0"/>
    <s v="2Story"/>
    <n v="7"/>
    <x v="54"/>
    <n v="1977"/>
    <s v="Hip"/>
    <s v="CompShg"/>
    <s v="Plywood"/>
    <s v="TA"/>
    <s v="CBlock"/>
    <s v="Gd"/>
    <s v="No"/>
    <n v="1160"/>
    <s v="Ex"/>
    <s v="Y"/>
    <n v="2022"/>
    <n v="0"/>
    <n v="2.2999999999999998"/>
    <n v="4"/>
    <n v="1"/>
    <s v="TA"/>
    <n v="8"/>
    <n v="1"/>
    <s v="TA"/>
    <s v="Attchd"/>
    <s v="Fin"/>
    <n v="2"/>
    <n v="505"/>
    <s v="TA"/>
    <s v="Y"/>
    <n v="288"/>
    <n v="117"/>
    <n v="0"/>
    <n v="0"/>
    <n v="0"/>
    <n v="0"/>
    <s v="NA"/>
    <s v="NA"/>
    <n v="3"/>
    <x v="0"/>
    <s v="WD"/>
    <s v="Normal"/>
    <x v="156"/>
  </r>
  <r>
    <n v="281"/>
    <n v="60"/>
    <x v="0"/>
    <n v="82"/>
    <n v="11287"/>
    <s v="Pave"/>
    <s v="Reg"/>
    <s v="Lvl"/>
    <s v="AllPub"/>
    <s v="Inside"/>
    <x v="12"/>
    <s v="Norm"/>
    <x v="0"/>
    <s v="2Story"/>
    <n v="7"/>
    <x v="85"/>
    <n v="1989"/>
    <s v="Gable"/>
    <s v="CompShg"/>
    <s v="Plywood"/>
    <s v="Gd"/>
    <s v="CBlock"/>
    <s v="Gd"/>
    <s v="Av"/>
    <n v="807"/>
    <s v="Gd"/>
    <s v="Y"/>
    <n v="1982"/>
    <n v="0"/>
    <n v="2.2999999999999998"/>
    <n v="3"/>
    <n v="1"/>
    <s v="Gd"/>
    <n v="7"/>
    <n v="1"/>
    <s v="TA"/>
    <s v="Attchd"/>
    <s v="Fin"/>
    <n v="2"/>
    <n v="575"/>
    <s v="TA"/>
    <s v="Y"/>
    <n v="0"/>
    <n v="84"/>
    <n v="0"/>
    <n v="0"/>
    <n v="196"/>
    <n v="0"/>
    <s v="NA"/>
    <s v="NA"/>
    <n v="1"/>
    <x v="1"/>
    <s v="WD"/>
    <s v="Normal"/>
    <x v="205"/>
  </r>
  <r>
    <n v="282"/>
    <n v="20"/>
    <x v="3"/>
    <n v="60"/>
    <n v="7200"/>
    <s v="Pave"/>
    <s v="Reg"/>
    <s v="Lvl"/>
    <s v="AllPub"/>
    <s v="Inside"/>
    <x v="5"/>
    <s v="Norm"/>
    <x v="0"/>
    <s v="1Story"/>
    <n v="6"/>
    <x v="13"/>
    <n v="2006"/>
    <s v="Gable"/>
    <s v="CompShg"/>
    <s v="VinylSd"/>
    <s v="Gd"/>
    <s v="PConc"/>
    <s v="Gd"/>
    <s v="No"/>
    <n v="1262"/>
    <s v="Gd"/>
    <s v="Y"/>
    <n v="1262"/>
    <n v="0"/>
    <n v="2"/>
    <n v="2"/>
    <n v="1"/>
    <s v="Gd"/>
    <n v="5"/>
    <n v="0"/>
    <s v="NA"/>
    <s v="Attchd"/>
    <s v="Fin"/>
    <n v="2"/>
    <n v="572"/>
    <s v="TA"/>
    <s v="Y"/>
    <n v="0"/>
    <n v="120"/>
    <n v="0"/>
    <n v="0"/>
    <n v="0"/>
    <n v="0"/>
    <s v="NA"/>
    <s v="NA"/>
    <n v="5"/>
    <x v="2"/>
    <s v="New"/>
    <s v="Partial"/>
    <x v="68"/>
  </r>
  <r>
    <n v="283"/>
    <n v="120"/>
    <x v="0"/>
    <n v="34"/>
    <n v="5063"/>
    <s v="Pave"/>
    <s v="Reg"/>
    <s v="Lvl"/>
    <s v="AllPub"/>
    <s v="Inside"/>
    <x v="10"/>
    <s v="Norm"/>
    <x v="4"/>
    <s v="1Story"/>
    <n v="7"/>
    <x v="22"/>
    <n v="2008"/>
    <s v="Gable"/>
    <s v="CompShg"/>
    <s v="VinylSd"/>
    <s v="Gd"/>
    <s v="PConc"/>
    <s v="Gd"/>
    <s v="No"/>
    <n v="1314"/>
    <s v="Ex"/>
    <s v="Y"/>
    <n v="1314"/>
    <n v="1"/>
    <n v="2"/>
    <n v="2"/>
    <n v="1"/>
    <s v="Gd"/>
    <n v="6"/>
    <n v="1"/>
    <s v="Gd"/>
    <s v="Attchd"/>
    <s v="RFn"/>
    <n v="2"/>
    <n v="626"/>
    <s v="TA"/>
    <s v="Y"/>
    <n v="172"/>
    <n v="62"/>
    <n v="0"/>
    <n v="0"/>
    <n v="0"/>
    <n v="0"/>
    <s v="NA"/>
    <s v="NA"/>
    <n v="4"/>
    <x v="3"/>
    <s v="ConLw"/>
    <s v="Normal"/>
    <x v="27"/>
  </r>
  <r>
    <n v="284"/>
    <n v="20"/>
    <x v="0"/>
    <n v="74"/>
    <n v="9612"/>
    <s v="Pave"/>
    <s v="Reg"/>
    <s v="Lvl"/>
    <s v="AllPub"/>
    <s v="Inside"/>
    <x v="5"/>
    <s v="Feedr"/>
    <x v="0"/>
    <s v="1Story"/>
    <n v="8"/>
    <x v="74"/>
    <n v="2009"/>
    <s v="Gable"/>
    <s v="CompShg"/>
    <s v="VinylSd"/>
    <s v="Gd"/>
    <s v="PConc"/>
    <s v="Gd"/>
    <s v="No"/>
    <n v="1468"/>
    <s v="Ex"/>
    <s v="Y"/>
    <n v="1468"/>
    <n v="0"/>
    <n v="2"/>
    <n v="3"/>
    <n v="1"/>
    <s v="Gd"/>
    <n v="6"/>
    <n v="1"/>
    <s v="Gd"/>
    <s v="Attchd"/>
    <s v="Fin"/>
    <n v="3"/>
    <n v="898"/>
    <s v="TA"/>
    <s v="Y"/>
    <n v="210"/>
    <n v="150"/>
    <n v="0"/>
    <n v="0"/>
    <n v="0"/>
    <n v="0"/>
    <s v="NA"/>
    <s v="NA"/>
    <n v="12"/>
    <x v="3"/>
    <s v="New"/>
    <s v="Partial"/>
    <x v="206"/>
  </r>
  <r>
    <n v="285"/>
    <n v="120"/>
    <x v="0"/>
    <n v="50"/>
    <n v="8012"/>
    <s v="Pave"/>
    <s v="Reg"/>
    <s v="Lvl"/>
    <s v="AllPub"/>
    <s v="Inside"/>
    <x v="12"/>
    <s v="Norm"/>
    <x v="3"/>
    <s v="1Story"/>
    <n v="6"/>
    <x v="86"/>
    <n v="1992"/>
    <s v="Gable"/>
    <s v="CompShg"/>
    <s v="ImStucc"/>
    <s v="Gd"/>
    <s v="PConc"/>
    <s v="Gd"/>
    <s v="No"/>
    <n v="1575"/>
    <s v="Gd"/>
    <s v="Y"/>
    <n v="1575"/>
    <n v="1"/>
    <n v="2"/>
    <n v="2"/>
    <n v="1"/>
    <s v="Gd"/>
    <n v="5"/>
    <n v="0"/>
    <s v="NA"/>
    <s v="Attchd"/>
    <s v="RFn"/>
    <n v="2"/>
    <n v="529"/>
    <s v="TA"/>
    <s v="Y"/>
    <n v="0"/>
    <n v="0"/>
    <n v="52"/>
    <n v="0"/>
    <n v="0"/>
    <n v="0"/>
    <s v="NA"/>
    <s v="NA"/>
    <n v="7"/>
    <x v="1"/>
    <s v="WD"/>
    <s v="Normal"/>
    <x v="207"/>
  </r>
  <r>
    <n v="286"/>
    <n v="160"/>
    <x v="3"/>
    <n v="35"/>
    <n v="4251"/>
    <s v="Pave"/>
    <s v="IR1"/>
    <s v="Lvl"/>
    <s v="AllPub"/>
    <s v="Inside"/>
    <x v="5"/>
    <s v="Norm"/>
    <x v="3"/>
    <s v="2Story"/>
    <n v="7"/>
    <x v="13"/>
    <n v="2007"/>
    <s v="Gable"/>
    <s v="CompShg"/>
    <s v="MetalSd"/>
    <s v="Gd"/>
    <s v="PConc"/>
    <s v="Gd"/>
    <s v="No"/>
    <n v="625"/>
    <s v="Ex"/>
    <s v="Y"/>
    <n v="1250"/>
    <n v="0"/>
    <n v="2.2999999999999998"/>
    <n v="2"/>
    <n v="1"/>
    <s v="Gd"/>
    <n v="5"/>
    <n v="0"/>
    <s v="NA"/>
    <s v="Detchd"/>
    <s v="RFn"/>
    <n v="2"/>
    <n v="528"/>
    <s v="TA"/>
    <s v="Y"/>
    <n v="0"/>
    <n v="54"/>
    <n v="0"/>
    <n v="0"/>
    <n v="0"/>
    <n v="0"/>
    <s v="NA"/>
    <s v="NA"/>
    <n v="6"/>
    <x v="1"/>
    <s v="New"/>
    <s v="Partial"/>
    <x v="208"/>
  </r>
  <r>
    <n v="287"/>
    <n v="50"/>
    <x v="0"/>
    <n v="77"/>
    <n v="9786"/>
    <s v="Pave"/>
    <s v="IR1"/>
    <s v="Bnk"/>
    <s v="AllPub"/>
    <s v="Inside"/>
    <x v="11"/>
    <s v="Norm"/>
    <x v="0"/>
    <s v="1.5Fin"/>
    <n v="6"/>
    <x v="12"/>
    <n v="1981"/>
    <s v="Gable"/>
    <s v="CompShg"/>
    <s v="Wd Sdng"/>
    <s v="TA"/>
    <s v="CBlock"/>
    <s v="TA"/>
    <s v="No"/>
    <n v="912"/>
    <s v="TA"/>
    <s v="Y"/>
    <n v="1734"/>
    <n v="0"/>
    <n v="1.3"/>
    <n v="3"/>
    <n v="1"/>
    <s v="Gd"/>
    <n v="7"/>
    <n v="1"/>
    <s v="Gd"/>
    <s v="Attchd"/>
    <s v="RFn"/>
    <n v="2"/>
    <n v="440"/>
    <s v="TA"/>
    <s v="Y"/>
    <n v="0"/>
    <n v="0"/>
    <n v="0"/>
    <n v="128"/>
    <n v="0"/>
    <n v="0"/>
    <s v="NA"/>
    <s v="GdPrv"/>
    <n v="6"/>
    <x v="2"/>
    <s v="WD"/>
    <s v="Normal"/>
    <x v="18"/>
  </r>
  <r>
    <n v="288"/>
    <n v="20"/>
    <x v="0"/>
    <s v="NA"/>
    <n v="8125"/>
    <s v="Pave"/>
    <s v="IR1"/>
    <s v="Lvl"/>
    <s v="AllPub"/>
    <s v="Corner"/>
    <x v="11"/>
    <s v="Norm"/>
    <x v="0"/>
    <s v="1Story"/>
    <n v="4"/>
    <x v="63"/>
    <n v="1971"/>
    <s v="Gable"/>
    <s v="CompShg"/>
    <s v="HdBoard"/>
    <s v="TA"/>
    <s v="CBlock"/>
    <s v="TA"/>
    <s v="No"/>
    <n v="858"/>
    <s v="TA"/>
    <s v="Y"/>
    <n v="858"/>
    <n v="0"/>
    <n v="1"/>
    <n v="3"/>
    <n v="1"/>
    <s v="TA"/>
    <n v="5"/>
    <n v="0"/>
    <s v="NA"/>
    <s v="NA"/>
    <s v="NA"/>
    <n v="0"/>
    <n v="0"/>
    <s v="NA"/>
    <s v="Y"/>
    <n v="0"/>
    <n v="0"/>
    <n v="0"/>
    <n v="0"/>
    <n v="0"/>
    <n v="0"/>
    <s v="NA"/>
    <s v="NA"/>
    <n v="6"/>
    <x v="2"/>
    <s v="WD"/>
    <s v="Normal"/>
    <x v="209"/>
  </r>
  <r>
    <n v="289"/>
    <n v="20"/>
    <x v="0"/>
    <s v="NA"/>
    <n v="9819"/>
    <s v="Pave"/>
    <s v="IR1"/>
    <s v="Lvl"/>
    <s v="AllPub"/>
    <s v="Inside"/>
    <x v="9"/>
    <s v="Norm"/>
    <x v="0"/>
    <s v="1Story"/>
    <n v="5"/>
    <x v="17"/>
    <n v="1967"/>
    <s v="Gable"/>
    <s v="CompShg"/>
    <s v="MetalSd"/>
    <s v="TA"/>
    <s v="CBlock"/>
    <s v="TA"/>
    <s v="No"/>
    <n v="882"/>
    <s v="TA"/>
    <s v="Y"/>
    <n v="900"/>
    <n v="0"/>
    <n v="1"/>
    <n v="3"/>
    <n v="1"/>
    <s v="TA"/>
    <n v="5"/>
    <n v="0"/>
    <s v="NA"/>
    <s v="Detchd"/>
    <s v="Unf"/>
    <n v="1"/>
    <n v="280"/>
    <s v="TA"/>
    <s v="Y"/>
    <n v="0"/>
    <n v="0"/>
    <n v="0"/>
    <n v="0"/>
    <n v="0"/>
    <n v="0"/>
    <s v="NA"/>
    <s v="MnPrv"/>
    <n v="2"/>
    <x v="4"/>
    <s v="WD"/>
    <s v="Normal"/>
    <x v="125"/>
  </r>
  <r>
    <n v="290"/>
    <n v="70"/>
    <x v="0"/>
    <n v="60"/>
    <n v="8730"/>
    <s v="Pave"/>
    <s v="Reg"/>
    <s v="Lvl"/>
    <s v="AllPub"/>
    <s v="Inside"/>
    <x v="8"/>
    <s v="RRAn"/>
    <x v="0"/>
    <s v="2Story"/>
    <n v="6"/>
    <x v="3"/>
    <n v="2003"/>
    <s v="Gable"/>
    <s v="CompShg"/>
    <s v="Wd Sdng"/>
    <s v="TA"/>
    <s v="BrkTil"/>
    <s v="TA"/>
    <s v="No"/>
    <n v="698"/>
    <s v="Ex"/>
    <s v="Y"/>
    <n v="1396"/>
    <n v="0"/>
    <n v="1"/>
    <n v="3"/>
    <n v="1"/>
    <s v="TA"/>
    <n v="7"/>
    <n v="0"/>
    <s v="NA"/>
    <s v="Detchd"/>
    <s v="Unf"/>
    <n v="1"/>
    <n v="384"/>
    <s v="TA"/>
    <s v="Y"/>
    <n v="0"/>
    <n v="0"/>
    <n v="0"/>
    <n v="259"/>
    <n v="0"/>
    <n v="0"/>
    <s v="NA"/>
    <s v="NA"/>
    <n v="7"/>
    <x v="1"/>
    <s v="WD"/>
    <s v="Normal"/>
    <x v="210"/>
  </r>
  <r>
    <n v="291"/>
    <n v="60"/>
    <x v="0"/>
    <n v="120"/>
    <n v="15611"/>
    <s v="Pave"/>
    <s v="Reg"/>
    <s v="Lvl"/>
    <s v="AllPub"/>
    <s v="Inside"/>
    <x v="0"/>
    <s v="Norm"/>
    <x v="0"/>
    <s v="2Story"/>
    <n v="8"/>
    <x v="13"/>
    <n v="2006"/>
    <s v="Gable"/>
    <s v="CompShg"/>
    <s v="VinylSd"/>
    <s v="Gd"/>
    <s v="PConc"/>
    <s v="Gd"/>
    <s v="Av"/>
    <n v="1079"/>
    <s v="Ex"/>
    <s v="Y"/>
    <n v="1919"/>
    <n v="0"/>
    <n v="2.2999999999999998"/>
    <n v="3"/>
    <n v="1"/>
    <s v="Gd"/>
    <n v="8"/>
    <n v="1"/>
    <s v="Gd"/>
    <s v="Attchd"/>
    <s v="RFn"/>
    <n v="2"/>
    <n v="685"/>
    <s v="Gd"/>
    <s v="Y"/>
    <n v="0"/>
    <n v="51"/>
    <n v="0"/>
    <n v="0"/>
    <n v="0"/>
    <n v="0"/>
    <s v="NA"/>
    <s v="NA"/>
    <n v="7"/>
    <x v="2"/>
    <s v="New"/>
    <s v="Partial"/>
    <x v="211"/>
  </r>
  <r>
    <n v="292"/>
    <n v="190"/>
    <x v="0"/>
    <n v="55"/>
    <n v="5687"/>
    <s v="Pave"/>
    <s v="Reg"/>
    <s v="Bnk"/>
    <s v="AllPub"/>
    <s v="Inside"/>
    <x v="23"/>
    <s v="Norm"/>
    <x v="1"/>
    <s v="2Story"/>
    <n v="5"/>
    <x v="80"/>
    <n v="2000"/>
    <s v="Gable"/>
    <s v="CompShg"/>
    <s v="VinylSd"/>
    <s v="TA"/>
    <s v="PConc"/>
    <s v="TA"/>
    <s v="No"/>
    <n v="780"/>
    <s v="Ex"/>
    <s v="N"/>
    <n v="1716"/>
    <n v="1"/>
    <n v="2"/>
    <n v="6"/>
    <n v="1"/>
    <s v="Fa"/>
    <n v="9"/>
    <n v="0"/>
    <s v="NA"/>
    <s v="NA"/>
    <s v="NA"/>
    <n v="0"/>
    <n v="0"/>
    <s v="NA"/>
    <s v="N"/>
    <n v="0"/>
    <n v="184"/>
    <n v="0"/>
    <n v="0"/>
    <n v="0"/>
    <n v="0"/>
    <s v="NA"/>
    <s v="NA"/>
    <n v="3"/>
    <x v="0"/>
    <s v="WD"/>
    <s v="Normal"/>
    <x v="212"/>
  </r>
  <r>
    <n v="293"/>
    <n v="50"/>
    <x v="0"/>
    <n v="60"/>
    <n v="11409"/>
    <s v="Pave"/>
    <s v="Reg"/>
    <s v="Lvl"/>
    <s v="AllPub"/>
    <s v="Inside"/>
    <x v="15"/>
    <s v="Norm"/>
    <x v="0"/>
    <s v="1.5Fin"/>
    <n v="5"/>
    <x v="87"/>
    <n v="2008"/>
    <s v="Gable"/>
    <s v="CompShg"/>
    <s v="Wd Sdng"/>
    <s v="TA"/>
    <s v="CBlock"/>
    <s v="TA"/>
    <s v="No"/>
    <n v="768"/>
    <s v="Gd"/>
    <s v="Y"/>
    <n v="1716"/>
    <n v="0"/>
    <n v="1.3"/>
    <n v="3"/>
    <n v="1"/>
    <s v="TA"/>
    <n v="8"/>
    <n v="1"/>
    <s v="Gd"/>
    <s v="Attchd"/>
    <s v="Unf"/>
    <n v="1"/>
    <n v="281"/>
    <s v="TA"/>
    <s v="Y"/>
    <n v="0"/>
    <n v="0"/>
    <n v="0"/>
    <n v="160"/>
    <n v="0"/>
    <n v="0"/>
    <s v="NA"/>
    <s v="NA"/>
    <n v="1"/>
    <x v="3"/>
    <s v="WD"/>
    <s v="Normal"/>
    <x v="213"/>
  </r>
  <r>
    <n v="294"/>
    <n v="60"/>
    <x v="0"/>
    <s v="NA"/>
    <n v="16659"/>
    <s v="Pave"/>
    <s v="IR1"/>
    <s v="Lvl"/>
    <s v="AllPub"/>
    <s v="Corner"/>
    <x v="6"/>
    <s v="PosA"/>
    <x v="0"/>
    <s v="2Story"/>
    <n v="7"/>
    <x v="54"/>
    <n v="1994"/>
    <s v="Gable"/>
    <s v="CompShg"/>
    <s v="Plywood"/>
    <s v="TA"/>
    <s v="CBlock"/>
    <s v="TA"/>
    <s v="No"/>
    <n v="795"/>
    <s v="Fa"/>
    <s v="Y"/>
    <n v="2263"/>
    <n v="1"/>
    <n v="2.2999999999999998"/>
    <n v="3"/>
    <n v="1"/>
    <s v="Gd"/>
    <n v="9"/>
    <n v="1"/>
    <s v="TA"/>
    <s v="Attchd"/>
    <s v="Fin"/>
    <n v="2"/>
    <n v="539"/>
    <s v="TA"/>
    <s v="Y"/>
    <n v="0"/>
    <n v="250"/>
    <n v="0"/>
    <n v="0"/>
    <n v="0"/>
    <n v="0"/>
    <s v="NA"/>
    <s v="NA"/>
    <n v="3"/>
    <x v="2"/>
    <s v="WD"/>
    <s v="Normal"/>
    <x v="127"/>
  </r>
  <r>
    <n v="295"/>
    <n v="20"/>
    <x v="0"/>
    <n v="80"/>
    <n v="9600"/>
    <s v="Pave"/>
    <s v="Reg"/>
    <s v="Lvl"/>
    <s v="AllPub"/>
    <s v="Inside"/>
    <x v="11"/>
    <s v="Norm"/>
    <x v="0"/>
    <s v="1Story"/>
    <n v="6"/>
    <x v="31"/>
    <n v="1953"/>
    <s v="Hip"/>
    <s v="CompShg"/>
    <s v="HdBoard"/>
    <s v="TA"/>
    <s v="CBlock"/>
    <s v="TA"/>
    <s v="No"/>
    <n v="1416"/>
    <s v="TA"/>
    <s v="Y"/>
    <n v="1644"/>
    <n v="1"/>
    <n v="1"/>
    <n v="3"/>
    <n v="1"/>
    <s v="TA"/>
    <n v="7"/>
    <n v="2"/>
    <s v="Gd"/>
    <s v="Attchd"/>
    <s v="Fin"/>
    <n v="2"/>
    <n v="418"/>
    <s v="TA"/>
    <s v="Y"/>
    <n v="110"/>
    <n v="0"/>
    <n v="0"/>
    <n v="0"/>
    <n v="0"/>
    <n v="0"/>
    <s v="NA"/>
    <s v="NA"/>
    <n v="10"/>
    <x v="3"/>
    <s v="WD"/>
    <s v="Normal"/>
    <x v="214"/>
  </r>
  <r>
    <n v="296"/>
    <n v="80"/>
    <x v="0"/>
    <n v="37"/>
    <n v="7937"/>
    <s v="Pave"/>
    <s v="IR1"/>
    <s v="Lvl"/>
    <s v="AllPub"/>
    <s v="CulDSac"/>
    <x v="4"/>
    <s v="Norm"/>
    <x v="0"/>
    <s v="SLvl"/>
    <n v="6"/>
    <x v="68"/>
    <n v="1984"/>
    <s v="Gable"/>
    <s v="CompShg"/>
    <s v="HdBoard"/>
    <s v="TA"/>
    <s v="CBlock"/>
    <s v="TA"/>
    <s v="Av"/>
    <n v="1003"/>
    <s v="TA"/>
    <s v="Y"/>
    <n v="1003"/>
    <n v="1"/>
    <n v="1"/>
    <n v="3"/>
    <n v="1"/>
    <s v="TA"/>
    <n v="6"/>
    <n v="0"/>
    <s v="NA"/>
    <s v="Detchd"/>
    <s v="Unf"/>
    <n v="2"/>
    <n v="588"/>
    <s v="TA"/>
    <s v="Y"/>
    <n v="120"/>
    <n v="0"/>
    <n v="0"/>
    <n v="0"/>
    <n v="0"/>
    <n v="0"/>
    <s v="NA"/>
    <s v="GdPrv"/>
    <n v="3"/>
    <x v="2"/>
    <s v="WD"/>
    <s v="Normal"/>
    <x v="215"/>
  </r>
  <r>
    <n v="297"/>
    <n v="50"/>
    <x v="1"/>
    <n v="75"/>
    <n v="13710"/>
    <s v="Pave"/>
    <s v="Reg"/>
    <s v="Lvl"/>
    <s v="AllPub"/>
    <s v="Inside"/>
    <x v="13"/>
    <s v="Norm"/>
    <x v="0"/>
    <s v="1.5Fin"/>
    <n v="5"/>
    <x v="52"/>
    <n v="1950"/>
    <s v="Gable"/>
    <s v="CompShg"/>
    <s v="Wd Sdng"/>
    <s v="TA"/>
    <s v="CBlock"/>
    <s v="TA"/>
    <s v="No"/>
    <n v="910"/>
    <s v="TA"/>
    <s v="Y"/>
    <n v="1558"/>
    <n v="0"/>
    <n v="1.3"/>
    <n v="4"/>
    <n v="1"/>
    <s v="TA"/>
    <n v="6"/>
    <n v="0"/>
    <s v="NA"/>
    <s v="Attchd"/>
    <s v="Unf"/>
    <n v="1"/>
    <n v="282"/>
    <s v="TA"/>
    <s v="Y"/>
    <n v="289"/>
    <n v="0"/>
    <n v="0"/>
    <n v="0"/>
    <n v="0"/>
    <n v="0"/>
    <s v="NA"/>
    <s v="MnPrv"/>
    <n v="6"/>
    <x v="1"/>
    <s v="WD"/>
    <s v="Normal"/>
    <x v="135"/>
  </r>
  <r>
    <n v="298"/>
    <n v="60"/>
    <x v="3"/>
    <n v="66"/>
    <n v="7399"/>
    <s v="Pave"/>
    <s v="IR1"/>
    <s v="Lvl"/>
    <s v="AllPub"/>
    <s v="Inside"/>
    <x v="5"/>
    <s v="Norm"/>
    <x v="0"/>
    <s v="2Story"/>
    <n v="7"/>
    <x v="35"/>
    <n v="1998"/>
    <s v="Hip"/>
    <s v="CompShg"/>
    <s v="VinylSd"/>
    <s v="Gd"/>
    <s v="PConc"/>
    <s v="Gd"/>
    <s v="No"/>
    <n v="975"/>
    <s v="Ex"/>
    <s v="Y"/>
    <n v="1950"/>
    <n v="0"/>
    <n v="2.2999999999999998"/>
    <n v="3"/>
    <n v="1"/>
    <s v="Gd"/>
    <n v="7"/>
    <n v="1"/>
    <s v="TA"/>
    <s v="Detchd"/>
    <s v="RFn"/>
    <n v="2"/>
    <n v="576"/>
    <s v="TA"/>
    <s v="Y"/>
    <n v="0"/>
    <n v="10"/>
    <n v="0"/>
    <n v="198"/>
    <n v="0"/>
    <n v="0"/>
    <s v="NA"/>
    <s v="NA"/>
    <n v="6"/>
    <x v="1"/>
    <s v="WD"/>
    <s v="Normal"/>
    <x v="142"/>
  </r>
  <r>
    <n v="299"/>
    <n v="60"/>
    <x v="0"/>
    <n v="90"/>
    <n v="11700"/>
    <s v="Pave"/>
    <s v="Reg"/>
    <s v="Lvl"/>
    <s v="AllPub"/>
    <s v="Inside"/>
    <x v="6"/>
    <s v="Norm"/>
    <x v="0"/>
    <s v="2Story"/>
    <n v="6"/>
    <x v="21"/>
    <n v="1968"/>
    <s v="Mansard"/>
    <s v="CompShg"/>
    <s v="AsphShn"/>
    <s v="Gd"/>
    <s v="CBlock"/>
    <s v="TA"/>
    <s v="No"/>
    <n v="702"/>
    <s v="Gd"/>
    <s v="Y"/>
    <n v="1743"/>
    <n v="0.3"/>
    <n v="1.6"/>
    <n v="3"/>
    <n v="1"/>
    <s v="TA"/>
    <n v="7"/>
    <n v="1"/>
    <s v="Gd"/>
    <s v="Attchd"/>
    <s v="Unf"/>
    <n v="2"/>
    <n v="539"/>
    <s v="TA"/>
    <s v="Y"/>
    <n v="224"/>
    <n v="0"/>
    <n v="0"/>
    <n v="0"/>
    <n v="0"/>
    <n v="0"/>
    <s v="NA"/>
    <s v="NA"/>
    <n v="6"/>
    <x v="1"/>
    <s v="WD"/>
    <s v="Normal"/>
    <x v="216"/>
  </r>
  <r>
    <n v="300"/>
    <n v="20"/>
    <x v="0"/>
    <n v="80"/>
    <n v="14000"/>
    <s v="Pave"/>
    <s v="Reg"/>
    <s v="Lvl"/>
    <s v="AllPub"/>
    <s v="Inside"/>
    <x v="2"/>
    <s v="Norm"/>
    <x v="0"/>
    <s v="1Story"/>
    <n v="6"/>
    <x v="52"/>
    <n v="2004"/>
    <s v="Gable"/>
    <s v="CompShg"/>
    <s v="HdBoard"/>
    <s v="TA"/>
    <s v="CBlock"/>
    <s v="TA"/>
    <s v="No"/>
    <n v="1092"/>
    <s v="Ex"/>
    <s v="Y"/>
    <n v="1152"/>
    <n v="0.3"/>
    <n v="1"/>
    <n v="3"/>
    <n v="1"/>
    <s v="Gd"/>
    <n v="6"/>
    <n v="1"/>
    <s v="Gd"/>
    <s v="Attchd"/>
    <s v="Unf"/>
    <n v="1"/>
    <n v="300"/>
    <s v="TA"/>
    <s v="Y"/>
    <n v="0"/>
    <n v="36"/>
    <n v="0"/>
    <n v="0"/>
    <n v="0"/>
    <n v="0"/>
    <s v="NA"/>
    <s v="GdPrv"/>
    <n v="8"/>
    <x v="3"/>
    <s v="WD"/>
    <s v="Family"/>
    <x v="217"/>
  </r>
  <r>
    <n v="301"/>
    <n v="190"/>
    <x v="0"/>
    <n v="90"/>
    <n v="15750"/>
    <s v="Pave"/>
    <s v="Reg"/>
    <s v="Lvl"/>
    <s v="AllPub"/>
    <s v="Corner"/>
    <x v="2"/>
    <s v="Norm"/>
    <x v="1"/>
    <s v="1Story"/>
    <n v="5"/>
    <x v="31"/>
    <n v="1953"/>
    <s v="Hip"/>
    <s v="CompShg"/>
    <s v="MetalSd"/>
    <s v="TA"/>
    <s v="CBlock"/>
    <s v="TA"/>
    <s v="Mn"/>
    <n v="1165"/>
    <s v="TA"/>
    <s v="Y"/>
    <n v="1336"/>
    <n v="1"/>
    <n v="1"/>
    <n v="2"/>
    <n v="1"/>
    <s v="TA"/>
    <n v="5"/>
    <n v="2"/>
    <s v="Gd"/>
    <s v="Attchd"/>
    <s v="Unf"/>
    <n v="1"/>
    <n v="375"/>
    <s v="TA"/>
    <s v="Y"/>
    <n v="0"/>
    <n v="0"/>
    <n v="0"/>
    <n v="0"/>
    <n v="0"/>
    <n v="0"/>
    <s v="NA"/>
    <s v="NA"/>
    <n v="6"/>
    <x v="2"/>
    <s v="WD"/>
    <s v="Normal"/>
    <x v="14"/>
  </r>
  <r>
    <n v="302"/>
    <n v="60"/>
    <x v="0"/>
    <n v="66"/>
    <n v="16226"/>
    <s v="Pave"/>
    <s v="IR3"/>
    <s v="Lvl"/>
    <s v="AllPub"/>
    <s v="Inside"/>
    <x v="0"/>
    <s v="Norm"/>
    <x v="0"/>
    <s v="2Story"/>
    <n v="8"/>
    <x v="45"/>
    <n v="1999"/>
    <s v="Gable"/>
    <s v="CompShg"/>
    <s v="VinylSd"/>
    <s v="Gd"/>
    <s v="PConc"/>
    <s v="Gd"/>
    <s v="No"/>
    <n v="1028"/>
    <s v="Ex"/>
    <s v="Y"/>
    <n v="2452"/>
    <n v="0"/>
    <n v="2.2999999999999998"/>
    <n v="4"/>
    <n v="1"/>
    <s v="Gd"/>
    <n v="9"/>
    <n v="1"/>
    <s v="TA"/>
    <s v="BuiltIn"/>
    <s v="Fin"/>
    <n v="2"/>
    <n v="683"/>
    <s v="TA"/>
    <s v="Y"/>
    <n v="208"/>
    <n v="50"/>
    <n v="0"/>
    <n v="0"/>
    <n v="0"/>
    <n v="0"/>
    <s v="NA"/>
    <s v="NA"/>
    <n v="5"/>
    <x v="1"/>
    <s v="WD"/>
    <s v="Normal"/>
    <x v="218"/>
  </r>
  <r>
    <n v="303"/>
    <n v="20"/>
    <x v="0"/>
    <n v="118"/>
    <n v="13704"/>
    <s v="Pave"/>
    <s v="IR1"/>
    <s v="Lvl"/>
    <s v="AllPub"/>
    <s v="Corner"/>
    <x v="0"/>
    <s v="Norm"/>
    <x v="0"/>
    <s v="1Story"/>
    <n v="7"/>
    <x v="2"/>
    <n v="2002"/>
    <s v="Gable"/>
    <s v="CompShg"/>
    <s v="VinylSd"/>
    <s v="Gd"/>
    <s v="PConc"/>
    <s v="Gd"/>
    <s v="No"/>
    <n v="1541"/>
    <s v="Ex"/>
    <s v="Y"/>
    <n v="1541"/>
    <n v="0"/>
    <n v="2"/>
    <n v="3"/>
    <n v="1"/>
    <s v="Gd"/>
    <n v="6"/>
    <n v="1"/>
    <s v="TA"/>
    <s v="Attchd"/>
    <s v="RFn"/>
    <n v="3"/>
    <n v="843"/>
    <s v="TA"/>
    <s v="Y"/>
    <n v="468"/>
    <n v="81"/>
    <n v="0"/>
    <n v="0"/>
    <n v="0"/>
    <n v="0"/>
    <s v="NA"/>
    <s v="NA"/>
    <n v="1"/>
    <x v="2"/>
    <s v="WD"/>
    <s v="Normal"/>
    <x v="93"/>
  </r>
  <r>
    <n v="304"/>
    <n v="20"/>
    <x v="0"/>
    <n v="70"/>
    <n v="9800"/>
    <s v="Pave"/>
    <s v="Reg"/>
    <s v="Lvl"/>
    <s v="AllPub"/>
    <s v="Corner"/>
    <x v="0"/>
    <s v="Norm"/>
    <x v="0"/>
    <s v="1Story"/>
    <n v="5"/>
    <x v="41"/>
    <n v="1972"/>
    <s v="Gable"/>
    <s v="CompShg"/>
    <s v="VinylSd"/>
    <s v="TA"/>
    <s v="PConc"/>
    <s v="TA"/>
    <s v="No"/>
    <n v="894"/>
    <s v="TA"/>
    <s v="Y"/>
    <n v="894"/>
    <n v="1"/>
    <n v="1"/>
    <n v="3"/>
    <n v="1"/>
    <s v="TA"/>
    <n v="5"/>
    <n v="0"/>
    <s v="NA"/>
    <s v="Attchd"/>
    <s v="Unf"/>
    <n v="2"/>
    <n v="552"/>
    <s v="TA"/>
    <s v="Y"/>
    <n v="256"/>
    <n v="0"/>
    <n v="0"/>
    <n v="0"/>
    <n v="0"/>
    <n v="0"/>
    <s v="NA"/>
    <s v="GdWo"/>
    <n v="7"/>
    <x v="2"/>
    <s v="WD"/>
    <s v="Abnorml"/>
    <x v="219"/>
  </r>
  <r>
    <n v="305"/>
    <n v="75"/>
    <x v="1"/>
    <n v="87"/>
    <n v="18386"/>
    <s v="Pave"/>
    <s v="Reg"/>
    <s v="Lvl"/>
    <s v="AllPub"/>
    <s v="Inside"/>
    <x v="7"/>
    <s v="Norm"/>
    <x v="0"/>
    <s v="2.5Fin"/>
    <n v="7"/>
    <x v="88"/>
    <n v="2002"/>
    <s v="Gable"/>
    <s v="CompShg"/>
    <s v="CmentBd"/>
    <s v="TA"/>
    <s v="BrkTil"/>
    <s v="TA"/>
    <s v="No"/>
    <n v="1470"/>
    <s v="Ex"/>
    <s v="Y"/>
    <n v="3493"/>
    <n v="0"/>
    <n v="3"/>
    <n v="3"/>
    <n v="1"/>
    <s v="Gd"/>
    <n v="10"/>
    <n v="1"/>
    <s v="Ex"/>
    <s v="Attchd"/>
    <s v="Unf"/>
    <n v="3"/>
    <n v="870"/>
    <s v="TA"/>
    <s v="Y"/>
    <n v="302"/>
    <n v="0"/>
    <n v="0"/>
    <n v="0"/>
    <n v="0"/>
    <n v="0"/>
    <s v="NA"/>
    <s v="NA"/>
    <n v="5"/>
    <x v="0"/>
    <s v="WD"/>
    <s v="Normal"/>
    <x v="220"/>
  </r>
  <r>
    <n v="306"/>
    <n v="20"/>
    <x v="0"/>
    <n v="80"/>
    <n v="10386"/>
    <s v="Pave"/>
    <s v="Reg"/>
    <s v="Lvl"/>
    <s v="AllPub"/>
    <s v="Inside"/>
    <x v="0"/>
    <s v="Norm"/>
    <x v="0"/>
    <s v="1Story"/>
    <n v="8"/>
    <x v="6"/>
    <n v="2005"/>
    <s v="Gable"/>
    <s v="CompShg"/>
    <s v="CmentBd"/>
    <s v="Gd"/>
    <s v="PConc"/>
    <s v="Gd"/>
    <s v="No"/>
    <n v="2000"/>
    <s v="Ex"/>
    <s v="Y"/>
    <n v="2000"/>
    <n v="1"/>
    <n v="2"/>
    <n v="3"/>
    <n v="1"/>
    <s v="Gd"/>
    <n v="8"/>
    <n v="0"/>
    <s v="NA"/>
    <s v="Attchd"/>
    <s v="Fin"/>
    <n v="3"/>
    <n v="888"/>
    <s v="TA"/>
    <s v="Y"/>
    <n v="168"/>
    <n v="0"/>
    <n v="0"/>
    <n v="0"/>
    <n v="0"/>
    <n v="0"/>
    <s v="NA"/>
    <s v="NA"/>
    <n v="7"/>
    <x v="1"/>
    <s v="WD"/>
    <s v="Normal"/>
    <x v="221"/>
  </r>
  <r>
    <n v="307"/>
    <n v="60"/>
    <x v="0"/>
    <n v="116"/>
    <n v="13474"/>
    <s v="Pave"/>
    <s v="Reg"/>
    <s v="Lvl"/>
    <s v="AllPub"/>
    <s v="Inside"/>
    <x v="12"/>
    <s v="Feedr"/>
    <x v="0"/>
    <s v="2Story"/>
    <n v="7"/>
    <x v="59"/>
    <n v="1991"/>
    <s v="Gable"/>
    <s v="CompShg"/>
    <s v="Plywood"/>
    <s v="Gd"/>
    <s v="CBlock"/>
    <s v="Gd"/>
    <s v="No"/>
    <n v="700"/>
    <s v="Gd"/>
    <s v="Y"/>
    <n v="2243"/>
    <n v="1"/>
    <n v="2.2999999999999998"/>
    <n v="4"/>
    <n v="1"/>
    <s v="Gd"/>
    <n v="8"/>
    <n v="1"/>
    <s v="TA"/>
    <s v="Attchd"/>
    <s v="RFn"/>
    <n v="3"/>
    <n v="746"/>
    <s v="TA"/>
    <s v="Y"/>
    <n v="127"/>
    <n v="44"/>
    <n v="224"/>
    <n v="0"/>
    <n v="0"/>
    <n v="0"/>
    <s v="NA"/>
    <s v="NA"/>
    <n v="6"/>
    <x v="1"/>
    <s v="WD"/>
    <s v="Normal"/>
    <x v="66"/>
  </r>
  <r>
    <n v="308"/>
    <n v="50"/>
    <x v="1"/>
    <s v="NA"/>
    <n v="7920"/>
    <s v="Pave"/>
    <s v="IR1"/>
    <s v="Lvl"/>
    <s v="AllPub"/>
    <s v="Inside"/>
    <x v="13"/>
    <s v="Artery"/>
    <x v="0"/>
    <s v="1.5Fin"/>
    <n v="6"/>
    <x v="26"/>
    <n v="1950"/>
    <s v="Gable"/>
    <s v="CompShg"/>
    <s v="MetalSd"/>
    <s v="TA"/>
    <s v="CBlock"/>
    <s v="TA"/>
    <s v="No"/>
    <n v="319"/>
    <s v="TA"/>
    <s v="Y"/>
    <n v="1406"/>
    <n v="0"/>
    <n v="1"/>
    <n v="3"/>
    <n v="1"/>
    <s v="Fa"/>
    <n v="6"/>
    <n v="0"/>
    <s v="NA"/>
    <s v="NA"/>
    <s v="NA"/>
    <n v="0"/>
    <n v="0"/>
    <s v="NA"/>
    <s v="N"/>
    <n v="0"/>
    <n v="144"/>
    <n v="0"/>
    <n v="0"/>
    <n v="0"/>
    <n v="0"/>
    <s v="NA"/>
    <s v="MnPrv"/>
    <n v="3"/>
    <x v="0"/>
    <s v="WD"/>
    <s v="Normal"/>
    <x v="186"/>
  </r>
  <r>
    <n v="309"/>
    <n v="30"/>
    <x v="0"/>
    <s v="NA"/>
    <n v="12342"/>
    <s v="Pave"/>
    <s v="IR1"/>
    <s v="Lvl"/>
    <s v="AllPub"/>
    <s v="Inside"/>
    <x v="15"/>
    <s v="Norm"/>
    <x v="0"/>
    <s v="1Story"/>
    <n v="4"/>
    <x v="70"/>
    <n v="1950"/>
    <s v="Gable"/>
    <s v="CompShg"/>
    <s v="VinylSd"/>
    <s v="TA"/>
    <s v="CBlock"/>
    <s v="TA"/>
    <s v="No"/>
    <n v="861"/>
    <s v="Ex"/>
    <s v="Y"/>
    <n v="861"/>
    <n v="0"/>
    <n v="1"/>
    <n v="1"/>
    <n v="1"/>
    <s v="TA"/>
    <n v="4"/>
    <n v="0"/>
    <s v="NA"/>
    <s v="Detchd"/>
    <s v="Unf"/>
    <n v="2"/>
    <n v="539"/>
    <s v="TA"/>
    <s v="Y"/>
    <n v="158"/>
    <n v="0"/>
    <n v="0"/>
    <n v="0"/>
    <n v="0"/>
    <n v="0"/>
    <s v="NA"/>
    <s v="NA"/>
    <n v="3"/>
    <x v="3"/>
    <s v="WD"/>
    <s v="Normal"/>
    <x v="222"/>
  </r>
  <r>
    <n v="310"/>
    <n v="20"/>
    <x v="0"/>
    <n v="90"/>
    <n v="12378"/>
    <s v="Pave"/>
    <s v="IR1"/>
    <s v="Lvl"/>
    <s v="AllPub"/>
    <s v="Inside"/>
    <x v="10"/>
    <s v="Norm"/>
    <x v="0"/>
    <s v="1Story"/>
    <n v="9"/>
    <x v="0"/>
    <n v="2004"/>
    <s v="Gable"/>
    <s v="CompShg"/>
    <s v="VinylSd"/>
    <s v="Gd"/>
    <s v="PConc"/>
    <s v="Ex"/>
    <s v="Gd"/>
    <n v="1896"/>
    <s v="Ex"/>
    <s v="Y"/>
    <n v="1944"/>
    <n v="1"/>
    <n v="2"/>
    <n v="3"/>
    <n v="1"/>
    <s v="Ex"/>
    <n v="8"/>
    <n v="3"/>
    <s v="Ex"/>
    <s v="Attchd"/>
    <s v="Fin"/>
    <n v="3"/>
    <n v="708"/>
    <s v="TA"/>
    <s v="Y"/>
    <n v="208"/>
    <n v="175"/>
    <n v="0"/>
    <n v="0"/>
    <n v="0"/>
    <n v="0"/>
    <s v="NA"/>
    <s v="NA"/>
    <n v="11"/>
    <x v="2"/>
    <s v="WD"/>
    <s v="Normal"/>
    <x v="223"/>
  </r>
  <r>
    <n v="311"/>
    <n v="60"/>
    <x v="0"/>
    <s v="NA"/>
    <n v="7685"/>
    <s v="Pave"/>
    <s v="IR1"/>
    <s v="Lvl"/>
    <s v="AllPub"/>
    <s v="Inside"/>
    <x v="17"/>
    <s v="Norm"/>
    <x v="0"/>
    <s v="2Story"/>
    <n v="6"/>
    <x v="5"/>
    <n v="1994"/>
    <s v="Gable"/>
    <s v="CompShg"/>
    <s v="HdBoard"/>
    <s v="TA"/>
    <s v="PConc"/>
    <s v="Gd"/>
    <s v="No"/>
    <n v="697"/>
    <s v="Gd"/>
    <s v="Y"/>
    <n v="1501"/>
    <n v="0"/>
    <n v="2.2999999999999998"/>
    <n v="3"/>
    <n v="1"/>
    <s v="Gd"/>
    <n v="6"/>
    <n v="1"/>
    <s v="TA"/>
    <s v="Attchd"/>
    <s v="Fin"/>
    <n v="2"/>
    <n v="420"/>
    <s v="TA"/>
    <s v="Y"/>
    <n v="190"/>
    <n v="63"/>
    <n v="0"/>
    <n v="0"/>
    <n v="0"/>
    <n v="0"/>
    <s v="NA"/>
    <s v="NA"/>
    <n v="5"/>
    <x v="2"/>
    <s v="WD"/>
    <s v="Normal"/>
    <x v="224"/>
  </r>
  <r>
    <n v="312"/>
    <n v="20"/>
    <x v="0"/>
    <n v="50"/>
    <n v="8000"/>
    <s v="Pave"/>
    <s v="Reg"/>
    <s v="Lvl"/>
    <s v="AllPub"/>
    <s v="Inside"/>
    <x v="11"/>
    <s v="Norm"/>
    <x v="0"/>
    <s v="1Story"/>
    <n v="6"/>
    <x v="47"/>
    <n v="2002"/>
    <s v="Gable"/>
    <s v="CompShg"/>
    <s v="VinylSd"/>
    <s v="TA"/>
    <s v="CBlock"/>
    <s v="TA"/>
    <s v="No"/>
    <n v="972"/>
    <s v="Ex"/>
    <s v="Y"/>
    <n v="972"/>
    <n v="1"/>
    <n v="1"/>
    <n v="2"/>
    <n v="1"/>
    <s v="TA"/>
    <n v="5"/>
    <n v="1"/>
    <s v="Gd"/>
    <s v="Detchd"/>
    <s v="Unf"/>
    <n v="1"/>
    <n v="240"/>
    <s v="TA"/>
    <s v="Y"/>
    <n v="0"/>
    <n v="0"/>
    <n v="0"/>
    <n v="0"/>
    <n v="0"/>
    <n v="0"/>
    <s v="NA"/>
    <s v="NA"/>
    <n v="5"/>
    <x v="3"/>
    <s v="WD"/>
    <s v="Normal"/>
    <x v="15"/>
  </r>
  <r>
    <n v="313"/>
    <n v="190"/>
    <x v="1"/>
    <n v="65"/>
    <n v="7800"/>
    <s v="Pave"/>
    <s v="Reg"/>
    <s v="Lvl"/>
    <s v="AllPub"/>
    <s v="Inside"/>
    <x v="7"/>
    <s v="Artery"/>
    <x v="1"/>
    <s v="1.5Fin"/>
    <n v="5"/>
    <x v="9"/>
    <n v="1950"/>
    <s v="Gable"/>
    <s v="CompShg"/>
    <s v="MetalSd"/>
    <s v="TA"/>
    <s v="CBlock"/>
    <s v="Gd"/>
    <s v="Mn"/>
    <n v="793"/>
    <s v="TA"/>
    <s v="Y"/>
    <n v="1118"/>
    <n v="1"/>
    <n v="1"/>
    <n v="3"/>
    <n v="1"/>
    <s v="TA"/>
    <n v="5"/>
    <n v="1"/>
    <s v="Gd"/>
    <s v="Detchd"/>
    <s v="Unf"/>
    <n v="2"/>
    <n v="410"/>
    <s v="TA"/>
    <s v="Y"/>
    <n v="0"/>
    <n v="0"/>
    <n v="0"/>
    <n v="271"/>
    <n v="0"/>
    <n v="0"/>
    <s v="NA"/>
    <s v="MnPrv"/>
    <n v="5"/>
    <x v="2"/>
    <s v="WD"/>
    <s v="Normal"/>
    <x v="225"/>
  </r>
  <r>
    <n v="314"/>
    <n v="20"/>
    <x v="0"/>
    <n v="150"/>
    <n v="215245"/>
    <s v="Pave"/>
    <s v="IR3"/>
    <s v="Low"/>
    <s v="AllPub"/>
    <s v="Inside"/>
    <x v="16"/>
    <s v="Norm"/>
    <x v="0"/>
    <s v="1Story"/>
    <n v="7"/>
    <x v="10"/>
    <n v="1965"/>
    <s v="Hip"/>
    <s v="CompShg"/>
    <s v="BrkFace"/>
    <s v="TA"/>
    <s v="CBlock"/>
    <s v="Gd"/>
    <s v="Gd"/>
    <n v="2136"/>
    <s v="TA"/>
    <s v="Y"/>
    <n v="2036"/>
    <n v="2"/>
    <n v="2"/>
    <n v="3"/>
    <n v="1"/>
    <s v="TA"/>
    <n v="8"/>
    <n v="2"/>
    <s v="Gd"/>
    <s v="Attchd"/>
    <s v="RFn"/>
    <n v="2"/>
    <n v="513"/>
    <s v="TA"/>
    <s v="Y"/>
    <n v="0"/>
    <n v="0"/>
    <n v="0"/>
    <n v="0"/>
    <n v="0"/>
    <n v="0"/>
    <s v="NA"/>
    <s v="NA"/>
    <n v="6"/>
    <x v="3"/>
    <s v="WD"/>
    <s v="Normal"/>
    <x v="226"/>
  </r>
  <r>
    <n v="315"/>
    <n v="70"/>
    <x v="1"/>
    <n v="60"/>
    <n v="9600"/>
    <s v="Pave"/>
    <s v="Reg"/>
    <s v="Lvl"/>
    <s v="AllPub"/>
    <s v="Inside"/>
    <x v="7"/>
    <s v="Norm"/>
    <x v="0"/>
    <s v="2Story"/>
    <n v="7"/>
    <x v="82"/>
    <n v="1990"/>
    <s v="Gable"/>
    <s v="CompShg"/>
    <s v="Wd Sdng"/>
    <s v="TA"/>
    <s v="BrkTil"/>
    <s v="TA"/>
    <s v="No"/>
    <n v="728"/>
    <s v="Ex"/>
    <s v="Y"/>
    <n v="1641"/>
    <n v="0.3"/>
    <n v="1.3"/>
    <n v="3"/>
    <n v="1"/>
    <s v="Ex"/>
    <n v="6"/>
    <n v="1"/>
    <s v="Gd"/>
    <s v="Detchd"/>
    <s v="Unf"/>
    <n v="2"/>
    <n v="546"/>
    <s v="Fa"/>
    <s v="Y"/>
    <n v="0"/>
    <n v="0"/>
    <n v="234"/>
    <n v="0"/>
    <n v="0"/>
    <n v="0"/>
    <s v="NA"/>
    <s v="NA"/>
    <n v="8"/>
    <x v="2"/>
    <s v="WD"/>
    <s v="Normal"/>
    <x v="94"/>
  </r>
  <r>
    <n v="316"/>
    <n v="60"/>
    <x v="0"/>
    <n v="71"/>
    <n v="7795"/>
    <s v="Pave"/>
    <s v="IR1"/>
    <s v="Lvl"/>
    <s v="AllPub"/>
    <s v="Inside"/>
    <x v="17"/>
    <s v="Norm"/>
    <x v="0"/>
    <s v="2Story"/>
    <n v="7"/>
    <x v="6"/>
    <n v="2005"/>
    <s v="Gable"/>
    <s v="CompShg"/>
    <s v="VinylSd"/>
    <s v="Gd"/>
    <s v="PConc"/>
    <s v="Gd"/>
    <s v="No"/>
    <n v="716"/>
    <s v="Ex"/>
    <s v="Y"/>
    <n v="1432"/>
    <n v="1"/>
    <n v="2.2999999999999998"/>
    <n v="3"/>
    <n v="1"/>
    <s v="Gd"/>
    <n v="6"/>
    <n v="1"/>
    <s v="Gd"/>
    <s v="Attchd"/>
    <s v="Fin"/>
    <n v="2"/>
    <n v="432"/>
    <s v="TA"/>
    <s v="Y"/>
    <n v="100"/>
    <n v="51"/>
    <n v="0"/>
    <n v="0"/>
    <n v="0"/>
    <n v="0"/>
    <s v="NA"/>
    <s v="NA"/>
    <n v="7"/>
    <x v="3"/>
    <s v="WD"/>
    <s v="Normal"/>
    <x v="227"/>
  </r>
  <r>
    <n v="317"/>
    <n v="60"/>
    <x v="0"/>
    <n v="94"/>
    <n v="13005"/>
    <s v="Pave"/>
    <s v="IR1"/>
    <s v="Lvl"/>
    <s v="AllPub"/>
    <s v="Corner"/>
    <x v="6"/>
    <s v="Norm"/>
    <x v="0"/>
    <s v="2Story"/>
    <n v="7"/>
    <x v="84"/>
    <n v="1980"/>
    <s v="Gable"/>
    <s v="CompShg"/>
    <s v="CmentBd"/>
    <s v="Gd"/>
    <s v="CBlock"/>
    <s v="Gd"/>
    <s v="No"/>
    <n v="845"/>
    <s v="TA"/>
    <s v="Y"/>
    <n v="2353"/>
    <n v="1"/>
    <n v="2.2999999999999998"/>
    <n v="4"/>
    <n v="1"/>
    <s v="Ex"/>
    <n v="10"/>
    <n v="1"/>
    <s v="TA"/>
    <s v="Attchd"/>
    <s v="RFn"/>
    <n v="2"/>
    <n v="484"/>
    <s v="TA"/>
    <s v="Y"/>
    <n v="288"/>
    <n v="195"/>
    <n v="0"/>
    <n v="0"/>
    <n v="0"/>
    <n v="0"/>
    <s v="NA"/>
    <s v="GdPrv"/>
    <n v="8"/>
    <x v="3"/>
    <s v="WD"/>
    <s v="Normal"/>
    <x v="79"/>
  </r>
  <r>
    <n v="318"/>
    <n v="60"/>
    <x v="3"/>
    <n v="75"/>
    <n v="9000"/>
    <s v="Pave"/>
    <s v="Reg"/>
    <s v="Lvl"/>
    <s v="AllPub"/>
    <s v="Inside"/>
    <x v="5"/>
    <s v="Norm"/>
    <x v="0"/>
    <s v="2Story"/>
    <n v="8"/>
    <x v="13"/>
    <n v="2006"/>
    <s v="Gable"/>
    <s v="CompShg"/>
    <s v="VinylSd"/>
    <s v="Gd"/>
    <s v="PConc"/>
    <s v="Gd"/>
    <s v="Av"/>
    <n v="1088"/>
    <s v="Ex"/>
    <s v="Y"/>
    <n v="1959"/>
    <n v="0"/>
    <n v="2.2999999999999998"/>
    <n v="3"/>
    <n v="1"/>
    <s v="Gd"/>
    <n v="8"/>
    <n v="1"/>
    <s v="Gd"/>
    <s v="Attchd"/>
    <s v="RFn"/>
    <n v="3"/>
    <n v="1025"/>
    <s v="TA"/>
    <s v="Y"/>
    <n v="208"/>
    <n v="46"/>
    <n v="0"/>
    <n v="0"/>
    <n v="0"/>
    <n v="0"/>
    <s v="NA"/>
    <s v="NA"/>
    <n v="12"/>
    <x v="1"/>
    <s v="WD"/>
    <s v="Normal"/>
    <x v="228"/>
  </r>
  <r>
    <n v="319"/>
    <n v="60"/>
    <x v="0"/>
    <n v="90"/>
    <n v="9900"/>
    <s v="Pave"/>
    <s v="Reg"/>
    <s v="Low"/>
    <s v="AllPub"/>
    <s v="Inside"/>
    <x v="3"/>
    <s v="Norm"/>
    <x v="0"/>
    <s v="2Story"/>
    <n v="7"/>
    <x v="5"/>
    <n v="1993"/>
    <s v="Gable"/>
    <s v="CompShg"/>
    <s v="HdBoard"/>
    <s v="Gd"/>
    <s v="PConc"/>
    <s v="Gd"/>
    <s v="Gd"/>
    <n v="1347"/>
    <s v="Ex"/>
    <s v="Y"/>
    <n v="2646"/>
    <n v="1"/>
    <n v="2.2999999999999998"/>
    <n v="4"/>
    <n v="1"/>
    <s v="Gd"/>
    <n v="9"/>
    <n v="1"/>
    <s v="TA"/>
    <s v="Attchd"/>
    <s v="RFn"/>
    <n v="3"/>
    <n v="656"/>
    <s v="TA"/>
    <s v="Y"/>
    <n v="340"/>
    <n v="60"/>
    <n v="144"/>
    <n v="0"/>
    <n v="0"/>
    <n v="0"/>
    <s v="NA"/>
    <s v="NA"/>
    <n v="4"/>
    <x v="3"/>
    <s v="WD"/>
    <s v="Normal"/>
    <x v="79"/>
  </r>
  <r>
    <n v="320"/>
    <n v="80"/>
    <x v="0"/>
    <s v="NA"/>
    <n v="14115"/>
    <s v="Pave"/>
    <s v="Reg"/>
    <s v="Lvl"/>
    <s v="AllPub"/>
    <s v="Inside"/>
    <x v="6"/>
    <s v="Norm"/>
    <x v="0"/>
    <s v="SLvl"/>
    <n v="7"/>
    <x v="84"/>
    <n v="1980"/>
    <s v="Gable"/>
    <s v="CompShg"/>
    <s v="Plywood"/>
    <s v="TA"/>
    <s v="CBlock"/>
    <s v="Gd"/>
    <s v="Av"/>
    <n v="1372"/>
    <s v="TA"/>
    <s v="Y"/>
    <n v="1472"/>
    <n v="1"/>
    <n v="2"/>
    <n v="3"/>
    <n v="1"/>
    <s v="TA"/>
    <n v="6"/>
    <n v="2"/>
    <s v="TA"/>
    <s v="Attchd"/>
    <s v="Unf"/>
    <n v="2"/>
    <n v="588"/>
    <s v="TA"/>
    <s v="Y"/>
    <n v="233"/>
    <n v="48"/>
    <n v="0"/>
    <n v="0"/>
    <n v="0"/>
    <n v="0"/>
    <s v="NA"/>
    <s v="NA"/>
    <n v="6"/>
    <x v="3"/>
    <s v="WD"/>
    <s v="Normal"/>
    <x v="229"/>
  </r>
  <r>
    <n v="321"/>
    <n v="60"/>
    <x v="0"/>
    <n v="111"/>
    <n v="16259"/>
    <s v="Pave"/>
    <s v="Reg"/>
    <s v="Lvl"/>
    <s v="AllPub"/>
    <s v="Corner"/>
    <x v="10"/>
    <s v="Norm"/>
    <x v="0"/>
    <s v="2Story"/>
    <n v="9"/>
    <x v="13"/>
    <n v="2006"/>
    <s v="Gable"/>
    <s v="CompShg"/>
    <s v="VinylSd"/>
    <s v="TA"/>
    <s v="PConc"/>
    <s v="Ex"/>
    <s v="Av"/>
    <n v="1249"/>
    <s v="Ex"/>
    <s v="Y"/>
    <n v="2596"/>
    <n v="0"/>
    <n v="3.3"/>
    <n v="4"/>
    <n v="1"/>
    <s v="Gd"/>
    <n v="9"/>
    <n v="0"/>
    <s v="NA"/>
    <s v="Attchd"/>
    <s v="RFn"/>
    <n v="3"/>
    <n v="840"/>
    <s v="TA"/>
    <s v="Y"/>
    <n v="240"/>
    <n v="154"/>
    <n v="0"/>
    <n v="0"/>
    <n v="0"/>
    <n v="0"/>
    <s v="NA"/>
    <s v="NA"/>
    <n v="9"/>
    <x v="2"/>
    <s v="New"/>
    <s v="Partial"/>
    <x v="230"/>
  </r>
  <r>
    <n v="322"/>
    <n v="60"/>
    <x v="0"/>
    <n v="99"/>
    <n v="12099"/>
    <s v="Pave"/>
    <s v="IR1"/>
    <s v="Lvl"/>
    <s v="AllPub"/>
    <s v="Inside"/>
    <x v="10"/>
    <s v="Norm"/>
    <x v="0"/>
    <s v="2Story"/>
    <n v="8"/>
    <x v="6"/>
    <n v="2004"/>
    <s v="Gable"/>
    <s v="CompShg"/>
    <s v="VinylSd"/>
    <s v="Gd"/>
    <s v="PConc"/>
    <s v="Ex"/>
    <s v="Av"/>
    <n v="1136"/>
    <s v="Ex"/>
    <s v="Y"/>
    <n v="2468"/>
    <n v="1"/>
    <n v="2.2999999999999998"/>
    <n v="4"/>
    <n v="1"/>
    <s v="Gd"/>
    <n v="10"/>
    <n v="1"/>
    <s v="Gd"/>
    <s v="BuiltIn"/>
    <s v="Fin"/>
    <n v="3"/>
    <n v="872"/>
    <s v="TA"/>
    <s v="Y"/>
    <n v="184"/>
    <n v="154"/>
    <n v="0"/>
    <n v="0"/>
    <n v="0"/>
    <n v="0"/>
    <s v="NA"/>
    <s v="NA"/>
    <n v="6"/>
    <x v="1"/>
    <s v="WD"/>
    <s v="Normal"/>
    <x v="231"/>
  </r>
  <r>
    <n v="323"/>
    <n v="60"/>
    <x v="0"/>
    <n v="86"/>
    <n v="10380"/>
    <s v="Pave"/>
    <s v="IR1"/>
    <s v="Lvl"/>
    <s v="AllPub"/>
    <s v="Inside"/>
    <x v="12"/>
    <s v="Norm"/>
    <x v="0"/>
    <s v="2Story"/>
    <n v="7"/>
    <x v="73"/>
    <n v="1987"/>
    <s v="Gable"/>
    <s v="CompShg"/>
    <s v="Plywood"/>
    <s v="Gd"/>
    <s v="CBlock"/>
    <s v="TA"/>
    <s v="Gd"/>
    <n v="1502"/>
    <s v="Ex"/>
    <s v="Y"/>
    <n v="2730"/>
    <n v="1"/>
    <n v="2.2999999999999998"/>
    <n v="4"/>
    <n v="1"/>
    <s v="Gd"/>
    <n v="8"/>
    <n v="1"/>
    <s v="TA"/>
    <s v="Attchd"/>
    <s v="Fin"/>
    <n v="2"/>
    <n v="576"/>
    <s v="TA"/>
    <s v="Y"/>
    <n v="201"/>
    <n v="96"/>
    <n v="0"/>
    <n v="0"/>
    <n v="0"/>
    <n v="0"/>
    <s v="NA"/>
    <s v="MnPrv"/>
    <n v="8"/>
    <x v="1"/>
    <s v="WD"/>
    <s v="Normal"/>
    <x v="232"/>
  </r>
  <r>
    <n v="324"/>
    <n v="20"/>
    <x v="1"/>
    <n v="49"/>
    <n v="5820"/>
    <s v="Pave"/>
    <s v="Reg"/>
    <s v="Lvl"/>
    <s v="AllPub"/>
    <s v="Inside"/>
    <x v="7"/>
    <s v="Norm"/>
    <x v="0"/>
    <s v="1Story"/>
    <n v="3"/>
    <x v="32"/>
    <n v="2005"/>
    <s v="Gable"/>
    <s v="CompShg"/>
    <s v="VinylSd"/>
    <s v="TA"/>
    <s v="CBlock"/>
    <s v="TA"/>
    <s v="No"/>
    <n v="1162"/>
    <s v="Ex"/>
    <s v="Y"/>
    <n v="1163"/>
    <n v="1"/>
    <n v="1"/>
    <n v="3"/>
    <n v="1"/>
    <s v="TA"/>
    <n v="6"/>
    <n v="0"/>
    <s v="NA"/>
    <s v="Attchd"/>
    <s v="Unf"/>
    <n v="1"/>
    <n v="220"/>
    <s v="Fa"/>
    <s v="Y"/>
    <n v="142"/>
    <n v="98"/>
    <n v="0"/>
    <n v="0"/>
    <n v="0"/>
    <n v="0"/>
    <s v="NA"/>
    <s v="NA"/>
    <n v="7"/>
    <x v="2"/>
    <s v="WD"/>
    <s v="Normal"/>
    <x v="233"/>
  </r>
  <r>
    <n v="325"/>
    <n v="80"/>
    <x v="0"/>
    <n v="96"/>
    <n v="11275"/>
    <s v="Pave"/>
    <s v="Reg"/>
    <s v="Lvl"/>
    <s v="AllPub"/>
    <s v="Corner"/>
    <x v="11"/>
    <s v="PosN"/>
    <x v="0"/>
    <s v="SLvl"/>
    <n v="7"/>
    <x v="17"/>
    <n v="2007"/>
    <s v="Mansard"/>
    <s v="WdShake"/>
    <s v="Wd Sdng"/>
    <s v="Gd"/>
    <s v="CBlock"/>
    <s v="Gd"/>
    <s v="No"/>
    <n v="710"/>
    <s v="Ex"/>
    <s v="Y"/>
    <n v="2978"/>
    <n v="0"/>
    <n v="2.2999999999999998"/>
    <n v="5"/>
    <n v="1"/>
    <s v="Gd"/>
    <n v="11"/>
    <n v="1"/>
    <s v="Gd"/>
    <s v="BuiltIn"/>
    <s v="Fin"/>
    <n v="2"/>
    <n v="564"/>
    <s v="TA"/>
    <s v="Y"/>
    <n v="240"/>
    <n v="0"/>
    <n v="0"/>
    <n v="0"/>
    <n v="0"/>
    <n v="0"/>
    <s v="NA"/>
    <s v="NA"/>
    <n v="6"/>
    <x v="4"/>
    <s v="WD"/>
    <s v="Normal"/>
    <x v="234"/>
  </r>
  <r>
    <n v="326"/>
    <n v="45"/>
    <x v="1"/>
    <n v="50"/>
    <n v="5000"/>
    <s v="Pave"/>
    <s v="Reg"/>
    <s v="Lvl"/>
    <s v="AllPub"/>
    <s v="Inside"/>
    <x v="13"/>
    <s v="RRAe"/>
    <x v="0"/>
    <s v="1.5Unf"/>
    <n v="5"/>
    <x v="71"/>
    <n v="1950"/>
    <s v="Gable"/>
    <s v="CompShg"/>
    <s v="MetalSd"/>
    <s v="TA"/>
    <s v="CBlock"/>
    <s v="TA"/>
    <s v="Av"/>
    <n v="720"/>
    <s v="Po"/>
    <s v="N"/>
    <n v="803"/>
    <n v="0"/>
    <n v="1"/>
    <n v="2"/>
    <n v="1"/>
    <s v="TA"/>
    <n v="5"/>
    <n v="0"/>
    <s v="NA"/>
    <s v="Detchd"/>
    <s v="Unf"/>
    <n v="2"/>
    <n v="360"/>
    <s v="TA"/>
    <s v="Y"/>
    <n v="0"/>
    <n v="0"/>
    <n v="244"/>
    <n v="0"/>
    <n v="0"/>
    <n v="0"/>
    <s v="NA"/>
    <s v="NA"/>
    <n v="12"/>
    <x v="1"/>
    <s v="WD"/>
    <s v="Normal"/>
    <x v="114"/>
  </r>
  <r>
    <n v="327"/>
    <n v="120"/>
    <x v="0"/>
    <n v="32"/>
    <n v="10846"/>
    <s v="Pave"/>
    <s v="IR1"/>
    <s v="Lvl"/>
    <s v="AllPub"/>
    <s v="CulDSac"/>
    <x v="1"/>
    <s v="Norm"/>
    <x v="3"/>
    <s v="1Story"/>
    <n v="8"/>
    <x v="5"/>
    <n v="1993"/>
    <s v="Gable"/>
    <s v="CompShg"/>
    <s v="BrkFace"/>
    <s v="Gd"/>
    <s v="PConc"/>
    <s v="Gd"/>
    <s v="Gd"/>
    <n v="1719"/>
    <s v="Ex"/>
    <s v="Y"/>
    <n v="1719"/>
    <n v="2"/>
    <n v="1.3"/>
    <n v="1"/>
    <n v="1"/>
    <s v="Gd"/>
    <n v="6"/>
    <n v="2"/>
    <s v="Gd"/>
    <s v="Attchd"/>
    <s v="Fin"/>
    <n v="2"/>
    <n v="473"/>
    <s v="TA"/>
    <s v="Y"/>
    <n v="122"/>
    <n v="30"/>
    <n v="0"/>
    <n v="0"/>
    <n v="0"/>
    <n v="0"/>
    <s v="NA"/>
    <s v="NA"/>
    <n v="5"/>
    <x v="0"/>
    <s v="Con"/>
    <s v="Normal"/>
    <x v="235"/>
  </r>
  <r>
    <n v="328"/>
    <n v="20"/>
    <x v="0"/>
    <n v="80"/>
    <n v="11600"/>
    <s v="Pave"/>
    <s v="Reg"/>
    <s v="Lvl"/>
    <s v="AllPub"/>
    <s v="Inside"/>
    <x v="11"/>
    <s v="Norm"/>
    <x v="0"/>
    <s v="1Story"/>
    <n v="6"/>
    <x v="14"/>
    <n v="1960"/>
    <s v="Hip"/>
    <s v="CompShg"/>
    <s v="Wd Sdng"/>
    <s v="TA"/>
    <s v="CBlock"/>
    <s v="TA"/>
    <s v="No"/>
    <n v="1383"/>
    <s v="TA"/>
    <s v="Y"/>
    <n v="1383"/>
    <n v="0"/>
    <n v="1.3"/>
    <n v="3"/>
    <n v="1"/>
    <s v="TA"/>
    <n v="7"/>
    <n v="0"/>
    <s v="NA"/>
    <s v="Attchd"/>
    <s v="RFn"/>
    <n v="1"/>
    <n v="292"/>
    <s v="TA"/>
    <s v="Y"/>
    <n v="0"/>
    <n v="45"/>
    <n v="0"/>
    <n v="0"/>
    <n v="0"/>
    <n v="0"/>
    <s v="NA"/>
    <s v="NA"/>
    <n v="4"/>
    <x v="2"/>
    <s v="WD"/>
    <s v="Normal"/>
    <x v="236"/>
  </r>
  <r>
    <n v="329"/>
    <n v="75"/>
    <x v="0"/>
    <s v="NA"/>
    <n v="11888"/>
    <s v="Pave"/>
    <s v="IR1"/>
    <s v="Bnk"/>
    <s v="AllPub"/>
    <s v="Inside"/>
    <x v="8"/>
    <s v="PosN"/>
    <x v="0"/>
    <s v="2.5Unf"/>
    <n v="6"/>
    <x v="77"/>
    <n v="1994"/>
    <s v="Gable"/>
    <s v="CompShg"/>
    <s v="Wd Shng"/>
    <s v="TA"/>
    <s v="BrkTil"/>
    <s v="TA"/>
    <s v="No"/>
    <n v="844"/>
    <s v="Gd"/>
    <s v="N"/>
    <n v="2134"/>
    <n v="0"/>
    <n v="2"/>
    <n v="5"/>
    <n v="1"/>
    <s v="Gd"/>
    <n v="10"/>
    <n v="0"/>
    <s v="NA"/>
    <s v="Detchd"/>
    <s v="Unf"/>
    <n v="2"/>
    <n v="441"/>
    <s v="TA"/>
    <s v="Y"/>
    <n v="0"/>
    <n v="60"/>
    <n v="268"/>
    <n v="0"/>
    <n v="0"/>
    <n v="0"/>
    <s v="NA"/>
    <s v="NA"/>
    <n v="7"/>
    <x v="3"/>
    <s v="WD"/>
    <s v="Normal"/>
    <x v="237"/>
  </r>
  <r>
    <n v="330"/>
    <n v="70"/>
    <x v="1"/>
    <n v="60"/>
    <n v="6402"/>
    <s v="Pave"/>
    <s v="Reg"/>
    <s v="Lvl"/>
    <s v="AllPub"/>
    <s v="Corner"/>
    <x v="13"/>
    <s v="Norm"/>
    <x v="0"/>
    <s v="2Story"/>
    <n v="5"/>
    <x v="26"/>
    <n v="1950"/>
    <s v="Gable"/>
    <s v="CompShg"/>
    <s v="Wd Shng"/>
    <s v="TA"/>
    <s v="PConc"/>
    <s v="TA"/>
    <s v="Mn"/>
    <n v="596"/>
    <s v="TA"/>
    <s v="N"/>
    <n v="1192"/>
    <n v="0"/>
    <n v="1"/>
    <n v="3"/>
    <n v="1"/>
    <s v="TA"/>
    <n v="6"/>
    <n v="0"/>
    <s v="NA"/>
    <s v="Detchd"/>
    <s v="Unf"/>
    <n v="1"/>
    <n v="189"/>
    <s v="Fa"/>
    <s v="N"/>
    <n v="0"/>
    <n v="0"/>
    <n v="137"/>
    <n v="0"/>
    <n v="0"/>
    <n v="0"/>
    <s v="NA"/>
    <s v="GdWo"/>
    <n v="7"/>
    <x v="3"/>
    <s v="WD"/>
    <s v="Normal"/>
    <x v="238"/>
  </r>
  <r>
    <n v="331"/>
    <n v="90"/>
    <x v="0"/>
    <s v="NA"/>
    <n v="10624"/>
    <s v="Pave"/>
    <s v="IR1"/>
    <s v="Lvl"/>
    <s v="AllPub"/>
    <s v="Inside"/>
    <x v="11"/>
    <s v="Norm"/>
    <x v="2"/>
    <s v="1Story"/>
    <n v="5"/>
    <x v="39"/>
    <n v="1964"/>
    <s v="Gable"/>
    <s v="CompShg"/>
    <s v="HdBoard"/>
    <s v="TA"/>
    <s v="CBlock"/>
    <s v="TA"/>
    <s v="No"/>
    <n v="1728"/>
    <s v="TA"/>
    <s v="Y"/>
    <n v="1728"/>
    <n v="0.3"/>
    <n v="2"/>
    <n v="6"/>
    <n v="2"/>
    <s v="TA"/>
    <n v="10"/>
    <n v="0"/>
    <s v="NA"/>
    <s v="Detchd"/>
    <s v="Unf"/>
    <n v="1"/>
    <n v="352"/>
    <s v="TA"/>
    <s v="Y"/>
    <n v="155"/>
    <n v="0"/>
    <n v="0"/>
    <n v="0"/>
    <n v="0"/>
    <n v="0"/>
    <s v="NA"/>
    <s v="NA"/>
    <n v="11"/>
    <x v="1"/>
    <s v="WD"/>
    <s v="Normal"/>
    <x v="239"/>
  </r>
  <r>
    <n v="332"/>
    <n v="20"/>
    <x v="0"/>
    <n v="70"/>
    <n v="8176"/>
    <s v="Pave"/>
    <s v="Reg"/>
    <s v="Lvl"/>
    <s v="AllPub"/>
    <s v="Inside"/>
    <x v="11"/>
    <s v="Norm"/>
    <x v="0"/>
    <s v="1Story"/>
    <n v="5"/>
    <x v="18"/>
    <n v="1992"/>
    <s v="Gable"/>
    <s v="CompShg"/>
    <s v="Wd Sdng"/>
    <s v="TA"/>
    <s v="CBlock"/>
    <s v="TA"/>
    <s v="No"/>
    <n v="1056"/>
    <s v="Fa"/>
    <s v="Y"/>
    <n v="1056"/>
    <n v="1"/>
    <n v="1"/>
    <n v="3"/>
    <n v="1"/>
    <s v="TA"/>
    <n v="6"/>
    <n v="0"/>
    <s v="NA"/>
    <s v="Attchd"/>
    <s v="RFn"/>
    <n v="1"/>
    <n v="308"/>
    <s v="TA"/>
    <s v="Y"/>
    <n v="0"/>
    <n v="0"/>
    <n v="0"/>
    <n v="0"/>
    <n v="0"/>
    <n v="0"/>
    <s v="NA"/>
    <s v="NA"/>
    <n v="8"/>
    <x v="1"/>
    <s v="WD"/>
    <s v="Normal"/>
    <x v="19"/>
  </r>
  <r>
    <n v="333"/>
    <n v="20"/>
    <x v="0"/>
    <n v="85"/>
    <n v="10655"/>
    <s v="Pave"/>
    <s v="IR1"/>
    <s v="Lvl"/>
    <s v="AllPub"/>
    <s v="Inside"/>
    <x v="10"/>
    <s v="Norm"/>
    <x v="0"/>
    <s v="1Story"/>
    <n v="8"/>
    <x v="0"/>
    <n v="2004"/>
    <s v="Gable"/>
    <s v="CompShg"/>
    <s v="VinylSd"/>
    <s v="Gd"/>
    <s v="PConc"/>
    <s v="Gd"/>
    <s v="No"/>
    <n v="3206"/>
    <s v="Ex"/>
    <s v="Y"/>
    <n v="1629"/>
    <n v="1"/>
    <n v="2"/>
    <n v="3"/>
    <n v="1"/>
    <s v="Gd"/>
    <n v="7"/>
    <n v="1"/>
    <s v="Gd"/>
    <s v="Attchd"/>
    <s v="RFn"/>
    <n v="3"/>
    <n v="880"/>
    <s v="TA"/>
    <s v="Y"/>
    <n v="0"/>
    <n v="0"/>
    <n v="0"/>
    <n v="0"/>
    <n v="0"/>
    <n v="0"/>
    <s v="NA"/>
    <s v="NA"/>
    <n v="10"/>
    <x v="3"/>
    <s v="WD"/>
    <s v="Normal"/>
    <x v="240"/>
  </r>
  <r>
    <n v="334"/>
    <n v="120"/>
    <x v="1"/>
    <n v="59"/>
    <n v="8198"/>
    <s v="Pave"/>
    <s v="Reg"/>
    <s v="Lvl"/>
    <s v="AllPub"/>
    <s v="FR3"/>
    <x v="10"/>
    <s v="Norm"/>
    <x v="3"/>
    <s v="1Story"/>
    <n v="7"/>
    <x v="6"/>
    <n v="2004"/>
    <s v="Gable"/>
    <s v="CompShg"/>
    <s v="VinylSd"/>
    <s v="Gd"/>
    <s v="PConc"/>
    <s v="Gd"/>
    <s v="Av"/>
    <n v="1358"/>
    <s v="Ex"/>
    <s v="Y"/>
    <n v="1358"/>
    <n v="1"/>
    <n v="2"/>
    <n v="2"/>
    <n v="1"/>
    <s v="Gd"/>
    <n v="6"/>
    <n v="1"/>
    <s v="Gd"/>
    <s v="Attchd"/>
    <s v="RFn"/>
    <n v="2"/>
    <n v="484"/>
    <s v="TA"/>
    <s v="Y"/>
    <n v="192"/>
    <n v="30"/>
    <n v="0"/>
    <n v="0"/>
    <n v="0"/>
    <n v="0"/>
    <s v="NA"/>
    <s v="NA"/>
    <n v="7"/>
    <x v="0"/>
    <s v="WD"/>
    <s v="Normal"/>
    <x v="241"/>
  </r>
  <r>
    <n v="335"/>
    <n v="60"/>
    <x v="0"/>
    <n v="59"/>
    <n v="9042"/>
    <s v="Pave"/>
    <s v="IR1"/>
    <s v="Lvl"/>
    <s v="AllPub"/>
    <s v="Inside"/>
    <x v="17"/>
    <s v="Norm"/>
    <x v="0"/>
    <s v="2Story"/>
    <n v="6"/>
    <x v="45"/>
    <n v="1998"/>
    <s v="Gable"/>
    <s v="CompShg"/>
    <s v="VinylSd"/>
    <s v="TA"/>
    <s v="PConc"/>
    <s v="Gd"/>
    <s v="Gd"/>
    <n v="943"/>
    <s v="Gd"/>
    <s v="Y"/>
    <n v="1638"/>
    <n v="1"/>
    <n v="2.2999999999999998"/>
    <n v="3"/>
    <n v="1"/>
    <s v="TA"/>
    <n v="7"/>
    <n v="2"/>
    <s v="TA"/>
    <s v="Attchd"/>
    <s v="Fin"/>
    <n v="2"/>
    <n v="472"/>
    <s v="TA"/>
    <s v="Y"/>
    <n v="100"/>
    <n v="38"/>
    <n v="0"/>
    <n v="0"/>
    <n v="0"/>
    <n v="0"/>
    <s v="NA"/>
    <s v="NA"/>
    <n v="7"/>
    <x v="0"/>
    <s v="WD"/>
    <s v="Normal"/>
    <x v="156"/>
  </r>
  <r>
    <n v="336"/>
    <n v="190"/>
    <x v="0"/>
    <s v="NA"/>
    <n v="164660"/>
    <s v="Grvl"/>
    <s v="IR1"/>
    <s v="HLS"/>
    <s v="AllPub"/>
    <s v="Corner"/>
    <x v="16"/>
    <s v="Norm"/>
    <x v="1"/>
    <s v="1.5Fin"/>
    <n v="5"/>
    <x v="10"/>
    <n v="1965"/>
    <s v="Gable"/>
    <s v="CompShg"/>
    <s v="Plywood"/>
    <s v="TA"/>
    <s v="CBlock"/>
    <s v="TA"/>
    <s v="Gd"/>
    <n v="1499"/>
    <s v="Ex"/>
    <s v="Y"/>
    <n v="1786"/>
    <n v="2"/>
    <n v="2"/>
    <n v="3"/>
    <n v="1"/>
    <s v="TA"/>
    <n v="7"/>
    <n v="2"/>
    <s v="Gd"/>
    <s v="Attchd"/>
    <s v="Fin"/>
    <n v="2"/>
    <n v="529"/>
    <s v="TA"/>
    <s v="Y"/>
    <n v="670"/>
    <n v="0"/>
    <n v="0"/>
    <n v="0"/>
    <n v="0"/>
    <n v="0"/>
    <s v="NA"/>
    <s v="NA"/>
    <n v="8"/>
    <x v="0"/>
    <s v="WD"/>
    <s v="Normal"/>
    <x v="242"/>
  </r>
  <r>
    <n v="337"/>
    <n v="20"/>
    <x v="0"/>
    <n v="86"/>
    <n v="14157"/>
    <s v="Pave"/>
    <s v="IR1"/>
    <s v="HLS"/>
    <s v="AllPub"/>
    <s v="Corner"/>
    <x v="18"/>
    <s v="Norm"/>
    <x v="0"/>
    <s v="1Story"/>
    <n v="9"/>
    <x v="11"/>
    <n v="2006"/>
    <s v="Hip"/>
    <s v="CompShg"/>
    <s v="VinylSd"/>
    <s v="Gd"/>
    <s v="PConc"/>
    <s v="Ex"/>
    <s v="Gd"/>
    <n v="1922"/>
    <s v="Ex"/>
    <s v="Y"/>
    <n v="1922"/>
    <n v="1"/>
    <n v="2"/>
    <n v="3"/>
    <n v="1"/>
    <s v="Gd"/>
    <n v="8"/>
    <n v="1"/>
    <s v="Gd"/>
    <s v="Attchd"/>
    <s v="Fin"/>
    <n v="3"/>
    <n v="676"/>
    <s v="TA"/>
    <s v="Y"/>
    <n v="178"/>
    <n v="51"/>
    <n v="0"/>
    <n v="0"/>
    <n v="0"/>
    <n v="0"/>
    <s v="NA"/>
    <s v="NA"/>
    <n v="7"/>
    <x v="1"/>
    <s v="WD"/>
    <s v="Normal"/>
    <x v="243"/>
  </r>
  <r>
    <n v="338"/>
    <n v="20"/>
    <x v="0"/>
    <n v="70"/>
    <n v="9135"/>
    <s v="Pave"/>
    <s v="Reg"/>
    <s v="Lvl"/>
    <s v="AllPub"/>
    <s v="Inside"/>
    <x v="0"/>
    <s v="Norm"/>
    <x v="0"/>
    <s v="1Story"/>
    <n v="7"/>
    <x v="20"/>
    <n v="2003"/>
    <s v="Gable"/>
    <s v="CompShg"/>
    <s v="VinylSd"/>
    <s v="Gd"/>
    <s v="PConc"/>
    <s v="Gd"/>
    <s v="Av"/>
    <n v="1536"/>
    <s v="Ex"/>
    <s v="Y"/>
    <n v="1536"/>
    <n v="1"/>
    <n v="2"/>
    <n v="3"/>
    <n v="1"/>
    <s v="Gd"/>
    <n v="7"/>
    <n v="0"/>
    <s v="NA"/>
    <s v="Attchd"/>
    <s v="RFn"/>
    <n v="2"/>
    <n v="532"/>
    <s v="TA"/>
    <s v="Y"/>
    <n v="192"/>
    <n v="74"/>
    <n v="0"/>
    <n v="0"/>
    <n v="0"/>
    <n v="0"/>
    <s v="NA"/>
    <s v="NA"/>
    <n v="12"/>
    <x v="0"/>
    <s v="WD"/>
    <s v="Normal"/>
    <x v="89"/>
  </r>
  <r>
    <n v="339"/>
    <n v="20"/>
    <x v="0"/>
    <n v="91"/>
    <n v="14145"/>
    <s v="Pave"/>
    <s v="Reg"/>
    <s v="Lvl"/>
    <s v="AllPub"/>
    <s v="Corner"/>
    <x v="6"/>
    <s v="Norm"/>
    <x v="0"/>
    <s v="1Story"/>
    <n v="7"/>
    <x v="68"/>
    <n v="1998"/>
    <s v="Gable"/>
    <s v="CompShg"/>
    <s v="Wd Sdng"/>
    <s v="Gd"/>
    <s v="CBlock"/>
    <s v="Gd"/>
    <s v="Mn"/>
    <n v="1208"/>
    <s v="Ex"/>
    <s v="Y"/>
    <n v="1621"/>
    <n v="1"/>
    <n v="2"/>
    <n v="3"/>
    <n v="1"/>
    <s v="Gd"/>
    <n v="8"/>
    <n v="0"/>
    <s v="NA"/>
    <s v="Attchd"/>
    <s v="RFn"/>
    <n v="2"/>
    <n v="440"/>
    <s v="TA"/>
    <s v="Y"/>
    <n v="108"/>
    <n v="45"/>
    <n v="0"/>
    <n v="0"/>
    <n v="0"/>
    <n v="0"/>
    <s v="NA"/>
    <s v="NA"/>
    <n v="5"/>
    <x v="2"/>
    <s v="WD"/>
    <s v="Normal"/>
    <x v="60"/>
  </r>
  <r>
    <n v="340"/>
    <n v="20"/>
    <x v="0"/>
    <n v="66"/>
    <n v="12400"/>
    <s v="Pave"/>
    <s v="IR1"/>
    <s v="Lvl"/>
    <s v="AllPub"/>
    <s v="Inside"/>
    <x v="11"/>
    <s v="Feedr"/>
    <x v="0"/>
    <s v="1Story"/>
    <n v="6"/>
    <x v="18"/>
    <n v="1998"/>
    <s v="Hip"/>
    <s v="CompShg"/>
    <s v="Wd Sdng"/>
    <s v="TA"/>
    <s v="CBlock"/>
    <s v="TA"/>
    <s v="No"/>
    <n v="1215"/>
    <s v="TA"/>
    <s v="Y"/>
    <n v="1215"/>
    <n v="0"/>
    <n v="1"/>
    <n v="3"/>
    <n v="1"/>
    <s v="TA"/>
    <n v="6"/>
    <n v="0"/>
    <s v="NA"/>
    <s v="Attchd"/>
    <s v="Unf"/>
    <n v="1"/>
    <n v="297"/>
    <s v="TA"/>
    <s v="Y"/>
    <n v="0"/>
    <n v="0"/>
    <n v="0"/>
    <n v="234"/>
    <n v="0"/>
    <n v="0"/>
    <s v="NA"/>
    <s v="NA"/>
    <n v="6"/>
    <x v="3"/>
    <s v="WD"/>
    <s v="Normal"/>
    <x v="106"/>
  </r>
  <r>
    <n v="341"/>
    <n v="60"/>
    <x v="0"/>
    <n v="85"/>
    <n v="14191"/>
    <s v="Pave"/>
    <s v="Reg"/>
    <s v="Lvl"/>
    <s v="AllPub"/>
    <s v="Inside"/>
    <x v="16"/>
    <s v="Norm"/>
    <x v="0"/>
    <s v="2Story"/>
    <n v="8"/>
    <x v="20"/>
    <n v="2002"/>
    <s v="Gable"/>
    <s v="CompShg"/>
    <s v="VinylSd"/>
    <s v="Gd"/>
    <s v="PConc"/>
    <s v="Gd"/>
    <s v="No"/>
    <n v="967"/>
    <s v="Ex"/>
    <s v="Y"/>
    <n v="1908"/>
    <n v="0"/>
    <n v="2.2999999999999998"/>
    <n v="4"/>
    <n v="1"/>
    <s v="Gd"/>
    <n v="9"/>
    <n v="0"/>
    <s v="NA"/>
    <s v="Attchd"/>
    <s v="Fin"/>
    <n v="2"/>
    <n v="431"/>
    <s v="TA"/>
    <s v="Y"/>
    <n v="135"/>
    <n v="0"/>
    <n v="0"/>
    <n v="0"/>
    <n v="0"/>
    <n v="0"/>
    <s v="NA"/>
    <s v="NA"/>
    <n v="4"/>
    <x v="4"/>
    <s v="WD"/>
    <s v="Normal"/>
    <x v="244"/>
  </r>
  <r>
    <n v="342"/>
    <n v="20"/>
    <x v="4"/>
    <n v="60"/>
    <n v="8400"/>
    <s v="Pave"/>
    <s v="Reg"/>
    <s v="Lvl"/>
    <s v="AllPub"/>
    <s v="Inside"/>
    <x v="12"/>
    <s v="Feedr"/>
    <x v="0"/>
    <s v="1Story"/>
    <n v="4"/>
    <x v="52"/>
    <n v="1950"/>
    <s v="Gable"/>
    <s v="CompShg"/>
    <s v="AsbShng"/>
    <s v="Fa"/>
    <s v="CBlock"/>
    <s v="TA"/>
    <s v="No"/>
    <n v="721"/>
    <s v="Gd"/>
    <s v="Y"/>
    <n v="841"/>
    <n v="0"/>
    <n v="1"/>
    <n v="2"/>
    <n v="1"/>
    <s v="TA"/>
    <n v="4"/>
    <n v="0"/>
    <s v="NA"/>
    <s v="CarPort"/>
    <s v="Unf"/>
    <n v="1"/>
    <n v="294"/>
    <s v="TA"/>
    <s v="N"/>
    <n v="250"/>
    <n v="0"/>
    <n v="24"/>
    <n v="0"/>
    <n v="0"/>
    <n v="0"/>
    <s v="NA"/>
    <s v="NA"/>
    <n v="9"/>
    <x v="3"/>
    <s v="WD"/>
    <s v="Normal"/>
    <x v="38"/>
  </r>
  <r>
    <n v="343"/>
    <n v="90"/>
    <x v="0"/>
    <s v="NA"/>
    <n v="8544"/>
    <s v="Pave"/>
    <s v="Reg"/>
    <s v="Lvl"/>
    <s v="AllPub"/>
    <s v="Inside"/>
    <x v="11"/>
    <s v="Norm"/>
    <x v="2"/>
    <s v="1Story"/>
    <n v="3"/>
    <x v="87"/>
    <n v="1950"/>
    <s v="Gable"/>
    <s v="CompShg"/>
    <s v="Stucco"/>
    <s v="TA"/>
    <s v="Slab"/>
    <s v="NA"/>
    <s v="NA"/>
    <n v="0"/>
    <s v="Fa"/>
    <s v="N"/>
    <n v="1040"/>
    <n v="0"/>
    <n v="2"/>
    <n v="2"/>
    <n v="2"/>
    <s v="TA"/>
    <n v="6"/>
    <n v="0"/>
    <s v="NA"/>
    <s v="Detchd"/>
    <s v="Unf"/>
    <n v="2"/>
    <n v="400"/>
    <s v="TA"/>
    <s v="Y"/>
    <n v="0"/>
    <n v="0"/>
    <n v="0"/>
    <n v="0"/>
    <n v="0"/>
    <n v="0"/>
    <s v="NA"/>
    <s v="NA"/>
    <n v="5"/>
    <x v="2"/>
    <s v="WD"/>
    <s v="Normal"/>
    <x v="245"/>
  </r>
  <r>
    <n v="344"/>
    <n v="120"/>
    <x v="0"/>
    <n v="63"/>
    <n v="8849"/>
    <s v="Pave"/>
    <s v="IR1"/>
    <s v="Lvl"/>
    <s v="AllPub"/>
    <s v="Inside"/>
    <x v="10"/>
    <s v="Norm"/>
    <x v="3"/>
    <s v="1Story"/>
    <n v="9"/>
    <x v="11"/>
    <n v="2005"/>
    <s v="Hip"/>
    <s v="CompShg"/>
    <s v="MetalSd"/>
    <s v="Ex"/>
    <s v="PConc"/>
    <s v="Ex"/>
    <s v="No"/>
    <n v="1684"/>
    <s v="Ex"/>
    <s v="Y"/>
    <n v="1684"/>
    <n v="0"/>
    <n v="2"/>
    <n v="2"/>
    <n v="1"/>
    <s v="Ex"/>
    <n v="6"/>
    <n v="1"/>
    <s v="Ex"/>
    <s v="Attchd"/>
    <s v="RFn"/>
    <n v="2"/>
    <n v="564"/>
    <s v="TA"/>
    <s v="Y"/>
    <n v="495"/>
    <n v="72"/>
    <n v="0"/>
    <n v="0"/>
    <n v="0"/>
    <n v="0"/>
    <s v="NA"/>
    <s v="NA"/>
    <n v="7"/>
    <x v="0"/>
    <s v="WD"/>
    <s v="Normal"/>
    <x v="201"/>
  </r>
  <r>
    <n v="345"/>
    <n v="160"/>
    <x v="1"/>
    <n v="36"/>
    <n v="2592"/>
    <s v="Pave"/>
    <s v="Reg"/>
    <s v="Lvl"/>
    <s v="AllPub"/>
    <s v="Inside"/>
    <x v="14"/>
    <s v="Norm"/>
    <x v="3"/>
    <s v="2Story"/>
    <n v="5"/>
    <x v="1"/>
    <n v="1976"/>
    <s v="Gable"/>
    <s v="CompShg"/>
    <s v="CmentBd"/>
    <s v="TA"/>
    <s v="CBlock"/>
    <s v="Gd"/>
    <s v="No"/>
    <n v="536"/>
    <s v="TA"/>
    <s v="Y"/>
    <n v="1112"/>
    <n v="0"/>
    <n v="1.3"/>
    <n v="3"/>
    <n v="1"/>
    <s v="TA"/>
    <n v="4"/>
    <n v="0"/>
    <s v="NA"/>
    <s v="Attchd"/>
    <s v="Unf"/>
    <n v="1"/>
    <n v="336"/>
    <s v="TA"/>
    <s v="Y"/>
    <n v="182"/>
    <n v="0"/>
    <n v="0"/>
    <n v="0"/>
    <n v="0"/>
    <n v="0"/>
    <s v="NA"/>
    <s v="NA"/>
    <n v="4"/>
    <x v="4"/>
    <s v="WD"/>
    <s v="Normal"/>
    <x v="82"/>
  </r>
  <r>
    <n v="346"/>
    <n v="50"/>
    <x v="0"/>
    <n v="65"/>
    <n v="6435"/>
    <s v="Pave"/>
    <s v="Reg"/>
    <s v="Lvl"/>
    <s v="AllPub"/>
    <s v="Inside"/>
    <x v="8"/>
    <s v="RRAn"/>
    <x v="0"/>
    <s v="1.5Fin"/>
    <n v="6"/>
    <x v="9"/>
    <n v="1950"/>
    <s v="Gable"/>
    <s v="CompShg"/>
    <s v="MetalSd"/>
    <s v="TA"/>
    <s v="BrkTil"/>
    <s v="TA"/>
    <s v="No"/>
    <n v="972"/>
    <s v="Gd"/>
    <s v="Y"/>
    <n v="1577"/>
    <n v="0"/>
    <n v="1"/>
    <n v="3"/>
    <n v="1"/>
    <s v="Fa"/>
    <n v="6"/>
    <n v="1"/>
    <s v="Gd"/>
    <s v="Detchd"/>
    <s v="Unf"/>
    <n v="1"/>
    <n v="312"/>
    <s v="TA"/>
    <s v="Y"/>
    <n v="0"/>
    <n v="0"/>
    <n v="0"/>
    <n v="0"/>
    <n v="0"/>
    <n v="0"/>
    <s v="NA"/>
    <s v="NA"/>
    <n v="10"/>
    <x v="2"/>
    <s v="WD"/>
    <s v="Normal"/>
    <x v="246"/>
  </r>
  <r>
    <n v="347"/>
    <n v="20"/>
    <x v="0"/>
    <s v="NA"/>
    <n v="12772"/>
    <s v="Pave"/>
    <s v="IR1"/>
    <s v="Lvl"/>
    <s v="AllPub"/>
    <s v="CulDSac"/>
    <x v="11"/>
    <s v="Norm"/>
    <x v="0"/>
    <s v="1Story"/>
    <n v="6"/>
    <x v="14"/>
    <n v="1998"/>
    <s v="Hip"/>
    <s v="CompShg"/>
    <s v="MetalSd"/>
    <s v="TA"/>
    <s v="CBlock"/>
    <s v="TA"/>
    <s v="Mn"/>
    <n v="958"/>
    <s v="TA"/>
    <s v="Y"/>
    <n v="958"/>
    <n v="0"/>
    <n v="1"/>
    <n v="2"/>
    <n v="1"/>
    <s v="TA"/>
    <n v="5"/>
    <n v="0"/>
    <s v="NA"/>
    <s v="Attchd"/>
    <s v="RFn"/>
    <n v="1"/>
    <n v="301"/>
    <s v="TA"/>
    <s v="Y"/>
    <n v="0"/>
    <n v="0"/>
    <n v="0"/>
    <n v="0"/>
    <n v="0"/>
    <n v="0"/>
    <s v="NA"/>
    <s v="NA"/>
    <n v="4"/>
    <x v="1"/>
    <s v="WD"/>
    <s v="Normal"/>
    <x v="247"/>
  </r>
  <r>
    <n v="348"/>
    <n v="20"/>
    <x v="0"/>
    <s v="NA"/>
    <n v="17600"/>
    <s v="Pave"/>
    <s v="IR1"/>
    <s v="Lvl"/>
    <s v="AllPub"/>
    <s v="Inside"/>
    <x v="11"/>
    <s v="Norm"/>
    <x v="0"/>
    <s v="1Story"/>
    <n v="6"/>
    <x v="14"/>
    <n v="1960"/>
    <s v="Gable"/>
    <s v="CompShg"/>
    <s v="Wd Sdng"/>
    <s v="TA"/>
    <s v="CBlock"/>
    <s v="TA"/>
    <s v="No"/>
    <n v="1478"/>
    <s v="Ex"/>
    <s v="Y"/>
    <n v="1478"/>
    <n v="1"/>
    <n v="2"/>
    <n v="3"/>
    <n v="1"/>
    <s v="TA"/>
    <n v="6"/>
    <n v="2"/>
    <s v="Gd"/>
    <s v="Attchd"/>
    <s v="Unf"/>
    <n v="2"/>
    <n v="498"/>
    <s v="TA"/>
    <s v="Y"/>
    <n v="0"/>
    <n v="40"/>
    <n v="0"/>
    <n v="0"/>
    <n v="0"/>
    <n v="0"/>
    <s v="NA"/>
    <s v="NA"/>
    <n v="12"/>
    <x v="3"/>
    <s v="WD"/>
    <s v="Normal"/>
    <x v="248"/>
  </r>
  <r>
    <n v="349"/>
    <n v="160"/>
    <x v="0"/>
    <n v="36"/>
    <n v="2448"/>
    <s v="Pave"/>
    <s v="Reg"/>
    <s v="Lvl"/>
    <s v="AllPub"/>
    <s v="Inside"/>
    <x v="10"/>
    <s v="Norm"/>
    <x v="4"/>
    <s v="2Story"/>
    <n v="7"/>
    <x v="0"/>
    <n v="2004"/>
    <s v="Gable"/>
    <s v="CompShg"/>
    <s v="Wd Shng"/>
    <s v="Gd"/>
    <s v="PConc"/>
    <s v="Gd"/>
    <s v="No"/>
    <n v="764"/>
    <s v="Ex"/>
    <s v="Y"/>
    <n v="1626"/>
    <n v="1"/>
    <n v="2.2999999999999998"/>
    <n v="2"/>
    <n v="1"/>
    <s v="Gd"/>
    <n v="6"/>
    <n v="0"/>
    <s v="NA"/>
    <s v="BuiltIn"/>
    <s v="RFn"/>
    <n v="2"/>
    <n v="474"/>
    <s v="TA"/>
    <s v="Y"/>
    <n v="0"/>
    <n v="27"/>
    <n v="0"/>
    <n v="0"/>
    <n v="0"/>
    <n v="0"/>
    <s v="NA"/>
    <s v="NA"/>
    <n v="10"/>
    <x v="0"/>
    <s v="WD"/>
    <s v="Normal"/>
    <x v="23"/>
  </r>
  <r>
    <n v="350"/>
    <n v="60"/>
    <x v="0"/>
    <n v="56"/>
    <n v="20431"/>
    <s v="Pave"/>
    <s v="IR2"/>
    <s v="Lvl"/>
    <s v="AllPub"/>
    <s v="Inside"/>
    <x v="10"/>
    <s v="Norm"/>
    <x v="0"/>
    <s v="2Story"/>
    <n v="9"/>
    <x v="11"/>
    <n v="2006"/>
    <s v="Hip"/>
    <s v="CompShg"/>
    <s v="CmentBd"/>
    <s v="Ex"/>
    <s v="PConc"/>
    <s v="Ex"/>
    <s v="No"/>
    <n v="1848"/>
    <s v="Ex"/>
    <s v="Y"/>
    <n v="2728"/>
    <n v="1"/>
    <n v="2.2999999999999998"/>
    <n v="4"/>
    <n v="1"/>
    <s v="Ex"/>
    <n v="10"/>
    <n v="2"/>
    <s v="Ex"/>
    <s v="Attchd"/>
    <s v="Fin"/>
    <n v="3"/>
    <n v="706"/>
    <s v="TA"/>
    <s v="Y"/>
    <n v="0"/>
    <n v="0"/>
    <n v="0"/>
    <n v="0"/>
    <n v="0"/>
    <n v="0"/>
    <s v="NA"/>
    <s v="NA"/>
    <n v="4"/>
    <x v="2"/>
    <s v="New"/>
    <s v="Partial"/>
    <x v="249"/>
  </r>
  <r>
    <n v="351"/>
    <n v="120"/>
    <x v="0"/>
    <n v="68"/>
    <n v="7820"/>
    <s v="Pave"/>
    <s v="IR1"/>
    <s v="Lvl"/>
    <s v="AllPub"/>
    <s v="Inside"/>
    <x v="10"/>
    <s v="Norm"/>
    <x v="3"/>
    <s v="1Story"/>
    <n v="9"/>
    <x v="22"/>
    <n v="2007"/>
    <s v="Hip"/>
    <s v="CompShg"/>
    <s v="MetalSd"/>
    <s v="Ex"/>
    <s v="PConc"/>
    <s v="Ex"/>
    <s v="No"/>
    <n v="1869"/>
    <s v="Ex"/>
    <s v="Y"/>
    <n v="1869"/>
    <n v="0"/>
    <n v="2"/>
    <n v="2"/>
    <n v="1"/>
    <s v="Ex"/>
    <n v="6"/>
    <n v="1"/>
    <s v="Gd"/>
    <s v="Attchd"/>
    <s v="RFn"/>
    <n v="2"/>
    <n v="617"/>
    <s v="TA"/>
    <s v="Y"/>
    <n v="210"/>
    <n v="54"/>
    <n v="0"/>
    <n v="0"/>
    <n v="0"/>
    <n v="0"/>
    <s v="NA"/>
    <s v="NA"/>
    <n v="12"/>
    <x v="1"/>
    <s v="New"/>
    <s v="Partial"/>
    <x v="250"/>
  </r>
  <r>
    <n v="352"/>
    <n v="120"/>
    <x v="0"/>
    <s v="NA"/>
    <n v="5271"/>
    <s v="Pave"/>
    <s v="IR1"/>
    <s v="Low"/>
    <s v="AllPub"/>
    <s v="Inside"/>
    <x v="19"/>
    <s v="Norm"/>
    <x v="0"/>
    <s v="1Story"/>
    <n v="7"/>
    <x v="73"/>
    <n v="1986"/>
    <s v="Gable"/>
    <s v="CompShg"/>
    <s v="Wd Sdng"/>
    <s v="TA"/>
    <s v="PConc"/>
    <s v="Gd"/>
    <s v="Gd"/>
    <n v="1453"/>
    <s v="Gd"/>
    <s v="Y"/>
    <n v="1453"/>
    <n v="1"/>
    <n v="1.3"/>
    <n v="2"/>
    <n v="1"/>
    <s v="Gd"/>
    <n v="6"/>
    <n v="1"/>
    <s v="TA"/>
    <s v="Attchd"/>
    <s v="RFn"/>
    <n v="2"/>
    <n v="445"/>
    <s v="TA"/>
    <s v="Y"/>
    <n v="0"/>
    <n v="80"/>
    <n v="0"/>
    <n v="184"/>
    <n v="0"/>
    <n v="0"/>
    <s v="NA"/>
    <s v="NA"/>
    <n v="12"/>
    <x v="2"/>
    <s v="WD"/>
    <s v="Abnorml"/>
    <x v="100"/>
  </r>
  <r>
    <n v="353"/>
    <n v="50"/>
    <x v="0"/>
    <n v="60"/>
    <n v="9084"/>
    <s v="Pave"/>
    <s v="Reg"/>
    <s v="Lvl"/>
    <s v="AllPub"/>
    <s v="Inside"/>
    <x v="15"/>
    <s v="Artery"/>
    <x v="0"/>
    <s v="1.5Fin"/>
    <n v="5"/>
    <x v="71"/>
    <n v="1950"/>
    <s v="Gable"/>
    <s v="CompShg"/>
    <s v="VinylSd"/>
    <s v="TA"/>
    <s v="CBlock"/>
    <s v="TA"/>
    <s v="Mn"/>
    <n v="616"/>
    <s v="TA"/>
    <s v="N"/>
    <n v="1111"/>
    <n v="0.3"/>
    <n v="1"/>
    <n v="3"/>
    <n v="1"/>
    <s v="TA"/>
    <n v="5"/>
    <n v="0"/>
    <s v="NA"/>
    <s v="Detchd"/>
    <s v="Unf"/>
    <n v="1"/>
    <n v="200"/>
    <s v="TA"/>
    <s v="Y"/>
    <n v="48"/>
    <n v="0"/>
    <n v="0"/>
    <n v="0"/>
    <n v="0"/>
    <n v="0"/>
    <s v="NA"/>
    <s v="NA"/>
    <n v="3"/>
    <x v="0"/>
    <s v="ConLw"/>
    <s v="Normal"/>
    <x v="251"/>
  </r>
  <r>
    <n v="354"/>
    <n v="30"/>
    <x v="1"/>
    <n v="60"/>
    <n v="8520"/>
    <s v="Pave"/>
    <s v="Reg"/>
    <s v="Lvl"/>
    <s v="AllPub"/>
    <s v="Inside"/>
    <x v="7"/>
    <s v="Norm"/>
    <x v="0"/>
    <s v="1Story"/>
    <n v="6"/>
    <x v="89"/>
    <n v="2003"/>
    <s v="Gable"/>
    <s v="CompShg"/>
    <s v="VinylSd"/>
    <s v="TA"/>
    <s v="BrkTil"/>
    <s v="TA"/>
    <s v="No"/>
    <n v="624"/>
    <s v="Gd"/>
    <s v="Y"/>
    <n v="720"/>
    <n v="0"/>
    <n v="1"/>
    <n v="2"/>
    <n v="1"/>
    <s v="TA"/>
    <n v="5"/>
    <n v="0"/>
    <s v="NA"/>
    <s v="Detchd"/>
    <s v="Unf"/>
    <n v="2"/>
    <n v="484"/>
    <s v="TA"/>
    <s v="Y"/>
    <n v="106"/>
    <n v="0"/>
    <n v="0"/>
    <n v="0"/>
    <n v="0"/>
    <n v="0"/>
    <s v="NA"/>
    <s v="NA"/>
    <n v="5"/>
    <x v="4"/>
    <s v="WD"/>
    <s v="Normal"/>
    <x v="252"/>
  </r>
  <r>
    <n v="355"/>
    <n v="50"/>
    <x v="0"/>
    <n v="60"/>
    <n v="8400"/>
    <s v="Pave"/>
    <s v="Reg"/>
    <s v="Bnk"/>
    <s v="AllPub"/>
    <s v="Inside"/>
    <x v="23"/>
    <s v="Norm"/>
    <x v="0"/>
    <s v="1.5Fin"/>
    <n v="6"/>
    <x v="70"/>
    <n v="2000"/>
    <s v="Gable"/>
    <s v="CompShg"/>
    <s v="MetalSd"/>
    <s v="TA"/>
    <s v="CBlock"/>
    <s v="TA"/>
    <s v="No"/>
    <n v="940"/>
    <s v="Ex"/>
    <s v="Y"/>
    <n v="1595"/>
    <n v="0"/>
    <n v="1"/>
    <n v="2"/>
    <n v="1"/>
    <s v="TA"/>
    <n v="6"/>
    <n v="2"/>
    <s v="Gd"/>
    <s v="Attchd"/>
    <s v="Unf"/>
    <n v="1"/>
    <n v="240"/>
    <s v="TA"/>
    <s v="Y"/>
    <n v="0"/>
    <n v="0"/>
    <n v="108"/>
    <n v="0"/>
    <n v="0"/>
    <n v="0"/>
    <s v="NA"/>
    <s v="NA"/>
    <n v="6"/>
    <x v="2"/>
    <s v="WD"/>
    <s v="Normal"/>
    <x v="3"/>
  </r>
  <r>
    <n v="356"/>
    <n v="20"/>
    <x v="0"/>
    <n v="105"/>
    <n v="11249"/>
    <s v="Pave"/>
    <s v="IR2"/>
    <s v="Lvl"/>
    <s v="AllPub"/>
    <s v="Inside"/>
    <x v="0"/>
    <s v="Norm"/>
    <x v="0"/>
    <s v="1Story"/>
    <n v="6"/>
    <x v="49"/>
    <n v="1995"/>
    <s v="Gable"/>
    <s v="CompShg"/>
    <s v="VinylSd"/>
    <s v="Gd"/>
    <s v="PConc"/>
    <s v="Gd"/>
    <s v="No"/>
    <n v="1200"/>
    <s v="Ex"/>
    <s v="Y"/>
    <n v="1200"/>
    <n v="1"/>
    <n v="2"/>
    <n v="3"/>
    <n v="1"/>
    <s v="Gd"/>
    <n v="6"/>
    <n v="0"/>
    <s v="NA"/>
    <s v="Attchd"/>
    <s v="RFn"/>
    <n v="2"/>
    <n v="521"/>
    <s v="TA"/>
    <s v="Y"/>
    <n v="0"/>
    <n v="26"/>
    <n v="0"/>
    <n v="0"/>
    <n v="0"/>
    <n v="0"/>
    <s v="NA"/>
    <s v="NA"/>
    <n v="8"/>
    <x v="1"/>
    <s v="WD"/>
    <s v="Normal"/>
    <x v="253"/>
  </r>
  <r>
    <n v="357"/>
    <n v="20"/>
    <x v="0"/>
    <s v="NA"/>
    <n v="9248"/>
    <s v="Pave"/>
    <s v="IR1"/>
    <s v="Lvl"/>
    <s v="AllPub"/>
    <s v="Inside"/>
    <x v="17"/>
    <s v="Norm"/>
    <x v="0"/>
    <s v="1Story"/>
    <n v="6"/>
    <x v="86"/>
    <n v="1992"/>
    <s v="Gable"/>
    <s v="CompShg"/>
    <s v="HdBoard"/>
    <s v="TA"/>
    <s v="PConc"/>
    <s v="Gd"/>
    <s v="No"/>
    <n v="1158"/>
    <s v="Gd"/>
    <s v="Y"/>
    <n v="1167"/>
    <n v="1"/>
    <n v="2"/>
    <n v="3"/>
    <n v="1"/>
    <s v="Gd"/>
    <n v="6"/>
    <n v="0"/>
    <s v="NA"/>
    <s v="Attchd"/>
    <s v="RFn"/>
    <n v="2"/>
    <n v="400"/>
    <s v="TA"/>
    <s v="Y"/>
    <n v="120"/>
    <n v="26"/>
    <n v="0"/>
    <n v="0"/>
    <n v="0"/>
    <n v="0"/>
    <s v="NA"/>
    <s v="NA"/>
    <n v="7"/>
    <x v="3"/>
    <s v="WD"/>
    <s v="Normal"/>
    <x v="151"/>
  </r>
  <r>
    <n v="358"/>
    <n v="120"/>
    <x v="1"/>
    <n v="44"/>
    <n v="4224"/>
    <s v="Pave"/>
    <s v="Reg"/>
    <s v="Lvl"/>
    <s v="AllPub"/>
    <s v="Inside"/>
    <x v="14"/>
    <s v="Norm"/>
    <x v="3"/>
    <s v="1Story"/>
    <n v="5"/>
    <x v="1"/>
    <n v="1976"/>
    <s v="Gable"/>
    <s v="CompShg"/>
    <s v="CmentBd"/>
    <s v="TA"/>
    <s v="PConc"/>
    <s v="Gd"/>
    <s v="No"/>
    <n v="1142"/>
    <s v="TA"/>
    <s v="Y"/>
    <n v="1142"/>
    <n v="1"/>
    <n v="1.3"/>
    <n v="3"/>
    <n v="1"/>
    <s v="TA"/>
    <n v="6"/>
    <n v="1"/>
    <s v="Po"/>
    <s v="Attchd"/>
    <s v="Fin"/>
    <n v="2"/>
    <n v="528"/>
    <s v="TA"/>
    <s v="Y"/>
    <n v="536"/>
    <n v="90"/>
    <n v="0"/>
    <n v="0"/>
    <n v="0"/>
    <n v="0"/>
    <s v="NA"/>
    <s v="MnPrv"/>
    <n v="8"/>
    <x v="1"/>
    <s v="WD"/>
    <s v="Normal"/>
    <x v="254"/>
  </r>
  <r>
    <n v="359"/>
    <n v="80"/>
    <x v="0"/>
    <n v="92"/>
    <n v="6930"/>
    <s v="Pave"/>
    <s v="IR1"/>
    <s v="Lvl"/>
    <s v="AllPub"/>
    <s v="Inside"/>
    <x v="19"/>
    <s v="Norm"/>
    <x v="0"/>
    <s v="SLvl"/>
    <n v="5"/>
    <x v="18"/>
    <n v="1958"/>
    <s v="Hip"/>
    <s v="CompShg"/>
    <s v="ImStucc"/>
    <s v="TA"/>
    <s v="CBlock"/>
    <s v="TA"/>
    <s v="Av"/>
    <n v="1062"/>
    <s v="Ex"/>
    <s v="Y"/>
    <n v="1352"/>
    <n v="0.3"/>
    <n v="1"/>
    <n v="3"/>
    <n v="1"/>
    <s v="Gd"/>
    <n v="6"/>
    <n v="0"/>
    <s v="NA"/>
    <s v="BuiltIn"/>
    <s v="Unf"/>
    <n v="1"/>
    <n v="288"/>
    <s v="TA"/>
    <s v="Y"/>
    <n v="168"/>
    <n v="0"/>
    <n v="294"/>
    <n v="0"/>
    <n v="0"/>
    <n v="0"/>
    <s v="NA"/>
    <s v="NA"/>
    <n v="7"/>
    <x v="2"/>
    <s v="WD"/>
    <s v="Abnorml"/>
    <x v="52"/>
  </r>
  <r>
    <n v="360"/>
    <n v="60"/>
    <x v="0"/>
    <n v="78"/>
    <n v="12011"/>
    <s v="Pave"/>
    <s v="IR1"/>
    <s v="Lvl"/>
    <s v="AllPub"/>
    <s v="CulDSac"/>
    <x v="3"/>
    <s v="Norm"/>
    <x v="0"/>
    <s v="2Story"/>
    <n v="8"/>
    <x v="45"/>
    <n v="1998"/>
    <s v="Gable"/>
    <s v="CompShg"/>
    <s v="VinylSd"/>
    <s v="Gd"/>
    <s v="PConc"/>
    <s v="Gd"/>
    <s v="Av"/>
    <n v="1086"/>
    <s v="Ex"/>
    <s v="Y"/>
    <n v="1924"/>
    <n v="1"/>
    <n v="2.2999999999999998"/>
    <n v="3"/>
    <n v="1"/>
    <s v="Gd"/>
    <n v="7"/>
    <n v="1"/>
    <s v="TA"/>
    <s v="Attchd"/>
    <s v="RFn"/>
    <n v="2"/>
    <n v="592"/>
    <s v="TA"/>
    <s v="Y"/>
    <n v="208"/>
    <n v="75"/>
    <n v="0"/>
    <n v="374"/>
    <n v="0"/>
    <n v="0"/>
    <s v="NA"/>
    <s v="NA"/>
    <n v="6"/>
    <x v="2"/>
    <s v="WD"/>
    <s v="Normal"/>
    <x v="255"/>
  </r>
  <r>
    <n v="361"/>
    <n v="85"/>
    <x v="0"/>
    <s v="NA"/>
    <n v="7540"/>
    <s v="Pave"/>
    <s v="IR1"/>
    <s v="Lvl"/>
    <s v="AllPub"/>
    <s v="CulDSac"/>
    <x v="4"/>
    <s v="Norm"/>
    <x v="0"/>
    <s v="SFoyer"/>
    <n v="6"/>
    <x v="90"/>
    <n v="1978"/>
    <s v="Gable"/>
    <s v="CompShg"/>
    <s v="VinylSd"/>
    <s v="TA"/>
    <s v="CBlock"/>
    <s v="Gd"/>
    <s v="Av"/>
    <n v="888"/>
    <s v="Ex"/>
    <s v="Y"/>
    <n v="912"/>
    <n v="1"/>
    <n v="1"/>
    <n v="2"/>
    <n v="1"/>
    <s v="TA"/>
    <n v="5"/>
    <n v="1"/>
    <s v="TA"/>
    <s v="Attchd"/>
    <s v="RFn"/>
    <n v="2"/>
    <n v="470"/>
    <s v="TA"/>
    <s v="Y"/>
    <n v="0"/>
    <n v="0"/>
    <n v="0"/>
    <n v="192"/>
    <n v="0"/>
    <n v="0"/>
    <s v="NA"/>
    <s v="MnPrv"/>
    <n v="6"/>
    <x v="1"/>
    <s v="WD"/>
    <s v="Normal"/>
    <x v="168"/>
  </r>
  <r>
    <n v="362"/>
    <n v="50"/>
    <x v="0"/>
    <s v="NA"/>
    <n v="9144"/>
    <s v="Pave"/>
    <s v="Reg"/>
    <s v="Lvl"/>
    <s v="AllPub"/>
    <s v="Inside"/>
    <x v="8"/>
    <s v="Norm"/>
    <x v="0"/>
    <s v="1.5Fin"/>
    <n v="5"/>
    <x v="70"/>
    <n v="1982"/>
    <s v="Gable"/>
    <s v="CompShg"/>
    <s v="MetalSd"/>
    <s v="TA"/>
    <s v="CBlock"/>
    <s v="TA"/>
    <s v="No"/>
    <n v="883"/>
    <s v="Gd"/>
    <s v="Y"/>
    <n v="1505"/>
    <n v="1"/>
    <n v="1"/>
    <n v="3"/>
    <n v="1"/>
    <s v="TA"/>
    <n v="8"/>
    <n v="0"/>
    <s v="NA"/>
    <s v="Detchd"/>
    <s v="Unf"/>
    <n v="1"/>
    <n v="240"/>
    <s v="TA"/>
    <s v="N"/>
    <n v="0"/>
    <n v="0"/>
    <n v="0"/>
    <n v="0"/>
    <n v="0"/>
    <n v="0"/>
    <s v="NA"/>
    <s v="NA"/>
    <n v="7"/>
    <x v="0"/>
    <s v="WD"/>
    <s v="Normal"/>
    <x v="35"/>
  </r>
  <r>
    <n v="363"/>
    <n v="85"/>
    <x v="0"/>
    <n v="64"/>
    <n v="7301"/>
    <s v="Pave"/>
    <s v="Reg"/>
    <s v="Lvl"/>
    <s v="AllPub"/>
    <s v="Corner"/>
    <x v="15"/>
    <s v="Norm"/>
    <x v="0"/>
    <s v="SFoyer"/>
    <n v="7"/>
    <x v="0"/>
    <n v="2003"/>
    <s v="Gable"/>
    <s v="CompShg"/>
    <s v="HdBoard"/>
    <s v="Gd"/>
    <s v="Slab"/>
    <s v="NA"/>
    <s v="NA"/>
    <n v="0"/>
    <s v="Ex"/>
    <s v="Y"/>
    <n v="1922"/>
    <n v="0"/>
    <n v="3"/>
    <n v="4"/>
    <n v="1"/>
    <s v="Gd"/>
    <n v="7"/>
    <n v="1"/>
    <s v="Ex"/>
    <s v="BuiltIn"/>
    <s v="RFn"/>
    <n v="2"/>
    <n v="672"/>
    <s v="TA"/>
    <s v="Y"/>
    <n v="0"/>
    <n v="0"/>
    <n v="177"/>
    <n v="0"/>
    <n v="0"/>
    <n v="0"/>
    <s v="NA"/>
    <s v="NA"/>
    <n v="7"/>
    <x v="3"/>
    <s v="ConLD"/>
    <s v="Normal"/>
    <x v="256"/>
  </r>
  <r>
    <n v="364"/>
    <n v="160"/>
    <x v="1"/>
    <n v="21"/>
    <n v="1680"/>
    <s v="Pave"/>
    <s v="Reg"/>
    <s v="Lvl"/>
    <s v="AllPub"/>
    <s v="Inside"/>
    <x v="22"/>
    <s v="Norm"/>
    <x v="4"/>
    <s v="2Story"/>
    <n v="6"/>
    <x v="41"/>
    <n v="2007"/>
    <s v="Gable"/>
    <s v="CompShg"/>
    <s v="HdBoard"/>
    <s v="TA"/>
    <s v="CBlock"/>
    <s v="TA"/>
    <s v="No"/>
    <n v="483"/>
    <s v="Gd"/>
    <s v="Y"/>
    <n v="987"/>
    <n v="0"/>
    <n v="1.3"/>
    <n v="2"/>
    <n v="1"/>
    <s v="Gd"/>
    <n v="5"/>
    <n v="0"/>
    <s v="NA"/>
    <s v="Detchd"/>
    <s v="Unf"/>
    <n v="1"/>
    <n v="264"/>
    <s v="TA"/>
    <s v="Y"/>
    <n v="250"/>
    <n v="0"/>
    <n v="0"/>
    <n v="0"/>
    <n v="0"/>
    <n v="0"/>
    <s v="NA"/>
    <s v="NA"/>
    <n v="5"/>
    <x v="3"/>
    <s v="WD"/>
    <s v="Normal"/>
    <x v="9"/>
  </r>
  <r>
    <n v="365"/>
    <n v="60"/>
    <x v="0"/>
    <s v="NA"/>
    <n v="18800"/>
    <s v="Pave"/>
    <s v="IR1"/>
    <s v="Lvl"/>
    <s v="AllPub"/>
    <s v="FR2"/>
    <x v="6"/>
    <s v="Norm"/>
    <x v="0"/>
    <s v="2Story"/>
    <n v="6"/>
    <x v="1"/>
    <n v="1976"/>
    <s v="Gable"/>
    <s v="CompShg"/>
    <s v="HdBoard"/>
    <s v="TA"/>
    <s v="PConc"/>
    <s v="Gd"/>
    <s v="Mn"/>
    <n v="796"/>
    <s v="TA"/>
    <s v="Y"/>
    <n v="1574"/>
    <n v="1"/>
    <n v="2.2999999999999998"/>
    <n v="3"/>
    <n v="1"/>
    <s v="TA"/>
    <n v="6"/>
    <n v="1"/>
    <s v="TA"/>
    <s v="Attchd"/>
    <s v="Fin"/>
    <n v="2"/>
    <n v="566"/>
    <s v="TA"/>
    <s v="Y"/>
    <n v="306"/>
    <n v="111"/>
    <n v="0"/>
    <n v="0"/>
    <n v="0"/>
    <n v="0"/>
    <s v="NA"/>
    <s v="NA"/>
    <n v="7"/>
    <x v="2"/>
    <s v="WD"/>
    <s v="Normal"/>
    <x v="100"/>
  </r>
  <r>
    <n v="366"/>
    <n v="70"/>
    <x v="1"/>
    <n v="59"/>
    <n v="10690"/>
    <s v="Pave"/>
    <s v="Reg"/>
    <s v="Lvl"/>
    <s v="AllPub"/>
    <s v="Inside"/>
    <x v="13"/>
    <s v="Norm"/>
    <x v="0"/>
    <s v="2Story"/>
    <n v="5"/>
    <x v="26"/>
    <n v="1997"/>
    <s v="Hip"/>
    <s v="CompShg"/>
    <s v="VinylSd"/>
    <s v="TA"/>
    <s v="CBlock"/>
    <s v="TA"/>
    <s v="No"/>
    <n v="672"/>
    <s v="Gd"/>
    <s v="Y"/>
    <n v="1344"/>
    <n v="0"/>
    <n v="1"/>
    <n v="3"/>
    <n v="1"/>
    <s v="TA"/>
    <n v="6"/>
    <n v="0"/>
    <s v="NA"/>
    <s v="Detchd"/>
    <s v="Unf"/>
    <n v="1"/>
    <n v="468"/>
    <s v="TA"/>
    <s v="Y"/>
    <n v="0"/>
    <n v="128"/>
    <n v="218"/>
    <n v="0"/>
    <n v="0"/>
    <n v="0"/>
    <s v="NA"/>
    <s v="NA"/>
    <n v="7"/>
    <x v="3"/>
    <s v="WD"/>
    <s v="Normal"/>
    <x v="257"/>
  </r>
  <r>
    <n v="367"/>
    <n v="20"/>
    <x v="0"/>
    <s v="NA"/>
    <n v="9500"/>
    <s v="Pave"/>
    <s v="IR1"/>
    <s v="Lvl"/>
    <s v="AllPub"/>
    <s v="Inside"/>
    <x v="11"/>
    <s v="Norm"/>
    <x v="0"/>
    <s v="1Story"/>
    <n v="6"/>
    <x v="37"/>
    <n v="1963"/>
    <s v="Gable"/>
    <s v="CompShg"/>
    <s v="Plywood"/>
    <s v="TA"/>
    <s v="CBlock"/>
    <s v="Gd"/>
    <s v="No"/>
    <n v="1394"/>
    <s v="Gd"/>
    <s v="Y"/>
    <n v="1394"/>
    <n v="1"/>
    <n v="1.3"/>
    <n v="3"/>
    <n v="1"/>
    <s v="TA"/>
    <n v="6"/>
    <n v="2"/>
    <s v="Gd"/>
    <s v="Attchd"/>
    <s v="RFn"/>
    <n v="2"/>
    <n v="514"/>
    <s v="TA"/>
    <s v="Y"/>
    <n v="0"/>
    <n v="76"/>
    <n v="0"/>
    <n v="185"/>
    <n v="0"/>
    <n v="0"/>
    <s v="NA"/>
    <s v="NA"/>
    <n v="7"/>
    <x v="3"/>
    <s v="WD"/>
    <s v="Normal"/>
    <x v="18"/>
  </r>
  <r>
    <n v="368"/>
    <n v="80"/>
    <x v="0"/>
    <n v="101"/>
    <n v="9150"/>
    <s v="Pave"/>
    <s v="IR1"/>
    <s v="Lvl"/>
    <s v="AllPub"/>
    <s v="Corner"/>
    <x v="11"/>
    <s v="Norm"/>
    <x v="0"/>
    <s v="SLvl"/>
    <n v="6"/>
    <x v="12"/>
    <n v="1962"/>
    <s v="Gable"/>
    <s v="Tar&amp;Grv"/>
    <s v="Plywood"/>
    <s v="TA"/>
    <s v="CBlock"/>
    <s v="Gd"/>
    <s v="Gd"/>
    <n v="1099"/>
    <s v="Gd"/>
    <s v="Y"/>
    <n v="1431"/>
    <n v="0.3"/>
    <n v="1"/>
    <n v="3"/>
    <n v="1"/>
    <s v="TA"/>
    <n v="6"/>
    <n v="1"/>
    <s v="Gd"/>
    <s v="Basment"/>
    <s v="RFn"/>
    <n v="1"/>
    <n v="296"/>
    <s v="TA"/>
    <s v="Y"/>
    <n v="64"/>
    <n v="110"/>
    <n v="0"/>
    <n v="0"/>
    <n v="0"/>
    <n v="0"/>
    <s v="NA"/>
    <s v="NA"/>
    <n v="12"/>
    <x v="0"/>
    <s v="WD"/>
    <s v="Normal"/>
    <x v="258"/>
  </r>
  <r>
    <n v="369"/>
    <n v="20"/>
    <x v="0"/>
    <n v="78"/>
    <n v="7800"/>
    <s v="Pave"/>
    <s v="Reg"/>
    <s v="Lvl"/>
    <s v="AllPub"/>
    <s v="Inside"/>
    <x v="11"/>
    <s v="Norm"/>
    <x v="0"/>
    <s v="1Story"/>
    <n v="5"/>
    <x v="30"/>
    <n v="1954"/>
    <s v="Gable"/>
    <s v="CompShg"/>
    <s v="HdBoard"/>
    <s v="TA"/>
    <s v="PConc"/>
    <s v="TA"/>
    <s v="No"/>
    <n v="1268"/>
    <s v="Gd"/>
    <s v="Y"/>
    <n v="1268"/>
    <n v="0"/>
    <n v="1"/>
    <n v="2"/>
    <n v="1"/>
    <s v="TA"/>
    <n v="7"/>
    <n v="1"/>
    <s v="Gd"/>
    <s v="Attchd"/>
    <s v="Fin"/>
    <n v="1"/>
    <n v="244"/>
    <s v="TA"/>
    <s v="Y"/>
    <n v="0"/>
    <n v="98"/>
    <n v="0"/>
    <n v="0"/>
    <n v="0"/>
    <n v="0"/>
    <s v="NA"/>
    <s v="NA"/>
    <n v="3"/>
    <x v="4"/>
    <s v="WD"/>
    <s v="Normal"/>
    <x v="15"/>
  </r>
  <r>
    <n v="370"/>
    <n v="20"/>
    <x v="0"/>
    <s v="NA"/>
    <n v="9830"/>
    <s v="Pave"/>
    <s v="IR1"/>
    <s v="Lvl"/>
    <s v="AllPub"/>
    <s v="Corner"/>
    <x v="11"/>
    <s v="Norm"/>
    <x v="0"/>
    <s v="1Story"/>
    <n v="5"/>
    <x v="28"/>
    <n v="2006"/>
    <s v="Gable"/>
    <s v="CompShg"/>
    <s v="Wd Sdng"/>
    <s v="TA"/>
    <s v="CBlock"/>
    <s v="TA"/>
    <s v="No"/>
    <n v="1063"/>
    <s v="Ex"/>
    <s v="Y"/>
    <n v="1287"/>
    <n v="1"/>
    <n v="1"/>
    <n v="3"/>
    <n v="1"/>
    <s v="Gd"/>
    <n v="7"/>
    <n v="1"/>
    <s v="Gd"/>
    <s v="Detchd"/>
    <s v="Fin"/>
    <n v="2"/>
    <n v="576"/>
    <s v="TA"/>
    <s v="Y"/>
    <n v="364"/>
    <n v="17"/>
    <n v="0"/>
    <n v="182"/>
    <n v="0"/>
    <n v="0"/>
    <s v="NA"/>
    <s v="NA"/>
    <n v="3"/>
    <x v="4"/>
    <s v="WD"/>
    <s v="Normal"/>
    <x v="259"/>
  </r>
  <r>
    <n v="371"/>
    <n v="60"/>
    <x v="0"/>
    <s v="NA"/>
    <n v="8121"/>
    <s v="Pave"/>
    <s v="IR1"/>
    <s v="Lvl"/>
    <s v="AllPub"/>
    <s v="Inside"/>
    <x v="17"/>
    <s v="Norm"/>
    <x v="0"/>
    <s v="2Story"/>
    <n v="6"/>
    <x v="4"/>
    <n v="2000"/>
    <s v="Gable"/>
    <s v="CompShg"/>
    <s v="VinylSd"/>
    <s v="TA"/>
    <s v="PConc"/>
    <s v="Gd"/>
    <s v="No"/>
    <n v="953"/>
    <s v="Ex"/>
    <s v="Y"/>
    <n v="1664"/>
    <n v="0"/>
    <n v="2.2999999999999998"/>
    <n v="3"/>
    <n v="1"/>
    <s v="TA"/>
    <n v="7"/>
    <n v="1"/>
    <s v="TA"/>
    <s v="Attchd"/>
    <s v="RFn"/>
    <n v="2"/>
    <n v="460"/>
    <s v="TA"/>
    <s v="Y"/>
    <n v="100"/>
    <n v="40"/>
    <n v="0"/>
    <n v="0"/>
    <n v="0"/>
    <n v="0"/>
    <s v="NA"/>
    <s v="NA"/>
    <n v="1"/>
    <x v="2"/>
    <s v="WD"/>
    <s v="Normal"/>
    <x v="260"/>
  </r>
  <r>
    <n v="372"/>
    <n v="50"/>
    <x v="0"/>
    <n v="80"/>
    <n v="17120"/>
    <s v="Pave"/>
    <s v="Reg"/>
    <s v="Lvl"/>
    <s v="AllPub"/>
    <s v="Inside"/>
    <x v="19"/>
    <s v="Feedr"/>
    <x v="0"/>
    <s v="1.5Fin"/>
    <n v="4"/>
    <x v="28"/>
    <n v="1959"/>
    <s v="Gable"/>
    <s v="CompShg"/>
    <s v="Plywood"/>
    <s v="TA"/>
    <s v="CBlock"/>
    <s v="NA"/>
    <s v="NA"/>
    <n v="0"/>
    <s v="TA"/>
    <s v="Y"/>
    <n v="1588"/>
    <n v="0"/>
    <n v="2"/>
    <n v="4"/>
    <n v="1"/>
    <s v="TA"/>
    <n v="7"/>
    <n v="1"/>
    <s v="Gd"/>
    <s v="Detchd"/>
    <s v="Fin"/>
    <n v="2"/>
    <n v="680"/>
    <s v="TA"/>
    <s v="N"/>
    <n v="0"/>
    <n v="59"/>
    <n v="0"/>
    <n v="0"/>
    <n v="0"/>
    <n v="0"/>
    <s v="NA"/>
    <s v="NA"/>
    <n v="7"/>
    <x v="0"/>
    <s v="WD"/>
    <s v="Normal"/>
    <x v="261"/>
  </r>
  <r>
    <n v="373"/>
    <n v="120"/>
    <x v="0"/>
    <n v="50"/>
    <n v="7175"/>
    <s v="Pave"/>
    <s v="Reg"/>
    <s v="Lvl"/>
    <s v="AllPub"/>
    <s v="Inside"/>
    <x v="12"/>
    <s v="Norm"/>
    <x v="3"/>
    <s v="1Story"/>
    <n v="6"/>
    <x v="68"/>
    <n v="1984"/>
    <s v="Gable"/>
    <s v="CompShg"/>
    <s v="Plywood"/>
    <s v="TA"/>
    <s v="CBlock"/>
    <s v="Gd"/>
    <s v="No"/>
    <n v="744"/>
    <s v="TA"/>
    <s v="Y"/>
    <n v="752"/>
    <n v="1"/>
    <n v="1"/>
    <n v="2"/>
    <n v="1"/>
    <s v="TA"/>
    <n v="4"/>
    <n v="0"/>
    <s v="NA"/>
    <s v="Attchd"/>
    <s v="Unf"/>
    <n v="1"/>
    <n v="264"/>
    <s v="TA"/>
    <s v="Y"/>
    <n v="353"/>
    <n v="0"/>
    <n v="0"/>
    <n v="90"/>
    <n v="0"/>
    <n v="0"/>
    <s v="NA"/>
    <s v="MnPrv"/>
    <n v="2"/>
    <x v="4"/>
    <s v="WD"/>
    <s v="Normal"/>
    <x v="122"/>
  </r>
  <r>
    <n v="374"/>
    <n v="20"/>
    <x v="0"/>
    <n v="79"/>
    <n v="10634"/>
    <s v="Pave"/>
    <s v="Reg"/>
    <s v="Lvl"/>
    <s v="AllPub"/>
    <s v="Inside"/>
    <x v="11"/>
    <s v="Norm"/>
    <x v="0"/>
    <s v="1Story"/>
    <n v="5"/>
    <x v="31"/>
    <n v="1953"/>
    <s v="Gable"/>
    <s v="CompShg"/>
    <s v="MetalSd"/>
    <s v="TA"/>
    <s v="PConc"/>
    <s v="TA"/>
    <s v="No"/>
    <n v="608"/>
    <s v="TA"/>
    <s v="Y"/>
    <n v="1319"/>
    <n v="1"/>
    <n v="1"/>
    <n v="3"/>
    <n v="1"/>
    <s v="TA"/>
    <n v="5"/>
    <n v="0"/>
    <s v="NA"/>
    <s v="Attchd"/>
    <s v="Unf"/>
    <n v="1"/>
    <n v="270"/>
    <s v="TA"/>
    <s v="Y"/>
    <n v="66"/>
    <n v="0"/>
    <n v="0"/>
    <n v="0"/>
    <n v="0"/>
    <n v="0"/>
    <s v="NA"/>
    <s v="GdWo"/>
    <n v="11"/>
    <x v="3"/>
    <s v="WD"/>
    <s v="Normal"/>
    <x v="262"/>
  </r>
  <r>
    <n v="375"/>
    <n v="60"/>
    <x v="0"/>
    <n v="65"/>
    <n v="8200"/>
    <s v="Pave"/>
    <s v="Reg"/>
    <s v="Lvl"/>
    <s v="AllPub"/>
    <s v="Inside"/>
    <x v="0"/>
    <s v="Norm"/>
    <x v="0"/>
    <s v="2Story"/>
    <n v="7"/>
    <x v="0"/>
    <n v="2004"/>
    <s v="Gable"/>
    <s v="CompShg"/>
    <s v="VinylSd"/>
    <s v="Gd"/>
    <s v="PConc"/>
    <s v="Gd"/>
    <s v="No"/>
    <n v="847"/>
    <s v="Ex"/>
    <s v="Y"/>
    <n v="1928"/>
    <n v="0"/>
    <n v="2.2999999999999998"/>
    <n v="4"/>
    <n v="1"/>
    <s v="Gd"/>
    <n v="8"/>
    <n v="1"/>
    <s v="Gd"/>
    <s v="BuiltIn"/>
    <s v="Fin"/>
    <n v="2"/>
    <n v="434"/>
    <s v="TA"/>
    <s v="Y"/>
    <n v="100"/>
    <n v="48"/>
    <n v="0"/>
    <n v="0"/>
    <n v="0"/>
    <n v="0"/>
    <s v="NA"/>
    <s v="NA"/>
    <n v="7"/>
    <x v="1"/>
    <s v="WD"/>
    <s v="Normal"/>
    <x v="61"/>
  </r>
  <r>
    <n v="376"/>
    <n v="30"/>
    <x v="0"/>
    <s v="NA"/>
    <n v="10020"/>
    <s v="Pave"/>
    <s v="IR1"/>
    <s v="Low"/>
    <s v="AllPub"/>
    <s v="Inside"/>
    <x v="15"/>
    <s v="Norm"/>
    <x v="0"/>
    <s v="1Story"/>
    <n v="1"/>
    <x v="91"/>
    <n v="1950"/>
    <s v="Gable"/>
    <s v="CompShg"/>
    <s v="Wd Sdng"/>
    <s v="Fa"/>
    <s v="BrkTil"/>
    <s v="Fa"/>
    <s v="Gd"/>
    <n v="683"/>
    <s v="Gd"/>
    <s v="N"/>
    <n v="904"/>
    <n v="1"/>
    <n v="0.3"/>
    <n v="1"/>
    <n v="1"/>
    <s v="Fa"/>
    <n v="4"/>
    <n v="0"/>
    <s v="NA"/>
    <s v="NA"/>
    <s v="NA"/>
    <n v="0"/>
    <n v="0"/>
    <s v="NA"/>
    <s v="Y"/>
    <n v="0"/>
    <n v="0"/>
    <n v="0"/>
    <n v="0"/>
    <n v="0"/>
    <n v="0"/>
    <s v="NA"/>
    <s v="NA"/>
    <n v="3"/>
    <x v="3"/>
    <s v="WD"/>
    <s v="Normal"/>
    <x v="263"/>
  </r>
  <r>
    <n v="377"/>
    <n v="85"/>
    <x v="0"/>
    <n v="57"/>
    <n v="8846"/>
    <s v="Pave"/>
    <s v="IR1"/>
    <s v="Lvl"/>
    <s v="AllPub"/>
    <s v="CulDSac"/>
    <x v="0"/>
    <s v="Norm"/>
    <x v="0"/>
    <s v="SFoyer"/>
    <n v="5"/>
    <x v="92"/>
    <n v="1996"/>
    <s v="Gable"/>
    <s v="CompShg"/>
    <s v="VinylSd"/>
    <s v="Gd"/>
    <s v="PConc"/>
    <s v="Gd"/>
    <s v="Av"/>
    <n v="870"/>
    <s v="Ex"/>
    <s v="Y"/>
    <n v="914"/>
    <n v="0"/>
    <n v="1"/>
    <n v="2"/>
    <n v="1"/>
    <s v="TA"/>
    <n v="5"/>
    <n v="0"/>
    <s v="NA"/>
    <s v="Detchd"/>
    <s v="Unf"/>
    <n v="2"/>
    <n v="576"/>
    <s v="TA"/>
    <s v="Y"/>
    <n v="0"/>
    <n v="0"/>
    <n v="0"/>
    <n v="0"/>
    <n v="0"/>
    <n v="0"/>
    <s v="NA"/>
    <s v="NA"/>
    <n v="7"/>
    <x v="2"/>
    <s v="WD"/>
    <s v="Normal"/>
    <x v="181"/>
  </r>
  <r>
    <n v="378"/>
    <n v="60"/>
    <x v="3"/>
    <n v="102"/>
    <n v="11143"/>
    <s v="Pave"/>
    <s v="IR1"/>
    <s v="Lvl"/>
    <s v="AllPub"/>
    <s v="Corner"/>
    <x v="5"/>
    <s v="Norm"/>
    <x v="0"/>
    <s v="2Story"/>
    <n v="8"/>
    <x v="6"/>
    <n v="2005"/>
    <s v="Gable"/>
    <s v="CompShg"/>
    <s v="CmentBd"/>
    <s v="Gd"/>
    <s v="PConc"/>
    <s v="Gd"/>
    <s v="No"/>
    <n v="1580"/>
    <s v="Ex"/>
    <s v="Y"/>
    <n v="2466"/>
    <n v="0"/>
    <n v="3"/>
    <n v="4"/>
    <n v="1"/>
    <s v="Gd"/>
    <n v="8"/>
    <n v="1"/>
    <s v="Gd"/>
    <s v="Attchd"/>
    <s v="RFn"/>
    <n v="2"/>
    <n v="610"/>
    <s v="TA"/>
    <s v="Y"/>
    <n v="159"/>
    <n v="214"/>
    <n v="0"/>
    <n v="0"/>
    <n v="0"/>
    <n v="0"/>
    <s v="NA"/>
    <s v="NA"/>
    <n v="12"/>
    <x v="1"/>
    <s v="WD"/>
    <s v="Normal"/>
    <x v="264"/>
  </r>
  <r>
    <n v="379"/>
    <n v="20"/>
    <x v="0"/>
    <n v="88"/>
    <n v="11394"/>
    <s v="Pave"/>
    <s v="Reg"/>
    <s v="Lvl"/>
    <s v="AllPub"/>
    <s v="Corner"/>
    <x v="18"/>
    <s v="Norm"/>
    <x v="0"/>
    <s v="1Story"/>
    <n v="9"/>
    <x v="93"/>
    <n v="2010"/>
    <s v="Hip"/>
    <s v="CompShg"/>
    <s v="VinylSd"/>
    <s v="Gd"/>
    <s v="PConc"/>
    <s v="Ex"/>
    <s v="Av"/>
    <n v="1856"/>
    <s v="Ex"/>
    <s v="Y"/>
    <n v="1856"/>
    <n v="1"/>
    <n v="1.3"/>
    <n v="1"/>
    <n v="1"/>
    <s v="Ex"/>
    <n v="8"/>
    <n v="1"/>
    <s v="Ex"/>
    <s v="Attchd"/>
    <s v="Fin"/>
    <n v="3"/>
    <n v="834"/>
    <s v="TA"/>
    <s v="Y"/>
    <n v="113"/>
    <n v="0"/>
    <n v="0"/>
    <n v="0"/>
    <n v="0"/>
    <n v="0"/>
    <s v="NA"/>
    <s v="NA"/>
    <n v="6"/>
    <x v="4"/>
    <s v="New"/>
    <s v="Partial"/>
    <x v="265"/>
  </r>
  <r>
    <n v="380"/>
    <n v="60"/>
    <x v="0"/>
    <n v="60"/>
    <n v="8123"/>
    <s v="Pave"/>
    <s v="IR1"/>
    <s v="Lvl"/>
    <s v="AllPub"/>
    <s v="Inside"/>
    <x v="17"/>
    <s v="RRAn"/>
    <x v="0"/>
    <s v="2Story"/>
    <n v="6"/>
    <x v="4"/>
    <n v="2000"/>
    <s v="Gable"/>
    <s v="CompShg"/>
    <s v="VinylSd"/>
    <s v="TA"/>
    <s v="PConc"/>
    <s v="Gd"/>
    <s v="No"/>
    <n v="982"/>
    <s v="Ex"/>
    <s v="Y"/>
    <n v="1800"/>
    <n v="0"/>
    <n v="2.2999999999999998"/>
    <n v="3"/>
    <n v="1"/>
    <s v="TA"/>
    <n v="7"/>
    <n v="1"/>
    <s v="TA"/>
    <s v="Attchd"/>
    <s v="Fin"/>
    <n v="2"/>
    <n v="463"/>
    <s v="TA"/>
    <s v="Y"/>
    <n v="100"/>
    <n v="63"/>
    <n v="0"/>
    <n v="0"/>
    <n v="0"/>
    <n v="0"/>
    <s v="NA"/>
    <s v="NA"/>
    <n v="6"/>
    <x v="3"/>
    <s v="WD"/>
    <s v="Normal"/>
    <x v="266"/>
  </r>
  <r>
    <n v="381"/>
    <n v="50"/>
    <x v="0"/>
    <n v="50"/>
    <n v="5000"/>
    <s v="Pave"/>
    <s v="Reg"/>
    <s v="Lvl"/>
    <s v="AllPub"/>
    <s v="Inside"/>
    <x v="23"/>
    <s v="Norm"/>
    <x v="0"/>
    <s v="1.5Fin"/>
    <n v="5"/>
    <x v="67"/>
    <n v="1950"/>
    <s v="Gable"/>
    <s v="CompShg"/>
    <s v="Wd Sdng"/>
    <s v="TA"/>
    <s v="BrkTil"/>
    <s v="TA"/>
    <s v="No"/>
    <n v="1026"/>
    <s v="TA"/>
    <s v="Y"/>
    <n v="1691"/>
    <n v="0"/>
    <n v="2"/>
    <n v="3"/>
    <n v="1"/>
    <s v="Gd"/>
    <n v="6"/>
    <n v="1"/>
    <s v="Gd"/>
    <s v="Detchd"/>
    <s v="Unf"/>
    <n v="1"/>
    <n v="308"/>
    <s v="TA"/>
    <s v="Y"/>
    <n v="0"/>
    <n v="0"/>
    <n v="242"/>
    <n v="0"/>
    <n v="0"/>
    <n v="0"/>
    <s v="NA"/>
    <s v="NA"/>
    <n v="5"/>
    <x v="4"/>
    <s v="WD"/>
    <s v="Normal"/>
    <x v="47"/>
  </r>
  <r>
    <n v="382"/>
    <n v="20"/>
    <x v="3"/>
    <n v="60"/>
    <n v="7200"/>
    <s v="Pave"/>
    <s v="Reg"/>
    <s v="Lvl"/>
    <s v="AllPub"/>
    <s v="Inside"/>
    <x v="5"/>
    <s v="Norm"/>
    <x v="0"/>
    <s v="1Story"/>
    <n v="7"/>
    <x v="13"/>
    <n v="2006"/>
    <s v="Gable"/>
    <s v="CompShg"/>
    <s v="VinylSd"/>
    <s v="Gd"/>
    <s v="PConc"/>
    <s v="Gd"/>
    <s v="No"/>
    <n v="1293"/>
    <s v="Ex"/>
    <s v="Y"/>
    <n v="1301"/>
    <n v="1"/>
    <n v="2"/>
    <n v="2"/>
    <n v="1"/>
    <s v="Gd"/>
    <n v="5"/>
    <n v="1"/>
    <s v="Gd"/>
    <s v="Attchd"/>
    <s v="RFn"/>
    <n v="2"/>
    <n v="572"/>
    <s v="TA"/>
    <s v="Y"/>
    <n v="216"/>
    <n v="121"/>
    <n v="0"/>
    <n v="0"/>
    <n v="0"/>
    <n v="0"/>
    <s v="NA"/>
    <s v="NA"/>
    <n v="8"/>
    <x v="2"/>
    <s v="New"/>
    <s v="Partial"/>
    <x v="267"/>
  </r>
  <r>
    <n v="383"/>
    <n v="60"/>
    <x v="0"/>
    <n v="79"/>
    <n v="9245"/>
    <s v="Pave"/>
    <s v="IR1"/>
    <s v="Lvl"/>
    <s v="AllPub"/>
    <s v="Inside"/>
    <x v="0"/>
    <s v="Norm"/>
    <x v="0"/>
    <s v="2Story"/>
    <n v="7"/>
    <x v="13"/>
    <n v="2006"/>
    <s v="Gable"/>
    <s v="CompShg"/>
    <s v="VinylSd"/>
    <s v="Gd"/>
    <s v="PConc"/>
    <s v="Gd"/>
    <s v="Av"/>
    <n v="939"/>
    <s v="Ex"/>
    <s v="Y"/>
    <n v="1797"/>
    <n v="0"/>
    <n v="2.2999999999999998"/>
    <n v="3"/>
    <n v="1"/>
    <s v="Gd"/>
    <n v="8"/>
    <n v="0"/>
    <s v="NA"/>
    <s v="Attchd"/>
    <s v="RFn"/>
    <n v="2"/>
    <n v="639"/>
    <s v="TA"/>
    <s v="Y"/>
    <n v="144"/>
    <n v="53"/>
    <n v="0"/>
    <n v="0"/>
    <n v="0"/>
    <n v="0"/>
    <s v="NA"/>
    <s v="NA"/>
    <n v="4"/>
    <x v="1"/>
    <s v="WD"/>
    <s v="Normal"/>
    <x v="268"/>
  </r>
  <r>
    <n v="384"/>
    <n v="45"/>
    <x v="4"/>
    <n v="60"/>
    <n v="9000"/>
    <s v="Pave"/>
    <s v="Reg"/>
    <s v="Lvl"/>
    <s v="AllPub"/>
    <s v="Corner"/>
    <x v="12"/>
    <s v="Norm"/>
    <x v="0"/>
    <s v="1.5Unf"/>
    <n v="6"/>
    <x v="89"/>
    <n v="1950"/>
    <s v="Gable"/>
    <s v="CompShg"/>
    <s v="Wd Sdng"/>
    <s v="TA"/>
    <s v="BrkTil"/>
    <s v="Fa"/>
    <s v="No"/>
    <n v="784"/>
    <s v="TA"/>
    <s v="N"/>
    <n v="784"/>
    <n v="0"/>
    <n v="1"/>
    <n v="2"/>
    <n v="1"/>
    <s v="TA"/>
    <n v="5"/>
    <n v="0"/>
    <s v="NA"/>
    <s v="Detchd"/>
    <s v="Unf"/>
    <n v="2"/>
    <n v="360"/>
    <s v="Fa"/>
    <s v="N"/>
    <n v="0"/>
    <n v="0"/>
    <n v="91"/>
    <n v="0"/>
    <n v="0"/>
    <n v="0"/>
    <s v="NA"/>
    <s v="NA"/>
    <n v="10"/>
    <x v="3"/>
    <s v="WD"/>
    <s v="Normal"/>
    <x v="269"/>
  </r>
  <r>
    <n v="385"/>
    <n v="60"/>
    <x v="0"/>
    <s v="NA"/>
    <n v="53107"/>
    <s v="Pave"/>
    <s v="IR2"/>
    <s v="Low"/>
    <s v="AllPub"/>
    <s v="Corner"/>
    <x v="19"/>
    <s v="Feedr"/>
    <x v="0"/>
    <s v="2Story"/>
    <n v="6"/>
    <x v="86"/>
    <n v="1992"/>
    <s v="Gable"/>
    <s v="CompShg"/>
    <s v="HdBoard"/>
    <s v="Gd"/>
    <s v="PConc"/>
    <s v="Gd"/>
    <s v="Av"/>
    <n v="1580"/>
    <s v="Ex"/>
    <s v="Y"/>
    <n v="1953"/>
    <n v="1"/>
    <n v="2.2999999999999998"/>
    <n v="3"/>
    <n v="1"/>
    <s v="Gd"/>
    <n v="9"/>
    <n v="2"/>
    <s v="Fa"/>
    <s v="Attchd"/>
    <s v="Fin"/>
    <n v="2"/>
    <n v="501"/>
    <s v="TA"/>
    <s v="Y"/>
    <n v="216"/>
    <n v="231"/>
    <n v="0"/>
    <n v="0"/>
    <n v="0"/>
    <n v="0"/>
    <s v="NA"/>
    <s v="NA"/>
    <n v="6"/>
    <x v="1"/>
    <s v="WD"/>
    <s v="Normal"/>
    <x v="270"/>
  </r>
  <r>
    <n v="386"/>
    <n v="120"/>
    <x v="0"/>
    <n v="43"/>
    <n v="3182"/>
    <s v="Pave"/>
    <s v="Reg"/>
    <s v="Lvl"/>
    <s v="AllPub"/>
    <s v="Inside"/>
    <x v="21"/>
    <s v="Norm"/>
    <x v="3"/>
    <s v="1Story"/>
    <n v="8"/>
    <x v="6"/>
    <n v="2005"/>
    <s v="Gable"/>
    <s v="CompShg"/>
    <s v="VinylSd"/>
    <s v="Gd"/>
    <s v="PConc"/>
    <s v="Gd"/>
    <s v="No"/>
    <n v="1256"/>
    <s v="Ex"/>
    <s v="Y"/>
    <n v="1269"/>
    <n v="0"/>
    <n v="2"/>
    <n v="2"/>
    <n v="1"/>
    <s v="Gd"/>
    <n v="6"/>
    <n v="1"/>
    <s v="TA"/>
    <s v="Attchd"/>
    <s v="Fin"/>
    <n v="2"/>
    <n v="430"/>
    <s v="TA"/>
    <s v="Y"/>
    <n v="146"/>
    <n v="20"/>
    <n v="0"/>
    <n v="144"/>
    <n v="0"/>
    <n v="0"/>
    <s v="NA"/>
    <s v="NA"/>
    <n v="4"/>
    <x v="4"/>
    <s v="WD"/>
    <s v="Normal"/>
    <x v="156"/>
  </r>
  <r>
    <n v="387"/>
    <n v="50"/>
    <x v="0"/>
    <n v="58"/>
    <n v="8410"/>
    <s v="Pave"/>
    <s v="Reg"/>
    <s v="Lvl"/>
    <s v="AllPub"/>
    <s v="FR2"/>
    <x v="15"/>
    <s v="Feedr"/>
    <x v="0"/>
    <s v="1.5Fin"/>
    <n v="5"/>
    <x v="48"/>
    <n v="1996"/>
    <s v="Gambrel"/>
    <s v="CompShg"/>
    <s v="VinylSd"/>
    <s v="TA"/>
    <s v="PConc"/>
    <s v="TA"/>
    <s v="No"/>
    <n v="658"/>
    <s v="TA"/>
    <s v="Y"/>
    <n v="1184"/>
    <n v="0"/>
    <n v="1"/>
    <n v="5"/>
    <n v="1"/>
    <s v="TA"/>
    <n v="8"/>
    <n v="0"/>
    <s v="NA"/>
    <s v="NA"/>
    <s v="NA"/>
    <n v="0"/>
    <n v="0"/>
    <s v="NA"/>
    <s v="N"/>
    <n v="0"/>
    <n v="151"/>
    <n v="0"/>
    <n v="0"/>
    <n v="0"/>
    <n v="0"/>
    <s v="NA"/>
    <s v="NA"/>
    <n v="5"/>
    <x v="2"/>
    <s v="WD"/>
    <s v="AdjLand"/>
    <x v="271"/>
  </r>
  <r>
    <n v="388"/>
    <n v="80"/>
    <x v="0"/>
    <n v="72"/>
    <n v="7200"/>
    <s v="Pave"/>
    <s v="Reg"/>
    <s v="Lvl"/>
    <s v="AllPub"/>
    <s v="Inside"/>
    <x v="15"/>
    <s v="Norm"/>
    <x v="0"/>
    <s v="SLvl"/>
    <n v="6"/>
    <x v="1"/>
    <n v="1976"/>
    <s v="Hip"/>
    <s v="CompShg"/>
    <s v="MetalSd"/>
    <s v="TA"/>
    <s v="CBlock"/>
    <s v="TA"/>
    <s v="Av"/>
    <n v="1041"/>
    <s v="Ex"/>
    <s v="Y"/>
    <n v="1125"/>
    <n v="1"/>
    <n v="1"/>
    <n v="3"/>
    <n v="1"/>
    <s v="TA"/>
    <n v="6"/>
    <n v="1"/>
    <s v="Fa"/>
    <s v="Detchd"/>
    <s v="Unf"/>
    <n v="1"/>
    <n v="352"/>
    <s v="TA"/>
    <s v="Y"/>
    <n v="296"/>
    <n v="0"/>
    <n v="0"/>
    <n v="0"/>
    <n v="0"/>
    <n v="0"/>
    <s v="NA"/>
    <s v="GdWo"/>
    <n v="10"/>
    <x v="3"/>
    <s v="WD"/>
    <s v="Abnorml"/>
    <x v="122"/>
  </r>
  <r>
    <n v="389"/>
    <n v="20"/>
    <x v="0"/>
    <n v="93"/>
    <n v="9382"/>
    <s v="Pave"/>
    <s v="IR1"/>
    <s v="Lvl"/>
    <s v="AllPub"/>
    <s v="CulDSac"/>
    <x v="0"/>
    <s v="Norm"/>
    <x v="0"/>
    <s v="1Story"/>
    <n v="7"/>
    <x v="40"/>
    <n v="2000"/>
    <s v="Gable"/>
    <s v="CompShg"/>
    <s v="VinylSd"/>
    <s v="Gd"/>
    <s v="PConc"/>
    <s v="Gd"/>
    <s v="No"/>
    <n v="1468"/>
    <s v="Ex"/>
    <s v="Y"/>
    <n v="1479"/>
    <n v="0"/>
    <n v="2"/>
    <n v="3"/>
    <n v="1"/>
    <s v="Gd"/>
    <n v="6"/>
    <n v="0"/>
    <s v="NA"/>
    <s v="Attchd"/>
    <s v="RFn"/>
    <n v="2"/>
    <n v="577"/>
    <s v="TA"/>
    <s v="Y"/>
    <n v="120"/>
    <n v="25"/>
    <n v="0"/>
    <n v="0"/>
    <n v="0"/>
    <n v="0"/>
    <s v="NA"/>
    <s v="NA"/>
    <n v="7"/>
    <x v="0"/>
    <s v="WD"/>
    <s v="Normal"/>
    <x v="272"/>
  </r>
  <r>
    <n v="390"/>
    <n v="60"/>
    <x v="0"/>
    <n v="96"/>
    <n v="12474"/>
    <s v="Pave"/>
    <s v="Reg"/>
    <s v="Lvl"/>
    <s v="AllPub"/>
    <s v="Inside"/>
    <x v="10"/>
    <s v="Norm"/>
    <x v="0"/>
    <s v="2Story"/>
    <n v="10"/>
    <x v="22"/>
    <n v="2008"/>
    <s v="Gable"/>
    <s v="CompShg"/>
    <s v="VinylSd"/>
    <s v="Ex"/>
    <s v="PConc"/>
    <s v="Ex"/>
    <s v="Av"/>
    <n v="1682"/>
    <s v="Ex"/>
    <s v="Y"/>
    <n v="2332"/>
    <n v="1"/>
    <n v="2.2999999999999998"/>
    <n v="3"/>
    <n v="1"/>
    <s v="Ex"/>
    <n v="9"/>
    <n v="1"/>
    <s v="Ex"/>
    <s v="BuiltIn"/>
    <s v="Fin"/>
    <n v="3"/>
    <n v="846"/>
    <s v="TA"/>
    <s v="Y"/>
    <n v="196"/>
    <n v="134"/>
    <n v="0"/>
    <n v="0"/>
    <n v="0"/>
    <n v="0"/>
    <s v="NA"/>
    <s v="NA"/>
    <n v="8"/>
    <x v="0"/>
    <s v="New"/>
    <s v="Partial"/>
    <x v="273"/>
  </r>
  <r>
    <n v="391"/>
    <n v="50"/>
    <x v="0"/>
    <n v="50"/>
    <n v="8405"/>
    <s v="Pave"/>
    <s v="Reg"/>
    <s v="Lvl"/>
    <s v="AllPub"/>
    <s v="Inside"/>
    <x v="15"/>
    <s v="Norm"/>
    <x v="0"/>
    <s v="1.5Fin"/>
    <n v="5"/>
    <x v="83"/>
    <n v="1950"/>
    <s v="Gable"/>
    <s v="CompShg"/>
    <s v="MetalSd"/>
    <s v="TA"/>
    <s v="BrkTil"/>
    <s v="TA"/>
    <s v="No"/>
    <n v="861"/>
    <s v="Ex"/>
    <s v="Y"/>
    <n v="1367"/>
    <n v="1"/>
    <n v="1"/>
    <n v="4"/>
    <n v="1"/>
    <s v="TA"/>
    <n v="7"/>
    <n v="0"/>
    <s v="NA"/>
    <s v="Detchd"/>
    <s v="Unf"/>
    <n v="1"/>
    <n v="384"/>
    <s v="TA"/>
    <s v="Y"/>
    <n v="0"/>
    <n v="130"/>
    <n v="112"/>
    <n v="0"/>
    <n v="0"/>
    <n v="0"/>
    <s v="NA"/>
    <s v="MnPrv"/>
    <n v="4"/>
    <x v="0"/>
    <s v="WD"/>
    <s v="Normal"/>
    <x v="239"/>
  </r>
  <r>
    <n v="392"/>
    <n v="60"/>
    <x v="0"/>
    <n v="71"/>
    <n v="12209"/>
    <s v="Pave"/>
    <s v="IR1"/>
    <s v="Lvl"/>
    <s v="AllPub"/>
    <s v="CulDSac"/>
    <x v="4"/>
    <s v="Norm"/>
    <x v="0"/>
    <s v="2Story"/>
    <n v="6"/>
    <x v="2"/>
    <n v="2002"/>
    <s v="Gable"/>
    <s v="CompShg"/>
    <s v="VinylSd"/>
    <s v="TA"/>
    <s v="PConc"/>
    <s v="Ex"/>
    <s v="No"/>
    <n v="804"/>
    <s v="Ex"/>
    <s v="Y"/>
    <n v="1961"/>
    <n v="1"/>
    <n v="2.2999999999999998"/>
    <n v="3"/>
    <n v="1"/>
    <s v="Gd"/>
    <n v="7"/>
    <n v="1"/>
    <s v="TA"/>
    <s v="BuiltIn"/>
    <s v="Fin"/>
    <n v="2"/>
    <n v="560"/>
    <s v="TA"/>
    <s v="Y"/>
    <n v="125"/>
    <n v="192"/>
    <n v="0"/>
    <n v="0"/>
    <n v="0"/>
    <n v="0"/>
    <s v="NA"/>
    <s v="NA"/>
    <n v="6"/>
    <x v="3"/>
    <s v="WD"/>
    <s v="Normal"/>
    <x v="141"/>
  </r>
  <r>
    <n v="393"/>
    <n v="20"/>
    <x v="0"/>
    <s v="NA"/>
    <n v="8339"/>
    <s v="Pave"/>
    <s v="IR1"/>
    <s v="Lvl"/>
    <s v="AllPub"/>
    <s v="Inside"/>
    <x v="11"/>
    <s v="Norm"/>
    <x v="0"/>
    <s v="1Story"/>
    <n v="5"/>
    <x v="28"/>
    <n v="1959"/>
    <s v="Gable"/>
    <s v="CompShg"/>
    <s v="MetalSd"/>
    <s v="TA"/>
    <s v="Slab"/>
    <s v="NA"/>
    <s v="NA"/>
    <n v="0"/>
    <s v="TA"/>
    <s v="Y"/>
    <n v="882"/>
    <n v="0"/>
    <n v="1"/>
    <n v="3"/>
    <n v="1"/>
    <s v="TA"/>
    <n v="5"/>
    <n v="0"/>
    <s v="NA"/>
    <s v="Attchd"/>
    <s v="RFn"/>
    <n v="1"/>
    <n v="294"/>
    <s v="TA"/>
    <s v="Y"/>
    <n v="0"/>
    <n v="0"/>
    <n v="0"/>
    <n v="0"/>
    <n v="0"/>
    <n v="0"/>
    <s v="NA"/>
    <s v="MnPrv"/>
    <n v="7"/>
    <x v="1"/>
    <s v="WD"/>
    <s v="Normal"/>
    <x v="274"/>
  </r>
  <r>
    <n v="394"/>
    <n v="30"/>
    <x v="0"/>
    <s v="NA"/>
    <n v="7446"/>
    <s v="Pave"/>
    <s v="Reg"/>
    <s v="Lvl"/>
    <s v="AllPub"/>
    <s v="Corner"/>
    <x v="8"/>
    <s v="Feedr"/>
    <x v="0"/>
    <s v="1Story"/>
    <n v="4"/>
    <x v="71"/>
    <n v="1950"/>
    <s v="Gable"/>
    <s v="CompShg"/>
    <s v="Wd Shng"/>
    <s v="TA"/>
    <s v="CBlock"/>
    <s v="TA"/>
    <s v="No"/>
    <n v="788"/>
    <s v="TA"/>
    <s v="Y"/>
    <n v="788"/>
    <n v="0"/>
    <n v="1"/>
    <n v="2"/>
    <n v="1"/>
    <s v="TA"/>
    <n v="4"/>
    <n v="2"/>
    <s v="TA"/>
    <s v="NA"/>
    <s v="NA"/>
    <n v="0"/>
    <n v="0"/>
    <s v="NA"/>
    <s v="Y"/>
    <n v="0"/>
    <n v="0"/>
    <n v="0"/>
    <n v="0"/>
    <n v="0"/>
    <n v="0"/>
    <s v="NA"/>
    <s v="GdWo"/>
    <n v="4"/>
    <x v="2"/>
    <s v="WD"/>
    <s v="Abnorml"/>
    <x v="98"/>
  </r>
  <r>
    <n v="395"/>
    <n v="50"/>
    <x v="0"/>
    <n v="60"/>
    <n v="10134"/>
    <s v="Pave"/>
    <s v="Reg"/>
    <s v="Lvl"/>
    <s v="AllPub"/>
    <s v="Inside"/>
    <x v="7"/>
    <s v="Norm"/>
    <x v="0"/>
    <s v="1.5Fin"/>
    <n v="5"/>
    <x v="70"/>
    <n v="1950"/>
    <s v="Gable"/>
    <s v="CompShg"/>
    <s v="MetalSd"/>
    <s v="TA"/>
    <s v="CBlock"/>
    <s v="TA"/>
    <s v="No"/>
    <n v="735"/>
    <s v="Gd"/>
    <s v="Y"/>
    <n v="1034"/>
    <n v="0"/>
    <n v="1"/>
    <n v="2"/>
    <n v="1"/>
    <s v="TA"/>
    <n v="5"/>
    <n v="0"/>
    <s v="NA"/>
    <s v="Detchd"/>
    <s v="Unf"/>
    <n v="1"/>
    <n v="240"/>
    <s v="TA"/>
    <s v="Y"/>
    <n v="0"/>
    <n v="39"/>
    <n v="0"/>
    <n v="0"/>
    <n v="0"/>
    <n v="0"/>
    <s v="NA"/>
    <s v="NA"/>
    <n v="7"/>
    <x v="1"/>
    <s v="WD"/>
    <s v="Normal"/>
    <x v="37"/>
  </r>
  <r>
    <n v="396"/>
    <n v="20"/>
    <x v="0"/>
    <n v="68"/>
    <n v="9571"/>
    <s v="Pave"/>
    <s v="Reg"/>
    <s v="Lvl"/>
    <s v="AllPub"/>
    <s v="Inside"/>
    <x v="15"/>
    <s v="Norm"/>
    <x v="0"/>
    <s v="1Story"/>
    <n v="5"/>
    <x v="46"/>
    <n v="1956"/>
    <s v="Gable"/>
    <s v="CompShg"/>
    <s v="Wd Sdng"/>
    <s v="TA"/>
    <s v="CBlock"/>
    <s v="TA"/>
    <s v="Av"/>
    <n v="1144"/>
    <s v="TA"/>
    <s v="Y"/>
    <n v="1144"/>
    <n v="1"/>
    <n v="1"/>
    <n v="3"/>
    <n v="1"/>
    <s v="TA"/>
    <n v="6"/>
    <n v="0"/>
    <s v="NA"/>
    <s v="Attchd"/>
    <s v="Unf"/>
    <n v="1"/>
    <n v="596"/>
    <s v="TA"/>
    <s v="Y"/>
    <n v="44"/>
    <n v="0"/>
    <n v="0"/>
    <n v="0"/>
    <n v="0"/>
    <n v="0"/>
    <s v="NA"/>
    <s v="NA"/>
    <n v="6"/>
    <x v="4"/>
    <s v="WD"/>
    <s v="Normal"/>
    <x v="275"/>
  </r>
  <r>
    <n v="397"/>
    <n v="20"/>
    <x v="0"/>
    <n v="60"/>
    <n v="7200"/>
    <s v="Pave"/>
    <s v="Reg"/>
    <s v="Low"/>
    <s v="AllPub"/>
    <s v="Inside"/>
    <x v="0"/>
    <s v="Norm"/>
    <x v="0"/>
    <s v="1Story"/>
    <n v="5"/>
    <x v="41"/>
    <n v="1972"/>
    <s v="Hip"/>
    <s v="CompShg"/>
    <s v="MetalSd"/>
    <s v="TA"/>
    <s v="CBlock"/>
    <s v="TA"/>
    <s v="Av"/>
    <n v="894"/>
    <s v="TA"/>
    <s v="Y"/>
    <n v="894"/>
    <n v="0"/>
    <n v="1"/>
    <n v="2"/>
    <n v="1"/>
    <s v="TA"/>
    <n v="6"/>
    <n v="0"/>
    <s v="NA"/>
    <s v="Detchd"/>
    <s v="RFn"/>
    <n v="2"/>
    <n v="600"/>
    <s v="TA"/>
    <s v="Y"/>
    <n v="215"/>
    <n v="0"/>
    <n v="0"/>
    <n v="0"/>
    <n v="0"/>
    <n v="0"/>
    <s v="NA"/>
    <s v="NA"/>
    <n v="9"/>
    <x v="3"/>
    <s v="WD"/>
    <s v="Normal"/>
    <x v="262"/>
  </r>
  <r>
    <n v="398"/>
    <n v="60"/>
    <x v="0"/>
    <n v="69"/>
    <n v="7590"/>
    <s v="Pave"/>
    <s v="Reg"/>
    <s v="Lvl"/>
    <s v="AllPub"/>
    <s v="Inside"/>
    <x v="11"/>
    <s v="PosN"/>
    <x v="0"/>
    <s v="2Story"/>
    <n v="5"/>
    <x v="12"/>
    <n v="1962"/>
    <s v="Gable"/>
    <s v="CompShg"/>
    <s v="VinylSd"/>
    <s v="TA"/>
    <s v="CBlock"/>
    <s v="TA"/>
    <s v="No"/>
    <n v="864"/>
    <s v="TA"/>
    <s v="Y"/>
    <n v="1812"/>
    <n v="0"/>
    <n v="2"/>
    <n v="4"/>
    <n v="1"/>
    <s v="TA"/>
    <n v="8"/>
    <n v="1"/>
    <s v="TA"/>
    <s v="Attchd"/>
    <s v="RFn"/>
    <n v="1"/>
    <n v="264"/>
    <s v="TA"/>
    <s v="Y"/>
    <n v="0"/>
    <n v="168"/>
    <n v="0"/>
    <n v="0"/>
    <n v="0"/>
    <n v="0"/>
    <s v="NA"/>
    <s v="NA"/>
    <n v="7"/>
    <x v="1"/>
    <s v="WD"/>
    <s v="Normal"/>
    <x v="97"/>
  </r>
  <r>
    <n v="399"/>
    <n v="30"/>
    <x v="1"/>
    <n v="60"/>
    <n v="8967"/>
    <s v="Pave"/>
    <s v="Reg"/>
    <s v="Lvl"/>
    <s v="AllPub"/>
    <s v="Corner"/>
    <x v="13"/>
    <s v="Norm"/>
    <x v="0"/>
    <s v="1Story"/>
    <n v="5"/>
    <x v="26"/>
    <n v="1950"/>
    <s v="Gable"/>
    <s v="CompShg"/>
    <s v="MetalSd"/>
    <s v="TA"/>
    <s v="BrkTil"/>
    <s v="Fa"/>
    <s v="No"/>
    <n v="961"/>
    <s v="Gd"/>
    <s v="Y"/>
    <n v="1077"/>
    <n v="0"/>
    <n v="1"/>
    <n v="2"/>
    <n v="1"/>
    <s v="TA"/>
    <n v="6"/>
    <n v="0"/>
    <s v="NA"/>
    <s v="Detchd"/>
    <s v="Unf"/>
    <n v="1"/>
    <n v="338"/>
    <s v="Po"/>
    <s v="N"/>
    <n v="0"/>
    <n v="0"/>
    <n v="0"/>
    <n v="0"/>
    <n v="0"/>
    <n v="0"/>
    <s v="NA"/>
    <s v="NA"/>
    <n v="11"/>
    <x v="1"/>
    <s v="WD"/>
    <s v="Abnorml"/>
    <x v="276"/>
  </r>
  <r>
    <n v="400"/>
    <n v="60"/>
    <x v="3"/>
    <n v="65"/>
    <n v="8125"/>
    <s v="Pave"/>
    <s v="Reg"/>
    <s v="Lvl"/>
    <s v="AllPub"/>
    <s v="Inside"/>
    <x v="5"/>
    <s v="Norm"/>
    <x v="0"/>
    <s v="2Story"/>
    <n v="7"/>
    <x v="13"/>
    <n v="2007"/>
    <s v="Gable"/>
    <s v="CompShg"/>
    <s v="CmentBd"/>
    <s v="Gd"/>
    <s v="PConc"/>
    <s v="Gd"/>
    <s v="No"/>
    <n v="1092"/>
    <s v="Ex"/>
    <s v="Y"/>
    <n v="1550"/>
    <n v="1"/>
    <n v="2"/>
    <n v="2"/>
    <n v="1"/>
    <s v="Gd"/>
    <n v="7"/>
    <n v="0"/>
    <s v="NA"/>
    <s v="Attchd"/>
    <s v="Fin"/>
    <n v="2"/>
    <n v="438"/>
    <s v="TA"/>
    <s v="Y"/>
    <n v="0"/>
    <n v="168"/>
    <n v="0"/>
    <n v="0"/>
    <n v="0"/>
    <n v="0"/>
    <s v="NA"/>
    <s v="NA"/>
    <n v="10"/>
    <x v="3"/>
    <s v="WD"/>
    <s v="Normal"/>
    <x v="277"/>
  </r>
  <r>
    <n v="401"/>
    <n v="120"/>
    <x v="0"/>
    <n v="38"/>
    <n v="14963"/>
    <s v="Pave"/>
    <s v="IR2"/>
    <s v="Lvl"/>
    <s v="AllPub"/>
    <s v="Inside"/>
    <x v="1"/>
    <s v="Norm"/>
    <x v="3"/>
    <s v="1Story"/>
    <n v="8"/>
    <x v="92"/>
    <n v="1996"/>
    <s v="Gable"/>
    <s v="CompShg"/>
    <s v="BrkFace"/>
    <s v="Gd"/>
    <s v="PConc"/>
    <s v="Gd"/>
    <s v="No"/>
    <n v="1260"/>
    <s v="Ex"/>
    <s v="Y"/>
    <n v="1288"/>
    <n v="1"/>
    <n v="1.3"/>
    <n v="1"/>
    <n v="1"/>
    <s v="Ex"/>
    <n v="4"/>
    <n v="2"/>
    <s v="Gd"/>
    <s v="Attchd"/>
    <s v="Fin"/>
    <n v="2"/>
    <n v="500"/>
    <s v="TA"/>
    <s v="Y"/>
    <n v="120"/>
    <n v="30"/>
    <n v="0"/>
    <n v="224"/>
    <n v="0"/>
    <n v="0"/>
    <s v="NA"/>
    <s v="NA"/>
    <n v="12"/>
    <x v="0"/>
    <s v="WD"/>
    <s v="Normal"/>
    <x v="278"/>
  </r>
  <r>
    <n v="402"/>
    <n v="20"/>
    <x v="0"/>
    <n v="65"/>
    <n v="8767"/>
    <s v="Pave"/>
    <s v="IR1"/>
    <s v="Lvl"/>
    <s v="AllPub"/>
    <s v="Inside"/>
    <x v="0"/>
    <s v="Norm"/>
    <x v="0"/>
    <s v="1Story"/>
    <n v="7"/>
    <x v="11"/>
    <n v="2005"/>
    <s v="Gable"/>
    <s v="CompShg"/>
    <s v="VinylSd"/>
    <s v="Gd"/>
    <s v="PConc"/>
    <s v="Gd"/>
    <s v="Av"/>
    <n v="1310"/>
    <s v="Ex"/>
    <s v="Y"/>
    <n v="1310"/>
    <n v="0"/>
    <n v="2"/>
    <n v="3"/>
    <n v="1"/>
    <s v="Gd"/>
    <n v="6"/>
    <n v="1"/>
    <s v="Gd"/>
    <s v="Attchd"/>
    <s v="Fin"/>
    <n v="2"/>
    <n v="400"/>
    <s v="TA"/>
    <s v="Y"/>
    <n v="0"/>
    <n v="0"/>
    <n v="0"/>
    <n v="0"/>
    <n v="0"/>
    <n v="0"/>
    <s v="NA"/>
    <s v="NA"/>
    <n v="7"/>
    <x v="2"/>
    <s v="New"/>
    <s v="Partial"/>
    <x v="279"/>
  </r>
  <r>
    <n v="403"/>
    <n v="30"/>
    <x v="0"/>
    <n v="60"/>
    <n v="10200"/>
    <s v="Pave"/>
    <s v="Reg"/>
    <s v="Lvl"/>
    <s v="AllPub"/>
    <s v="Inside"/>
    <x v="9"/>
    <s v="Norm"/>
    <x v="0"/>
    <s v="1Story"/>
    <n v="5"/>
    <x v="70"/>
    <n v="1997"/>
    <s v="Gable"/>
    <s v="CompShg"/>
    <s v="Wd Sdng"/>
    <s v="TA"/>
    <s v="PConc"/>
    <s v="TA"/>
    <s v="No"/>
    <n v="672"/>
    <s v="Ex"/>
    <s v="Y"/>
    <n v="672"/>
    <n v="0"/>
    <n v="1"/>
    <n v="2"/>
    <n v="1"/>
    <s v="TA"/>
    <n v="4"/>
    <n v="0"/>
    <s v="NA"/>
    <s v="Detchd"/>
    <s v="Unf"/>
    <n v="1"/>
    <n v="240"/>
    <s v="TA"/>
    <s v="N"/>
    <n v="168"/>
    <n v="0"/>
    <n v="0"/>
    <n v="0"/>
    <n v="0"/>
    <n v="0"/>
    <s v="NA"/>
    <s v="GdPrv"/>
    <n v="8"/>
    <x v="0"/>
    <s v="WD"/>
    <s v="Normal"/>
    <x v="280"/>
  </r>
  <r>
    <n v="404"/>
    <n v="60"/>
    <x v="0"/>
    <n v="93"/>
    <n v="12090"/>
    <s v="Pave"/>
    <s v="Reg"/>
    <s v="Lvl"/>
    <s v="AllPub"/>
    <s v="Corner"/>
    <x v="3"/>
    <s v="Norm"/>
    <x v="0"/>
    <s v="2Story"/>
    <n v="8"/>
    <x v="45"/>
    <n v="1998"/>
    <s v="Hip"/>
    <s v="CompShg"/>
    <s v="VinylSd"/>
    <s v="Gd"/>
    <s v="PConc"/>
    <s v="Gd"/>
    <s v="No"/>
    <n v="1141"/>
    <s v="Gd"/>
    <s v="Y"/>
    <n v="2263"/>
    <n v="0"/>
    <n v="2.2999999999999998"/>
    <n v="4"/>
    <n v="1"/>
    <s v="Gd"/>
    <n v="10"/>
    <n v="1"/>
    <s v="TA"/>
    <s v="BuiltIn"/>
    <s v="Fin"/>
    <n v="2"/>
    <n v="420"/>
    <s v="TA"/>
    <s v="Y"/>
    <n v="144"/>
    <n v="123"/>
    <n v="0"/>
    <n v="0"/>
    <n v="0"/>
    <n v="0"/>
    <s v="NA"/>
    <s v="NA"/>
    <n v="7"/>
    <x v="2"/>
    <s v="WD"/>
    <s v="Abnorml"/>
    <x v="281"/>
  </r>
  <r>
    <n v="405"/>
    <n v="60"/>
    <x v="0"/>
    <s v="NA"/>
    <n v="10364"/>
    <s v="Pave"/>
    <s v="IR1"/>
    <s v="Lvl"/>
    <s v="AllPub"/>
    <s v="Inside"/>
    <x v="17"/>
    <s v="Norm"/>
    <x v="0"/>
    <s v="2Story"/>
    <n v="6"/>
    <x v="49"/>
    <n v="1996"/>
    <s v="Gable"/>
    <s v="CompShg"/>
    <s v="MetalSd"/>
    <s v="TA"/>
    <s v="PConc"/>
    <s v="Gd"/>
    <s v="No"/>
    <n v="806"/>
    <s v="Gd"/>
    <s v="Y"/>
    <n v="1572"/>
    <n v="0"/>
    <n v="2.2999999999999998"/>
    <n v="3"/>
    <n v="1"/>
    <s v="TA"/>
    <n v="7"/>
    <n v="1"/>
    <s v="TA"/>
    <s v="BuiltIn"/>
    <s v="Fin"/>
    <n v="2"/>
    <n v="373"/>
    <s v="TA"/>
    <s v="Y"/>
    <n v="0"/>
    <n v="40"/>
    <n v="0"/>
    <n v="0"/>
    <n v="0"/>
    <n v="0"/>
    <s v="NA"/>
    <s v="NA"/>
    <n v="5"/>
    <x v="1"/>
    <s v="WD"/>
    <s v="Normal"/>
    <x v="282"/>
  </r>
  <r>
    <n v="406"/>
    <n v="20"/>
    <x v="0"/>
    <s v="NA"/>
    <n v="9991"/>
    <s v="Pave"/>
    <s v="IR1"/>
    <s v="Lvl"/>
    <s v="AllPub"/>
    <s v="Corner"/>
    <x v="9"/>
    <s v="Feedr"/>
    <x v="0"/>
    <s v="1Story"/>
    <n v="4"/>
    <x v="1"/>
    <n v="1993"/>
    <s v="Gable"/>
    <s v="CompShg"/>
    <s v="Plywood"/>
    <s v="TA"/>
    <s v="CBlock"/>
    <s v="TA"/>
    <s v="No"/>
    <n v="1281"/>
    <s v="Ex"/>
    <s v="Y"/>
    <n v="1620"/>
    <n v="1"/>
    <n v="2"/>
    <n v="3"/>
    <n v="1"/>
    <s v="TA"/>
    <n v="8"/>
    <n v="1"/>
    <s v="TA"/>
    <s v="Attchd"/>
    <s v="Unf"/>
    <n v="2"/>
    <n v="490"/>
    <s v="TA"/>
    <s v="Y"/>
    <n v="120"/>
    <n v="78"/>
    <n v="0"/>
    <n v="0"/>
    <n v="0"/>
    <n v="0"/>
    <s v="NA"/>
    <s v="GdWo"/>
    <n v="6"/>
    <x v="3"/>
    <s v="WD"/>
    <s v="Normal"/>
    <x v="115"/>
  </r>
  <r>
    <n v="407"/>
    <n v="50"/>
    <x v="0"/>
    <n v="51"/>
    <n v="10480"/>
    <s v="Pave"/>
    <s v="Reg"/>
    <s v="Lvl"/>
    <s v="AllPub"/>
    <s v="Inside"/>
    <x v="23"/>
    <s v="Norm"/>
    <x v="0"/>
    <s v="1.5Fin"/>
    <n v="6"/>
    <x v="65"/>
    <n v="1950"/>
    <s v="Gable"/>
    <s v="CompShg"/>
    <s v="MetalSd"/>
    <s v="TA"/>
    <s v="BrkTil"/>
    <s v="TA"/>
    <s v="No"/>
    <n v="1064"/>
    <s v="Ex"/>
    <s v="Y"/>
    <n v="1639"/>
    <n v="0"/>
    <n v="1"/>
    <n v="3"/>
    <n v="1"/>
    <s v="TA"/>
    <n v="6"/>
    <n v="0"/>
    <s v="NA"/>
    <s v="Detchd"/>
    <s v="Unf"/>
    <n v="1"/>
    <n v="240"/>
    <s v="TA"/>
    <s v="Y"/>
    <n v="0"/>
    <n v="0"/>
    <n v="0"/>
    <n v="0"/>
    <n v="0"/>
    <n v="0"/>
    <s v="NA"/>
    <s v="NA"/>
    <n v="3"/>
    <x v="0"/>
    <s v="WD"/>
    <s v="Normal"/>
    <x v="99"/>
  </r>
  <r>
    <n v="408"/>
    <n v="70"/>
    <x v="0"/>
    <n v="63"/>
    <n v="15576"/>
    <s v="Pave"/>
    <s v="Reg"/>
    <s v="Lvl"/>
    <s v="AllPub"/>
    <s v="Inside"/>
    <x v="2"/>
    <s v="Norm"/>
    <x v="0"/>
    <s v="2Story"/>
    <n v="6"/>
    <x v="3"/>
    <n v="1976"/>
    <s v="Gable"/>
    <s v="CompShg"/>
    <s v="Plywood"/>
    <s v="TA"/>
    <s v="BrkTil"/>
    <s v="Gd"/>
    <s v="No"/>
    <n v="840"/>
    <s v="Ex"/>
    <s v="Y"/>
    <n v="1680"/>
    <n v="0"/>
    <n v="2"/>
    <n v="4"/>
    <n v="1"/>
    <s v="TA"/>
    <n v="8"/>
    <n v="0"/>
    <s v="NA"/>
    <s v="Attchd"/>
    <s v="Unf"/>
    <n v="1"/>
    <n v="308"/>
    <s v="TA"/>
    <s v="Y"/>
    <n v="0"/>
    <n v="0"/>
    <n v="160"/>
    <n v="0"/>
    <n v="0"/>
    <n v="0"/>
    <s v="NA"/>
    <s v="NA"/>
    <n v="3"/>
    <x v="0"/>
    <s v="WD"/>
    <s v="Normal"/>
    <x v="48"/>
  </r>
  <r>
    <n v="409"/>
    <n v="60"/>
    <x v="0"/>
    <n v="109"/>
    <n v="14154"/>
    <s v="Pave"/>
    <s v="Reg"/>
    <s v="Lvl"/>
    <s v="AllPub"/>
    <s v="Corner"/>
    <x v="10"/>
    <s v="Norm"/>
    <x v="0"/>
    <s v="2Story"/>
    <n v="7"/>
    <x v="13"/>
    <n v="2006"/>
    <s v="Gable"/>
    <s v="CompShg"/>
    <s v="VinylSd"/>
    <s v="Gd"/>
    <s v="PConc"/>
    <s v="Ex"/>
    <s v="No"/>
    <n v="1063"/>
    <s v="Ex"/>
    <s v="Y"/>
    <n v="2172"/>
    <n v="0"/>
    <n v="2.2999999999999998"/>
    <n v="3"/>
    <n v="1"/>
    <s v="Gd"/>
    <n v="9"/>
    <n v="1"/>
    <s v="Gd"/>
    <s v="Attchd"/>
    <s v="RFn"/>
    <n v="3"/>
    <n v="947"/>
    <s v="TA"/>
    <s v="Y"/>
    <n v="192"/>
    <n v="62"/>
    <n v="0"/>
    <n v="0"/>
    <n v="0"/>
    <n v="0"/>
    <s v="NA"/>
    <s v="NA"/>
    <n v="8"/>
    <x v="1"/>
    <s v="New"/>
    <s v="Partial"/>
    <x v="255"/>
  </r>
  <r>
    <n v="410"/>
    <n v="60"/>
    <x v="3"/>
    <n v="85"/>
    <n v="10800"/>
    <s v="Pave"/>
    <s v="Reg"/>
    <s v="Lvl"/>
    <s v="AllPub"/>
    <s v="Inside"/>
    <x v="5"/>
    <s v="Norm"/>
    <x v="0"/>
    <s v="2Story"/>
    <n v="8"/>
    <x v="22"/>
    <n v="2008"/>
    <s v="Gable"/>
    <s v="CompShg"/>
    <s v="VinylSd"/>
    <s v="Gd"/>
    <s v="PConc"/>
    <s v="Ex"/>
    <s v="No"/>
    <n v="1034"/>
    <s v="Ex"/>
    <s v="Y"/>
    <n v="2078"/>
    <n v="1"/>
    <n v="2.2999999999999998"/>
    <n v="3"/>
    <n v="1"/>
    <s v="Ex"/>
    <n v="8"/>
    <n v="1"/>
    <s v="Gd"/>
    <s v="Attchd"/>
    <s v="Fin"/>
    <n v="3"/>
    <n v="836"/>
    <s v="TA"/>
    <s v="Y"/>
    <n v="0"/>
    <n v="102"/>
    <n v="0"/>
    <n v="0"/>
    <n v="0"/>
    <n v="0"/>
    <s v="NA"/>
    <s v="NA"/>
    <n v="4"/>
    <x v="0"/>
    <s v="New"/>
    <s v="Partial"/>
    <x v="283"/>
  </r>
  <r>
    <n v="411"/>
    <n v="20"/>
    <x v="0"/>
    <n v="68"/>
    <n v="9571"/>
    <s v="Pave"/>
    <s v="Reg"/>
    <s v="Lvl"/>
    <s v="AllPub"/>
    <s v="Inside"/>
    <x v="15"/>
    <s v="Norm"/>
    <x v="0"/>
    <s v="1Story"/>
    <n v="5"/>
    <x v="18"/>
    <n v="1958"/>
    <s v="Gable"/>
    <s v="CompShg"/>
    <s v="Brk Cmn"/>
    <s v="TA"/>
    <s v="CBlock"/>
    <s v="TA"/>
    <s v="No"/>
    <n v="1276"/>
    <s v="TA"/>
    <s v="Y"/>
    <n v="1276"/>
    <n v="0"/>
    <n v="1"/>
    <n v="3"/>
    <n v="1"/>
    <s v="TA"/>
    <n v="5"/>
    <n v="0"/>
    <s v="NA"/>
    <s v="Attchd"/>
    <s v="Unf"/>
    <n v="1"/>
    <n v="350"/>
    <s v="TA"/>
    <s v="Y"/>
    <n v="0"/>
    <n v="0"/>
    <n v="0"/>
    <n v="0"/>
    <n v="0"/>
    <n v="0"/>
    <s v="NA"/>
    <s v="NA"/>
    <n v="6"/>
    <x v="3"/>
    <s v="COD"/>
    <s v="Abnorml"/>
    <x v="284"/>
  </r>
  <r>
    <n v="412"/>
    <n v="190"/>
    <x v="0"/>
    <n v="100"/>
    <n v="34650"/>
    <s v="Pave"/>
    <s v="Reg"/>
    <s v="Bnk"/>
    <s v="AllPub"/>
    <s v="Inside"/>
    <x v="17"/>
    <s v="Norm"/>
    <x v="1"/>
    <s v="1Story"/>
    <n v="5"/>
    <x v="32"/>
    <n v="1955"/>
    <s v="Hip"/>
    <s v="CompShg"/>
    <s v="Wd Sdng"/>
    <s v="TA"/>
    <s v="CBlock"/>
    <s v="TA"/>
    <s v="Mn"/>
    <n v="1056"/>
    <s v="TA"/>
    <s v="N"/>
    <n v="1056"/>
    <n v="1"/>
    <n v="1"/>
    <n v="3"/>
    <n v="1"/>
    <s v="TA"/>
    <n v="5"/>
    <n v="0"/>
    <s v="NA"/>
    <s v="Attchd"/>
    <s v="Fin"/>
    <n v="2"/>
    <n v="572"/>
    <s v="TA"/>
    <s v="Y"/>
    <n v="264"/>
    <n v="0"/>
    <n v="0"/>
    <n v="0"/>
    <n v="0"/>
    <n v="0"/>
    <s v="NA"/>
    <s v="NA"/>
    <n v="1"/>
    <x v="2"/>
    <s v="WD"/>
    <s v="Normal"/>
    <x v="35"/>
  </r>
  <r>
    <n v="413"/>
    <n v="20"/>
    <x v="3"/>
    <s v="NA"/>
    <n v="4403"/>
    <s v="Pave"/>
    <s v="IR2"/>
    <s v="Lvl"/>
    <s v="AllPub"/>
    <s v="Inside"/>
    <x v="5"/>
    <s v="Norm"/>
    <x v="0"/>
    <s v="1Story"/>
    <n v="7"/>
    <x v="51"/>
    <n v="2009"/>
    <s v="Gable"/>
    <s v="CompShg"/>
    <s v="MetalSd"/>
    <s v="Ex"/>
    <s v="PConc"/>
    <s v="Ex"/>
    <s v="Av"/>
    <n v="1470"/>
    <s v="Ex"/>
    <s v="Y"/>
    <n v="1478"/>
    <n v="1"/>
    <n v="2.2999999999999998"/>
    <n v="2"/>
    <n v="1"/>
    <s v="Gd"/>
    <n v="7"/>
    <n v="1"/>
    <s v="Gd"/>
    <s v="Attchd"/>
    <s v="Fin"/>
    <n v="2"/>
    <n v="484"/>
    <s v="TA"/>
    <s v="Y"/>
    <n v="0"/>
    <n v="144"/>
    <n v="0"/>
    <n v="0"/>
    <n v="0"/>
    <n v="0"/>
    <s v="NA"/>
    <s v="NA"/>
    <n v="6"/>
    <x v="4"/>
    <s v="New"/>
    <s v="Partial"/>
    <x v="285"/>
  </r>
  <r>
    <n v="414"/>
    <n v="30"/>
    <x v="1"/>
    <n v="56"/>
    <n v="8960"/>
    <s v="Pave"/>
    <s v="Reg"/>
    <s v="Lvl"/>
    <s v="AllPub"/>
    <s v="Inside"/>
    <x v="7"/>
    <s v="Artery"/>
    <x v="0"/>
    <s v="1Story"/>
    <n v="5"/>
    <x v="25"/>
    <n v="1950"/>
    <s v="Gable"/>
    <s v="CompShg"/>
    <s v="Wd Shng"/>
    <s v="TA"/>
    <s v="CBlock"/>
    <s v="TA"/>
    <s v="No"/>
    <n v="1008"/>
    <s v="Gd"/>
    <s v="Y"/>
    <n v="1028"/>
    <n v="0"/>
    <n v="1"/>
    <n v="2"/>
    <n v="1"/>
    <s v="TA"/>
    <n v="5"/>
    <n v="1"/>
    <s v="Gd"/>
    <s v="Detchd"/>
    <s v="Unf"/>
    <n v="2"/>
    <n v="360"/>
    <s v="TA"/>
    <s v="Y"/>
    <n v="0"/>
    <n v="0"/>
    <n v="130"/>
    <n v="0"/>
    <n v="0"/>
    <n v="0"/>
    <s v="NA"/>
    <s v="NA"/>
    <n v="3"/>
    <x v="4"/>
    <s v="WD"/>
    <s v="Normal"/>
    <x v="99"/>
  </r>
  <r>
    <n v="415"/>
    <n v="60"/>
    <x v="0"/>
    <n v="59"/>
    <n v="11228"/>
    <s v="Pave"/>
    <s v="IR2"/>
    <s v="Lvl"/>
    <s v="AllPub"/>
    <s v="CulDSac"/>
    <x v="12"/>
    <s v="Norm"/>
    <x v="0"/>
    <s v="2Story"/>
    <n v="7"/>
    <x v="5"/>
    <n v="1993"/>
    <s v="Gable"/>
    <s v="CompShg"/>
    <s v="VinylSd"/>
    <s v="Gd"/>
    <s v="PConc"/>
    <s v="Gd"/>
    <s v="No"/>
    <n v="1080"/>
    <s v="Ex"/>
    <s v="Y"/>
    <n v="2097"/>
    <n v="0.3"/>
    <n v="2.2999999999999998"/>
    <n v="3"/>
    <n v="1"/>
    <s v="Gd"/>
    <n v="9"/>
    <n v="1"/>
    <s v="TA"/>
    <s v="Attchd"/>
    <s v="Unf"/>
    <n v="3"/>
    <n v="678"/>
    <s v="TA"/>
    <s v="Y"/>
    <n v="196"/>
    <n v="187"/>
    <n v="0"/>
    <n v="0"/>
    <n v="0"/>
    <n v="0"/>
    <s v="NA"/>
    <s v="NA"/>
    <n v="12"/>
    <x v="0"/>
    <s v="WD"/>
    <s v="Normal"/>
    <x v="139"/>
  </r>
  <r>
    <n v="416"/>
    <n v="20"/>
    <x v="0"/>
    <n v="73"/>
    <n v="8899"/>
    <s v="Pave"/>
    <s v="IR1"/>
    <s v="Lvl"/>
    <s v="AllPub"/>
    <s v="Inside"/>
    <x v="17"/>
    <s v="Norm"/>
    <x v="0"/>
    <s v="1Story"/>
    <n v="7"/>
    <x v="22"/>
    <n v="2007"/>
    <s v="Gable"/>
    <s v="CompShg"/>
    <s v="VinylSd"/>
    <s v="Gd"/>
    <s v="PConc"/>
    <s v="Gd"/>
    <s v="Av"/>
    <n v="1340"/>
    <s v="Ex"/>
    <s v="Y"/>
    <n v="1340"/>
    <n v="0"/>
    <n v="2"/>
    <n v="3"/>
    <n v="1"/>
    <s v="Gd"/>
    <n v="6"/>
    <n v="0"/>
    <s v="NA"/>
    <s v="Attchd"/>
    <s v="Fin"/>
    <n v="2"/>
    <n v="396"/>
    <s v="TA"/>
    <s v="Y"/>
    <n v="100"/>
    <n v="30"/>
    <n v="0"/>
    <n v="0"/>
    <n v="0"/>
    <n v="0"/>
    <s v="NA"/>
    <s v="NA"/>
    <n v="8"/>
    <x v="1"/>
    <s v="New"/>
    <s v="Partial"/>
    <x v="286"/>
  </r>
  <r>
    <n v="417"/>
    <n v="60"/>
    <x v="0"/>
    <n v="74"/>
    <n v="7844"/>
    <s v="Pave"/>
    <s v="Reg"/>
    <s v="Lvl"/>
    <s v="AllPub"/>
    <s v="Inside"/>
    <x v="9"/>
    <s v="Norm"/>
    <x v="0"/>
    <s v="2Story"/>
    <n v="6"/>
    <x v="90"/>
    <n v="1978"/>
    <s v="Hip"/>
    <s v="CompShg"/>
    <s v="HdBoard"/>
    <s v="TA"/>
    <s v="CBlock"/>
    <s v="TA"/>
    <s v="No"/>
    <n v="672"/>
    <s v="TA"/>
    <s v="Y"/>
    <n v="1400"/>
    <n v="0"/>
    <n v="1.3"/>
    <n v="3"/>
    <n v="1"/>
    <s v="TA"/>
    <n v="6"/>
    <n v="1"/>
    <s v="TA"/>
    <s v="Attchd"/>
    <s v="Fin"/>
    <n v="2"/>
    <n v="440"/>
    <s v="TA"/>
    <s v="Y"/>
    <n v="0"/>
    <n v="0"/>
    <n v="0"/>
    <n v="0"/>
    <n v="0"/>
    <n v="0"/>
    <s v="NA"/>
    <s v="NA"/>
    <n v="3"/>
    <x v="2"/>
    <s v="WD"/>
    <s v="Normal"/>
    <x v="287"/>
  </r>
  <r>
    <n v="418"/>
    <n v="70"/>
    <x v="0"/>
    <n v="86"/>
    <n v="22420"/>
    <s v="Pave"/>
    <s v="IR1"/>
    <s v="Lvl"/>
    <s v="AllPub"/>
    <s v="Inside"/>
    <x v="2"/>
    <s v="Feedr"/>
    <x v="0"/>
    <s v="2Story"/>
    <n v="6"/>
    <x v="79"/>
    <n v="1950"/>
    <s v="Hip"/>
    <s v="CompShg"/>
    <s v="Stucco"/>
    <s v="TA"/>
    <s v="BrkTil"/>
    <s v="Gd"/>
    <s v="No"/>
    <n v="1370"/>
    <s v="TA"/>
    <s v="N"/>
    <n v="2624"/>
    <n v="1"/>
    <n v="2.2999999999999998"/>
    <n v="4"/>
    <n v="1"/>
    <s v="TA"/>
    <n v="10"/>
    <n v="1"/>
    <s v="Gd"/>
    <s v="Detchd"/>
    <s v="Unf"/>
    <n v="3"/>
    <n v="864"/>
    <s v="TA"/>
    <s v="N"/>
    <n v="0"/>
    <n v="0"/>
    <n v="0"/>
    <n v="0"/>
    <n v="0"/>
    <n v="0"/>
    <s v="NA"/>
    <s v="NA"/>
    <n v="11"/>
    <x v="1"/>
    <s v="WD"/>
    <s v="Normal"/>
    <x v="142"/>
  </r>
  <r>
    <n v="419"/>
    <n v="50"/>
    <x v="0"/>
    <n v="60"/>
    <n v="8160"/>
    <s v="Pave"/>
    <s v="Reg"/>
    <s v="Lvl"/>
    <s v="AllPub"/>
    <s v="Inside"/>
    <x v="15"/>
    <s v="Norm"/>
    <x v="0"/>
    <s v="1.5Fin"/>
    <n v="5"/>
    <x v="70"/>
    <n v="1950"/>
    <s v="Gable"/>
    <s v="CompShg"/>
    <s v="MetalSd"/>
    <s v="TA"/>
    <s v="BrkTil"/>
    <s v="TA"/>
    <s v="No"/>
    <n v="756"/>
    <s v="Fa"/>
    <s v="N"/>
    <n v="1134"/>
    <n v="1"/>
    <n v="1.3"/>
    <n v="3"/>
    <n v="1"/>
    <s v="TA"/>
    <n v="7"/>
    <n v="0"/>
    <s v="NA"/>
    <s v="Detchd"/>
    <s v="Unf"/>
    <n v="1"/>
    <n v="240"/>
    <s v="TA"/>
    <s v="P"/>
    <n v="0"/>
    <n v="0"/>
    <n v="0"/>
    <n v="0"/>
    <n v="0"/>
    <n v="0"/>
    <s v="NA"/>
    <s v="NA"/>
    <n v="4"/>
    <x v="1"/>
    <s v="WD"/>
    <s v="AdjLand"/>
    <x v="288"/>
  </r>
  <r>
    <n v="420"/>
    <n v="20"/>
    <x v="0"/>
    <n v="65"/>
    <n v="8450"/>
    <s v="Pave"/>
    <s v="Reg"/>
    <s v="Lvl"/>
    <s v="AllPub"/>
    <s v="Inside"/>
    <x v="11"/>
    <s v="Norm"/>
    <x v="0"/>
    <s v="1Story"/>
    <n v="5"/>
    <x v="21"/>
    <n v="1968"/>
    <s v="Gable"/>
    <s v="CompShg"/>
    <s v="VinylSd"/>
    <s v="TA"/>
    <s v="CBlock"/>
    <s v="TA"/>
    <s v="No"/>
    <n v="1056"/>
    <s v="Ex"/>
    <s v="Y"/>
    <n v="1056"/>
    <n v="1"/>
    <n v="1"/>
    <n v="3"/>
    <n v="1"/>
    <s v="TA"/>
    <n v="6"/>
    <n v="1"/>
    <s v="Fa"/>
    <s v="Attchd"/>
    <s v="Unf"/>
    <n v="1"/>
    <n v="304"/>
    <s v="TA"/>
    <s v="Y"/>
    <n v="0"/>
    <n v="85"/>
    <n v="184"/>
    <n v="0"/>
    <n v="0"/>
    <n v="0"/>
    <s v="NA"/>
    <s v="NA"/>
    <n v="7"/>
    <x v="4"/>
    <s v="WD"/>
    <s v="Normal"/>
    <x v="289"/>
  </r>
  <r>
    <n v="421"/>
    <n v="90"/>
    <x v="1"/>
    <n v="78"/>
    <n v="7060"/>
    <s v="Pave"/>
    <s v="Reg"/>
    <s v="Lvl"/>
    <s v="AllPub"/>
    <s v="Inside"/>
    <x v="4"/>
    <s v="Norm"/>
    <x v="2"/>
    <s v="SFoyer"/>
    <n v="7"/>
    <x v="35"/>
    <n v="1998"/>
    <s v="Gable"/>
    <s v="CompShg"/>
    <s v="VinylSd"/>
    <s v="TA"/>
    <s v="PConc"/>
    <s v="Gd"/>
    <s v="Gd"/>
    <n v="1344"/>
    <s v="Ex"/>
    <s v="Y"/>
    <n v="1344"/>
    <n v="2"/>
    <n v="2"/>
    <n v="2"/>
    <n v="2"/>
    <s v="TA"/>
    <n v="8"/>
    <n v="0"/>
    <s v="NA"/>
    <s v="Attchd"/>
    <s v="Fin"/>
    <n v="4"/>
    <n v="784"/>
    <s v="TA"/>
    <s v="Y"/>
    <n v="0"/>
    <n v="0"/>
    <n v="0"/>
    <n v="0"/>
    <n v="0"/>
    <n v="0"/>
    <s v="NA"/>
    <s v="NA"/>
    <n v="11"/>
    <x v="0"/>
    <s v="WD"/>
    <s v="Alloca"/>
    <x v="290"/>
  </r>
  <r>
    <n v="422"/>
    <n v="20"/>
    <x v="0"/>
    <s v="NA"/>
    <n v="16635"/>
    <s v="Pave"/>
    <s v="IR1"/>
    <s v="Lvl"/>
    <s v="AllPub"/>
    <s v="FR2"/>
    <x v="6"/>
    <s v="Norm"/>
    <x v="0"/>
    <s v="1Story"/>
    <n v="6"/>
    <x v="54"/>
    <n v="2000"/>
    <s v="Gable"/>
    <s v="CompShg"/>
    <s v="CmentBd"/>
    <s v="Gd"/>
    <s v="CBlock"/>
    <s v="Gd"/>
    <s v="No"/>
    <n v="1602"/>
    <s v="Gd"/>
    <s v="Y"/>
    <n v="1602"/>
    <n v="0.3"/>
    <n v="2"/>
    <n v="3"/>
    <n v="1"/>
    <s v="Gd"/>
    <n v="8"/>
    <n v="1"/>
    <s v="TA"/>
    <s v="Attchd"/>
    <s v="Fin"/>
    <n v="2"/>
    <n v="529"/>
    <s v="TA"/>
    <s v="Y"/>
    <n v="240"/>
    <n v="0"/>
    <n v="0"/>
    <n v="0"/>
    <n v="0"/>
    <n v="0"/>
    <s v="NA"/>
    <s v="NA"/>
    <n v="6"/>
    <x v="3"/>
    <s v="WD"/>
    <s v="Normal"/>
    <x v="141"/>
  </r>
  <r>
    <n v="423"/>
    <n v="20"/>
    <x v="0"/>
    <n v="100"/>
    <n v="21750"/>
    <s v="Pave"/>
    <s v="Reg"/>
    <s v="HLS"/>
    <s v="AllPub"/>
    <s v="Inside"/>
    <x v="4"/>
    <s v="Artery"/>
    <x v="0"/>
    <s v="1Story"/>
    <n v="5"/>
    <x v="30"/>
    <n v="1954"/>
    <s v="Hip"/>
    <s v="CompShg"/>
    <s v="HdBoard"/>
    <s v="TA"/>
    <s v="CBlock"/>
    <s v="TA"/>
    <s v="No"/>
    <n v="988"/>
    <s v="Ex"/>
    <s v="Y"/>
    <n v="988"/>
    <n v="0"/>
    <n v="1"/>
    <n v="2"/>
    <n v="1"/>
    <s v="TA"/>
    <n v="4"/>
    <n v="0"/>
    <s v="NA"/>
    <s v="Attchd"/>
    <s v="RFn"/>
    <n v="2"/>
    <n v="520"/>
    <s v="TA"/>
    <s v="N"/>
    <n v="0"/>
    <n v="0"/>
    <n v="0"/>
    <n v="0"/>
    <n v="0"/>
    <n v="0"/>
    <s v="NA"/>
    <s v="NA"/>
    <n v="2"/>
    <x v="0"/>
    <s v="WD"/>
    <s v="Normal"/>
    <x v="46"/>
  </r>
  <r>
    <n v="424"/>
    <n v="60"/>
    <x v="0"/>
    <n v="80"/>
    <n v="9200"/>
    <s v="Pave"/>
    <s v="Reg"/>
    <s v="Lvl"/>
    <s v="AllPub"/>
    <s v="Inside"/>
    <x v="3"/>
    <s v="Norm"/>
    <x v="0"/>
    <s v="2Story"/>
    <n v="8"/>
    <x v="45"/>
    <n v="1998"/>
    <s v="Gable"/>
    <s v="CompShg"/>
    <s v="VinylSd"/>
    <s v="Gd"/>
    <s v="PConc"/>
    <s v="Gd"/>
    <s v="No"/>
    <n v="1470"/>
    <s v="Gd"/>
    <s v="Y"/>
    <n v="2630"/>
    <n v="1"/>
    <n v="2.2999999999999998"/>
    <n v="4"/>
    <n v="1"/>
    <s v="Gd"/>
    <n v="8"/>
    <n v="1"/>
    <s v="TA"/>
    <s v="Attchd"/>
    <s v="Fin"/>
    <n v="3"/>
    <n v="696"/>
    <s v="TA"/>
    <s v="Y"/>
    <n v="0"/>
    <n v="66"/>
    <n v="0"/>
    <n v="0"/>
    <n v="0"/>
    <n v="0"/>
    <s v="NA"/>
    <s v="NA"/>
    <n v="6"/>
    <x v="0"/>
    <s v="WD"/>
    <s v="Normal"/>
    <x v="155"/>
  </r>
  <r>
    <n v="425"/>
    <n v="20"/>
    <x v="0"/>
    <n v="72"/>
    <n v="9000"/>
    <s v="Pave"/>
    <s v="Reg"/>
    <s v="Lvl"/>
    <s v="AllPub"/>
    <s v="Inside"/>
    <x v="11"/>
    <s v="Norm"/>
    <x v="0"/>
    <s v="1Story"/>
    <n v="6"/>
    <x v="46"/>
    <n v="1956"/>
    <s v="Gable"/>
    <s v="CompShg"/>
    <s v="Wd Sdng"/>
    <s v="TA"/>
    <s v="CBlock"/>
    <s v="Gd"/>
    <s v="No"/>
    <n v="1196"/>
    <s v="Gd"/>
    <s v="Y"/>
    <n v="1196"/>
    <n v="1"/>
    <n v="1"/>
    <n v="2"/>
    <n v="1"/>
    <s v="TA"/>
    <n v="6"/>
    <n v="1"/>
    <s v="Gd"/>
    <s v="Attchd"/>
    <s v="RFn"/>
    <n v="1"/>
    <n v="297"/>
    <s v="TA"/>
    <s v="Y"/>
    <n v="0"/>
    <n v="44"/>
    <n v="0"/>
    <n v="0"/>
    <n v="0"/>
    <n v="0"/>
    <s v="NA"/>
    <s v="NA"/>
    <n v="5"/>
    <x v="0"/>
    <s v="WD"/>
    <s v="Normal"/>
    <x v="19"/>
  </r>
  <r>
    <n v="426"/>
    <n v="60"/>
    <x v="1"/>
    <n v="60"/>
    <n v="3378"/>
    <s v="Pave"/>
    <s v="Reg"/>
    <s v="HLS"/>
    <s v="AllPub"/>
    <s v="Inside"/>
    <x v="7"/>
    <s v="Norm"/>
    <x v="0"/>
    <s v="2Story"/>
    <n v="7"/>
    <x v="94"/>
    <n v="1992"/>
    <s v="Gable"/>
    <s v="CompShg"/>
    <s v="HdBoard"/>
    <s v="TA"/>
    <s v="CBlock"/>
    <s v="TA"/>
    <s v="No"/>
    <n v="651"/>
    <s v="Gd"/>
    <s v="Y"/>
    <n v="1389"/>
    <n v="0"/>
    <n v="1.3"/>
    <n v="3"/>
    <n v="1"/>
    <s v="TA"/>
    <n v="6"/>
    <n v="2"/>
    <s v="Gd"/>
    <s v="Detchd"/>
    <s v="Unf"/>
    <n v="1"/>
    <n v="240"/>
    <s v="TA"/>
    <s v="P"/>
    <n v="0"/>
    <n v="0"/>
    <n v="126"/>
    <n v="0"/>
    <n v="0"/>
    <n v="0"/>
    <s v="NA"/>
    <s v="NA"/>
    <n v="9"/>
    <x v="3"/>
    <s v="WD"/>
    <s v="Normal"/>
    <x v="152"/>
  </r>
  <r>
    <n v="427"/>
    <n v="80"/>
    <x v="0"/>
    <s v="NA"/>
    <n v="12800"/>
    <s v="Pave"/>
    <s v="Reg"/>
    <s v="Low"/>
    <s v="AllPub"/>
    <s v="Inside"/>
    <x v="12"/>
    <s v="Norm"/>
    <x v="0"/>
    <s v="SLvl"/>
    <n v="7"/>
    <x v="85"/>
    <n v="1989"/>
    <s v="Gable"/>
    <s v="CompShg"/>
    <s v="Wd Sdng"/>
    <s v="Gd"/>
    <s v="PConc"/>
    <s v="Gd"/>
    <s v="Gd"/>
    <n v="1518"/>
    <s v="Gd"/>
    <s v="Y"/>
    <n v="1644"/>
    <n v="1.3"/>
    <n v="2"/>
    <n v="2"/>
    <n v="1"/>
    <s v="Gd"/>
    <n v="5"/>
    <n v="1"/>
    <s v="TA"/>
    <s v="Attchd"/>
    <s v="Fin"/>
    <n v="2"/>
    <n v="569"/>
    <s v="TA"/>
    <s v="Y"/>
    <n v="80"/>
    <n v="0"/>
    <n v="0"/>
    <n v="396"/>
    <n v="0"/>
    <n v="0"/>
    <s v="NA"/>
    <s v="NA"/>
    <n v="8"/>
    <x v="3"/>
    <s v="WD"/>
    <s v="Normal"/>
    <x v="291"/>
  </r>
  <r>
    <n v="428"/>
    <n v="20"/>
    <x v="0"/>
    <n v="77"/>
    <n v="8593"/>
    <s v="Pave"/>
    <s v="IR1"/>
    <s v="Lvl"/>
    <s v="AllPub"/>
    <s v="Inside"/>
    <x v="11"/>
    <s v="Norm"/>
    <x v="0"/>
    <s v="1Story"/>
    <n v="4"/>
    <x v="24"/>
    <n v="1957"/>
    <s v="Hip"/>
    <s v="CompShg"/>
    <s v="MetalSd"/>
    <s v="TA"/>
    <s v="CBlock"/>
    <s v="TA"/>
    <s v="No"/>
    <n v="907"/>
    <s v="Ex"/>
    <s v="Y"/>
    <n v="907"/>
    <n v="0"/>
    <n v="1"/>
    <n v="3"/>
    <n v="1"/>
    <s v="TA"/>
    <n v="5"/>
    <n v="0"/>
    <s v="NA"/>
    <s v="Detchd"/>
    <s v="Unf"/>
    <n v="1"/>
    <n v="352"/>
    <s v="TA"/>
    <s v="Y"/>
    <n v="0"/>
    <n v="0"/>
    <n v="0"/>
    <n v="0"/>
    <n v="0"/>
    <n v="0"/>
    <s v="NA"/>
    <s v="NA"/>
    <n v="7"/>
    <x v="0"/>
    <s v="WD"/>
    <s v="Normal"/>
    <x v="292"/>
  </r>
  <r>
    <n v="429"/>
    <n v="20"/>
    <x v="0"/>
    <n v="64"/>
    <n v="6762"/>
    <s v="Pave"/>
    <s v="Reg"/>
    <s v="Lvl"/>
    <s v="AllPub"/>
    <s v="Inside"/>
    <x v="0"/>
    <s v="Norm"/>
    <x v="0"/>
    <s v="1Story"/>
    <n v="7"/>
    <x v="22"/>
    <n v="2007"/>
    <s v="Gable"/>
    <s v="CompShg"/>
    <s v="VinylSd"/>
    <s v="Gd"/>
    <s v="PConc"/>
    <s v="Gd"/>
    <s v="No"/>
    <n v="1208"/>
    <s v="Ex"/>
    <s v="Y"/>
    <n v="1208"/>
    <n v="1"/>
    <n v="2"/>
    <n v="2"/>
    <n v="1"/>
    <s v="Gd"/>
    <n v="6"/>
    <n v="0"/>
    <s v="NA"/>
    <s v="Attchd"/>
    <s v="RFn"/>
    <n v="2"/>
    <n v="628"/>
    <s v="TA"/>
    <s v="Y"/>
    <n v="105"/>
    <n v="54"/>
    <n v="0"/>
    <n v="0"/>
    <n v="0"/>
    <n v="0"/>
    <s v="NA"/>
    <s v="NA"/>
    <n v="9"/>
    <x v="1"/>
    <s v="New"/>
    <s v="Partial"/>
    <x v="293"/>
  </r>
  <r>
    <n v="430"/>
    <n v="20"/>
    <x v="0"/>
    <n v="130"/>
    <n v="11457"/>
    <s v="Pave"/>
    <s v="IR1"/>
    <s v="Lvl"/>
    <s v="AllPub"/>
    <s v="Corner"/>
    <x v="16"/>
    <s v="Norm"/>
    <x v="0"/>
    <s v="1Story"/>
    <n v="6"/>
    <x v="62"/>
    <n v="1988"/>
    <s v="Gable"/>
    <s v="CompShg"/>
    <s v="HdBoard"/>
    <s v="TA"/>
    <s v="CBlock"/>
    <s v="Gd"/>
    <s v="Mn"/>
    <n v="1392"/>
    <s v="TA"/>
    <s v="Y"/>
    <n v="1412"/>
    <n v="1"/>
    <n v="2"/>
    <n v="3"/>
    <n v="1"/>
    <s v="Gd"/>
    <n v="6"/>
    <n v="1"/>
    <s v="TA"/>
    <s v="Attchd"/>
    <s v="Unf"/>
    <n v="2"/>
    <n v="576"/>
    <s v="TA"/>
    <s v="Y"/>
    <n v="0"/>
    <n v="0"/>
    <n v="169"/>
    <n v="0"/>
    <n v="0"/>
    <n v="0"/>
    <s v="NA"/>
    <s v="NA"/>
    <n v="3"/>
    <x v="3"/>
    <s v="WD"/>
    <s v="Normal"/>
    <x v="216"/>
  </r>
  <r>
    <n v="431"/>
    <n v="160"/>
    <x v="1"/>
    <n v="21"/>
    <n v="1680"/>
    <s v="Pave"/>
    <s v="Reg"/>
    <s v="Lvl"/>
    <s v="AllPub"/>
    <s v="Inside"/>
    <x v="22"/>
    <s v="Norm"/>
    <x v="4"/>
    <s v="2Story"/>
    <n v="6"/>
    <x v="63"/>
    <n v="1971"/>
    <s v="Gable"/>
    <s v="CompShg"/>
    <s v="HdBoard"/>
    <s v="TA"/>
    <s v="CBlock"/>
    <s v="TA"/>
    <s v="No"/>
    <n v="483"/>
    <s v="TA"/>
    <s v="Y"/>
    <n v="987"/>
    <n v="0"/>
    <n v="1.3"/>
    <n v="2"/>
    <n v="1"/>
    <s v="TA"/>
    <n v="4"/>
    <n v="0"/>
    <s v="NA"/>
    <s v="Detchd"/>
    <s v="Unf"/>
    <n v="1"/>
    <n v="264"/>
    <s v="TA"/>
    <s v="Y"/>
    <n v="0"/>
    <n v="0"/>
    <n v="0"/>
    <n v="0"/>
    <n v="0"/>
    <n v="0"/>
    <s v="NA"/>
    <s v="NA"/>
    <n v="7"/>
    <x v="0"/>
    <s v="COD"/>
    <s v="Abnorml"/>
    <x v="294"/>
  </r>
  <r>
    <n v="432"/>
    <n v="50"/>
    <x v="1"/>
    <n v="60"/>
    <n v="5586"/>
    <s v="Pave"/>
    <s v="IR1"/>
    <s v="Bnk"/>
    <s v="AllPub"/>
    <s v="Inside"/>
    <x v="7"/>
    <s v="Feedr"/>
    <x v="0"/>
    <s v="1.5Fin"/>
    <n v="6"/>
    <x v="26"/>
    <n v="1998"/>
    <s v="Gable"/>
    <s v="CompShg"/>
    <s v="MetalSd"/>
    <s v="TA"/>
    <s v="BrkTil"/>
    <s v="TA"/>
    <s v="No"/>
    <n v="901"/>
    <s v="Gd"/>
    <s v="Y"/>
    <n v="1198"/>
    <n v="0"/>
    <n v="1"/>
    <n v="4"/>
    <n v="1"/>
    <s v="TA"/>
    <n v="7"/>
    <n v="0"/>
    <s v="NA"/>
    <s v="NA"/>
    <s v="NA"/>
    <n v="0"/>
    <n v="0"/>
    <s v="NA"/>
    <s v="N"/>
    <n v="0"/>
    <n v="98"/>
    <n v="0"/>
    <n v="0"/>
    <n v="0"/>
    <n v="0"/>
    <s v="NA"/>
    <s v="MnPrv"/>
    <n v="9"/>
    <x v="0"/>
    <s v="ConLD"/>
    <s v="Abnorml"/>
    <x v="295"/>
  </r>
  <r>
    <n v="433"/>
    <n v="160"/>
    <x v="1"/>
    <n v="24"/>
    <n v="1920"/>
    <s v="Pave"/>
    <s v="Reg"/>
    <s v="Lvl"/>
    <s v="AllPub"/>
    <s v="Inside"/>
    <x v="22"/>
    <s v="Norm"/>
    <x v="3"/>
    <s v="2Story"/>
    <n v="5"/>
    <x v="63"/>
    <n v="1971"/>
    <s v="Gable"/>
    <s v="CompShg"/>
    <s v="HdBoard"/>
    <s v="TA"/>
    <s v="CBlock"/>
    <s v="TA"/>
    <s v="No"/>
    <n v="765"/>
    <s v="Ex"/>
    <s v="Y"/>
    <n v="1365"/>
    <n v="1"/>
    <n v="1.3"/>
    <n v="2"/>
    <n v="1"/>
    <s v="TA"/>
    <n v="6"/>
    <n v="0"/>
    <s v="NA"/>
    <s v="Detchd"/>
    <s v="Unf"/>
    <n v="2"/>
    <n v="440"/>
    <s v="TA"/>
    <s v="Y"/>
    <n v="240"/>
    <n v="36"/>
    <n v="0"/>
    <n v="0"/>
    <n v="0"/>
    <n v="0"/>
    <s v="NA"/>
    <s v="NA"/>
    <n v="8"/>
    <x v="1"/>
    <s v="WD"/>
    <s v="Normal"/>
    <x v="296"/>
  </r>
  <r>
    <n v="434"/>
    <n v="60"/>
    <x v="0"/>
    <n v="100"/>
    <n v="10839"/>
    <s v="Pave"/>
    <s v="IR1"/>
    <s v="Lvl"/>
    <s v="AllPub"/>
    <s v="Corner"/>
    <x v="17"/>
    <s v="Norm"/>
    <x v="0"/>
    <s v="2Story"/>
    <n v="6"/>
    <x v="35"/>
    <n v="1998"/>
    <s v="Gable"/>
    <s v="CompShg"/>
    <s v="VinylSd"/>
    <s v="TA"/>
    <s v="PConc"/>
    <s v="Gd"/>
    <s v="No"/>
    <n v="926"/>
    <s v="Ex"/>
    <s v="Y"/>
    <n v="1604"/>
    <n v="0"/>
    <n v="2.2999999999999998"/>
    <n v="3"/>
    <n v="1"/>
    <s v="TA"/>
    <n v="7"/>
    <n v="1"/>
    <s v="TA"/>
    <s v="Attchd"/>
    <s v="Fin"/>
    <n v="2"/>
    <n v="470"/>
    <s v="TA"/>
    <s v="Y"/>
    <n v="0"/>
    <n v="36"/>
    <n v="0"/>
    <n v="0"/>
    <n v="0"/>
    <n v="0"/>
    <s v="NA"/>
    <s v="NA"/>
    <n v="7"/>
    <x v="0"/>
    <s v="WD"/>
    <s v="Normal"/>
    <x v="111"/>
  </r>
  <r>
    <n v="435"/>
    <n v="180"/>
    <x v="1"/>
    <n v="21"/>
    <n v="1890"/>
    <s v="Pave"/>
    <s v="Reg"/>
    <s v="Lvl"/>
    <s v="AllPub"/>
    <s v="Inside"/>
    <x v="14"/>
    <s v="Norm"/>
    <x v="4"/>
    <s v="SFoyer"/>
    <n v="4"/>
    <x v="41"/>
    <n v="1972"/>
    <s v="Gable"/>
    <s v="CompShg"/>
    <s v="CmentBd"/>
    <s v="TA"/>
    <s v="CBlock"/>
    <s v="Gd"/>
    <s v="Av"/>
    <n v="630"/>
    <s v="Gd"/>
    <s v="Y"/>
    <n v="630"/>
    <n v="1"/>
    <n v="1"/>
    <n v="1"/>
    <n v="1"/>
    <s v="TA"/>
    <n v="3"/>
    <n v="0"/>
    <s v="NA"/>
    <s v="NA"/>
    <s v="NA"/>
    <n v="0"/>
    <n v="0"/>
    <s v="NA"/>
    <s v="Y"/>
    <n v="88"/>
    <n v="0"/>
    <n v="0"/>
    <n v="0"/>
    <n v="0"/>
    <n v="0"/>
    <s v="NA"/>
    <s v="NA"/>
    <n v="6"/>
    <x v="0"/>
    <s v="WD"/>
    <s v="Normal"/>
    <x v="271"/>
  </r>
  <r>
    <n v="436"/>
    <n v="60"/>
    <x v="0"/>
    <n v="43"/>
    <n v="10667"/>
    <s v="Pave"/>
    <s v="IR2"/>
    <s v="Lvl"/>
    <s v="AllPub"/>
    <s v="CulDSac"/>
    <x v="0"/>
    <s v="PosN"/>
    <x v="0"/>
    <s v="2Story"/>
    <n v="7"/>
    <x v="92"/>
    <n v="1996"/>
    <s v="Gable"/>
    <s v="CompShg"/>
    <s v="VinylSd"/>
    <s v="Gd"/>
    <s v="PConc"/>
    <s v="Gd"/>
    <s v="Av"/>
    <n v="799"/>
    <s v="Ex"/>
    <s v="Y"/>
    <n v="1661"/>
    <n v="1"/>
    <n v="2.2999999999999998"/>
    <n v="3"/>
    <n v="1"/>
    <s v="Gd"/>
    <n v="6"/>
    <n v="1"/>
    <s v="TA"/>
    <s v="Attchd"/>
    <s v="RFn"/>
    <n v="2"/>
    <n v="550"/>
    <s v="TA"/>
    <s v="Y"/>
    <n v="158"/>
    <n v="61"/>
    <n v="0"/>
    <n v="0"/>
    <n v="0"/>
    <n v="0"/>
    <s v="NA"/>
    <s v="NA"/>
    <n v="4"/>
    <x v="3"/>
    <s v="ConLw"/>
    <s v="Normal"/>
    <x v="297"/>
  </r>
  <r>
    <n v="437"/>
    <n v="50"/>
    <x v="1"/>
    <n v="40"/>
    <n v="4400"/>
    <s v="Pave"/>
    <s v="Reg"/>
    <s v="Lvl"/>
    <s v="AllPub"/>
    <s v="Inside"/>
    <x v="7"/>
    <s v="Norm"/>
    <x v="0"/>
    <s v="1.5Fin"/>
    <n v="6"/>
    <x v="26"/>
    <n v="1950"/>
    <s v="Gable"/>
    <s v="CompShg"/>
    <s v="Stucco"/>
    <s v="TA"/>
    <s v="BrkTil"/>
    <s v="Fa"/>
    <s v="No"/>
    <n v="648"/>
    <s v="TA"/>
    <s v="Y"/>
    <n v="1118"/>
    <n v="0"/>
    <n v="1"/>
    <n v="2"/>
    <n v="1"/>
    <s v="TA"/>
    <n v="6"/>
    <n v="0"/>
    <s v="NA"/>
    <s v="Detchd"/>
    <s v="Unf"/>
    <n v="2"/>
    <n v="440"/>
    <s v="TA"/>
    <s v="Y"/>
    <n v="0"/>
    <n v="0"/>
    <n v="0"/>
    <n v="0"/>
    <n v="0"/>
    <n v="0"/>
    <s v="NA"/>
    <s v="NA"/>
    <n v="10"/>
    <x v="2"/>
    <s v="WD"/>
    <s v="Normal"/>
    <x v="298"/>
  </r>
  <r>
    <n v="438"/>
    <n v="45"/>
    <x v="1"/>
    <n v="50"/>
    <n v="6000"/>
    <s v="Pave"/>
    <s v="Reg"/>
    <s v="Lvl"/>
    <s v="AllPub"/>
    <s v="Inside"/>
    <x v="8"/>
    <s v="Norm"/>
    <x v="0"/>
    <s v="1.5Unf"/>
    <n v="6"/>
    <x v="69"/>
    <n v="2004"/>
    <s v="Gable"/>
    <s v="CompShg"/>
    <s v="Wd Sdng"/>
    <s v="Gd"/>
    <s v="PConc"/>
    <s v="TA"/>
    <s v="No"/>
    <n v="884"/>
    <s v="Gd"/>
    <s v="Y"/>
    <n v="904"/>
    <n v="0"/>
    <n v="1"/>
    <n v="2"/>
    <n v="1"/>
    <s v="TA"/>
    <n v="4"/>
    <n v="0"/>
    <s v="NA"/>
    <s v="Detchd"/>
    <s v="Unf"/>
    <n v="1"/>
    <n v="180"/>
    <s v="TA"/>
    <s v="Y"/>
    <n v="0"/>
    <n v="0"/>
    <n v="105"/>
    <n v="0"/>
    <n v="0"/>
    <n v="0"/>
    <s v="NA"/>
    <s v="NA"/>
    <n v="1"/>
    <x v="3"/>
    <s v="WD"/>
    <s v="Normal"/>
    <x v="239"/>
  </r>
  <r>
    <n v="439"/>
    <n v="30"/>
    <x v="0"/>
    <n v="40"/>
    <n v="4280"/>
    <s v="Pave"/>
    <s v="Reg"/>
    <s v="Lvl"/>
    <s v="AllPub"/>
    <s v="Inside"/>
    <x v="2"/>
    <s v="Norm"/>
    <x v="0"/>
    <s v="1Story"/>
    <n v="5"/>
    <x v="95"/>
    <n v="2002"/>
    <s v="Gable"/>
    <s v="CompShg"/>
    <s v="Stucco"/>
    <s v="TA"/>
    <s v="PConc"/>
    <s v="TA"/>
    <s v="No"/>
    <n v="440"/>
    <s v="TA"/>
    <s v="N"/>
    <n v="694"/>
    <n v="0"/>
    <n v="1"/>
    <n v="2"/>
    <n v="1"/>
    <s v="Gd"/>
    <n v="4"/>
    <n v="1"/>
    <s v="Gd"/>
    <s v="Detchd"/>
    <s v="Unf"/>
    <n v="1"/>
    <n v="352"/>
    <s v="Gd"/>
    <s v="P"/>
    <n v="0"/>
    <n v="0"/>
    <n v="34"/>
    <n v="0"/>
    <n v="0"/>
    <n v="0"/>
    <s v="NA"/>
    <s v="MnPrv"/>
    <n v="3"/>
    <x v="1"/>
    <s v="WD"/>
    <s v="Normal"/>
    <x v="299"/>
  </r>
  <r>
    <n v="440"/>
    <n v="50"/>
    <x v="0"/>
    <n v="67"/>
    <n v="12354"/>
    <s v="Pave"/>
    <s v="Reg"/>
    <s v="Lvl"/>
    <s v="AllPub"/>
    <s v="Corner"/>
    <x v="15"/>
    <s v="Norm"/>
    <x v="0"/>
    <s v="1.5Fin"/>
    <n v="6"/>
    <x v="26"/>
    <n v="2000"/>
    <s v="Gable"/>
    <s v="CompShg"/>
    <s v="Wd Sdng"/>
    <s v="TA"/>
    <s v="BrkTil"/>
    <s v="TA"/>
    <s v="Mn"/>
    <n v="684"/>
    <s v="Gd"/>
    <s v="Y"/>
    <n v="1196"/>
    <n v="0"/>
    <n v="1"/>
    <n v="3"/>
    <n v="1"/>
    <s v="Gd"/>
    <n v="7"/>
    <n v="0"/>
    <s v="NA"/>
    <s v="Detchd"/>
    <s v="Unf"/>
    <n v="2"/>
    <n v="528"/>
    <s v="TA"/>
    <s v="Y"/>
    <n v="0"/>
    <n v="46"/>
    <n v="0"/>
    <n v="0"/>
    <n v="0"/>
    <n v="0"/>
    <s v="NA"/>
    <s v="GdPrv"/>
    <n v="8"/>
    <x v="3"/>
    <s v="ConLI"/>
    <s v="Normal"/>
    <x v="50"/>
  </r>
  <r>
    <n v="441"/>
    <n v="20"/>
    <x v="0"/>
    <n v="105"/>
    <n v="15431"/>
    <s v="Pave"/>
    <s v="Reg"/>
    <s v="Lvl"/>
    <s v="AllPub"/>
    <s v="Inside"/>
    <x v="10"/>
    <s v="Norm"/>
    <x v="0"/>
    <s v="1Story"/>
    <n v="10"/>
    <x v="74"/>
    <n v="2008"/>
    <s v="Hip"/>
    <s v="CompShg"/>
    <s v="VinylSd"/>
    <s v="Ex"/>
    <s v="PConc"/>
    <s v="Ex"/>
    <s v="Gd"/>
    <n v="3094"/>
    <s v="Ex"/>
    <s v="Y"/>
    <n v="2402"/>
    <n v="1"/>
    <n v="2"/>
    <n v="2"/>
    <n v="1"/>
    <s v="Ex"/>
    <n v="10"/>
    <n v="2"/>
    <s v="Gd"/>
    <s v="Attchd"/>
    <s v="Fin"/>
    <n v="3"/>
    <n v="672"/>
    <s v="TA"/>
    <s v="Y"/>
    <n v="0"/>
    <n v="72"/>
    <n v="0"/>
    <n v="170"/>
    <n v="0"/>
    <n v="0"/>
    <s v="NA"/>
    <s v="NA"/>
    <n v="4"/>
    <x v="3"/>
    <s v="WD"/>
    <s v="Normal"/>
    <x v="300"/>
  </r>
  <r>
    <n v="442"/>
    <n v="90"/>
    <x v="0"/>
    <n v="92"/>
    <n v="12108"/>
    <s v="Pave"/>
    <s v="Reg"/>
    <s v="Lvl"/>
    <s v="AllPub"/>
    <s v="Inside"/>
    <x v="15"/>
    <s v="Norm"/>
    <x v="2"/>
    <s v="1Story"/>
    <n v="4"/>
    <x v="32"/>
    <n v="1955"/>
    <s v="Gable"/>
    <s v="CompShg"/>
    <s v="VinylSd"/>
    <s v="TA"/>
    <s v="CBlock"/>
    <s v="TA"/>
    <s v="No"/>
    <n v="1440"/>
    <s v="TA"/>
    <s v="N"/>
    <n v="1440"/>
    <n v="0"/>
    <n v="2"/>
    <n v="4"/>
    <n v="2"/>
    <s v="Fa"/>
    <n v="8"/>
    <n v="0"/>
    <s v="NA"/>
    <s v="NA"/>
    <s v="NA"/>
    <n v="0"/>
    <n v="0"/>
    <s v="NA"/>
    <s v="Y"/>
    <n v="0"/>
    <n v="0"/>
    <n v="0"/>
    <n v="0"/>
    <n v="0"/>
    <n v="0"/>
    <s v="NA"/>
    <s v="NA"/>
    <n v="9"/>
    <x v="0"/>
    <s v="WD"/>
    <s v="Normal"/>
    <x v="9"/>
  </r>
  <r>
    <n v="443"/>
    <n v="50"/>
    <x v="1"/>
    <n v="52"/>
    <n v="6240"/>
    <s v="Pave"/>
    <s v="Reg"/>
    <s v="Lvl"/>
    <s v="AllPub"/>
    <s v="Inside"/>
    <x v="8"/>
    <s v="Norm"/>
    <x v="0"/>
    <s v="1.5Fin"/>
    <n v="5"/>
    <x v="19"/>
    <n v="1992"/>
    <s v="Gable"/>
    <s v="CompShg"/>
    <s v="MetalSd"/>
    <s v="TA"/>
    <s v="PConc"/>
    <s v="TA"/>
    <s v="No"/>
    <n v="1078"/>
    <s v="TA"/>
    <s v="Y"/>
    <n v="1573"/>
    <n v="0"/>
    <n v="2"/>
    <n v="3"/>
    <n v="1"/>
    <s v="TA"/>
    <n v="8"/>
    <n v="1"/>
    <s v="Gd"/>
    <s v="Detchd"/>
    <s v="Unf"/>
    <n v="2"/>
    <n v="360"/>
    <s v="TA"/>
    <s v="P"/>
    <n v="0"/>
    <n v="0"/>
    <n v="0"/>
    <n v="0"/>
    <n v="0"/>
    <n v="0"/>
    <s v="NA"/>
    <s v="NA"/>
    <n v="6"/>
    <x v="0"/>
    <s v="WD"/>
    <s v="Normal"/>
    <x v="301"/>
  </r>
  <r>
    <n v="444"/>
    <n v="120"/>
    <x v="0"/>
    <n v="53"/>
    <n v="3922"/>
    <s v="Pave"/>
    <s v="Reg"/>
    <s v="Lvl"/>
    <s v="AllPub"/>
    <s v="Inside"/>
    <x v="21"/>
    <s v="Norm"/>
    <x v="3"/>
    <s v="1Story"/>
    <n v="7"/>
    <x v="13"/>
    <n v="2007"/>
    <s v="Gable"/>
    <s v="CompShg"/>
    <s v="Wd Shng"/>
    <s v="Gd"/>
    <s v="PConc"/>
    <s v="Ex"/>
    <s v="Av"/>
    <n v="1258"/>
    <s v="Ex"/>
    <s v="Y"/>
    <n v="1258"/>
    <n v="0"/>
    <n v="2"/>
    <n v="2"/>
    <n v="1"/>
    <s v="Gd"/>
    <n v="6"/>
    <n v="1"/>
    <s v="Gd"/>
    <s v="Attchd"/>
    <s v="Fin"/>
    <n v="3"/>
    <n v="648"/>
    <s v="TA"/>
    <s v="Y"/>
    <n v="144"/>
    <n v="16"/>
    <n v="0"/>
    <n v="0"/>
    <n v="0"/>
    <n v="0"/>
    <s v="NA"/>
    <s v="NA"/>
    <n v="6"/>
    <x v="1"/>
    <s v="New"/>
    <s v="Partial"/>
    <x v="54"/>
  </r>
  <r>
    <n v="445"/>
    <n v="60"/>
    <x v="0"/>
    <n v="70"/>
    <n v="8750"/>
    <s v="Pave"/>
    <s v="Reg"/>
    <s v="Lvl"/>
    <s v="AllPub"/>
    <s v="Inside"/>
    <x v="0"/>
    <s v="Norm"/>
    <x v="0"/>
    <s v="2Story"/>
    <n v="7"/>
    <x v="29"/>
    <n v="1995"/>
    <s v="Gable"/>
    <s v="CompShg"/>
    <s v="VinylSd"/>
    <s v="Gd"/>
    <s v="PConc"/>
    <s v="Gd"/>
    <s v="No"/>
    <n v="915"/>
    <s v="Ex"/>
    <s v="Y"/>
    <n v="1908"/>
    <n v="1"/>
    <n v="2.2999999999999998"/>
    <n v="4"/>
    <n v="1"/>
    <s v="Gd"/>
    <n v="8"/>
    <n v="1"/>
    <s v="TA"/>
    <s v="Attchd"/>
    <s v="Unf"/>
    <n v="2"/>
    <n v="493"/>
    <s v="TA"/>
    <s v="Y"/>
    <n v="144"/>
    <n v="133"/>
    <n v="0"/>
    <n v="0"/>
    <n v="0"/>
    <n v="0"/>
    <s v="NA"/>
    <s v="NA"/>
    <n v="7"/>
    <x v="0"/>
    <s v="WD"/>
    <s v="Normal"/>
    <x v="171"/>
  </r>
  <r>
    <n v="446"/>
    <n v="20"/>
    <x v="0"/>
    <n v="73"/>
    <n v="9855"/>
    <s v="Pave"/>
    <s v="Reg"/>
    <s v="Lvl"/>
    <s v="AllPub"/>
    <s v="Corner"/>
    <x v="15"/>
    <s v="Norm"/>
    <x v="0"/>
    <s v="1Story"/>
    <n v="6"/>
    <x v="46"/>
    <n v="1956"/>
    <s v="Hip"/>
    <s v="CompShg"/>
    <s v="Wd Sdng"/>
    <s v="TA"/>
    <s v="CBlock"/>
    <s v="TA"/>
    <s v="No"/>
    <n v="1436"/>
    <s v="Fa"/>
    <s v="Y"/>
    <n v="1689"/>
    <n v="0"/>
    <n v="1"/>
    <n v="3"/>
    <n v="1"/>
    <s v="TA"/>
    <n v="7"/>
    <n v="1"/>
    <s v="Gd"/>
    <s v="Attchd"/>
    <s v="Unf"/>
    <n v="2"/>
    <n v="480"/>
    <s v="TA"/>
    <s v="Y"/>
    <n v="0"/>
    <n v="0"/>
    <n v="0"/>
    <n v="0"/>
    <n v="0"/>
    <n v="0"/>
    <s v="NA"/>
    <s v="MnPrv"/>
    <n v="11"/>
    <x v="3"/>
    <s v="COD"/>
    <s v="Normal"/>
    <x v="136"/>
  </r>
  <r>
    <n v="447"/>
    <n v="20"/>
    <x v="0"/>
    <n v="137"/>
    <n v="16492"/>
    <s v="Pave"/>
    <s v="IR1"/>
    <s v="Lvl"/>
    <s v="AllPub"/>
    <s v="Corner"/>
    <x v="11"/>
    <s v="PosA"/>
    <x v="0"/>
    <s v="1Story"/>
    <n v="6"/>
    <x v="27"/>
    <n v="2002"/>
    <s v="Gable"/>
    <s v="CompShg"/>
    <s v="Plywood"/>
    <s v="Gd"/>
    <s v="CBlock"/>
    <s v="TA"/>
    <s v="No"/>
    <n v="1517"/>
    <s v="Ex"/>
    <s v="Y"/>
    <n v="1888"/>
    <n v="0"/>
    <n v="2.2999999999999998"/>
    <n v="2"/>
    <n v="1"/>
    <s v="Gd"/>
    <n v="6"/>
    <n v="1"/>
    <s v="Gd"/>
    <s v="Attchd"/>
    <s v="Fin"/>
    <n v="2"/>
    <n v="578"/>
    <s v="TA"/>
    <s v="Y"/>
    <n v="0"/>
    <n v="0"/>
    <n v="0"/>
    <n v="0"/>
    <n v="0"/>
    <n v="0"/>
    <s v="NA"/>
    <s v="NA"/>
    <n v="6"/>
    <x v="4"/>
    <s v="WD"/>
    <s v="Normal"/>
    <x v="100"/>
  </r>
  <r>
    <n v="448"/>
    <n v="60"/>
    <x v="0"/>
    <s v="NA"/>
    <n v="11214"/>
    <s v="Pave"/>
    <s v="IR1"/>
    <s v="Lvl"/>
    <s v="AllPub"/>
    <s v="Corner"/>
    <x v="17"/>
    <s v="Norm"/>
    <x v="0"/>
    <s v="2Story"/>
    <n v="7"/>
    <x v="45"/>
    <n v="1999"/>
    <s v="Gable"/>
    <s v="CompShg"/>
    <s v="VinylSd"/>
    <s v="Gd"/>
    <s v="PConc"/>
    <s v="Gd"/>
    <s v="No"/>
    <n v="930"/>
    <s v="Gd"/>
    <s v="Y"/>
    <n v="1886"/>
    <n v="0"/>
    <n v="2.2999999999999998"/>
    <n v="4"/>
    <n v="1"/>
    <s v="Gd"/>
    <n v="10"/>
    <n v="1"/>
    <s v="TA"/>
    <s v="Attchd"/>
    <s v="Fin"/>
    <n v="2"/>
    <n v="431"/>
    <s v="TA"/>
    <s v="Y"/>
    <n v="89"/>
    <n v="0"/>
    <n v="0"/>
    <n v="0"/>
    <n v="0"/>
    <n v="0"/>
    <s v="NA"/>
    <s v="NA"/>
    <n v="7"/>
    <x v="2"/>
    <s v="WD"/>
    <s v="Normal"/>
    <x v="302"/>
  </r>
  <r>
    <n v="449"/>
    <n v="50"/>
    <x v="1"/>
    <n v="50"/>
    <n v="8600"/>
    <s v="Pave"/>
    <s v="Reg"/>
    <s v="Bnk"/>
    <s v="AllPub"/>
    <s v="Inside"/>
    <x v="13"/>
    <s v="Norm"/>
    <x v="0"/>
    <s v="1.5Fin"/>
    <n v="6"/>
    <x v="96"/>
    <n v="1950"/>
    <s v="Gable"/>
    <s v="CompShg"/>
    <s v="MetalSd"/>
    <s v="TA"/>
    <s v="BrkTil"/>
    <s v="TA"/>
    <s v="No"/>
    <n v="780"/>
    <s v="TA"/>
    <s v="Y"/>
    <n v="1376"/>
    <n v="0"/>
    <n v="2"/>
    <n v="3"/>
    <n v="1"/>
    <s v="TA"/>
    <n v="7"/>
    <n v="1"/>
    <s v="Gd"/>
    <s v="Detchd"/>
    <s v="Unf"/>
    <n v="1"/>
    <n v="198"/>
    <s v="TA"/>
    <s v="N"/>
    <n v="0"/>
    <n v="0"/>
    <n v="0"/>
    <n v="0"/>
    <n v="0"/>
    <n v="0"/>
    <s v="NA"/>
    <s v="NA"/>
    <n v="6"/>
    <x v="2"/>
    <s v="WD"/>
    <s v="Normal"/>
    <x v="303"/>
  </r>
  <r>
    <n v="450"/>
    <n v="50"/>
    <x v="1"/>
    <n v="50"/>
    <n v="6000"/>
    <s v="Pave"/>
    <s v="Reg"/>
    <s v="Lvl"/>
    <s v="AllPub"/>
    <s v="Inside"/>
    <x v="7"/>
    <s v="Norm"/>
    <x v="0"/>
    <s v="1.5Fin"/>
    <n v="3"/>
    <x v="47"/>
    <n v="2002"/>
    <s v="Gable"/>
    <s v="CompShg"/>
    <s v="MetalSd"/>
    <s v="TA"/>
    <s v="CBlock"/>
    <s v="TA"/>
    <s v="No"/>
    <n v="649"/>
    <s v="Ex"/>
    <s v="Y"/>
    <n v="1183"/>
    <n v="0"/>
    <n v="1.3"/>
    <n v="2"/>
    <n v="1"/>
    <s v="TA"/>
    <n v="6"/>
    <n v="0"/>
    <s v="NA"/>
    <s v="Detchd"/>
    <s v="Unf"/>
    <n v="1"/>
    <n v="308"/>
    <s v="TA"/>
    <s v="Y"/>
    <n v="0"/>
    <n v="176"/>
    <n v="0"/>
    <n v="0"/>
    <n v="0"/>
    <n v="0"/>
    <s v="NA"/>
    <s v="NA"/>
    <n v="6"/>
    <x v="1"/>
    <s v="WD"/>
    <s v="Normal"/>
    <x v="149"/>
  </r>
  <r>
    <n v="451"/>
    <n v="30"/>
    <x v="1"/>
    <n v="70"/>
    <n v="5684"/>
    <s v="Pave"/>
    <s v="Reg"/>
    <s v="Lvl"/>
    <s v="AllPub"/>
    <s v="Inside"/>
    <x v="7"/>
    <s v="Norm"/>
    <x v="0"/>
    <s v="1Story"/>
    <n v="6"/>
    <x v="19"/>
    <n v="2005"/>
    <s v="Hip"/>
    <s v="CompShg"/>
    <s v="Wd Sdng"/>
    <s v="TA"/>
    <s v="BrkTil"/>
    <s v="TA"/>
    <s v="No"/>
    <n v="813"/>
    <s v="Ex"/>
    <s v="Y"/>
    <n v="813"/>
    <n v="0"/>
    <n v="1"/>
    <n v="2"/>
    <n v="1"/>
    <s v="Gd"/>
    <n v="5"/>
    <n v="0"/>
    <s v="NA"/>
    <s v="Detchd"/>
    <s v="Unf"/>
    <n v="1"/>
    <n v="270"/>
    <s v="Fa"/>
    <s v="N"/>
    <n v="0"/>
    <n v="113"/>
    <n v="0"/>
    <n v="0"/>
    <n v="0"/>
    <n v="0"/>
    <s v="NA"/>
    <s v="NA"/>
    <n v="6"/>
    <x v="2"/>
    <s v="WD"/>
    <s v="Normal"/>
    <x v="50"/>
  </r>
  <r>
    <n v="452"/>
    <n v="20"/>
    <x v="0"/>
    <n v="62"/>
    <n v="70761"/>
    <s v="Pave"/>
    <s v="IR1"/>
    <s v="Low"/>
    <s v="AllPub"/>
    <s v="Inside"/>
    <x v="19"/>
    <s v="Norm"/>
    <x v="0"/>
    <s v="1Story"/>
    <n v="7"/>
    <x v="34"/>
    <n v="1975"/>
    <s v="Gable"/>
    <s v="WdShngl"/>
    <s v="Plywood"/>
    <s v="TA"/>
    <s v="CBlock"/>
    <s v="Gd"/>
    <s v="Gd"/>
    <n v="1533"/>
    <s v="TA"/>
    <s v="Y"/>
    <n v="1533"/>
    <n v="1"/>
    <n v="2"/>
    <n v="2"/>
    <n v="1"/>
    <s v="Gd"/>
    <n v="5"/>
    <n v="2"/>
    <s v="TA"/>
    <s v="Attchd"/>
    <s v="Unf"/>
    <n v="2"/>
    <n v="576"/>
    <s v="TA"/>
    <s v="Y"/>
    <n v="200"/>
    <n v="54"/>
    <n v="0"/>
    <n v="0"/>
    <n v="0"/>
    <n v="0"/>
    <s v="NA"/>
    <s v="NA"/>
    <n v="12"/>
    <x v="2"/>
    <s v="WD"/>
    <s v="Normal"/>
    <x v="255"/>
  </r>
  <r>
    <n v="453"/>
    <n v="60"/>
    <x v="0"/>
    <s v="NA"/>
    <n v="9303"/>
    <s v="Pave"/>
    <s v="IR1"/>
    <s v="Lvl"/>
    <s v="AllPub"/>
    <s v="Corner"/>
    <x v="16"/>
    <s v="Norm"/>
    <x v="0"/>
    <s v="2Story"/>
    <n v="6"/>
    <x v="92"/>
    <n v="1997"/>
    <s v="Hip"/>
    <s v="CompShg"/>
    <s v="VinylSd"/>
    <s v="Gd"/>
    <s v="PConc"/>
    <s v="Ex"/>
    <s v="No"/>
    <n v="872"/>
    <s v="Ex"/>
    <s v="Y"/>
    <n v="1756"/>
    <n v="1"/>
    <n v="2.2999999999999998"/>
    <n v="3"/>
    <n v="1"/>
    <s v="TA"/>
    <n v="7"/>
    <n v="0"/>
    <s v="NA"/>
    <s v="Attchd"/>
    <s v="Fin"/>
    <n v="2"/>
    <n v="422"/>
    <s v="TA"/>
    <s v="Y"/>
    <n v="144"/>
    <n v="122"/>
    <n v="0"/>
    <n v="0"/>
    <n v="0"/>
    <n v="0"/>
    <s v="NA"/>
    <s v="NA"/>
    <n v="7"/>
    <x v="1"/>
    <s v="WD"/>
    <s v="Normal"/>
    <x v="121"/>
  </r>
  <r>
    <n v="454"/>
    <n v="60"/>
    <x v="3"/>
    <n v="75"/>
    <n v="9000"/>
    <s v="Pave"/>
    <s v="Reg"/>
    <s v="Lvl"/>
    <s v="AllPub"/>
    <s v="Inside"/>
    <x v="5"/>
    <s v="Norm"/>
    <x v="0"/>
    <s v="2Story"/>
    <n v="8"/>
    <x v="74"/>
    <n v="2008"/>
    <s v="Gable"/>
    <s v="CompShg"/>
    <s v="VinylSd"/>
    <s v="Gd"/>
    <s v="PConc"/>
    <s v="Gd"/>
    <s v="No"/>
    <n v="768"/>
    <s v="Ex"/>
    <s v="Y"/>
    <n v="1590"/>
    <n v="0"/>
    <n v="2.2999999999999998"/>
    <n v="3"/>
    <n v="1"/>
    <s v="Gd"/>
    <n v="6"/>
    <n v="0"/>
    <s v="NA"/>
    <s v="Attchd"/>
    <s v="RFn"/>
    <n v="2"/>
    <n v="676"/>
    <s v="TA"/>
    <s v="Y"/>
    <n v="0"/>
    <n v="30"/>
    <n v="0"/>
    <n v="0"/>
    <n v="0"/>
    <n v="0"/>
    <s v="NA"/>
    <s v="NA"/>
    <n v="6"/>
    <x v="3"/>
    <s v="WD"/>
    <s v="Normal"/>
    <x v="171"/>
  </r>
  <r>
    <n v="455"/>
    <n v="90"/>
    <x v="0"/>
    <n v="63"/>
    <n v="9297"/>
    <s v="Pave"/>
    <s v="Reg"/>
    <s v="Lvl"/>
    <s v="AllPub"/>
    <s v="Inside"/>
    <x v="4"/>
    <s v="Norm"/>
    <x v="2"/>
    <s v="1Story"/>
    <n v="5"/>
    <x v="1"/>
    <n v="1976"/>
    <s v="Gable"/>
    <s v="CompShg"/>
    <s v="Plywood"/>
    <s v="TA"/>
    <s v="CBlock"/>
    <s v="TA"/>
    <s v="No"/>
    <n v="1728"/>
    <s v="TA"/>
    <s v="Y"/>
    <n v="1728"/>
    <n v="2"/>
    <n v="2"/>
    <n v="4"/>
    <n v="2"/>
    <s v="TA"/>
    <n v="8"/>
    <n v="0"/>
    <s v="NA"/>
    <s v="Detchd"/>
    <s v="Unf"/>
    <n v="2"/>
    <n v="560"/>
    <s v="TA"/>
    <s v="Y"/>
    <n v="0"/>
    <n v="0"/>
    <n v="0"/>
    <n v="0"/>
    <n v="0"/>
    <n v="0"/>
    <s v="NA"/>
    <s v="NA"/>
    <n v="7"/>
    <x v="2"/>
    <s v="WD"/>
    <s v="Family"/>
    <x v="304"/>
  </r>
  <r>
    <n v="456"/>
    <n v="20"/>
    <x v="0"/>
    <n v="80"/>
    <n v="9600"/>
    <s v="Pave"/>
    <s v="Reg"/>
    <s v="Lvl"/>
    <s v="AllPub"/>
    <s v="Inside"/>
    <x v="6"/>
    <s v="Norm"/>
    <x v="0"/>
    <s v="1Story"/>
    <n v="7"/>
    <x v="7"/>
    <n v="1973"/>
    <s v="Hip"/>
    <s v="CompShg"/>
    <s v="HdBoard"/>
    <s v="TA"/>
    <s v="CBlock"/>
    <s v="TA"/>
    <s v="No"/>
    <n v="1242"/>
    <s v="Fa"/>
    <s v="Y"/>
    <n v="1242"/>
    <n v="0"/>
    <n v="1.3"/>
    <n v="3"/>
    <n v="1"/>
    <s v="TA"/>
    <n v="6"/>
    <n v="1"/>
    <s v="TA"/>
    <s v="Attchd"/>
    <s v="Unf"/>
    <n v="2"/>
    <n v="528"/>
    <s v="TA"/>
    <s v="Y"/>
    <n v="0"/>
    <n v="0"/>
    <n v="0"/>
    <n v="0"/>
    <n v="0"/>
    <n v="0"/>
    <s v="NA"/>
    <s v="NA"/>
    <n v="9"/>
    <x v="1"/>
    <s v="WD"/>
    <s v="Normal"/>
    <x v="198"/>
  </r>
  <r>
    <n v="457"/>
    <n v="70"/>
    <x v="1"/>
    <n v="34"/>
    <n v="4571"/>
    <s v="Pave"/>
    <s v="Reg"/>
    <s v="Lvl"/>
    <s v="AllPub"/>
    <s v="Inside"/>
    <x v="7"/>
    <s v="Norm"/>
    <x v="0"/>
    <s v="2Story"/>
    <n v="5"/>
    <x v="77"/>
    <n v="1950"/>
    <s v="Gable"/>
    <s v="CompShg"/>
    <s v="AsbShng"/>
    <s v="TA"/>
    <s v="BrkTil"/>
    <s v="TA"/>
    <s v="No"/>
    <n v="624"/>
    <s v="Fa"/>
    <s v="N"/>
    <n v="1344"/>
    <n v="0"/>
    <n v="1"/>
    <n v="4"/>
    <n v="1"/>
    <s v="TA"/>
    <n v="7"/>
    <n v="0"/>
    <s v="NA"/>
    <s v="Detchd"/>
    <s v="Unf"/>
    <n v="3"/>
    <n v="513"/>
    <s v="Fa"/>
    <s v="Y"/>
    <n v="0"/>
    <n v="0"/>
    <n v="96"/>
    <n v="0"/>
    <n v="0"/>
    <n v="0"/>
    <s v="NA"/>
    <s v="NA"/>
    <n v="5"/>
    <x v="0"/>
    <s v="COD"/>
    <s v="Abnorml"/>
    <x v="165"/>
  </r>
  <r>
    <n v="458"/>
    <n v="20"/>
    <x v="0"/>
    <s v="NA"/>
    <n v="53227"/>
    <s v="Pave"/>
    <s v="IR1"/>
    <s v="Low"/>
    <s v="AllPub"/>
    <s v="CulDSac"/>
    <x v="19"/>
    <s v="Norm"/>
    <x v="0"/>
    <s v="1Story"/>
    <n v="4"/>
    <x v="30"/>
    <n v="1994"/>
    <s v="Flat"/>
    <s v="Tar&amp;Grv"/>
    <s v="Plywood"/>
    <s v="TA"/>
    <s v="CBlock"/>
    <s v="Gd"/>
    <s v="Gd"/>
    <n v="1364"/>
    <s v="Ex"/>
    <s v="Y"/>
    <n v="1663"/>
    <n v="1"/>
    <n v="1"/>
    <n v="2"/>
    <n v="1"/>
    <s v="Gd"/>
    <n v="6"/>
    <n v="2"/>
    <s v="Gd"/>
    <s v="Attchd"/>
    <s v="Fin"/>
    <n v="2"/>
    <n v="529"/>
    <s v="TA"/>
    <s v="Y"/>
    <n v="224"/>
    <n v="137"/>
    <n v="0"/>
    <n v="0"/>
    <n v="0"/>
    <n v="0"/>
    <s v="NA"/>
    <s v="NA"/>
    <n v="3"/>
    <x v="0"/>
    <s v="WD"/>
    <s v="Normal"/>
    <x v="305"/>
  </r>
  <r>
    <n v="459"/>
    <n v="70"/>
    <x v="1"/>
    <s v="NA"/>
    <n v="5100"/>
    <s v="Pave"/>
    <s v="Reg"/>
    <s v="Lvl"/>
    <s v="AllPub"/>
    <s v="Inside"/>
    <x v="7"/>
    <s v="Norm"/>
    <x v="0"/>
    <s v="2Story"/>
    <n v="8"/>
    <x v="82"/>
    <n v="1996"/>
    <s v="Hip"/>
    <s v="CompShg"/>
    <s v="Wd Shng"/>
    <s v="TA"/>
    <s v="PConc"/>
    <s v="TA"/>
    <s v="No"/>
    <n v="588"/>
    <s v="Fa"/>
    <s v="Y"/>
    <n v="1666"/>
    <n v="0"/>
    <n v="1"/>
    <n v="3"/>
    <n v="1"/>
    <s v="Gd"/>
    <n v="7"/>
    <n v="1"/>
    <s v="Gd"/>
    <s v="Detchd"/>
    <s v="Unf"/>
    <n v="1"/>
    <n v="228"/>
    <s v="TA"/>
    <s v="Y"/>
    <n v="192"/>
    <n v="63"/>
    <n v="0"/>
    <n v="0"/>
    <n v="0"/>
    <n v="0"/>
    <s v="NA"/>
    <s v="MnPrv"/>
    <n v="6"/>
    <x v="0"/>
    <s v="WD"/>
    <s v="Normal"/>
    <x v="306"/>
  </r>
  <r>
    <n v="460"/>
    <n v="50"/>
    <x v="0"/>
    <s v="NA"/>
    <n v="7015"/>
    <s v="Pave"/>
    <s v="IR1"/>
    <s v="Bnk"/>
    <s v="AllPub"/>
    <s v="Corner"/>
    <x v="8"/>
    <s v="Norm"/>
    <x v="0"/>
    <s v="1.5Fin"/>
    <n v="5"/>
    <x v="52"/>
    <n v="1950"/>
    <s v="Gable"/>
    <s v="CompShg"/>
    <s v="MetalSd"/>
    <s v="TA"/>
    <s v="CBlock"/>
    <s v="TA"/>
    <s v="No"/>
    <n v="709"/>
    <s v="TA"/>
    <s v="Y"/>
    <n v="1203"/>
    <n v="1"/>
    <n v="1"/>
    <n v="3"/>
    <n v="1"/>
    <s v="Gd"/>
    <n v="5"/>
    <n v="1"/>
    <s v="TA"/>
    <s v="Detchd"/>
    <s v="Unf"/>
    <n v="1"/>
    <n v="352"/>
    <s v="TA"/>
    <s v="Y"/>
    <n v="0"/>
    <n v="0"/>
    <n v="248"/>
    <n v="0"/>
    <n v="0"/>
    <n v="0"/>
    <s v="NA"/>
    <s v="NA"/>
    <n v="7"/>
    <x v="3"/>
    <s v="WD"/>
    <s v="Normal"/>
    <x v="50"/>
  </r>
  <r>
    <n v="461"/>
    <n v="60"/>
    <x v="3"/>
    <n v="75"/>
    <n v="8004"/>
    <s v="Pave"/>
    <s v="IR1"/>
    <s v="Lvl"/>
    <s v="AllPub"/>
    <s v="Inside"/>
    <x v="5"/>
    <s v="RRAn"/>
    <x v="0"/>
    <s v="2Story"/>
    <n v="8"/>
    <x v="51"/>
    <n v="2009"/>
    <s v="Gable"/>
    <s v="CompShg"/>
    <s v="VinylSd"/>
    <s v="Gd"/>
    <s v="PConc"/>
    <s v="Gd"/>
    <s v="No"/>
    <n v="832"/>
    <s v="Ex"/>
    <s v="Y"/>
    <n v="1935"/>
    <n v="1"/>
    <n v="2.2999999999999998"/>
    <n v="3"/>
    <n v="1"/>
    <s v="TA"/>
    <n v="8"/>
    <n v="0"/>
    <s v="NA"/>
    <s v="BuiltIn"/>
    <s v="Fin"/>
    <n v="2"/>
    <n v="552"/>
    <s v="TA"/>
    <s v="Y"/>
    <n v="0"/>
    <n v="150"/>
    <n v="0"/>
    <n v="0"/>
    <n v="0"/>
    <n v="0"/>
    <s v="NA"/>
    <s v="NA"/>
    <n v="12"/>
    <x v="3"/>
    <s v="New"/>
    <s v="Partial"/>
    <x v="307"/>
  </r>
  <r>
    <n v="462"/>
    <n v="70"/>
    <x v="0"/>
    <n v="60"/>
    <n v="7200"/>
    <s v="Pave"/>
    <s v="Reg"/>
    <s v="Lvl"/>
    <s v="AllPub"/>
    <s v="Inside"/>
    <x v="23"/>
    <s v="Feedr"/>
    <x v="0"/>
    <s v="2Story"/>
    <n v="7"/>
    <x v="65"/>
    <n v="2007"/>
    <s v="Gable"/>
    <s v="CompShg"/>
    <s v="Wd Sdng"/>
    <s v="Gd"/>
    <s v="PConc"/>
    <s v="Gd"/>
    <s v="No"/>
    <n v="560"/>
    <s v="Ex"/>
    <s v="Y"/>
    <n v="1135"/>
    <n v="1"/>
    <n v="1"/>
    <n v="3"/>
    <n v="1"/>
    <s v="Gd"/>
    <n v="6"/>
    <n v="0"/>
    <s v="NA"/>
    <s v="Detchd"/>
    <s v="RFn"/>
    <n v="2"/>
    <n v="576"/>
    <s v="TA"/>
    <s v="Y"/>
    <n v="256"/>
    <n v="0"/>
    <n v="0"/>
    <n v="0"/>
    <n v="0"/>
    <n v="0"/>
    <s v="NA"/>
    <s v="MnPrv"/>
    <n v="4"/>
    <x v="3"/>
    <s v="WD"/>
    <s v="Normal"/>
    <x v="106"/>
  </r>
  <r>
    <n v="463"/>
    <n v="20"/>
    <x v="0"/>
    <n v="60"/>
    <n v="8281"/>
    <s v="Pave"/>
    <s v="IR1"/>
    <s v="Lvl"/>
    <s v="AllPub"/>
    <s v="Inside"/>
    <x v="9"/>
    <s v="Norm"/>
    <x v="0"/>
    <s v="1Story"/>
    <n v="5"/>
    <x v="10"/>
    <n v="1965"/>
    <s v="Gable"/>
    <s v="CompShg"/>
    <s v="MetalSd"/>
    <s v="TA"/>
    <s v="CBlock"/>
    <s v="TA"/>
    <s v="No"/>
    <n v="864"/>
    <s v="Gd"/>
    <s v="Y"/>
    <n v="864"/>
    <n v="0"/>
    <n v="1"/>
    <n v="3"/>
    <n v="1"/>
    <s v="TA"/>
    <n v="5"/>
    <n v="1"/>
    <s v="Po"/>
    <s v="Detchd"/>
    <s v="Unf"/>
    <n v="1"/>
    <n v="360"/>
    <s v="TA"/>
    <s v="Y"/>
    <n v="0"/>
    <n v="0"/>
    <n v="236"/>
    <n v="0"/>
    <n v="0"/>
    <n v="0"/>
    <s v="NA"/>
    <s v="GdWo"/>
    <n v="12"/>
    <x v="3"/>
    <s v="WD"/>
    <s v="Normal"/>
    <x v="308"/>
  </r>
  <r>
    <n v="464"/>
    <n v="70"/>
    <x v="0"/>
    <n v="74"/>
    <n v="11988"/>
    <s v="Pave"/>
    <s v="IR1"/>
    <s v="HLS"/>
    <s v="AllPub"/>
    <s v="Inside"/>
    <x v="2"/>
    <s v="Norm"/>
    <x v="0"/>
    <s v="2Story"/>
    <n v="6"/>
    <x v="36"/>
    <n v="1995"/>
    <s v="Hip"/>
    <s v="CompShg"/>
    <s v="Stucco"/>
    <s v="TA"/>
    <s v="CBlock"/>
    <s v="TA"/>
    <s v="No"/>
    <n v="715"/>
    <s v="Fa"/>
    <s v="Y"/>
    <n v="1660"/>
    <n v="0"/>
    <n v="1.3"/>
    <n v="3"/>
    <n v="1"/>
    <s v="TA"/>
    <n v="6"/>
    <n v="1"/>
    <s v="Gd"/>
    <s v="Detchd"/>
    <s v="Unf"/>
    <n v="1"/>
    <n v="240"/>
    <s v="TA"/>
    <s v="Y"/>
    <n v="0"/>
    <n v="0"/>
    <n v="0"/>
    <n v="0"/>
    <n v="0"/>
    <n v="0"/>
    <s v="NA"/>
    <s v="NA"/>
    <n v="8"/>
    <x v="0"/>
    <s v="WD"/>
    <s v="Normal"/>
    <x v="309"/>
  </r>
  <r>
    <n v="465"/>
    <n v="20"/>
    <x v="0"/>
    <n v="60"/>
    <n v="8430"/>
    <s v="Pave"/>
    <s v="Reg"/>
    <s v="HLS"/>
    <s v="AllPub"/>
    <s v="Inside"/>
    <x v="0"/>
    <s v="Norm"/>
    <x v="0"/>
    <s v="1Story"/>
    <n v="5"/>
    <x v="90"/>
    <n v="1978"/>
    <s v="Gable"/>
    <s v="CompShg"/>
    <s v="HdBoard"/>
    <s v="TA"/>
    <s v="CBlock"/>
    <s v="Gd"/>
    <s v="No"/>
    <n v="1040"/>
    <s v="TA"/>
    <s v="Y"/>
    <n v="1040"/>
    <n v="0"/>
    <n v="2"/>
    <n v="3"/>
    <n v="1"/>
    <s v="TA"/>
    <n v="5"/>
    <n v="0"/>
    <s v="NA"/>
    <s v="NA"/>
    <s v="NA"/>
    <n v="0"/>
    <n v="0"/>
    <s v="NA"/>
    <s v="Y"/>
    <n v="0"/>
    <n v="0"/>
    <n v="0"/>
    <n v="0"/>
    <n v="0"/>
    <n v="0"/>
    <s v="NA"/>
    <s v="NA"/>
    <n v="8"/>
    <x v="3"/>
    <s v="WD"/>
    <s v="Normal"/>
    <x v="310"/>
  </r>
  <r>
    <n v="466"/>
    <n v="120"/>
    <x v="1"/>
    <s v="NA"/>
    <n v="3072"/>
    <s v="Pave"/>
    <s v="Reg"/>
    <s v="Lvl"/>
    <s v="AllPub"/>
    <s v="Inside"/>
    <x v="21"/>
    <s v="Norm"/>
    <x v="3"/>
    <s v="1Story"/>
    <n v="7"/>
    <x v="6"/>
    <n v="2004"/>
    <s v="Hip"/>
    <s v="CompShg"/>
    <s v="VinylSd"/>
    <s v="Gd"/>
    <s v="PConc"/>
    <s v="Gd"/>
    <s v="No"/>
    <n v="1375"/>
    <s v="Ex"/>
    <s v="Y"/>
    <n v="1414"/>
    <n v="0"/>
    <n v="2"/>
    <n v="2"/>
    <n v="1"/>
    <s v="Gd"/>
    <n v="6"/>
    <n v="1"/>
    <s v="TA"/>
    <s v="Attchd"/>
    <s v="Fin"/>
    <n v="2"/>
    <n v="398"/>
    <s v="TA"/>
    <s v="Y"/>
    <n v="144"/>
    <n v="20"/>
    <n v="0"/>
    <n v="0"/>
    <n v="0"/>
    <n v="0"/>
    <s v="NA"/>
    <s v="NA"/>
    <n v="5"/>
    <x v="2"/>
    <s v="WD"/>
    <s v="Normal"/>
    <x v="311"/>
  </r>
  <r>
    <n v="467"/>
    <n v="20"/>
    <x v="0"/>
    <n v="85"/>
    <n v="10628"/>
    <s v="Pave"/>
    <s v="Reg"/>
    <s v="Lvl"/>
    <s v="AllPub"/>
    <s v="Inside"/>
    <x v="11"/>
    <s v="Norm"/>
    <x v="0"/>
    <s v="1Story"/>
    <n v="7"/>
    <x v="16"/>
    <n v="1970"/>
    <s v="Flat"/>
    <s v="Tar&amp;Grv"/>
    <s v="Plywood"/>
    <s v="TA"/>
    <s v="CBlock"/>
    <s v="TA"/>
    <s v="Gd"/>
    <n v="1277"/>
    <s v="TA"/>
    <s v="Y"/>
    <n v="1277"/>
    <n v="1"/>
    <n v="1"/>
    <n v="2"/>
    <n v="1"/>
    <s v="TA"/>
    <n v="5"/>
    <n v="1"/>
    <s v="Po"/>
    <s v="Attchd"/>
    <s v="Unf"/>
    <n v="2"/>
    <n v="526"/>
    <s v="TA"/>
    <s v="Y"/>
    <n v="0"/>
    <n v="0"/>
    <n v="0"/>
    <n v="176"/>
    <n v="0"/>
    <n v="0"/>
    <s v="NA"/>
    <s v="GdWo"/>
    <n v="4"/>
    <x v="1"/>
    <s v="WD"/>
    <s v="Normal"/>
    <x v="214"/>
  </r>
  <r>
    <n v="468"/>
    <n v="70"/>
    <x v="0"/>
    <n v="79"/>
    <n v="9480"/>
    <s v="Pave"/>
    <s v="Reg"/>
    <s v="Lvl"/>
    <s v="AllPub"/>
    <s v="Inside"/>
    <x v="11"/>
    <s v="Artery"/>
    <x v="0"/>
    <s v="2Story"/>
    <n v="5"/>
    <x v="97"/>
    <n v="1995"/>
    <s v="Gable"/>
    <s v="CompShg"/>
    <s v="MetalSd"/>
    <s v="TA"/>
    <s v="CBlock"/>
    <s v="TA"/>
    <s v="No"/>
    <n v="728"/>
    <s v="Ex"/>
    <s v="Y"/>
    <n v="1644"/>
    <n v="0"/>
    <n v="1.3"/>
    <n v="3"/>
    <n v="1"/>
    <s v="Gd"/>
    <n v="7"/>
    <n v="2"/>
    <s v="Gd"/>
    <s v="Attchd"/>
    <s v="Unf"/>
    <n v="1"/>
    <n v="312"/>
    <s v="TA"/>
    <s v="Y"/>
    <n v="168"/>
    <n v="0"/>
    <n v="0"/>
    <n v="0"/>
    <n v="0"/>
    <n v="0"/>
    <s v="NA"/>
    <s v="NA"/>
    <n v="6"/>
    <x v="1"/>
    <s v="WD"/>
    <s v="Normal"/>
    <x v="312"/>
  </r>
  <r>
    <n v="469"/>
    <n v="20"/>
    <x v="0"/>
    <n v="98"/>
    <n v="11428"/>
    <s v="Pave"/>
    <s v="IR1"/>
    <s v="Lvl"/>
    <s v="AllPub"/>
    <s v="Inside"/>
    <x v="10"/>
    <s v="Norm"/>
    <x v="0"/>
    <s v="1Story"/>
    <n v="8"/>
    <x v="13"/>
    <n v="2006"/>
    <s v="Gable"/>
    <s v="CompShg"/>
    <s v="VinylSd"/>
    <s v="Gd"/>
    <s v="PConc"/>
    <s v="Gd"/>
    <s v="No"/>
    <n v="1626"/>
    <s v="Ex"/>
    <s v="Y"/>
    <n v="1634"/>
    <n v="0"/>
    <n v="2"/>
    <n v="3"/>
    <n v="1"/>
    <s v="Gd"/>
    <n v="7"/>
    <n v="1"/>
    <s v="Gd"/>
    <s v="Attchd"/>
    <s v="RFn"/>
    <n v="3"/>
    <n v="866"/>
    <s v="TA"/>
    <s v="Y"/>
    <n v="0"/>
    <n v="44"/>
    <n v="0"/>
    <n v="0"/>
    <n v="0"/>
    <n v="0"/>
    <s v="NA"/>
    <s v="NA"/>
    <n v="5"/>
    <x v="1"/>
    <s v="WD"/>
    <s v="Normal"/>
    <x v="4"/>
  </r>
  <r>
    <n v="470"/>
    <n v="60"/>
    <x v="0"/>
    <n v="76"/>
    <n v="9291"/>
    <s v="Pave"/>
    <s v="IR1"/>
    <s v="Lvl"/>
    <s v="AllPub"/>
    <s v="Corner"/>
    <x v="12"/>
    <s v="RRNe"/>
    <x v="0"/>
    <s v="2Story"/>
    <n v="6"/>
    <x v="5"/>
    <n v="1993"/>
    <s v="Gable"/>
    <s v="CompShg"/>
    <s v="HdBoard"/>
    <s v="Gd"/>
    <s v="PConc"/>
    <s v="Gd"/>
    <s v="No"/>
    <n v="832"/>
    <s v="Ex"/>
    <s v="Y"/>
    <n v="1710"/>
    <n v="0"/>
    <n v="2.2999999999999998"/>
    <n v="3"/>
    <n v="1"/>
    <s v="Gd"/>
    <n v="7"/>
    <n v="0"/>
    <s v="NA"/>
    <s v="Attchd"/>
    <s v="RFn"/>
    <n v="2"/>
    <n v="506"/>
    <s v="TA"/>
    <s v="Y"/>
    <n v="144"/>
    <n v="70"/>
    <n v="0"/>
    <n v="0"/>
    <n v="0"/>
    <n v="0"/>
    <s v="NA"/>
    <s v="NA"/>
    <n v="6"/>
    <x v="0"/>
    <s v="WD"/>
    <s v="Normal"/>
    <x v="313"/>
  </r>
  <r>
    <n v="471"/>
    <n v="120"/>
    <x v="0"/>
    <s v="NA"/>
    <n v="6820"/>
    <s v="Pave"/>
    <s v="IR1"/>
    <s v="Lvl"/>
    <s v="AllPub"/>
    <s v="Corner"/>
    <x v="18"/>
    <s v="Norm"/>
    <x v="3"/>
    <s v="1Story"/>
    <n v="8"/>
    <x v="55"/>
    <n v="1985"/>
    <s v="Gable"/>
    <s v="CompShg"/>
    <s v="HdBoard"/>
    <s v="Gd"/>
    <s v="PConc"/>
    <s v="Gd"/>
    <s v="Av"/>
    <n v="1488"/>
    <s v="TA"/>
    <s v="Y"/>
    <n v="1502"/>
    <n v="1"/>
    <n v="1.3"/>
    <n v="1"/>
    <n v="1"/>
    <s v="Gd"/>
    <n v="4"/>
    <n v="0"/>
    <s v="NA"/>
    <s v="Attchd"/>
    <s v="RFn"/>
    <n v="2"/>
    <n v="528"/>
    <s v="TA"/>
    <s v="Y"/>
    <n v="0"/>
    <n v="54"/>
    <n v="0"/>
    <n v="140"/>
    <n v="0"/>
    <n v="0"/>
    <s v="NA"/>
    <s v="NA"/>
    <n v="6"/>
    <x v="4"/>
    <s v="WD"/>
    <s v="Normal"/>
    <x v="297"/>
  </r>
  <r>
    <n v="472"/>
    <n v="60"/>
    <x v="0"/>
    <n v="92"/>
    <n v="11952"/>
    <s v="Pave"/>
    <s v="Reg"/>
    <s v="Lvl"/>
    <s v="AllPub"/>
    <s v="Inside"/>
    <x v="6"/>
    <s v="PosA"/>
    <x v="0"/>
    <s v="2Story"/>
    <n v="7"/>
    <x v="54"/>
    <n v="1977"/>
    <s v="Mansard"/>
    <s v="WdShake"/>
    <s v="Plywood"/>
    <s v="TA"/>
    <s v="CBlock"/>
    <s v="Gd"/>
    <s v="No"/>
    <n v="808"/>
    <s v="TA"/>
    <s v="Y"/>
    <n v="1969"/>
    <n v="0"/>
    <n v="2.2999999999999998"/>
    <n v="3"/>
    <n v="1"/>
    <s v="TA"/>
    <n v="8"/>
    <n v="1"/>
    <s v="Gd"/>
    <s v="Attchd"/>
    <s v="RFn"/>
    <n v="2"/>
    <n v="534"/>
    <s v="TA"/>
    <s v="Y"/>
    <n v="0"/>
    <n v="0"/>
    <n v="0"/>
    <n v="276"/>
    <n v="0"/>
    <n v="0"/>
    <s v="NA"/>
    <s v="NA"/>
    <n v="11"/>
    <x v="1"/>
    <s v="WD"/>
    <s v="Normal"/>
    <x v="100"/>
  </r>
  <r>
    <n v="473"/>
    <n v="180"/>
    <x v="1"/>
    <n v="35"/>
    <n v="3675"/>
    <s v="Pave"/>
    <s v="Reg"/>
    <s v="Lvl"/>
    <s v="AllPub"/>
    <s v="Inside"/>
    <x v="15"/>
    <s v="Norm"/>
    <x v="3"/>
    <s v="SLvl"/>
    <n v="6"/>
    <x v="11"/>
    <n v="2005"/>
    <s v="Gable"/>
    <s v="CompShg"/>
    <s v="VinylSd"/>
    <s v="TA"/>
    <s v="PConc"/>
    <s v="Gd"/>
    <s v="Gd"/>
    <n v="547"/>
    <s v="Ex"/>
    <s v="Y"/>
    <n v="1072"/>
    <n v="1"/>
    <n v="1"/>
    <n v="2"/>
    <n v="1"/>
    <s v="TA"/>
    <n v="5"/>
    <n v="0"/>
    <s v="NA"/>
    <s v="Basment"/>
    <s v="RFn"/>
    <n v="2"/>
    <n v="525"/>
    <s v="TA"/>
    <s v="Y"/>
    <n v="0"/>
    <n v="28"/>
    <n v="0"/>
    <n v="0"/>
    <n v="0"/>
    <n v="0"/>
    <s v="NA"/>
    <s v="NA"/>
    <n v="6"/>
    <x v="0"/>
    <s v="WD"/>
    <s v="Normal"/>
    <x v="181"/>
  </r>
  <r>
    <n v="474"/>
    <n v="20"/>
    <x v="0"/>
    <n v="110"/>
    <n v="14977"/>
    <s v="Pave"/>
    <s v="IR1"/>
    <s v="Lvl"/>
    <s v="AllPub"/>
    <s v="Inside"/>
    <x v="10"/>
    <s v="Norm"/>
    <x v="0"/>
    <s v="1Story"/>
    <n v="8"/>
    <x v="13"/>
    <n v="2007"/>
    <s v="Gable"/>
    <s v="CompShg"/>
    <s v="VinylSd"/>
    <s v="Gd"/>
    <s v="PConc"/>
    <s v="Ex"/>
    <s v="Gd"/>
    <n v="1976"/>
    <s v="Ex"/>
    <s v="Y"/>
    <n v="1976"/>
    <n v="1"/>
    <n v="2"/>
    <n v="2"/>
    <n v="1"/>
    <s v="Gd"/>
    <n v="7"/>
    <n v="1"/>
    <s v="Ex"/>
    <s v="Attchd"/>
    <s v="RFn"/>
    <n v="3"/>
    <n v="908"/>
    <s v="TA"/>
    <s v="Y"/>
    <n v="250"/>
    <n v="63"/>
    <n v="0"/>
    <n v="0"/>
    <n v="0"/>
    <n v="0"/>
    <s v="NA"/>
    <s v="NA"/>
    <n v="7"/>
    <x v="1"/>
    <s v="New"/>
    <s v="Partial"/>
    <x v="314"/>
  </r>
  <r>
    <n v="475"/>
    <n v="120"/>
    <x v="0"/>
    <n v="41"/>
    <n v="5330"/>
    <s v="Pave"/>
    <s v="Reg"/>
    <s v="Lvl"/>
    <s v="AllPub"/>
    <s v="Inside"/>
    <x v="18"/>
    <s v="Norm"/>
    <x v="3"/>
    <s v="1Story"/>
    <n v="8"/>
    <x v="4"/>
    <n v="2000"/>
    <s v="Gable"/>
    <s v="CompShg"/>
    <s v="CmentBd"/>
    <s v="Gd"/>
    <s v="PConc"/>
    <s v="Gd"/>
    <s v="Av"/>
    <n v="1494"/>
    <s v="Ex"/>
    <s v="Y"/>
    <n v="1652"/>
    <n v="1"/>
    <n v="2"/>
    <n v="2"/>
    <n v="1"/>
    <s v="Ex"/>
    <n v="6"/>
    <n v="0"/>
    <s v="NA"/>
    <s v="Attchd"/>
    <s v="RFn"/>
    <n v="2"/>
    <n v="499"/>
    <s v="TA"/>
    <s v="Y"/>
    <n v="96"/>
    <n v="48"/>
    <n v="0"/>
    <n v="0"/>
    <n v="0"/>
    <n v="0"/>
    <s v="NA"/>
    <s v="NA"/>
    <n v="8"/>
    <x v="1"/>
    <s v="WD"/>
    <s v="Normal"/>
    <x v="315"/>
  </r>
  <r>
    <n v="476"/>
    <n v="20"/>
    <x v="0"/>
    <n v="80"/>
    <n v="8480"/>
    <s v="Pave"/>
    <s v="Reg"/>
    <s v="Lvl"/>
    <s v="AllPub"/>
    <s v="Corner"/>
    <x v="9"/>
    <s v="Norm"/>
    <x v="0"/>
    <s v="1Story"/>
    <n v="5"/>
    <x v="37"/>
    <n v="1963"/>
    <s v="Hip"/>
    <s v="CompShg"/>
    <s v="HdBoard"/>
    <s v="TA"/>
    <s v="CBlock"/>
    <s v="TA"/>
    <s v="No"/>
    <n v="970"/>
    <s v="TA"/>
    <s v="Y"/>
    <n v="970"/>
    <n v="1"/>
    <n v="1"/>
    <n v="2"/>
    <n v="1"/>
    <s v="TA"/>
    <n v="5"/>
    <n v="0"/>
    <s v="NA"/>
    <s v="Detchd"/>
    <s v="Unf"/>
    <n v="2"/>
    <n v="624"/>
    <s v="TA"/>
    <s v="Y"/>
    <n v="0"/>
    <n v="24"/>
    <n v="0"/>
    <n v="192"/>
    <n v="0"/>
    <n v="0"/>
    <s v="NA"/>
    <s v="NA"/>
    <n v="7"/>
    <x v="1"/>
    <s v="WD"/>
    <s v="Normal"/>
    <x v="316"/>
  </r>
  <r>
    <n v="477"/>
    <n v="20"/>
    <x v="0"/>
    <n v="75"/>
    <n v="13125"/>
    <s v="Pave"/>
    <s v="Reg"/>
    <s v="Lvl"/>
    <s v="AllPub"/>
    <s v="Inside"/>
    <x v="0"/>
    <s v="Norm"/>
    <x v="0"/>
    <s v="1Story"/>
    <n v="6"/>
    <x v="35"/>
    <n v="1998"/>
    <s v="Gable"/>
    <s v="CompShg"/>
    <s v="VinylSd"/>
    <s v="TA"/>
    <s v="PConc"/>
    <s v="Gd"/>
    <s v="Gd"/>
    <n v="1478"/>
    <s v="Ex"/>
    <s v="Y"/>
    <n v="1493"/>
    <n v="1"/>
    <n v="2"/>
    <n v="3"/>
    <n v="1"/>
    <s v="Gd"/>
    <n v="7"/>
    <n v="1"/>
    <s v="TA"/>
    <s v="Attchd"/>
    <s v="Fin"/>
    <n v="2"/>
    <n v="508"/>
    <s v="TA"/>
    <s v="Y"/>
    <n v="140"/>
    <n v="39"/>
    <n v="0"/>
    <n v="0"/>
    <n v="0"/>
    <n v="0"/>
    <s v="NA"/>
    <s v="NA"/>
    <n v="4"/>
    <x v="0"/>
    <s v="WD"/>
    <s v="Normal"/>
    <x v="317"/>
  </r>
  <r>
    <n v="478"/>
    <n v="60"/>
    <x v="0"/>
    <n v="105"/>
    <n v="13693"/>
    <s v="Pave"/>
    <s v="Reg"/>
    <s v="Lvl"/>
    <s v="AllPub"/>
    <s v="Inside"/>
    <x v="10"/>
    <s v="Norm"/>
    <x v="0"/>
    <s v="2Story"/>
    <n v="9"/>
    <x v="13"/>
    <n v="2006"/>
    <s v="Hip"/>
    <s v="CompShg"/>
    <s v="VinylSd"/>
    <s v="Ex"/>
    <s v="PConc"/>
    <s v="Gd"/>
    <s v="Av"/>
    <n v="2153"/>
    <s v="Ex"/>
    <s v="Y"/>
    <n v="2643"/>
    <n v="0"/>
    <n v="2.2999999999999998"/>
    <n v="3"/>
    <n v="1"/>
    <s v="Ex"/>
    <n v="9"/>
    <n v="1"/>
    <s v="Gd"/>
    <s v="BuiltIn"/>
    <s v="Fin"/>
    <n v="3"/>
    <n v="694"/>
    <s v="TA"/>
    <s v="Y"/>
    <n v="414"/>
    <n v="84"/>
    <n v="0"/>
    <n v="0"/>
    <n v="0"/>
    <n v="0"/>
    <s v="NA"/>
    <s v="NA"/>
    <n v="3"/>
    <x v="1"/>
    <s v="WD"/>
    <s v="Normal"/>
    <x v="318"/>
  </r>
  <r>
    <n v="479"/>
    <n v="20"/>
    <x v="0"/>
    <n v="79"/>
    <n v="10637"/>
    <s v="Pave"/>
    <s v="Reg"/>
    <s v="Lvl"/>
    <s v="AllPub"/>
    <s v="Inside"/>
    <x v="0"/>
    <s v="Norm"/>
    <x v="0"/>
    <s v="1Story"/>
    <n v="8"/>
    <x v="22"/>
    <n v="2008"/>
    <s v="Hip"/>
    <s v="CompShg"/>
    <s v="VinylSd"/>
    <s v="Gd"/>
    <s v="PConc"/>
    <s v="Ex"/>
    <s v="Gd"/>
    <n v="1705"/>
    <s v="Ex"/>
    <s v="Y"/>
    <n v="1718"/>
    <n v="1"/>
    <n v="2"/>
    <n v="3"/>
    <n v="1"/>
    <s v="Gd"/>
    <n v="7"/>
    <n v="1"/>
    <s v="Gd"/>
    <s v="Attchd"/>
    <s v="RFn"/>
    <n v="3"/>
    <n v="826"/>
    <s v="TA"/>
    <s v="Y"/>
    <n v="208"/>
    <n v="44"/>
    <n v="0"/>
    <n v="0"/>
    <n v="0"/>
    <n v="0"/>
    <s v="NA"/>
    <s v="NA"/>
    <n v="9"/>
    <x v="3"/>
    <s v="WD"/>
    <s v="Normal"/>
    <x v="319"/>
  </r>
  <r>
    <n v="480"/>
    <n v="30"/>
    <x v="1"/>
    <n v="50"/>
    <n v="5925"/>
    <s v="Pave"/>
    <s v="Reg"/>
    <s v="Bnk"/>
    <s v="AllPub"/>
    <s v="Inside"/>
    <x v="7"/>
    <s v="Norm"/>
    <x v="0"/>
    <s v="1Story"/>
    <n v="4"/>
    <x v="96"/>
    <n v="2000"/>
    <s v="Hip"/>
    <s v="CompShg"/>
    <s v="Stucco"/>
    <s v="TA"/>
    <s v="BrkTil"/>
    <s v="Fa"/>
    <s v="No"/>
    <n v="907"/>
    <s v="TA"/>
    <s v="Y"/>
    <n v="1131"/>
    <n v="0"/>
    <n v="1"/>
    <n v="2"/>
    <n v="1"/>
    <s v="TA"/>
    <n v="7"/>
    <n v="0"/>
    <s v="NA"/>
    <s v="Detchd"/>
    <s v="Unf"/>
    <n v="2"/>
    <n v="672"/>
    <s v="TA"/>
    <s v="Y"/>
    <n v="0"/>
    <n v="72"/>
    <n v="0"/>
    <n v="0"/>
    <n v="0"/>
    <n v="0"/>
    <s v="NA"/>
    <s v="MnPrv"/>
    <n v="3"/>
    <x v="1"/>
    <s v="WD"/>
    <s v="Alloca"/>
    <x v="320"/>
  </r>
  <r>
    <n v="481"/>
    <n v="20"/>
    <x v="0"/>
    <n v="98"/>
    <n v="16033"/>
    <s v="Pave"/>
    <s v="IR1"/>
    <s v="Lvl"/>
    <s v="AllPub"/>
    <s v="FR2"/>
    <x v="10"/>
    <s v="Norm"/>
    <x v="0"/>
    <s v="1Story"/>
    <n v="9"/>
    <x v="6"/>
    <n v="2005"/>
    <s v="Hip"/>
    <s v="CompShg"/>
    <s v="VinylSd"/>
    <s v="Gd"/>
    <s v="PConc"/>
    <s v="Ex"/>
    <s v="Gd"/>
    <n v="1833"/>
    <s v="Ex"/>
    <s v="Y"/>
    <n v="1850"/>
    <n v="1"/>
    <n v="2"/>
    <n v="3"/>
    <n v="1"/>
    <s v="Gd"/>
    <n v="8"/>
    <n v="1"/>
    <s v="Gd"/>
    <s v="Attchd"/>
    <s v="Fin"/>
    <n v="3"/>
    <n v="772"/>
    <s v="TA"/>
    <s v="Y"/>
    <n v="519"/>
    <n v="112"/>
    <n v="0"/>
    <n v="0"/>
    <n v="0"/>
    <n v="0"/>
    <s v="NA"/>
    <s v="NA"/>
    <n v="3"/>
    <x v="2"/>
    <s v="WD"/>
    <s v="Normal"/>
    <x v="321"/>
  </r>
  <r>
    <n v="482"/>
    <n v="20"/>
    <x v="0"/>
    <n v="72"/>
    <n v="11846"/>
    <s v="Pave"/>
    <s v="IR1"/>
    <s v="HLS"/>
    <s v="AllPub"/>
    <s v="Inside"/>
    <x v="10"/>
    <s v="Norm"/>
    <x v="0"/>
    <s v="1Story"/>
    <n v="9"/>
    <x v="0"/>
    <n v="2004"/>
    <s v="Hip"/>
    <s v="CompShg"/>
    <s v="VinylSd"/>
    <s v="Gd"/>
    <s v="PConc"/>
    <s v="Ex"/>
    <s v="Gd"/>
    <n v="1792"/>
    <s v="Ex"/>
    <s v="Y"/>
    <n v="1792"/>
    <n v="1"/>
    <n v="2"/>
    <n v="2"/>
    <n v="1"/>
    <s v="Ex"/>
    <n v="6"/>
    <n v="1"/>
    <s v="Gd"/>
    <s v="Attchd"/>
    <s v="Fin"/>
    <n v="3"/>
    <n v="874"/>
    <s v="TA"/>
    <s v="Y"/>
    <n v="206"/>
    <n v="49"/>
    <n v="0"/>
    <n v="0"/>
    <n v="0"/>
    <n v="0"/>
    <s v="NA"/>
    <s v="NA"/>
    <n v="8"/>
    <x v="2"/>
    <s v="WD"/>
    <s v="Normal"/>
    <x v="322"/>
  </r>
  <r>
    <n v="483"/>
    <n v="70"/>
    <x v="1"/>
    <n v="50"/>
    <n v="2500"/>
    <s v="Pave"/>
    <s v="Reg"/>
    <s v="Lvl"/>
    <s v="AllPub"/>
    <s v="Corner"/>
    <x v="7"/>
    <s v="Norm"/>
    <x v="0"/>
    <s v="2Story"/>
    <n v="7"/>
    <x v="3"/>
    <n v="2005"/>
    <s v="Gable"/>
    <s v="CompShg"/>
    <s v="Stucco"/>
    <s v="Gd"/>
    <s v="PConc"/>
    <s v="TA"/>
    <s v="No"/>
    <n v="910"/>
    <s v="Ex"/>
    <s v="Y"/>
    <n v="1826"/>
    <n v="1"/>
    <n v="1.3"/>
    <n v="4"/>
    <n v="1"/>
    <s v="Ex"/>
    <n v="7"/>
    <n v="1"/>
    <s v="Gd"/>
    <s v="Attchd"/>
    <s v="Unf"/>
    <n v="1"/>
    <n v="164"/>
    <s v="Fa"/>
    <s v="Y"/>
    <n v="0"/>
    <n v="0"/>
    <n v="0"/>
    <n v="0"/>
    <n v="0"/>
    <n v="0"/>
    <s v="NA"/>
    <s v="NA"/>
    <n v="6"/>
    <x v="3"/>
    <s v="WD"/>
    <s v="Normal"/>
    <x v="106"/>
  </r>
  <r>
    <n v="484"/>
    <n v="120"/>
    <x v="1"/>
    <n v="32"/>
    <n v="4500"/>
    <s v="Pave"/>
    <s v="Reg"/>
    <s v="Lvl"/>
    <s v="AllPub"/>
    <s v="FR2"/>
    <x v="4"/>
    <s v="Norm"/>
    <x v="4"/>
    <s v="1Story"/>
    <n v="6"/>
    <x v="45"/>
    <n v="1998"/>
    <s v="Hip"/>
    <s v="CompShg"/>
    <s v="VinylSd"/>
    <s v="TA"/>
    <s v="PConc"/>
    <s v="Ex"/>
    <s v="No"/>
    <n v="1216"/>
    <s v="Ex"/>
    <s v="Y"/>
    <n v="1216"/>
    <n v="1"/>
    <n v="2"/>
    <n v="2"/>
    <n v="1"/>
    <s v="TA"/>
    <n v="5"/>
    <n v="0"/>
    <s v="NA"/>
    <s v="Attchd"/>
    <s v="Unf"/>
    <n v="2"/>
    <n v="402"/>
    <s v="TA"/>
    <s v="Y"/>
    <n v="0"/>
    <n v="125"/>
    <n v="0"/>
    <n v="0"/>
    <n v="0"/>
    <n v="0"/>
    <s v="NA"/>
    <s v="NA"/>
    <n v="5"/>
    <x v="2"/>
    <s v="WD"/>
    <s v="Normal"/>
    <x v="323"/>
  </r>
  <r>
    <n v="485"/>
    <n v="20"/>
    <x v="0"/>
    <s v="NA"/>
    <n v="7758"/>
    <s v="Pave"/>
    <s v="IR1"/>
    <s v="Lvl"/>
    <s v="AllPub"/>
    <s v="Corner"/>
    <x v="9"/>
    <s v="Norm"/>
    <x v="0"/>
    <s v="1Story"/>
    <n v="5"/>
    <x v="12"/>
    <n v="2001"/>
    <s v="Gable"/>
    <s v="CompShg"/>
    <s v="Plywood"/>
    <s v="TA"/>
    <s v="CBlock"/>
    <s v="TA"/>
    <s v="No"/>
    <n v="999"/>
    <s v="Gd"/>
    <s v="Y"/>
    <n v="999"/>
    <n v="1"/>
    <n v="1"/>
    <n v="3"/>
    <n v="1"/>
    <s v="Gd"/>
    <n v="6"/>
    <n v="0"/>
    <s v="NA"/>
    <s v="Detchd"/>
    <s v="Unf"/>
    <n v="1"/>
    <n v="264"/>
    <s v="TA"/>
    <s v="Y"/>
    <n v="0"/>
    <n v="132"/>
    <n v="0"/>
    <n v="0"/>
    <n v="0"/>
    <n v="0"/>
    <s v="NA"/>
    <s v="NA"/>
    <n v="3"/>
    <x v="1"/>
    <s v="WD"/>
    <s v="Normal"/>
    <x v="316"/>
  </r>
  <r>
    <n v="486"/>
    <n v="20"/>
    <x v="0"/>
    <n v="80"/>
    <n v="9600"/>
    <s v="Pave"/>
    <s v="Reg"/>
    <s v="Lvl"/>
    <s v="AllPub"/>
    <s v="Inside"/>
    <x v="11"/>
    <s v="Norm"/>
    <x v="0"/>
    <s v="1Story"/>
    <n v="5"/>
    <x v="52"/>
    <n v="2007"/>
    <s v="Gable"/>
    <s v="CompShg"/>
    <s v="MetalSd"/>
    <s v="Gd"/>
    <s v="CBlock"/>
    <s v="TA"/>
    <s v="No"/>
    <n v="1113"/>
    <s v="Gd"/>
    <s v="Y"/>
    <n v="1113"/>
    <n v="0"/>
    <n v="1"/>
    <n v="3"/>
    <n v="1"/>
    <s v="Gd"/>
    <n v="5"/>
    <n v="1"/>
    <s v="Gd"/>
    <s v="Attchd"/>
    <s v="Unf"/>
    <n v="1"/>
    <n v="264"/>
    <s v="TA"/>
    <s v="Y"/>
    <n v="0"/>
    <n v="80"/>
    <n v="120"/>
    <n v="0"/>
    <n v="0"/>
    <n v="0"/>
    <s v="NA"/>
    <s v="NA"/>
    <n v="7"/>
    <x v="3"/>
    <s v="WD"/>
    <s v="Normal"/>
    <x v="257"/>
  </r>
  <r>
    <n v="487"/>
    <n v="20"/>
    <x v="0"/>
    <n v="79"/>
    <n v="10289"/>
    <s v="Pave"/>
    <s v="Reg"/>
    <s v="Lvl"/>
    <s v="AllPub"/>
    <s v="Inside"/>
    <x v="11"/>
    <s v="Norm"/>
    <x v="0"/>
    <s v="1Story"/>
    <n v="5"/>
    <x v="10"/>
    <n v="1965"/>
    <s v="Hip"/>
    <s v="CompShg"/>
    <s v="MetalSd"/>
    <s v="TA"/>
    <s v="CBlock"/>
    <s v="TA"/>
    <s v="No"/>
    <n v="1073"/>
    <s v="TA"/>
    <s v="Y"/>
    <n v="1073"/>
    <n v="1"/>
    <n v="1.3"/>
    <n v="3"/>
    <n v="1"/>
    <s v="TA"/>
    <n v="6"/>
    <n v="0"/>
    <s v="NA"/>
    <s v="Attchd"/>
    <s v="RFn"/>
    <n v="2"/>
    <n v="515"/>
    <s v="TA"/>
    <s v="Y"/>
    <n v="0"/>
    <n v="0"/>
    <n v="0"/>
    <n v="0"/>
    <n v="0"/>
    <n v="0"/>
    <s v="NA"/>
    <s v="NA"/>
    <n v="6"/>
    <x v="1"/>
    <s v="WD"/>
    <s v="Normal"/>
    <x v="168"/>
  </r>
  <r>
    <n v="488"/>
    <n v="20"/>
    <x v="0"/>
    <n v="70"/>
    <n v="12243"/>
    <s v="Pave"/>
    <s v="IR1"/>
    <s v="Lvl"/>
    <s v="AllPub"/>
    <s v="Inside"/>
    <x v="6"/>
    <s v="Norm"/>
    <x v="0"/>
    <s v="1Story"/>
    <n v="5"/>
    <x v="63"/>
    <n v="1971"/>
    <s v="Gable"/>
    <s v="CompShg"/>
    <s v="Plywood"/>
    <s v="TA"/>
    <s v="CBlock"/>
    <s v="Gd"/>
    <s v="Av"/>
    <n v="1484"/>
    <s v="Gd"/>
    <s v="Y"/>
    <n v="1484"/>
    <n v="0"/>
    <n v="2"/>
    <n v="3"/>
    <n v="1"/>
    <s v="TA"/>
    <n v="7"/>
    <n v="1"/>
    <s v="TA"/>
    <s v="Attchd"/>
    <s v="Unf"/>
    <n v="2"/>
    <n v="487"/>
    <s v="TA"/>
    <s v="Y"/>
    <n v="224"/>
    <n v="0"/>
    <n v="0"/>
    <n v="180"/>
    <n v="0"/>
    <n v="0"/>
    <s v="NA"/>
    <s v="NA"/>
    <n v="2"/>
    <x v="1"/>
    <s v="WD"/>
    <s v="Normal"/>
    <x v="216"/>
  </r>
  <r>
    <n v="489"/>
    <n v="190"/>
    <x v="0"/>
    <n v="60"/>
    <n v="10800"/>
    <s v="Pave"/>
    <s v="Reg"/>
    <s v="Lvl"/>
    <s v="AllPub"/>
    <s v="Corner"/>
    <x v="7"/>
    <s v="Norm"/>
    <x v="1"/>
    <s v="1.5Fin"/>
    <n v="5"/>
    <x v="83"/>
    <n v="1970"/>
    <s v="Gable"/>
    <s v="CompShg"/>
    <s v="Wd Sdng"/>
    <s v="TA"/>
    <s v="CBlock"/>
    <s v="TA"/>
    <s v="No"/>
    <n v="954"/>
    <s v="TA"/>
    <s v="N"/>
    <n v="2414"/>
    <n v="0"/>
    <n v="2"/>
    <n v="3"/>
    <n v="2"/>
    <s v="TA"/>
    <n v="10"/>
    <n v="1"/>
    <s v="Gd"/>
    <s v="Attchd"/>
    <s v="Unf"/>
    <n v="2"/>
    <n v="520"/>
    <s v="TA"/>
    <s v="N"/>
    <n v="142"/>
    <n v="0"/>
    <n v="0"/>
    <n v="0"/>
    <n v="0"/>
    <n v="0"/>
    <s v="NA"/>
    <s v="NA"/>
    <n v="5"/>
    <x v="2"/>
    <s v="ConLD"/>
    <s v="Normal"/>
    <x v="39"/>
  </r>
  <r>
    <n v="490"/>
    <n v="180"/>
    <x v="1"/>
    <n v="21"/>
    <n v="1526"/>
    <s v="Pave"/>
    <s v="Reg"/>
    <s v="Lvl"/>
    <s v="AllPub"/>
    <s v="Inside"/>
    <x v="14"/>
    <s v="Norm"/>
    <x v="4"/>
    <s v="SFoyer"/>
    <n v="4"/>
    <x v="16"/>
    <n v="2002"/>
    <s v="Gable"/>
    <s v="CompShg"/>
    <s v="CmentBd"/>
    <s v="TA"/>
    <s v="CBlock"/>
    <s v="Gd"/>
    <s v="Av"/>
    <n v="630"/>
    <s v="TA"/>
    <s v="Y"/>
    <n v="630"/>
    <n v="1"/>
    <n v="1"/>
    <n v="1"/>
    <n v="1"/>
    <s v="Gd"/>
    <n v="3"/>
    <n v="0"/>
    <s v="NA"/>
    <s v="Attchd"/>
    <s v="Unf"/>
    <n v="1"/>
    <n v="286"/>
    <s v="TA"/>
    <s v="Y"/>
    <n v="0"/>
    <n v="0"/>
    <n v="0"/>
    <n v="0"/>
    <n v="0"/>
    <n v="0"/>
    <s v="NA"/>
    <s v="NA"/>
    <n v="5"/>
    <x v="3"/>
    <s v="WD"/>
    <s v="Normal"/>
    <x v="324"/>
  </r>
  <r>
    <n v="491"/>
    <n v="160"/>
    <x v="1"/>
    <s v="NA"/>
    <n v="2665"/>
    <s v="Pave"/>
    <s v="Reg"/>
    <s v="Lvl"/>
    <s v="AllPub"/>
    <s v="Inside"/>
    <x v="14"/>
    <s v="Norm"/>
    <x v="3"/>
    <s v="2Story"/>
    <n v="5"/>
    <x v="1"/>
    <n v="1976"/>
    <s v="Gable"/>
    <s v="CompShg"/>
    <s v="CmentBd"/>
    <s v="TA"/>
    <s v="PConc"/>
    <s v="Gd"/>
    <s v="Mn"/>
    <n v="264"/>
    <s v="TA"/>
    <s v="Y"/>
    <n v="1304"/>
    <n v="0"/>
    <n v="1.3"/>
    <n v="3"/>
    <n v="1"/>
    <s v="TA"/>
    <n v="4"/>
    <n v="1"/>
    <s v="Gd"/>
    <s v="BuiltIn"/>
    <s v="Fin"/>
    <n v="1"/>
    <n v="336"/>
    <s v="TA"/>
    <s v="Y"/>
    <n v="141"/>
    <n v="24"/>
    <n v="0"/>
    <n v="0"/>
    <n v="0"/>
    <n v="0"/>
    <s v="NA"/>
    <s v="NA"/>
    <n v="6"/>
    <x v="0"/>
    <s v="WD"/>
    <s v="Normal"/>
    <x v="99"/>
  </r>
  <r>
    <n v="492"/>
    <n v="50"/>
    <x v="0"/>
    <n v="79"/>
    <n v="9490"/>
    <s v="Pave"/>
    <s v="Reg"/>
    <s v="Lvl"/>
    <s v="AllPub"/>
    <s v="Inside"/>
    <x v="11"/>
    <s v="Artery"/>
    <x v="0"/>
    <s v="1.5Fin"/>
    <n v="6"/>
    <x v="71"/>
    <n v="1950"/>
    <s v="Gable"/>
    <s v="CompShg"/>
    <s v="Wd Sdng"/>
    <s v="TA"/>
    <s v="CBlock"/>
    <s v="TA"/>
    <s v="No"/>
    <n v="806"/>
    <s v="TA"/>
    <s v="Y"/>
    <n v="1578"/>
    <n v="1"/>
    <n v="1"/>
    <n v="3"/>
    <n v="1"/>
    <s v="Fa"/>
    <n v="5"/>
    <n v="2"/>
    <s v="TA"/>
    <s v="Attchd"/>
    <s v="Unf"/>
    <n v="1"/>
    <n v="240"/>
    <s v="TA"/>
    <s v="Y"/>
    <n v="0"/>
    <n v="0"/>
    <n v="32"/>
    <n v="0"/>
    <n v="0"/>
    <n v="0"/>
    <s v="NA"/>
    <s v="MnPrv"/>
    <n v="8"/>
    <x v="2"/>
    <s v="WD"/>
    <s v="Normal"/>
    <x v="325"/>
  </r>
  <r>
    <n v="493"/>
    <n v="60"/>
    <x v="0"/>
    <n v="105"/>
    <n v="15578"/>
    <s v="Pave"/>
    <s v="IR1"/>
    <s v="Lvl"/>
    <s v="AllPub"/>
    <s v="Corner"/>
    <x v="17"/>
    <s v="Norm"/>
    <x v="0"/>
    <s v="2Story"/>
    <n v="6"/>
    <x v="13"/>
    <n v="2006"/>
    <s v="Gable"/>
    <s v="CompShg"/>
    <s v="VinylSd"/>
    <s v="Gd"/>
    <s v="PConc"/>
    <s v="Gd"/>
    <s v="No"/>
    <n v="728"/>
    <s v="Gd"/>
    <s v="Y"/>
    <n v="1456"/>
    <n v="0"/>
    <n v="2.2999999999999998"/>
    <n v="3"/>
    <n v="1"/>
    <s v="TA"/>
    <n v="8"/>
    <n v="0"/>
    <s v="NA"/>
    <s v="Attchd"/>
    <s v="RFn"/>
    <n v="2"/>
    <n v="429"/>
    <s v="TA"/>
    <s v="Y"/>
    <n v="0"/>
    <n v="0"/>
    <n v="0"/>
    <n v="0"/>
    <n v="0"/>
    <n v="0"/>
    <s v="NA"/>
    <s v="NA"/>
    <n v="5"/>
    <x v="2"/>
    <s v="New"/>
    <s v="Partial"/>
    <x v="326"/>
  </r>
  <r>
    <n v="494"/>
    <n v="20"/>
    <x v="0"/>
    <n v="70"/>
    <n v="7931"/>
    <s v="Pave"/>
    <s v="Reg"/>
    <s v="Lvl"/>
    <s v="AllPub"/>
    <s v="Inside"/>
    <x v="11"/>
    <s v="Norm"/>
    <x v="0"/>
    <s v="1Story"/>
    <n v="5"/>
    <x v="14"/>
    <n v="1960"/>
    <s v="Gable"/>
    <s v="CompShg"/>
    <s v="Wd Sdng"/>
    <s v="TA"/>
    <s v="CBlock"/>
    <s v="TA"/>
    <s v="No"/>
    <n v="1269"/>
    <s v="TA"/>
    <s v="Y"/>
    <n v="1269"/>
    <n v="0"/>
    <n v="1.3"/>
    <n v="3"/>
    <n v="1"/>
    <s v="TA"/>
    <n v="6"/>
    <n v="1"/>
    <s v="Fa"/>
    <s v="Detchd"/>
    <s v="Unf"/>
    <n v="1"/>
    <n v="308"/>
    <s v="TA"/>
    <s v="Y"/>
    <n v="0"/>
    <n v="0"/>
    <n v="0"/>
    <n v="0"/>
    <n v="0"/>
    <n v="0"/>
    <s v="NA"/>
    <s v="NA"/>
    <n v="6"/>
    <x v="0"/>
    <s v="WD"/>
    <s v="Normal"/>
    <x v="106"/>
  </r>
  <r>
    <n v="495"/>
    <n v="30"/>
    <x v="1"/>
    <n v="50"/>
    <n v="5784"/>
    <s v="Pave"/>
    <s v="Reg"/>
    <s v="Lvl"/>
    <s v="AllPub"/>
    <s v="Inside"/>
    <x v="7"/>
    <s v="Artery"/>
    <x v="0"/>
    <s v="1Story"/>
    <n v="5"/>
    <x v="98"/>
    <n v="1996"/>
    <s v="Gable"/>
    <s v="CompShg"/>
    <s v="MetalSd"/>
    <s v="TA"/>
    <s v="BrkTil"/>
    <s v="Fa"/>
    <s v="No"/>
    <n v="190"/>
    <s v="Gd"/>
    <s v="Y"/>
    <n v="886"/>
    <n v="0"/>
    <n v="1"/>
    <n v="2"/>
    <n v="1"/>
    <s v="TA"/>
    <n v="4"/>
    <n v="0"/>
    <s v="NA"/>
    <s v="Attchd"/>
    <s v="Unf"/>
    <n v="1"/>
    <n v="273"/>
    <s v="TA"/>
    <s v="Y"/>
    <n v="144"/>
    <n v="20"/>
    <n v="80"/>
    <n v="0"/>
    <n v="0"/>
    <n v="0"/>
    <s v="NA"/>
    <s v="NA"/>
    <n v="12"/>
    <x v="3"/>
    <s v="WD"/>
    <s v="Normal"/>
    <x v="327"/>
  </r>
  <r>
    <n v="496"/>
    <n v="30"/>
    <x v="2"/>
    <n v="60"/>
    <n v="7879"/>
    <s v="Pave"/>
    <s v="Reg"/>
    <s v="Lvl"/>
    <s v="AllPub"/>
    <s v="Inside"/>
    <x v="13"/>
    <s v="Norm"/>
    <x v="0"/>
    <s v="1Story"/>
    <n v="4"/>
    <x v="26"/>
    <n v="1950"/>
    <s v="Gable"/>
    <s v="CompShg"/>
    <s v="Wd Sdng"/>
    <s v="TA"/>
    <s v="CBlock"/>
    <s v="TA"/>
    <s v="No"/>
    <n v="720"/>
    <s v="TA"/>
    <s v="N"/>
    <n v="720"/>
    <n v="0"/>
    <n v="1"/>
    <n v="2"/>
    <n v="1"/>
    <s v="TA"/>
    <n v="4"/>
    <n v="0"/>
    <s v="NA"/>
    <s v="NA"/>
    <s v="NA"/>
    <n v="0"/>
    <n v="0"/>
    <s v="NA"/>
    <s v="N"/>
    <n v="0"/>
    <n v="523"/>
    <n v="115"/>
    <n v="0"/>
    <n v="0"/>
    <n v="0"/>
    <s v="NA"/>
    <s v="GdWo"/>
    <n v="11"/>
    <x v="3"/>
    <s v="WD"/>
    <s v="Abnorml"/>
    <x v="328"/>
  </r>
  <r>
    <n v="497"/>
    <n v="20"/>
    <x v="0"/>
    <s v="NA"/>
    <n v="12692"/>
    <s v="Pave"/>
    <s v="IR1"/>
    <s v="Lvl"/>
    <s v="AllPub"/>
    <s v="Inside"/>
    <x v="3"/>
    <s v="Norm"/>
    <x v="0"/>
    <s v="1Story"/>
    <n v="8"/>
    <x v="86"/>
    <n v="1993"/>
    <s v="Hip"/>
    <s v="CompShg"/>
    <s v="BrkFace"/>
    <s v="Gd"/>
    <s v="PConc"/>
    <s v="Gd"/>
    <s v="No"/>
    <n v="3200"/>
    <s v="Ex"/>
    <s v="Y"/>
    <n v="3228"/>
    <n v="1"/>
    <n v="3"/>
    <n v="4"/>
    <n v="1"/>
    <s v="Gd"/>
    <n v="10"/>
    <n v="1"/>
    <s v="Gd"/>
    <s v="Attchd"/>
    <s v="RFn"/>
    <n v="2"/>
    <n v="546"/>
    <s v="TA"/>
    <s v="Y"/>
    <n v="264"/>
    <n v="75"/>
    <n v="291"/>
    <n v="0"/>
    <n v="0"/>
    <n v="0"/>
    <s v="NA"/>
    <s v="NA"/>
    <n v="5"/>
    <x v="1"/>
    <s v="WD"/>
    <s v="Normal"/>
    <x v="329"/>
  </r>
  <r>
    <n v="498"/>
    <n v="50"/>
    <x v="0"/>
    <n v="60"/>
    <n v="9120"/>
    <s v="Pave"/>
    <s v="Reg"/>
    <s v="Lvl"/>
    <s v="AllPub"/>
    <s v="Inside"/>
    <x v="8"/>
    <s v="Norm"/>
    <x v="0"/>
    <s v="1.5Fin"/>
    <n v="7"/>
    <x v="82"/>
    <n v="1950"/>
    <s v="Gable"/>
    <s v="CompShg"/>
    <s v="Wd Sdng"/>
    <s v="TA"/>
    <s v="PConc"/>
    <s v="TA"/>
    <s v="No"/>
    <n v="1026"/>
    <s v="Ex"/>
    <s v="Y"/>
    <n v="1820"/>
    <n v="1"/>
    <n v="2"/>
    <n v="4"/>
    <n v="1"/>
    <s v="TA"/>
    <n v="8"/>
    <n v="0"/>
    <s v="NA"/>
    <s v="Detchd"/>
    <s v="Unf"/>
    <n v="1"/>
    <n v="240"/>
    <s v="TA"/>
    <s v="N"/>
    <n v="0"/>
    <n v="100"/>
    <n v="0"/>
    <n v="0"/>
    <n v="0"/>
    <n v="0"/>
    <s v="NA"/>
    <s v="GdPrv"/>
    <n v="6"/>
    <x v="0"/>
    <s v="WD"/>
    <s v="Normal"/>
    <x v="144"/>
  </r>
  <r>
    <n v="499"/>
    <n v="20"/>
    <x v="0"/>
    <n v="65"/>
    <n v="7800"/>
    <s v="Pave"/>
    <s v="Reg"/>
    <s v="Lvl"/>
    <s v="AllPub"/>
    <s v="Inside"/>
    <x v="9"/>
    <s v="Norm"/>
    <x v="0"/>
    <s v="1Story"/>
    <n v="5"/>
    <x v="17"/>
    <n v="2004"/>
    <s v="Hip"/>
    <s v="CompShg"/>
    <s v="HdBoard"/>
    <s v="TA"/>
    <s v="PConc"/>
    <s v="TA"/>
    <s v="No"/>
    <n v="864"/>
    <s v="Ex"/>
    <s v="Y"/>
    <n v="899"/>
    <n v="0"/>
    <n v="1"/>
    <n v="3"/>
    <n v="1"/>
    <s v="Gd"/>
    <n v="5"/>
    <n v="0"/>
    <s v="NA"/>
    <s v="Attchd"/>
    <s v="Fin"/>
    <n v="1"/>
    <n v="288"/>
    <s v="TA"/>
    <s v="Y"/>
    <n v="64"/>
    <n v="0"/>
    <n v="0"/>
    <n v="0"/>
    <n v="0"/>
    <n v="0"/>
    <s v="NA"/>
    <s v="MnPrv"/>
    <n v="6"/>
    <x v="3"/>
    <s v="WD"/>
    <s v="Normal"/>
    <x v="52"/>
  </r>
  <r>
    <n v="500"/>
    <n v="20"/>
    <x v="0"/>
    <n v="70"/>
    <n v="7535"/>
    <s v="Pave"/>
    <s v="IR1"/>
    <s v="Lvl"/>
    <s v="AllPub"/>
    <s v="Inside"/>
    <x v="11"/>
    <s v="Norm"/>
    <x v="0"/>
    <s v="1Story"/>
    <n v="5"/>
    <x v="18"/>
    <n v="1985"/>
    <s v="Gable"/>
    <s v="CompShg"/>
    <s v="MetalSd"/>
    <s v="TA"/>
    <s v="CBlock"/>
    <s v="TA"/>
    <s v="No"/>
    <n v="912"/>
    <s v="Fa"/>
    <s v="Y"/>
    <n v="912"/>
    <n v="0.3"/>
    <n v="1"/>
    <n v="2"/>
    <n v="1"/>
    <s v="TA"/>
    <n v="5"/>
    <n v="0"/>
    <s v="NA"/>
    <s v="Attchd"/>
    <s v="Fin"/>
    <n v="1"/>
    <n v="297"/>
    <s v="TA"/>
    <s v="Y"/>
    <n v="12"/>
    <n v="285"/>
    <n v="0"/>
    <n v="0"/>
    <n v="0"/>
    <n v="0"/>
    <s v="NA"/>
    <s v="MnWw"/>
    <n v="6"/>
    <x v="1"/>
    <s v="WD"/>
    <s v="Normal"/>
    <x v="149"/>
  </r>
  <r>
    <n v="501"/>
    <n v="160"/>
    <x v="1"/>
    <n v="21"/>
    <n v="1890"/>
    <s v="Pave"/>
    <s v="Reg"/>
    <s v="Lvl"/>
    <s v="AllPub"/>
    <s v="Inside"/>
    <x v="22"/>
    <s v="Norm"/>
    <x v="4"/>
    <s v="2Story"/>
    <n v="6"/>
    <x v="7"/>
    <n v="1973"/>
    <s v="Gable"/>
    <s v="CompShg"/>
    <s v="HdBoard"/>
    <s v="TA"/>
    <s v="CBlock"/>
    <s v="TA"/>
    <s v="No"/>
    <n v="672"/>
    <s v="TA"/>
    <s v="Y"/>
    <n v="1218"/>
    <n v="0"/>
    <n v="1.3"/>
    <n v="3"/>
    <n v="1"/>
    <s v="TA"/>
    <n v="7"/>
    <n v="0"/>
    <s v="NA"/>
    <s v="Detchd"/>
    <s v="Unf"/>
    <n v="1"/>
    <n v="264"/>
    <s v="TA"/>
    <s v="Y"/>
    <n v="144"/>
    <n v="28"/>
    <n v="0"/>
    <n v="0"/>
    <n v="0"/>
    <n v="0"/>
    <s v="NA"/>
    <s v="NA"/>
    <n v="5"/>
    <x v="1"/>
    <s v="WD"/>
    <s v="Normal"/>
    <x v="46"/>
  </r>
  <r>
    <n v="502"/>
    <n v="60"/>
    <x v="3"/>
    <n v="75"/>
    <n v="9803"/>
    <s v="Pave"/>
    <s v="Reg"/>
    <s v="Lvl"/>
    <s v="AllPub"/>
    <s v="Inside"/>
    <x v="5"/>
    <s v="Norm"/>
    <x v="0"/>
    <s v="2Story"/>
    <n v="7"/>
    <x v="11"/>
    <n v="2005"/>
    <s v="Gable"/>
    <s v="CompShg"/>
    <s v="VinylSd"/>
    <s v="Gd"/>
    <s v="PConc"/>
    <s v="Gd"/>
    <s v="No"/>
    <n v="866"/>
    <s v="Gd"/>
    <s v="Y"/>
    <n v="1768"/>
    <n v="0"/>
    <n v="2.2999999999999998"/>
    <n v="3"/>
    <n v="1"/>
    <s v="Gd"/>
    <n v="7"/>
    <n v="0"/>
    <s v="NA"/>
    <s v="Attchd"/>
    <s v="RFn"/>
    <n v="2"/>
    <n v="603"/>
    <s v="TA"/>
    <s v="Y"/>
    <n v="0"/>
    <n v="108"/>
    <n v="0"/>
    <n v="0"/>
    <n v="0"/>
    <n v="0"/>
    <s v="NA"/>
    <s v="NA"/>
    <n v="2"/>
    <x v="0"/>
    <s v="WD"/>
    <s v="Normal"/>
    <x v="330"/>
  </r>
  <r>
    <n v="503"/>
    <n v="20"/>
    <x v="0"/>
    <n v="70"/>
    <n v="9170"/>
    <s v="Pave"/>
    <s v="Reg"/>
    <s v="Lvl"/>
    <s v="AllPub"/>
    <s v="Corner"/>
    <x v="15"/>
    <s v="Feedr"/>
    <x v="0"/>
    <s v="1Story"/>
    <n v="5"/>
    <x v="10"/>
    <n v="1965"/>
    <s v="Hip"/>
    <s v="CompShg"/>
    <s v="MetalSd"/>
    <s v="TA"/>
    <s v="CBlock"/>
    <s v="TA"/>
    <s v="No"/>
    <n v="1214"/>
    <s v="Ex"/>
    <s v="Y"/>
    <n v="1214"/>
    <n v="1"/>
    <n v="1"/>
    <n v="2"/>
    <n v="1"/>
    <s v="TA"/>
    <n v="6"/>
    <n v="0"/>
    <s v="NA"/>
    <s v="Detchd"/>
    <s v="Unf"/>
    <n v="2"/>
    <n v="461"/>
    <s v="Fa"/>
    <s v="Y"/>
    <n v="0"/>
    <n v="0"/>
    <n v="184"/>
    <n v="0"/>
    <n v="0"/>
    <n v="0"/>
    <s v="NA"/>
    <s v="GdPrv"/>
    <n v="4"/>
    <x v="1"/>
    <s v="WD"/>
    <s v="Normal"/>
    <x v="3"/>
  </r>
  <r>
    <n v="504"/>
    <n v="20"/>
    <x v="0"/>
    <n v="100"/>
    <n v="15602"/>
    <s v="Pave"/>
    <s v="IR1"/>
    <s v="Lvl"/>
    <s v="AllPub"/>
    <s v="Inside"/>
    <x v="2"/>
    <s v="Norm"/>
    <x v="0"/>
    <s v="1Story"/>
    <n v="7"/>
    <x v="28"/>
    <n v="1997"/>
    <s v="Gable"/>
    <s v="CompShg"/>
    <s v="Wd Sdng"/>
    <s v="TA"/>
    <s v="CBlock"/>
    <s v="TA"/>
    <s v="No"/>
    <n v="1501"/>
    <s v="TA"/>
    <s v="Y"/>
    <n v="1801"/>
    <n v="1"/>
    <n v="2"/>
    <n v="1"/>
    <n v="1"/>
    <s v="TA"/>
    <n v="6"/>
    <n v="2"/>
    <s v="TA"/>
    <s v="Attchd"/>
    <s v="Fin"/>
    <n v="2"/>
    <n v="484"/>
    <s v="TA"/>
    <s v="Y"/>
    <n v="0"/>
    <n v="54"/>
    <n v="0"/>
    <n v="161"/>
    <n v="0"/>
    <n v="0"/>
    <s v="NA"/>
    <s v="GdWo"/>
    <n v="3"/>
    <x v="4"/>
    <s v="WD"/>
    <s v="Normal"/>
    <x v="331"/>
  </r>
  <r>
    <n v="505"/>
    <n v="160"/>
    <x v="0"/>
    <n v="24"/>
    <n v="2308"/>
    <s v="Pave"/>
    <s v="Reg"/>
    <s v="Lvl"/>
    <s v="AllPub"/>
    <s v="Inside"/>
    <x v="20"/>
    <s v="Norm"/>
    <x v="3"/>
    <s v="2Story"/>
    <n v="6"/>
    <x v="99"/>
    <n v="1974"/>
    <s v="Gable"/>
    <s v="CompShg"/>
    <s v="Brk Cmn"/>
    <s v="TA"/>
    <s v="CBlock"/>
    <s v="TA"/>
    <s v="No"/>
    <n v="855"/>
    <s v="TA"/>
    <s v="Y"/>
    <n v="1322"/>
    <n v="0.3"/>
    <n v="2.2999999999999998"/>
    <n v="3"/>
    <n v="1"/>
    <s v="TA"/>
    <n v="6"/>
    <n v="1"/>
    <s v="Fa"/>
    <s v="Attchd"/>
    <s v="Unf"/>
    <n v="2"/>
    <n v="440"/>
    <s v="TA"/>
    <s v="Y"/>
    <n v="260"/>
    <n v="0"/>
    <n v="0"/>
    <n v="0"/>
    <n v="0"/>
    <n v="0"/>
    <s v="NA"/>
    <s v="NA"/>
    <n v="6"/>
    <x v="3"/>
    <s v="WD"/>
    <s v="Normal"/>
    <x v="257"/>
  </r>
  <r>
    <n v="506"/>
    <n v="90"/>
    <x v="1"/>
    <n v="60"/>
    <n v="7596"/>
    <s v="Pave"/>
    <s v="Reg"/>
    <s v="Lvl"/>
    <s v="AllPub"/>
    <s v="Inside"/>
    <x v="7"/>
    <s v="Artery"/>
    <x v="2"/>
    <s v="2Story"/>
    <n v="5"/>
    <x v="64"/>
    <n v="1952"/>
    <s v="Hip"/>
    <s v="CompShg"/>
    <s v="Wd Sdng"/>
    <s v="TA"/>
    <s v="CBlock"/>
    <s v="TA"/>
    <s v="No"/>
    <n v="960"/>
    <s v="Gd"/>
    <s v="Y"/>
    <n v="1960"/>
    <n v="0"/>
    <n v="2"/>
    <n v="4"/>
    <n v="2"/>
    <s v="TA"/>
    <n v="10"/>
    <n v="0"/>
    <s v="NA"/>
    <s v="Detchd"/>
    <s v="Unf"/>
    <n v="2"/>
    <n v="400"/>
    <s v="TA"/>
    <s v="N"/>
    <n v="0"/>
    <n v="0"/>
    <n v="0"/>
    <n v="0"/>
    <n v="0"/>
    <n v="0"/>
    <s v="NA"/>
    <s v="NA"/>
    <n v="7"/>
    <x v="3"/>
    <s v="COD"/>
    <s v="Normal"/>
    <x v="202"/>
  </r>
  <r>
    <n v="507"/>
    <n v="60"/>
    <x v="0"/>
    <n v="80"/>
    <n v="9554"/>
    <s v="Pave"/>
    <s v="IR1"/>
    <s v="Lvl"/>
    <s v="AllPub"/>
    <s v="Inside"/>
    <x v="12"/>
    <s v="Norm"/>
    <x v="0"/>
    <s v="2Story"/>
    <n v="8"/>
    <x v="5"/>
    <n v="1994"/>
    <s v="Gable"/>
    <s v="CompShg"/>
    <s v="VinylSd"/>
    <s v="Gd"/>
    <s v="PConc"/>
    <s v="Gd"/>
    <s v="No"/>
    <n v="777"/>
    <s v="Ex"/>
    <s v="Y"/>
    <n v="1911"/>
    <n v="0"/>
    <n v="2.2999999999999998"/>
    <n v="3"/>
    <n v="1"/>
    <s v="Gd"/>
    <n v="8"/>
    <n v="1"/>
    <s v="TA"/>
    <s v="Attchd"/>
    <s v="RFn"/>
    <n v="2"/>
    <n v="471"/>
    <s v="TA"/>
    <s v="Y"/>
    <n v="182"/>
    <n v="81"/>
    <n v="0"/>
    <n v="0"/>
    <n v="0"/>
    <n v="0"/>
    <s v="NA"/>
    <s v="NA"/>
    <n v="9"/>
    <x v="2"/>
    <s v="WD"/>
    <s v="Normal"/>
    <x v="141"/>
  </r>
  <r>
    <n v="508"/>
    <n v="20"/>
    <x v="3"/>
    <n v="75"/>
    <n v="7862"/>
    <s v="Pave"/>
    <s v="IR1"/>
    <s v="Lvl"/>
    <s v="AllPub"/>
    <s v="Inside"/>
    <x v="5"/>
    <s v="Norm"/>
    <x v="0"/>
    <s v="1Story"/>
    <n v="6"/>
    <x v="51"/>
    <n v="2009"/>
    <s v="Gable"/>
    <s v="CompShg"/>
    <s v="VinylSd"/>
    <s v="Gd"/>
    <s v="PConc"/>
    <s v="Gd"/>
    <s v="No"/>
    <n v="1218"/>
    <s v="Ex"/>
    <s v="Y"/>
    <n v="1218"/>
    <n v="0"/>
    <n v="2"/>
    <n v="2"/>
    <n v="1"/>
    <s v="Gd"/>
    <n v="4"/>
    <n v="0"/>
    <s v="NA"/>
    <s v="Attchd"/>
    <s v="Fin"/>
    <n v="2"/>
    <n v="676"/>
    <s v="TA"/>
    <s v="Y"/>
    <n v="0"/>
    <n v="102"/>
    <n v="0"/>
    <n v="0"/>
    <n v="0"/>
    <n v="0"/>
    <s v="NA"/>
    <s v="NA"/>
    <n v="9"/>
    <x v="3"/>
    <s v="New"/>
    <s v="Partial"/>
    <x v="332"/>
  </r>
  <r>
    <n v="509"/>
    <n v="70"/>
    <x v="1"/>
    <n v="60"/>
    <n v="9600"/>
    <s v="Pave"/>
    <s v="Reg"/>
    <s v="Lvl"/>
    <s v="AllPub"/>
    <s v="Inside"/>
    <x v="7"/>
    <s v="Norm"/>
    <x v="0"/>
    <s v="2Story"/>
    <n v="7"/>
    <x v="89"/>
    <n v="2005"/>
    <s v="Gambrel"/>
    <s v="CompShg"/>
    <s v="MetalSd"/>
    <s v="TA"/>
    <s v="BrkTil"/>
    <s v="TA"/>
    <s v="No"/>
    <n v="689"/>
    <s v="Ex"/>
    <s v="Y"/>
    <n v="1378"/>
    <n v="0"/>
    <n v="2"/>
    <n v="3"/>
    <n v="1"/>
    <s v="Gd"/>
    <n v="7"/>
    <n v="1"/>
    <s v="Gd"/>
    <s v="Detchd"/>
    <s v="Unf"/>
    <n v="2"/>
    <n v="360"/>
    <s v="TA"/>
    <s v="N"/>
    <n v="0"/>
    <n v="0"/>
    <n v="116"/>
    <n v="0"/>
    <n v="0"/>
    <n v="0"/>
    <s v="NA"/>
    <s v="NA"/>
    <n v="10"/>
    <x v="0"/>
    <s v="WD"/>
    <s v="Normal"/>
    <x v="306"/>
  </r>
  <r>
    <n v="510"/>
    <n v="20"/>
    <x v="0"/>
    <n v="80"/>
    <n v="9600"/>
    <s v="Pave"/>
    <s v="Reg"/>
    <s v="Lvl"/>
    <s v="AllPub"/>
    <s v="Corner"/>
    <x v="11"/>
    <s v="Norm"/>
    <x v="0"/>
    <s v="1Story"/>
    <n v="5"/>
    <x v="28"/>
    <n v="1959"/>
    <s v="Gable"/>
    <s v="CompShg"/>
    <s v="MetalSd"/>
    <s v="TA"/>
    <s v="CBlock"/>
    <s v="TA"/>
    <s v="No"/>
    <n v="1041"/>
    <s v="Ex"/>
    <s v="Y"/>
    <n v="1041"/>
    <n v="1"/>
    <n v="1"/>
    <n v="3"/>
    <n v="1"/>
    <s v="TA"/>
    <n v="6"/>
    <n v="0"/>
    <s v="NA"/>
    <s v="Attchd"/>
    <s v="RFn"/>
    <n v="1"/>
    <n v="270"/>
    <s v="TA"/>
    <s v="Y"/>
    <n v="224"/>
    <n v="88"/>
    <n v="0"/>
    <n v="0"/>
    <n v="0"/>
    <n v="0"/>
    <s v="NA"/>
    <s v="MnPrv"/>
    <n v="7"/>
    <x v="3"/>
    <s v="WD"/>
    <s v="Normal"/>
    <x v="202"/>
  </r>
  <r>
    <n v="511"/>
    <n v="20"/>
    <x v="0"/>
    <n v="75"/>
    <n v="14559"/>
    <s v="Pave"/>
    <s v="Reg"/>
    <s v="Lvl"/>
    <s v="AllPub"/>
    <s v="Inside"/>
    <x v="11"/>
    <s v="Norm"/>
    <x v="0"/>
    <s v="1Story"/>
    <n v="5"/>
    <x v="23"/>
    <n v="2000"/>
    <s v="Hip"/>
    <s v="CompShg"/>
    <s v="Wd Sdng"/>
    <s v="Gd"/>
    <s v="CBlock"/>
    <s v="TA"/>
    <s v="No"/>
    <n v="1008"/>
    <s v="Ex"/>
    <s v="Y"/>
    <n v="1363"/>
    <n v="1"/>
    <n v="1"/>
    <n v="2"/>
    <n v="1"/>
    <s v="TA"/>
    <n v="6"/>
    <n v="2"/>
    <s v="TA"/>
    <s v="CarPort"/>
    <s v="Unf"/>
    <n v="1"/>
    <n v="288"/>
    <s v="TA"/>
    <s v="Y"/>
    <n v="324"/>
    <n v="42"/>
    <n v="0"/>
    <n v="168"/>
    <n v="0"/>
    <n v="0"/>
    <s v="NA"/>
    <s v="NA"/>
    <n v="6"/>
    <x v="3"/>
    <s v="WD"/>
    <s v="Normal"/>
    <x v="333"/>
  </r>
  <r>
    <n v="512"/>
    <n v="120"/>
    <x v="0"/>
    <n v="40"/>
    <n v="6792"/>
    <s v="Pave"/>
    <s v="IR1"/>
    <s v="Lvl"/>
    <s v="AllPub"/>
    <s v="Inside"/>
    <x v="10"/>
    <s v="Norm"/>
    <x v="3"/>
    <s v="1Story"/>
    <n v="7"/>
    <x v="11"/>
    <n v="2006"/>
    <s v="Gable"/>
    <s v="CompShg"/>
    <s v="VinylSd"/>
    <s v="Gd"/>
    <s v="PConc"/>
    <s v="Gd"/>
    <s v="No"/>
    <n v="1368"/>
    <s v="Ex"/>
    <s v="Y"/>
    <n v="1368"/>
    <n v="0"/>
    <n v="2"/>
    <n v="2"/>
    <n v="1"/>
    <s v="Gd"/>
    <n v="6"/>
    <n v="1"/>
    <s v="Gd"/>
    <s v="Attchd"/>
    <s v="RFn"/>
    <n v="2"/>
    <n v="474"/>
    <s v="TA"/>
    <s v="Y"/>
    <n v="132"/>
    <n v="35"/>
    <n v="0"/>
    <n v="0"/>
    <n v="0"/>
    <n v="0"/>
    <s v="NA"/>
    <s v="NA"/>
    <n v="3"/>
    <x v="2"/>
    <s v="New"/>
    <s v="Partial"/>
    <x v="334"/>
  </r>
  <r>
    <n v="513"/>
    <n v="20"/>
    <x v="0"/>
    <n v="70"/>
    <n v="9100"/>
    <s v="Pave"/>
    <s v="Reg"/>
    <s v="Lvl"/>
    <s v="AllPub"/>
    <s v="Corner"/>
    <x v="11"/>
    <s v="Feedr"/>
    <x v="0"/>
    <s v="1Story"/>
    <n v="5"/>
    <x v="18"/>
    <n v="1958"/>
    <s v="Gable"/>
    <s v="CompShg"/>
    <s v="VinylSd"/>
    <s v="TA"/>
    <s v="CBlock"/>
    <s v="TA"/>
    <s v="No"/>
    <n v="864"/>
    <s v="TA"/>
    <s v="Y"/>
    <n v="864"/>
    <n v="1"/>
    <n v="1"/>
    <n v="3"/>
    <n v="1"/>
    <s v="TA"/>
    <n v="5"/>
    <n v="0"/>
    <s v="NA"/>
    <s v="Detchd"/>
    <s v="Unf"/>
    <n v="2"/>
    <n v="624"/>
    <s v="TA"/>
    <s v="Y"/>
    <n v="0"/>
    <n v="0"/>
    <n v="0"/>
    <n v="0"/>
    <n v="0"/>
    <n v="0"/>
    <s v="NA"/>
    <s v="NA"/>
    <n v="7"/>
    <x v="2"/>
    <s v="WD"/>
    <s v="Normal"/>
    <x v="8"/>
  </r>
  <r>
    <n v="514"/>
    <n v="20"/>
    <x v="0"/>
    <n v="71"/>
    <n v="9187"/>
    <s v="Pave"/>
    <s v="Reg"/>
    <s v="Bnk"/>
    <s v="AllPub"/>
    <s v="Corner"/>
    <x v="4"/>
    <s v="Norm"/>
    <x v="0"/>
    <s v="1Story"/>
    <n v="6"/>
    <x v="33"/>
    <n v="1983"/>
    <s v="Gable"/>
    <s v="CompShg"/>
    <s v="VinylSd"/>
    <s v="TA"/>
    <s v="PConc"/>
    <s v="TA"/>
    <s v="No"/>
    <n v="1084"/>
    <s v="TA"/>
    <s v="Y"/>
    <n v="1080"/>
    <n v="0"/>
    <n v="1.3"/>
    <n v="3"/>
    <n v="1"/>
    <s v="TA"/>
    <n v="5"/>
    <n v="0"/>
    <s v="NA"/>
    <s v="Attchd"/>
    <s v="Unf"/>
    <n v="2"/>
    <n v="484"/>
    <s v="TA"/>
    <s v="Y"/>
    <n v="120"/>
    <n v="0"/>
    <n v="158"/>
    <n v="0"/>
    <n v="0"/>
    <n v="0"/>
    <s v="NA"/>
    <s v="NA"/>
    <n v="6"/>
    <x v="1"/>
    <s v="WD"/>
    <s v="Normal"/>
    <x v="254"/>
  </r>
  <r>
    <n v="515"/>
    <n v="45"/>
    <x v="0"/>
    <n v="55"/>
    <n v="10594"/>
    <s v="Pave"/>
    <s v="Reg"/>
    <s v="Lvl"/>
    <s v="AllPub"/>
    <s v="Inside"/>
    <x v="2"/>
    <s v="Norm"/>
    <x v="0"/>
    <s v="1.5Unf"/>
    <n v="5"/>
    <x v="69"/>
    <n v="1950"/>
    <s v="Gable"/>
    <s v="CompShg"/>
    <s v="Wd Sdng"/>
    <s v="TA"/>
    <s v="BrkTil"/>
    <s v="TA"/>
    <s v="No"/>
    <n v="768"/>
    <s v="Fa"/>
    <s v="N"/>
    <n v="789"/>
    <n v="0"/>
    <n v="1"/>
    <n v="2"/>
    <n v="1"/>
    <s v="TA"/>
    <n v="5"/>
    <n v="0"/>
    <s v="NA"/>
    <s v="Detchd"/>
    <s v="Unf"/>
    <n v="1"/>
    <n v="200"/>
    <s v="Po"/>
    <s v="Y"/>
    <n v="0"/>
    <n v="0"/>
    <n v="112"/>
    <n v="0"/>
    <n v="0"/>
    <n v="0"/>
    <s v="NA"/>
    <s v="MnPrv"/>
    <n v="6"/>
    <x v="1"/>
    <s v="WD"/>
    <s v="Normal"/>
    <x v="335"/>
  </r>
  <r>
    <n v="516"/>
    <n v="20"/>
    <x v="0"/>
    <n v="94"/>
    <n v="12220"/>
    <s v="Pave"/>
    <s v="Reg"/>
    <s v="Lvl"/>
    <s v="AllPub"/>
    <s v="Inside"/>
    <x v="10"/>
    <s v="Norm"/>
    <x v="0"/>
    <s v="1Story"/>
    <n v="10"/>
    <x v="51"/>
    <n v="2009"/>
    <s v="Hip"/>
    <s v="CompShg"/>
    <s v="CmentBd"/>
    <s v="Ex"/>
    <s v="CBlock"/>
    <s v="Ex"/>
    <s v="No"/>
    <n v="2006"/>
    <s v="Ex"/>
    <s v="Y"/>
    <n v="2020"/>
    <n v="1"/>
    <n v="2.2999999999999998"/>
    <n v="3"/>
    <n v="1"/>
    <s v="Ex"/>
    <n v="9"/>
    <n v="1"/>
    <s v="Gd"/>
    <s v="Attchd"/>
    <s v="Fin"/>
    <n v="3"/>
    <n v="900"/>
    <s v="TA"/>
    <s v="Y"/>
    <n v="156"/>
    <n v="54"/>
    <n v="0"/>
    <n v="0"/>
    <n v="0"/>
    <n v="0"/>
    <s v="NA"/>
    <s v="NA"/>
    <n v="9"/>
    <x v="3"/>
    <s v="New"/>
    <s v="Partial"/>
    <x v="336"/>
  </r>
  <r>
    <n v="517"/>
    <n v="80"/>
    <x v="0"/>
    <s v="NA"/>
    <n v="10448"/>
    <s v="Pave"/>
    <s v="IR1"/>
    <s v="Lvl"/>
    <s v="AllPub"/>
    <s v="Corner"/>
    <x v="6"/>
    <s v="Norm"/>
    <x v="0"/>
    <s v="SLvl"/>
    <n v="6"/>
    <x v="41"/>
    <n v="1972"/>
    <s v="Gable"/>
    <s v="CompShg"/>
    <s v="HdBoard"/>
    <s v="TA"/>
    <s v="CBlock"/>
    <s v="TA"/>
    <s v="No"/>
    <n v="689"/>
    <s v="TA"/>
    <s v="Y"/>
    <n v="2119"/>
    <n v="0"/>
    <n v="2.2999999999999998"/>
    <n v="3"/>
    <n v="1"/>
    <s v="TA"/>
    <n v="7"/>
    <n v="1"/>
    <s v="TA"/>
    <s v="Attchd"/>
    <s v="RFn"/>
    <n v="2"/>
    <n v="583"/>
    <s v="TA"/>
    <s v="Y"/>
    <n v="0"/>
    <n v="104"/>
    <n v="0"/>
    <n v="0"/>
    <n v="0"/>
    <n v="0"/>
    <s v="NA"/>
    <s v="GdPrv"/>
    <n v="8"/>
    <x v="3"/>
    <s v="COD"/>
    <s v="Abnorml"/>
    <x v="58"/>
  </r>
  <r>
    <n v="518"/>
    <n v="60"/>
    <x v="0"/>
    <n v="79"/>
    <n v="10208"/>
    <s v="Pave"/>
    <s v="IR1"/>
    <s v="Lvl"/>
    <s v="AllPub"/>
    <s v="Inside"/>
    <x v="3"/>
    <s v="Norm"/>
    <x v="0"/>
    <s v="2Story"/>
    <n v="7"/>
    <x v="92"/>
    <n v="1997"/>
    <s v="Gable"/>
    <s v="CompShg"/>
    <s v="VinylSd"/>
    <s v="Gd"/>
    <s v="PConc"/>
    <s v="Gd"/>
    <s v="No"/>
    <n v="1264"/>
    <s v="Ex"/>
    <s v="Y"/>
    <n v="2344"/>
    <n v="0"/>
    <n v="2.2999999999999998"/>
    <n v="3"/>
    <n v="1"/>
    <s v="Gd"/>
    <n v="7"/>
    <n v="1"/>
    <s v="TA"/>
    <s v="Attchd"/>
    <s v="RFn"/>
    <n v="3"/>
    <n v="889"/>
    <s v="TA"/>
    <s v="Y"/>
    <n v="220"/>
    <n v="0"/>
    <n v="0"/>
    <n v="0"/>
    <n v="0"/>
    <n v="0"/>
    <s v="NA"/>
    <s v="NA"/>
    <n v="7"/>
    <x v="3"/>
    <s v="WD"/>
    <s v="Normal"/>
    <x v="337"/>
  </r>
  <r>
    <n v="519"/>
    <n v="60"/>
    <x v="0"/>
    <s v="NA"/>
    <n v="9531"/>
    <s v="Pave"/>
    <s v="IR1"/>
    <s v="Lvl"/>
    <s v="AllPub"/>
    <s v="CulDSac"/>
    <x v="0"/>
    <s v="Norm"/>
    <x v="0"/>
    <s v="2Story"/>
    <n v="6"/>
    <x v="45"/>
    <n v="1998"/>
    <s v="Gable"/>
    <s v="CompShg"/>
    <s v="VinylSd"/>
    <s v="TA"/>
    <s v="PConc"/>
    <s v="Gd"/>
    <s v="Mn"/>
    <n v="794"/>
    <s v="Ex"/>
    <s v="Y"/>
    <n v="1796"/>
    <n v="1"/>
    <n v="2.2999999999999998"/>
    <n v="3"/>
    <n v="1"/>
    <s v="TA"/>
    <n v="7"/>
    <n v="0"/>
    <s v="NA"/>
    <s v="Attchd"/>
    <s v="RFn"/>
    <n v="2"/>
    <n v="546"/>
    <s v="TA"/>
    <s v="Y"/>
    <n v="0"/>
    <n v="36"/>
    <n v="0"/>
    <n v="0"/>
    <n v="0"/>
    <n v="0"/>
    <s v="NA"/>
    <s v="MnPrv"/>
    <n v="5"/>
    <x v="1"/>
    <s v="WD"/>
    <s v="Normal"/>
    <x v="146"/>
  </r>
  <r>
    <n v="520"/>
    <n v="70"/>
    <x v="0"/>
    <n v="53"/>
    <n v="10918"/>
    <s v="Pave"/>
    <s v="Reg"/>
    <s v="Lvl"/>
    <s v="AllPub"/>
    <s v="Inside"/>
    <x v="2"/>
    <s v="Norm"/>
    <x v="0"/>
    <s v="2Story"/>
    <n v="7"/>
    <x v="69"/>
    <n v="2004"/>
    <s v="Gambrel"/>
    <s v="CompShg"/>
    <s v="MetalSd"/>
    <s v="Gd"/>
    <s v="BrkTil"/>
    <s v="Gd"/>
    <s v="No"/>
    <n v="1276"/>
    <s v="Ex"/>
    <s v="Y"/>
    <n v="2080"/>
    <n v="0"/>
    <n v="1.3"/>
    <n v="3"/>
    <n v="1"/>
    <s v="Gd"/>
    <n v="9"/>
    <n v="2"/>
    <s v="Gd"/>
    <s v="Detchd"/>
    <s v="Unf"/>
    <n v="1"/>
    <n v="282"/>
    <s v="TA"/>
    <s v="Y"/>
    <n v="0"/>
    <n v="0"/>
    <n v="0"/>
    <n v="145"/>
    <n v="0"/>
    <n v="0"/>
    <s v="NA"/>
    <s v="MnPrv"/>
    <n v="6"/>
    <x v="3"/>
    <s v="WD"/>
    <s v="Normal"/>
    <x v="338"/>
  </r>
  <r>
    <n v="521"/>
    <n v="190"/>
    <x v="0"/>
    <n v="60"/>
    <n v="10800"/>
    <s v="Pave"/>
    <s v="Reg"/>
    <s v="Lvl"/>
    <s v="AllPub"/>
    <s v="Inside"/>
    <x v="7"/>
    <s v="Norm"/>
    <x v="1"/>
    <s v="2Story"/>
    <n v="4"/>
    <x v="83"/>
    <n v="2000"/>
    <s v="Gable"/>
    <s v="CompShg"/>
    <s v="MetalSd"/>
    <s v="TA"/>
    <s v="BrkTil"/>
    <s v="NA"/>
    <s v="NA"/>
    <n v="0"/>
    <s v="TA"/>
    <s v="N"/>
    <n v="1294"/>
    <n v="0"/>
    <n v="2"/>
    <n v="3"/>
    <n v="2"/>
    <s v="TA"/>
    <n v="7"/>
    <n v="0"/>
    <s v="NA"/>
    <s v="NA"/>
    <s v="NA"/>
    <n v="0"/>
    <n v="0"/>
    <s v="NA"/>
    <s v="N"/>
    <n v="220"/>
    <n v="114"/>
    <n v="210"/>
    <n v="0"/>
    <n v="0"/>
    <n v="0"/>
    <s v="NA"/>
    <s v="NA"/>
    <n v="8"/>
    <x v="0"/>
    <s v="WD"/>
    <s v="Normal"/>
    <x v="339"/>
  </r>
  <r>
    <n v="522"/>
    <n v="20"/>
    <x v="0"/>
    <n v="90"/>
    <n v="11988"/>
    <s v="Pave"/>
    <s v="IR1"/>
    <s v="Lvl"/>
    <s v="AllPub"/>
    <s v="Corner"/>
    <x v="11"/>
    <s v="Feedr"/>
    <x v="0"/>
    <s v="1Story"/>
    <n v="6"/>
    <x v="24"/>
    <n v="1957"/>
    <s v="Gable"/>
    <s v="CompShg"/>
    <s v="VinylSd"/>
    <s v="TA"/>
    <s v="CBlock"/>
    <s v="TA"/>
    <s v="No"/>
    <n v="1244"/>
    <s v="Ex"/>
    <s v="Y"/>
    <n v="1244"/>
    <n v="0"/>
    <n v="1.3"/>
    <n v="3"/>
    <n v="1"/>
    <s v="TA"/>
    <n v="6"/>
    <n v="2"/>
    <s v="Gd"/>
    <s v="Attchd"/>
    <s v="Unf"/>
    <n v="1"/>
    <n v="336"/>
    <s v="TA"/>
    <s v="Y"/>
    <n v="0"/>
    <n v="40"/>
    <n v="0"/>
    <n v="0"/>
    <n v="0"/>
    <n v="0"/>
    <s v="NA"/>
    <s v="NA"/>
    <n v="5"/>
    <x v="1"/>
    <s v="WD"/>
    <s v="Normal"/>
    <x v="115"/>
  </r>
  <r>
    <n v="523"/>
    <n v="50"/>
    <x v="1"/>
    <n v="50"/>
    <n v="5000"/>
    <s v="Pave"/>
    <s v="Reg"/>
    <s v="Lvl"/>
    <s v="AllPub"/>
    <s v="Corner"/>
    <x v="8"/>
    <s v="Feedr"/>
    <x v="0"/>
    <s v="1.5Fin"/>
    <n v="6"/>
    <x v="81"/>
    <n v="1950"/>
    <s v="Gable"/>
    <s v="CompShg"/>
    <s v="CmentBd"/>
    <s v="TA"/>
    <s v="CBlock"/>
    <s v="TA"/>
    <s v="No"/>
    <n v="1004"/>
    <s v="Ex"/>
    <s v="Y"/>
    <n v="1664"/>
    <n v="0"/>
    <n v="2"/>
    <n v="3"/>
    <n v="1"/>
    <s v="TA"/>
    <n v="7"/>
    <n v="2"/>
    <s v="Gd"/>
    <s v="Detchd"/>
    <s v="Unf"/>
    <n v="2"/>
    <n v="420"/>
    <s v="TA"/>
    <s v="Y"/>
    <n v="0"/>
    <n v="24"/>
    <n v="36"/>
    <n v="0"/>
    <n v="0"/>
    <n v="0"/>
    <s v="NA"/>
    <s v="NA"/>
    <n v="10"/>
    <x v="2"/>
    <s v="WD"/>
    <s v="Normal"/>
    <x v="18"/>
  </r>
  <r>
    <n v="524"/>
    <n v="60"/>
    <x v="0"/>
    <n v="130"/>
    <n v="40094"/>
    <s v="Pave"/>
    <s v="IR1"/>
    <s v="Bnk"/>
    <s v="AllPub"/>
    <s v="Inside"/>
    <x v="15"/>
    <s v="PosN"/>
    <x v="0"/>
    <s v="2Story"/>
    <n v="10"/>
    <x v="22"/>
    <n v="2008"/>
    <s v="Hip"/>
    <s v="CompShg"/>
    <s v="CmentBd"/>
    <s v="Ex"/>
    <s v="PConc"/>
    <s v="Ex"/>
    <s v="Gd"/>
    <n v="3138"/>
    <s v="Ex"/>
    <s v="Y"/>
    <n v="4676"/>
    <n v="1"/>
    <n v="3.3"/>
    <n v="3"/>
    <n v="1"/>
    <s v="Ex"/>
    <n v="11"/>
    <n v="1"/>
    <s v="Gd"/>
    <s v="BuiltIn"/>
    <s v="Fin"/>
    <n v="3"/>
    <n v="884"/>
    <s v="TA"/>
    <s v="Y"/>
    <n v="208"/>
    <n v="406"/>
    <n v="0"/>
    <n v="0"/>
    <n v="0"/>
    <n v="0"/>
    <s v="NA"/>
    <s v="NA"/>
    <n v="10"/>
    <x v="1"/>
    <s v="New"/>
    <s v="Partial"/>
    <x v="340"/>
  </r>
  <r>
    <n v="525"/>
    <n v="60"/>
    <x v="0"/>
    <n v="95"/>
    <n v="11787"/>
    <s v="Pave"/>
    <s v="IR1"/>
    <s v="Lvl"/>
    <s v="AllPub"/>
    <s v="Inside"/>
    <x v="3"/>
    <s v="Norm"/>
    <x v="0"/>
    <s v="2Story"/>
    <n v="7"/>
    <x v="92"/>
    <n v="1997"/>
    <s v="Gable"/>
    <s v="CompShg"/>
    <s v="VinylSd"/>
    <s v="Gd"/>
    <s v="PConc"/>
    <s v="Gd"/>
    <s v="No"/>
    <n v="1379"/>
    <s v="Ex"/>
    <s v="Y"/>
    <n v="2398"/>
    <n v="1"/>
    <n v="2.2999999999999998"/>
    <n v="3"/>
    <n v="1"/>
    <s v="Gd"/>
    <n v="8"/>
    <n v="1"/>
    <s v="TA"/>
    <s v="Attchd"/>
    <s v="Fin"/>
    <n v="3"/>
    <n v="834"/>
    <s v="TA"/>
    <s v="Y"/>
    <n v="239"/>
    <n v="60"/>
    <n v="0"/>
    <n v="0"/>
    <n v="0"/>
    <n v="0"/>
    <s v="NA"/>
    <s v="NA"/>
    <n v="8"/>
    <x v="1"/>
    <s v="WD"/>
    <s v="Normal"/>
    <x v="341"/>
  </r>
  <r>
    <n v="526"/>
    <n v="20"/>
    <x v="3"/>
    <n v="62"/>
    <n v="7500"/>
    <s v="Pave"/>
    <s v="Reg"/>
    <s v="Lvl"/>
    <s v="AllPub"/>
    <s v="Inside"/>
    <x v="5"/>
    <s v="Norm"/>
    <x v="0"/>
    <s v="1Story"/>
    <n v="7"/>
    <x v="11"/>
    <n v="2005"/>
    <s v="Gable"/>
    <s v="CompShg"/>
    <s v="VinylSd"/>
    <s v="Gd"/>
    <s v="PConc"/>
    <s v="Gd"/>
    <s v="No"/>
    <n v="1257"/>
    <s v="Ex"/>
    <s v="Y"/>
    <n v="1266"/>
    <n v="0"/>
    <n v="2"/>
    <n v="3"/>
    <n v="1"/>
    <s v="Gd"/>
    <n v="6"/>
    <n v="1"/>
    <s v="TA"/>
    <s v="Attchd"/>
    <s v="Unf"/>
    <n v="2"/>
    <n v="453"/>
    <s v="TA"/>
    <s v="Y"/>
    <n v="38"/>
    <n v="144"/>
    <n v="0"/>
    <n v="0"/>
    <n v="0"/>
    <n v="0"/>
    <s v="NA"/>
    <s v="NA"/>
    <n v="4"/>
    <x v="2"/>
    <s v="WD"/>
    <s v="Normal"/>
    <x v="105"/>
  </r>
  <r>
    <n v="527"/>
    <n v="20"/>
    <x v="0"/>
    <n v="70"/>
    <n v="13300"/>
    <s v="Pave"/>
    <s v="Reg"/>
    <s v="Lvl"/>
    <s v="AllPub"/>
    <s v="Inside"/>
    <x v="11"/>
    <s v="Norm"/>
    <x v="0"/>
    <s v="1Story"/>
    <n v="5"/>
    <x v="46"/>
    <n v="2000"/>
    <s v="Hip"/>
    <s v="CompShg"/>
    <s v="Wd Sdng"/>
    <s v="TA"/>
    <s v="CBlock"/>
    <s v="Gd"/>
    <s v="No"/>
    <n v="928"/>
    <s v="TA"/>
    <s v="Y"/>
    <n v="928"/>
    <n v="0"/>
    <n v="1"/>
    <n v="2"/>
    <n v="1"/>
    <s v="TA"/>
    <n v="4"/>
    <n v="0"/>
    <s v="NA"/>
    <s v="Attchd"/>
    <s v="Unf"/>
    <n v="1"/>
    <n v="252"/>
    <s v="TA"/>
    <s v="Y"/>
    <n v="261"/>
    <n v="0"/>
    <n v="156"/>
    <n v="0"/>
    <n v="0"/>
    <n v="0"/>
    <s v="NA"/>
    <s v="NA"/>
    <n v="6"/>
    <x v="1"/>
    <s v="WD"/>
    <s v="Normal"/>
    <x v="15"/>
  </r>
  <r>
    <n v="528"/>
    <n v="60"/>
    <x v="0"/>
    <n v="67"/>
    <n v="14948"/>
    <s v="Pave"/>
    <s v="IR1"/>
    <s v="Lvl"/>
    <s v="AllPub"/>
    <s v="Inside"/>
    <x v="10"/>
    <s v="Norm"/>
    <x v="0"/>
    <s v="2Story"/>
    <n v="9"/>
    <x v="74"/>
    <n v="2008"/>
    <s v="Hip"/>
    <s v="CompShg"/>
    <s v="VinylSd"/>
    <s v="Ex"/>
    <s v="PConc"/>
    <s v="Ex"/>
    <s v="Av"/>
    <n v="1452"/>
    <s v="Ex"/>
    <s v="Y"/>
    <n v="2713"/>
    <n v="1"/>
    <n v="2.2999999999999998"/>
    <n v="3"/>
    <n v="1"/>
    <s v="Ex"/>
    <n v="11"/>
    <n v="1"/>
    <s v="Gd"/>
    <s v="Attchd"/>
    <s v="Fin"/>
    <n v="3"/>
    <n v="858"/>
    <s v="TA"/>
    <s v="Y"/>
    <n v="126"/>
    <n v="66"/>
    <n v="0"/>
    <n v="0"/>
    <n v="0"/>
    <n v="0"/>
    <s v="NA"/>
    <s v="NA"/>
    <n v="11"/>
    <x v="0"/>
    <s v="New"/>
    <s v="Partial"/>
    <x v="342"/>
  </r>
  <r>
    <n v="529"/>
    <n v="30"/>
    <x v="0"/>
    <n v="58"/>
    <n v="9098"/>
    <s v="Pave"/>
    <s v="IR1"/>
    <s v="Lvl"/>
    <s v="AllPub"/>
    <s v="Inside"/>
    <x v="15"/>
    <s v="Norm"/>
    <x v="0"/>
    <s v="1Story"/>
    <n v="4"/>
    <x v="26"/>
    <n v="2002"/>
    <s v="Gable"/>
    <s v="CompShg"/>
    <s v="Wd Sdng"/>
    <s v="TA"/>
    <s v="BrkTil"/>
    <s v="TA"/>
    <s v="Mn"/>
    <n v="528"/>
    <s v="Ex"/>
    <s v="Y"/>
    <n v="605"/>
    <n v="1"/>
    <n v="1"/>
    <n v="2"/>
    <n v="1"/>
    <s v="TA"/>
    <n v="5"/>
    <n v="0"/>
    <s v="NA"/>
    <s v="NA"/>
    <s v="NA"/>
    <n v="0"/>
    <n v="0"/>
    <s v="NA"/>
    <s v="N"/>
    <n v="0"/>
    <n v="0"/>
    <n v="144"/>
    <n v="0"/>
    <n v="0"/>
    <n v="0"/>
    <s v="NA"/>
    <s v="NA"/>
    <n v="7"/>
    <x v="1"/>
    <s v="WD"/>
    <s v="Normal"/>
    <x v="324"/>
  </r>
  <r>
    <n v="530"/>
    <n v="20"/>
    <x v="0"/>
    <s v="NA"/>
    <n v="32668"/>
    <s v="Pave"/>
    <s v="IR1"/>
    <s v="Lvl"/>
    <s v="AllPub"/>
    <s v="CulDSac"/>
    <x v="2"/>
    <s v="Norm"/>
    <x v="0"/>
    <s v="1Story"/>
    <n v="6"/>
    <x v="24"/>
    <n v="1975"/>
    <s v="Hip"/>
    <s v="CompShg"/>
    <s v="Stone"/>
    <s v="Gd"/>
    <s v="PConc"/>
    <s v="TA"/>
    <s v="No"/>
    <n v="2035"/>
    <s v="TA"/>
    <s v="Y"/>
    <n v="2515"/>
    <n v="1"/>
    <n v="3"/>
    <n v="4"/>
    <n v="2"/>
    <s v="TA"/>
    <n v="9"/>
    <n v="2"/>
    <s v="TA"/>
    <s v="Attchd"/>
    <s v="RFn"/>
    <n v="2"/>
    <n v="484"/>
    <s v="TA"/>
    <s v="Y"/>
    <n v="0"/>
    <n v="0"/>
    <n v="200"/>
    <n v="0"/>
    <n v="0"/>
    <n v="0"/>
    <s v="NA"/>
    <s v="NA"/>
    <n v="3"/>
    <x v="1"/>
    <s v="WD"/>
    <s v="Alloca"/>
    <x v="343"/>
  </r>
  <r>
    <n v="531"/>
    <n v="80"/>
    <x v="0"/>
    <n v="85"/>
    <n v="10200"/>
    <s v="Pave"/>
    <s v="Reg"/>
    <s v="Lvl"/>
    <s v="AllPub"/>
    <s v="Inside"/>
    <x v="16"/>
    <s v="Norm"/>
    <x v="0"/>
    <s v="SLvl"/>
    <n v="6"/>
    <x v="62"/>
    <n v="1989"/>
    <s v="Gable"/>
    <s v="CompShg"/>
    <s v="HdBoard"/>
    <s v="Gd"/>
    <s v="CBlock"/>
    <s v="Gd"/>
    <s v="Av"/>
    <n v="1461"/>
    <s v="Ex"/>
    <s v="Y"/>
    <n v="1509"/>
    <n v="1"/>
    <n v="2"/>
    <n v="3"/>
    <n v="1"/>
    <s v="Gd"/>
    <n v="5"/>
    <n v="1"/>
    <s v="Fa"/>
    <s v="Attchd"/>
    <s v="RFn"/>
    <n v="2"/>
    <n v="600"/>
    <s v="TA"/>
    <s v="Y"/>
    <n v="224"/>
    <n v="0"/>
    <n v="0"/>
    <n v="0"/>
    <n v="0"/>
    <n v="0"/>
    <s v="NA"/>
    <s v="NA"/>
    <n v="8"/>
    <x v="0"/>
    <s v="WD"/>
    <s v="Abnorml"/>
    <x v="216"/>
  </r>
  <r>
    <n v="532"/>
    <n v="70"/>
    <x v="1"/>
    <n v="60"/>
    <n v="6155"/>
    <s v="Pave"/>
    <s v="IR1"/>
    <s v="Lvl"/>
    <s v="AllPub"/>
    <s v="FR3"/>
    <x v="8"/>
    <s v="RRNn"/>
    <x v="0"/>
    <s v="2Story"/>
    <n v="6"/>
    <x v="26"/>
    <n v="1999"/>
    <s v="Gable"/>
    <s v="CompShg"/>
    <s v="Wd Sdng"/>
    <s v="TA"/>
    <s v="BrkTil"/>
    <s v="Fa"/>
    <s v="Mn"/>
    <n v="611"/>
    <s v="Ex"/>
    <s v="Y"/>
    <n v="1362"/>
    <n v="0"/>
    <n v="2"/>
    <n v="3"/>
    <n v="1"/>
    <s v="TA"/>
    <n v="6"/>
    <n v="0"/>
    <s v="NA"/>
    <s v="Detchd"/>
    <s v="Fin"/>
    <n v="2"/>
    <n v="502"/>
    <s v="TA"/>
    <s v="Y"/>
    <n v="0"/>
    <n v="0"/>
    <n v="84"/>
    <n v="0"/>
    <n v="0"/>
    <n v="0"/>
    <s v="NA"/>
    <s v="NA"/>
    <n v="6"/>
    <x v="0"/>
    <s v="WD"/>
    <s v="Normal"/>
    <x v="113"/>
  </r>
  <r>
    <n v="533"/>
    <n v="20"/>
    <x v="0"/>
    <n v="60"/>
    <n v="7200"/>
    <s v="Pave"/>
    <s v="Reg"/>
    <s v="Lvl"/>
    <s v="AllPub"/>
    <s v="Inside"/>
    <x v="11"/>
    <s v="Norm"/>
    <x v="0"/>
    <s v="1Story"/>
    <n v="5"/>
    <x v="32"/>
    <n v="2007"/>
    <s v="Gable"/>
    <s v="CompShg"/>
    <s v="VinylSd"/>
    <s v="TA"/>
    <s v="Slab"/>
    <s v="NA"/>
    <s v="NA"/>
    <n v="0"/>
    <s v="Ex"/>
    <s v="Y"/>
    <n v="827"/>
    <n v="0"/>
    <n v="1"/>
    <n v="2"/>
    <n v="1"/>
    <s v="TA"/>
    <n v="5"/>
    <n v="1"/>
    <s v="Po"/>
    <s v="Detchd"/>
    <s v="Unf"/>
    <n v="1"/>
    <n v="392"/>
    <s v="TA"/>
    <s v="Y"/>
    <n v="0"/>
    <n v="0"/>
    <n v="0"/>
    <n v="0"/>
    <n v="0"/>
    <n v="0"/>
    <s v="NA"/>
    <s v="NA"/>
    <n v="4"/>
    <x v="4"/>
    <s v="WD"/>
    <s v="Normal"/>
    <x v="344"/>
  </r>
  <r>
    <n v="534"/>
    <n v="20"/>
    <x v="0"/>
    <n v="50"/>
    <n v="5000"/>
    <s v="Pave"/>
    <s v="Reg"/>
    <s v="Low"/>
    <s v="AllPub"/>
    <s v="Inside"/>
    <x v="8"/>
    <s v="Norm"/>
    <x v="0"/>
    <s v="1Story"/>
    <n v="1"/>
    <x v="94"/>
    <n v="1950"/>
    <s v="Gable"/>
    <s v="CompShg"/>
    <s v="VinylSd"/>
    <s v="Fa"/>
    <s v="Slab"/>
    <s v="NA"/>
    <s v="NA"/>
    <n v="0"/>
    <s v="Fa"/>
    <s v="N"/>
    <n v="334"/>
    <n v="0"/>
    <n v="1"/>
    <n v="1"/>
    <n v="1"/>
    <s v="Fa"/>
    <n v="2"/>
    <n v="0"/>
    <s v="NA"/>
    <s v="NA"/>
    <s v="NA"/>
    <n v="0"/>
    <n v="0"/>
    <s v="NA"/>
    <s v="N"/>
    <n v="0"/>
    <n v="0"/>
    <n v="0"/>
    <n v="0"/>
    <n v="0"/>
    <n v="0"/>
    <s v="NA"/>
    <s v="NA"/>
    <n v="1"/>
    <x v="1"/>
    <s v="WD"/>
    <s v="Normal"/>
    <x v="345"/>
  </r>
  <r>
    <n v="535"/>
    <n v="60"/>
    <x v="0"/>
    <n v="74"/>
    <n v="9056"/>
    <s v="Pave"/>
    <s v="IR1"/>
    <s v="Lvl"/>
    <s v="AllPub"/>
    <s v="Inside"/>
    <x v="17"/>
    <s v="Norm"/>
    <x v="0"/>
    <s v="2Story"/>
    <n v="8"/>
    <x v="6"/>
    <n v="2004"/>
    <s v="Gable"/>
    <s v="CompShg"/>
    <s v="VinylSd"/>
    <s v="Gd"/>
    <s v="PConc"/>
    <s v="Ex"/>
    <s v="Av"/>
    <n v="707"/>
    <s v="Ex"/>
    <s v="Y"/>
    <n v="1414"/>
    <n v="0"/>
    <n v="2.2999999999999998"/>
    <n v="3"/>
    <n v="1"/>
    <s v="Gd"/>
    <n v="6"/>
    <n v="1"/>
    <s v="Gd"/>
    <s v="Attchd"/>
    <s v="Fin"/>
    <n v="2"/>
    <n v="403"/>
    <s v="TA"/>
    <s v="Y"/>
    <n v="100"/>
    <n v="35"/>
    <n v="0"/>
    <n v="0"/>
    <n v="0"/>
    <n v="0"/>
    <s v="NA"/>
    <s v="NA"/>
    <n v="10"/>
    <x v="2"/>
    <s v="WD"/>
    <s v="Normal"/>
    <x v="94"/>
  </r>
  <r>
    <n v="536"/>
    <n v="190"/>
    <x v="0"/>
    <n v="70"/>
    <n v="7000"/>
    <s v="Pave"/>
    <s v="Reg"/>
    <s v="Lvl"/>
    <s v="AllPub"/>
    <s v="Inside"/>
    <x v="15"/>
    <s v="Norm"/>
    <x v="1"/>
    <s v="2Story"/>
    <n v="5"/>
    <x v="48"/>
    <n v="1991"/>
    <s v="Gable"/>
    <s v="CompShg"/>
    <s v="MetalSd"/>
    <s v="TA"/>
    <s v="CBlock"/>
    <s v="Gd"/>
    <s v="Gd"/>
    <n v="1117"/>
    <s v="TA"/>
    <s v="Y"/>
    <n v="1347"/>
    <n v="1"/>
    <n v="1"/>
    <n v="3"/>
    <n v="1"/>
    <s v="TA"/>
    <n v="5"/>
    <n v="0"/>
    <s v="NA"/>
    <s v="NA"/>
    <s v="NA"/>
    <n v="0"/>
    <n v="0"/>
    <s v="NA"/>
    <s v="N"/>
    <n v="85"/>
    <n v="0"/>
    <n v="148"/>
    <n v="0"/>
    <n v="0"/>
    <n v="0"/>
    <s v="NA"/>
    <s v="NA"/>
    <n v="1"/>
    <x v="0"/>
    <s v="WD"/>
    <s v="Normal"/>
    <x v="344"/>
  </r>
  <r>
    <n v="537"/>
    <n v="60"/>
    <x v="0"/>
    <n v="57"/>
    <n v="8924"/>
    <s v="Pave"/>
    <s v="IR1"/>
    <s v="Lvl"/>
    <s v="AllPub"/>
    <s v="CulDSac"/>
    <x v="0"/>
    <s v="Norm"/>
    <x v="0"/>
    <s v="2Story"/>
    <n v="7"/>
    <x v="45"/>
    <n v="1999"/>
    <s v="Gable"/>
    <s v="CompShg"/>
    <s v="VinylSd"/>
    <s v="TA"/>
    <s v="PConc"/>
    <s v="Gd"/>
    <s v="Av"/>
    <n v="880"/>
    <s v="Ex"/>
    <s v="Y"/>
    <n v="1724"/>
    <n v="0"/>
    <n v="2.2999999999999998"/>
    <n v="3"/>
    <n v="1"/>
    <s v="Gd"/>
    <n v="8"/>
    <n v="0"/>
    <s v="NA"/>
    <s v="Attchd"/>
    <s v="Fin"/>
    <n v="2"/>
    <n v="527"/>
    <s v="TA"/>
    <s v="Y"/>
    <n v="120"/>
    <n v="155"/>
    <n v="0"/>
    <n v="0"/>
    <n v="0"/>
    <n v="0"/>
    <s v="NA"/>
    <s v="NA"/>
    <n v="7"/>
    <x v="0"/>
    <s v="WD"/>
    <s v="Normal"/>
    <x v="304"/>
  </r>
  <r>
    <n v="538"/>
    <n v="20"/>
    <x v="0"/>
    <s v="NA"/>
    <n v="12735"/>
    <s v="Pave"/>
    <s v="IR1"/>
    <s v="Lvl"/>
    <s v="AllPub"/>
    <s v="FR2"/>
    <x v="11"/>
    <s v="Norm"/>
    <x v="0"/>
    <s v="1Story"/>
    <n v="4"/>
    <x v="41"/>
    <n v="1972"/>
    <s v="Hip"/>
    <s v="CompShg"/>
    <s v="MetalSd"/>
    <s v="TA"/>
    <s v="CBlock"/>
    <s v="TA"/>
    <s v="No"/>
    <n v="864"/>
    <s v="TA"/>
    <s v="Y"/>
    <n v="864"/>
    <n v="0"/>
    <n v="1"/>
    <n v="3"/>
    <n v="1"/>
    <s v="TA"/>
    <n v="5"/>
    <n v="0"/>
    <s v="NA"/>
    <s v="Detchd"/>
    <s v="Unf"/>
    <n v="2"/>
    <n v="576"/>
    <s v="TA"/>
    <s v="Y"/>
    <n v="216"/>
    <n v="0"/>
    <n v="0"/>
    <n v="0"/>
    <n v="0"/>
    <n v="0"/>
    <s v="NA"/>
    <s v="MnWw"/>
    <n v="4"/>
    <x v="0"/>
    <s v="COD"/>
    <s v="Normal"/>
    <x v="346"/>
  </r>
  <r>
    <n v="539"/>
    <n v="20"/>
    <x v="0"/>
    <s v="NA"/>
    <n v="11553"/>
    <s v="Pave"/>
    <s v="IR1"/>
    <s v="Lvl"/>
    <s v="AllPub"/>
    <s v="Inside"/>
    <x v="9"/>
    <s v="Norm"/>
    <x v="0"/>
    <s v="1Story"/>
    <n v="5"/>
    <x v="21"/>
    <n v="1968"/>
    <s v="Hip"/>
    <s v="CompShg"/>
    <s v="Plywood"/>
    <s v="TA"/>
    <s v="CBlock"/>
    <s v="TA"/>
    <s v="No"/>
    <n v="1051"/>
    <s v="TA"/>
    <s v="Y"/>
    <n v="1159"/>
    <n v="0"/>
    <n v="1.3"/>
    <n v="3"/>
    <n v="1"/>
    <s v="TA"/>
    <n v="7"/>
    <n v="1"/>
    <s v="Fa"/>
    <s v="Attchd"/>
    <s v="Unf"/>
    <n v="1"/>
    <n v="336"/>
    <s v="TA"/>
    <s v="Y"/>
    <n v="466"/>
    <n v="0"/>
    <n v="0"/>
    <n v="0"/>
    <n v="0"/>
    <n v="0"/>
    <s v="NA"/>
    <s v="NA"/>
    <n v="7"/>
    <x v="2"/>
    <s v="WD"/>
    <s v="Normal"/>
    <x v="58"/>
  </r>
  <r>
    <n v="540"/>
    <n v="20"/>
    <x v="0"/>
    <s v="NA"/>
    <n v="11423"/>
    <s v="Pave"/>
    <s v="Reg"/>
    <s v="Lvl"/>
    <s v="AllPub"/>
    <s v="Inside"/>
    <x v="0"/>
    <s v="Norm"/>
    <x v="0"/>
    <s v="1Story"/>
    <n v="8"/>
    <x v="2"/>
    <n v="2002"/>
    <s v="Gable"/>
    <s v="CompShg"/>
    <s v="VinylSd"/>
    <s v="Gd"/>
    <s v="PConc"/>
    <s v="Gd"/>
    <s v="Av"/>
    <n v="1581"/>
    <s v="Ex"/>
    <s v="Y"/>
    <n v="1601"/>
    <n v="1"/>
    <n v="2"/>
    <n v="3"/>
    <n v="1"/>
    <s v="Gd"/>
    <n v="6"/>
    <n v="1"/>
    <s v="TA"/>
    <s v="Attchd"/>
    <s v="RFn"/>
    <n v="2"/>
    <n v="670"/>
    <s v="TA"/>
    <s v="Y"/>
    <n v="180"/>
    <n v="0"/>
    <n v="0"/>
    <n v="0"/>
    <n v="0"/>
    <n v="0"/>
    <s v="NA"/>
    <s v="MnPrv"/>
    <n v="5"/>
    <x v="4"/>
    <s v="WD"/>
    <s v="Normal"/>
    <x v="347"/>
  </r>
  <r>
    <n v="541"/>
    <n v="20"/>
    <x v="0"/>
    <n v="85"/>
    <n v="14601"/>
    <s v="Pave"/>
    <s v="Reg"/>
    <s v="Lvl"/>
    <s v="AllPub"/>
    <s v="Inside"/>
    <x v="16"/>
    <s v="Norm"/>
    <x v="0"/>
    <s v="1Story"/>
    <n v="9"/>
    <x v="13"/>
    <n v="2006"/>
    <s v="Hip"/>
    <s v="CompShg"/>
    <s v="VinylSd"/>
    <s v="Ex"/>
    <s v="PConc"/>
    <s v="Ex"/>
    <s v="Av"/>
    <n v="1838"/>
    <s v="Ex"/>
    <s v="Y"/>
    <n v="1838"/>
    <n v="1"/>
    <n v="2"/>
    <n v="2"/>
    <n v="1"/>
    <s v="Ex"/>
    <n v="8"/>
    <n v="1"/>
    <s v="Gd"/>
    <s v="Attchd"/>
    <s v="Fin"/>
    <n v="3"/>
    <n v="765"/>
    <s v="TA"/>
    <s v="Y"/>
    <n v="270"/>
    <n v="68"/>
    <n v="0"/>
    <n v="0"/>
    <n v="0"/>
    <n v="0"/>
    <s v="NA"/>
    <s v="NA"/>
    <n v="3"/>
    <x v="3"/>
    <s v="WD"/>
    <s v="Normal"/>
    <x v="155"/>
  </r>
  <r>
    <n v="542"/>
    <n v="60"/>
    <x v="0"/>
    <s v="NA"/>
    <n v="11000"/>
    <s v="Pave"/>
    <s v="Reg"/>
    <s v="Lvl"/>
    <s v="AllPub"/>
    <s v="FR2"/>
    <x v="3"/>
    <s v="Norm"/>
    <x v="0"/>
    <s v="2Story"/>
    <n v="8"/>
    <x v="4"/>
    <n v="2000"/>
    <s v="Gable"/>
    <s v="CompShg"/>
    <s v="VinylSd"/>
    <s v="Gd"/>
    <s v="PConc"/>
    <s v="Gd"/>
    <s v="No"/>
    <n v="969"/>
    <s v="Ex"/>
    <s v="Y"/>
    <n v="2285"/>
    <n v="0"/>
    <n v="2.2999999999999998"/>
    <n v="4"/>
    <n v="1"/>
    <s v="Gd"/>
    <n v="8"/>
    <n v="1"/>
    <s v="TA"/>
    <s v="BuiltIn"/>
    <s v="Fin"/>
    <n v="3"/>
    <n v="648"/>
    <s v="TA"/>
    <s v="Y"/>
    <n v="0"/>
    <n v="56"/>
    <n v="0"/>
    <n v="0"/>
    <n v="0"/>
    <n v="0"/>
    <s v="NA"/>
    <s v="NA"/>
    <n v="6"/>
    <x v="1"/>
    <s v="WD"/>
    <s v="Normal"/>
    <x v="348"/>
  </r>
  <r>
    <n v="543"/>
    <n v="20"/>
    <x v="0"/>
    <n v="78"/>
    <n v="10140"/>
    <s v="Pave"/>
    <s v="Reg"/>
    <s v="Lvl"/>
    <s v="AllPub"/>
    <s v="Inside"/>
    <x v="6"/>
    <s v="RRAn"/>
    <x v="0"/>
    <s v="1Story"/>
    <n v="7"/>
    <x v="45"/>
    <n v="1999"/>
    <s v="Hip"/>
    <s v="CompShg"/>
    <s v="VinylSd"/>
    <s v="Gd"/>
    <s v="PConc"/>
    <s v="Ex"/>
    <s v="No"/>
    <n v="1650"/>
    <s v="Ex"/>
    <s v="Y"/>
    <n v="1680"/>
    <n v="1"/>
    <n v="2"/>
    <n v="3"/>
    <n v="1"/>
    <s v="Gd"/>
    <n v="7"/>
    <n v="1"/>
    <s v="TA"/>
    <s v="Attchd"/>
    <s v="Fin"/>
    <n v="2"/>
    <n v="583"/>
    <s v="TA"/>
    <s v="Y"/>
    <n v="78"/>
    <n v="73"/>
    <n v="0"/>
    <n v="0"/>
    <n v="0"/>
    <n v="0"/>
    <s v="NA"/>
    <s v="NA"/>
    <n v="6"/>
    <x v="3"/>
    <s v="WD"/>
    <s v="Normal"/>
    <x v="349"/>
  </r>
  <r>
    <n v="544"/>
    <n v="120"/>
    <x v="4"/>
    <n v="34"/>
    <n v="4058"/>
    <s v="Pave"/>
    <s v="Reg"/>
    <s v="Lvl"/>
    <s v="AllPub"/>
    <s v="Inside"/>
    <x v="11"/>
    <s v="Norm"/>
    <x v="3"/>
    <s v="SFoyer"/>
    <n v="7"/>
    <x v="45"/>
    <n v="1998"/>
    <s v="Gable"/>
    <s v="CompShg"/>
    <s v="MetalSd"/>
    <s v="TA"/>
    <s v="PConc"/>
    <s v="Gd"/>
    <s v="Av"/>
    <n v="723"/>
    <s v="Ex"/>
    <s v="Y"/>
    <n v="767"/>
    <n v="1"/>
    <n v="1"/>
    <n v="1"/>
    <n v="1"/>
    <s v="TA"/>
    <n v="4"/>
    <n v="0"/>
    <s v="NA"/>
    <s v="Attchd"/>
    <s v="Fin"/>
    <n v="1"/>
    <n v="367"/>
    <s v="TA"/>
    <s v="Y"/>
    <n v="120"/>
    <n v="40"/>
    <n v="0"/>
    <n v="0"/>
    <n v="0"/>
    <n v="0"/>
    <s v="NA"/>
    <s v="NA"/>
    <n v="6"/>
    <x v="1"/>
    <s v="WD"/>
    <s v="Normal"/>
    <x v="325"/>
  </r>
  <r>
    <n v="545"/>
    <n v="60"/>
    <x v="0"/>
    <n v="58"/>
    <n v="17104"/>
    <s v="Pave"/>
    <s v="IR1"/>
    <s v="Lvl"/>
    <s v="AllPub"/>
    <s v="Inside"/>
    <x v="17"/>
    <s v="Norm"/>
    <x v="0"/>
    <s v="2Story"/>
    <n v="7"/>
    <x v="13"/>
    <n v="2006"/>
    <s v="Gable"/>
    <s v="CompShg"/>
    <s v="VinylSd"/>
    <s v="Gd"/>
    <s v="PConc"/>
    <s v="Gd"/>
    <s v="Av"/>
    <n v="654"/>
    <s v="Ex"/>
    <s v="Y"/>
    <n v="1496"/>
    <n v="1"/>
    <n v="2.2999999999999998"/>
    <n v="3"/>
    <n v="1"/>
    <s v="Gd"/>
    <n v="7"/>
    <n v="1"/>
    <s v="Gd"/>
    <s v="Attchd"/>
    <s v="RFn"/>
    <n v="2"/>
    <n v="426"/>
    <s v="TA"/>
    <s v="Y"/>
    <n v="100"/>
    <n v="24"/>
    <n v="0"/>
    <n v="0"/>
    <n v="0"/>
    <n v="0"/>
    <s v="NA"/>
    <s v="NA"/>
    <n v="9"/>
    <x v="2"/>
    <s v="New"/>
    <s v="Partial"/>
    <x v="350"/>
  </r>
  <r>
    <n v="546"/>
    <n v="50"/>
    <x v="0"/>
    <s v="NA"/>
    <n v="13837"/>
    <s v="Pave"/>
    <s v="IR1"/>
    <s v="Lvl"/>
    <s v="AllPub"/>
    <s v="Corner"/>
    <x v="6"/>
    <s v="Norm"/>
    <x v="0"/>
    <s v="1.5Fin"/>
    <n v="7"/>
    <x v="62"/>
    <n v="1988"/>
    <s v="Gable"/>
    <s v="CompShg"/>
    <s v="HdBoard"/>
    <s v="Gd"/>
    <s v="PConc"/>
    <s v="Gd"/>
    <s v="No"/>
    <n v="1204"/>
    <s v="Gd"/>
    <s v="Y"/>
    <n v="2183"/>
    <n v="0"/>
    <n v="2.2999999999999998"/>
    <n v="4"/>
    <n v="1"/>
    <s v="Gd"/>
    <n v="9"/>
    <n v="0"/>
    <s v="NA"/>
    <s v="Attchd"/>
    <s v="Unf"/>
    <n v="3"/>
    <n v="786"/>
    <s v="TA"/>
    <s v="Y"/>
    <n v="0"/>
    <n v="0"/>
    <n v="0"/>
    <n v="0"/>
    <n v="0"/>
    <n v="0"/>
    <s v="NA"/>
    <s v="NA"/>
    <n v="2"/>
    <x v="2"/>
    <s v="WD"/>
    <s v="Normal"/>
    <x v="351"/>
  </r>
  <r>
    <n v="547"/>
    <n v="50"/>
    <x v="0"/>
    <n v="70"/>
    <n v="8737"/>
    <s v="Pave"/>
    <s v="IR1"/>
    <s v="Bnk"/>
    <s v="AllPub"/>
    <s v="Inside"/>
    <x v="8"/>
    <s v="Norm"/>
    <x v="0"/>
    <s v="1.5Fin"/>
    <n v="6"/>
    <x v="66"/>
    <n v="1950"/>
    <s v="Gable"/>
    <s v="CompShg"/>
    <s v="Wd Sdng"/>
    <s v="TA"/>
    <s v="BrkTil"/>
    <s v="Gd"/>
    <s v="No"/>
    <n v="1065"/>
    <s v="Ex"/>
    <s v="Y"/>
    <n v="1635"/>
    <n v="0"/>
    <n v="1.3"/>
    <n v="3"/>
    <n v="1"/>
    <s v="TA"/>
    <n v="6"/>
    <n v="1"/>
    <s v="Gd"/>
    <s v="Detchd"/>
    <s v="Unf"/>
    <n v="2"/>
    <n v="440"/>
    <s v="TA"/>
    <s v="Y"/>
    <n v="0"/>
    <n v="38"/>
    <n v="0"/>
    <n v="0"/>
    <n v="144"/>
    <n v="0"/>
    <s v="NA"/>
    <s v="NA"/>
    <n v="5"/>
    <x v="1"/>
    <s v="WD"/>
    <s v="Normal"/>
    <x v="171"/>
  </r>
  <r>
    <n v="548"/>
    <n v="85"/>
    <x v="0"/>
    <n v="54"/>
    <n v="7244"/>
    <s v="Pave"/>
    <s v="Reg"/>
    <s v="Lvl"/>
    <s v="AllPub"/>
    <s v="Inside"/>
    <x v="4"/>
    <s v="Norm"/>
    <x v="0"/>
    <s v="SFoyer"/>
    <n v="5"/>
    <x v="16"/>
    <n v="1970"/>
    <s v="Gable"/>
    <s v="CompShg"/>
    <s v="VinylSd"/>
    <s v="TA"/>
    <s v="CBlock"/>
    <s v="Gd"/>
    <s v="Av"/>
    <n v="768"/>
    <s v="Ex"/>
    <s v="Y"/>
    <n v="768"/>
    <n v="1"/>
    <n v="1"/>
    <n v="2"/>
    <n v="1"/>
    <s v="TA"/>
    <n v="5"/>
    <n v="0"/>
    <s v="NA"/>
    <s v="Detchd"/>
    <s v="Unf"/>
    <n v="2"/>
    <n v="624"/>
    <s v="TA"/>
    <s v="Y"/>
    <n v="104"/>
    <n v="0"/>
    <n v="0"/>
    <n v="0"/>
    <n v="0"/>
    <n v="0"/>
    <s v="NA"/>
    <s v="NA"/>
    <n v="4"/>
    <x v="1"/>
    <s v="WD"/>
    <s v="Normal"/>
    <x v="10"/>
  </r>
  <r>
    <n v="549"/>
    <n v="20"/>
    <x v="1"/>
    <n v="49"/>
    <n v="8235"/>
    <s v="Pave"/>
    <s v="IR1"/>
    <s v="HLS"/>
    <s v="AllPub"/>
    <s v="Inside"/>
    <x v="7"/>
    <s v="Feedr"/>
    <x v="0"/>
    <s v="1Story"/>
    <n v="5"/>
    <x v="32"/>
    <n v="1995"/>
    <s v="Gable"/>
    <s v="CompShg"/>
    <s v="MetalSd"/>
    <s v="TA"/>
    <s v="CBlock"/>
    <s v="TA"/>
    <s v="No"/>
    <n v="825"/>
    <s v="TA"/>
    <s v="Y"/>
    <n v="825"/>
    <n v="1"/>
    <n v="1"/>
    <n v="2"/>
    <n v="1"/>
    <s v="TA"/>
    <n v="4"/>
    <n v="0"/>
    <s v="NA"/>
    <s v="Detchd"/>
    <s v="RFn"/>
    <n v="2"/>
    <n v="720"/>
    <s v="TA"/>
    <s v="Y"/>
    <n v="140"/>
    <n v="50"/>
    <n v="0"/>
    <n v="0"/>
    <n v="0"/>
    <n v="0"/>
    <s v="NA"/>
    <s v="MnPrv"/>
    <n v="6"/>
    <x v="0"/>
    <s v="WD"/>
    <s v="Normal"/>
    <x v="122"/>
  </r>
  <r>
    <n v="550"/>
    <n v="60"/>
    <x v="3"/>
    <n v="75"/>
    <n v="9375"/>
    <s v="Pave"/>
    <s v="Reg"/>
    <s v="Lvl"/>
    <s v="AllPub"/>
    <s v="Inside"/>
    <x v="5"/>
    <s v="Norm"/>
    <x v="0"/>
    <s v="2Story"/>
    <n v="7"/>
    <x v="0"/>
    <n v="2004"/>
    <s v="Gable"/>
    <s v="CompShg"/>
    <s v="VinylSd"/>
    <s v="Gd"/>
    <s v="PConc"/>
    <s v="Gd"/>
    <s v="No"/>
    <n v="912"/>
    <s v="Ex"/>
    <s v="Y"/>
    <n v="2094"/>
    <n v="0"/>
    <n v="2.2999999999999998"/>
    <n v="4"/>
    <n v="1"/>
    <s v="Gd"/>
    <n v="8"/>
    <n v="1"/>
    <s v="Gd"/>
    <s v="BuiltIn"/>
    <s v="Fin"/>
    <n v="2"/>
    <n v="615"/>
    <s v="TA"/>
    <s v="Y"/>
    <n v="182"/>
    <n v="182"/>
    <n v="0"/>
    <n v="0"/>
    <n v="0"/>
    <n v="0"/>
    <s v="NA"/>
    <s v="NA"/>
    <n v="11"/>
    <x v="3"/>
    <s v="WD"/>
    <s v="Normal"/>
    <x v="352"/>
  </r>
  <r>
    <n v="551"/>
    <n v="120"/>
    <x v="0"/>
    <n v="53"/>
    <n v="4043"/>
    <s v="Pave"/>
    <s v="Reg"/>
    <s v="Lvl"/>
    <s v="AllPub"/>
    <s v="Inside"/>
    <x v="20"/>
    <s v="Norm"/>
    <x v="3"/>
    <s v="1Story"/>
    <n v="6"/>
    <x v="54"/>
    <n v="1977"/>
    <s v="Gable"/>
    <s v="CompShg"/>
    <s v="Plywood"/>
    <s v="TA"/>
    <s v="CBlock"/>
    <s v="Gd"/>
    <s v="No"/>
    <n v="1069"/>
    <s v="TA"/>
    <s v="Y"/>
    <n v="1069"/>
    <n v="0"/>
    <n v="2"/>
    <n v="2"/>
    <n v="1"/>
    <s v="TA"/>
    <n v="4"/>
    <n v="0"/>
    <s v="NA"/>
    <s v="Attchd"/>
    <s v="RFn"/>
    <n v="2"/>
    <n v="440"/>
    <s v="TA"/>
    <s v="Y"/>
    <n v="0"/>
    <n v="55"/>
    <n v="0"/>
    <n v="200"/>
    <n v="0"/>
    <n v="0"/>
    <s v="NA"/>
    <s v="NA"/>
    <n v="10"/>
    <x v="0"/>
    <s v="COD"/>
    <s v="Abnorml"/>
    <x v="3"/>
  </r>
  <r>
    <n v="552"/>
    <n v="20"/>
    <x v="1"/>
    <n v="50"/>
    <n v="6000"/>
    <s v="Pave"/>
    <s v="Reg"/>
    <s v="Lvl"/>
    <s v="AllPub"/>
    <s v="Inside"/>
    <x v="7"/>
    <s v="Norm"/>
    <x v="0"/>
    <s v="1Story"/>
    <n v="5"/>
    <x v="24"/>
    <n v="1957"/>
    <s v="Hip"/>
    <s v="CompShg"/>
    <s v="BrkFace"/>
    <s v="TA"/>
    <s v="CBlock"/>
    <s v="TA"/>
    <s v="No"/>
    <n v="928"/>
    <s v="Gd"/>
    <s v="Y"/>
    <n v="928"/>
    <n v="0"/>
    <n v="1"/>
    <n v="3"/>
    <n v="1"/>
    <s v="TA"/>
    <n v="5"/>
    <n v="0"/>
    <s v="NA"/>
    <s v="Attchd"/>
    <s v="Fin"/>
    <n v="1"/>
    <n v="288"/>
    <s v="TA"/>
    <s v="Y"/>
    <n v="0"/>
    <n v="0"/>
    <n v="0"/>
    <n v="0"/>
    <n v="0"/>
    <n v="0"/>
    <s v="NA"/>
    <s v="NA"/>
    <n v="6"/>
    <x v="0"/>
    <s v="WD"/>
    <s v="Normal"/>
    <x v="353"/>
  </r>
  <r>
    <n v="553"/>
    <n v="20"/>
    <x v="0"/>
    <n v="87"/>
    <n v="11146"/>
    <s v="Pave"/>
    <s v="IR1"/>
    <s v="Lvl"/>
    <s v="AllPub"/>
    <s v="Inside"/>
    <x v="10"/>
    <s v="Norm"/>
    <x v="0"/>
    <s v="1Story"/>
    <n v="8"/>
    <x v="13"/>
    <n v="2006"/>
    <s v="Gable"/>
    <s v="CompShg"/>
    <s v="VinylSd"/>
    <s v="Gd"/>
    <s v="PConc"/>
    <s v="Ex"/>
    <s v="Av"/>
    <n v="1709"/>
    <s v="Ex"/>
    <s v="Y"/>
    <n v="1717"/>
    <n v="0"/>
    <n v="2"/>
    <n v="3"/>
    <n v="1"/>
    <s v="Gd"/>
    <n v="7"/>
    <n v="1"/>
    <s v="Gd"/>
    <s v="Attchd"/>
    <s v="RFn"/>
    <n v="3"/>
    <n v="908"/>
    <s v="TA"/>
    <s v="Y"/>
    <n v="169"/>
    <n v="39"/>
    <n v="0"/>
    <n v="0"/>
    <n v="0"/>
    <n v="0"/>
    <s v="NA"/>
    <s v="NA"/>
    <n v="7"/>
    <x v="3"/>
    <s v="WD"/>
    <s v="Normal"/>
    <x v="354"/>
  </r>
  <r>
    <n v="554"/>
    <n v="20"/>
    <x v="0"/>
    <n v="67"/>
    <n v="8777"/>
    <s v="Pave"/>
    <s v="Reg"/>
    <s v="Lvl"/>
    <s v="AllPub"/>
    <s v="Inside"/>
    <x v="15"/>
    <s v="Feedr"/>
    <x v="0"/>
    <s v="1Story"/>
    <n v="4"/>
    <x v="87"/>
    <n v="2003"/>
    <s v="Gable"/>
    <s v="CompShg"/>
    <s v="VinylSd"/>
    <s v="TA"/>
    <s v="CBlock"/>
    <s v="NA"/>
    <s v="NA"/>
    <n v="0"/>
    <s v="Ex"/>
    <s v="Y"/>
    <n v="1126"/>
    <n v="0"/>
    <n v="2"/>
    <n v="2"/>
    <n v="1"/>
    <s v="Gd"/>
    <n v="5"/>
    <n v="0"/>
    <s v="NA"/>
    <s v="Detchd"/>
    <s v="Fin"/>
    <n v="2"/>
    <n v="520"/>
    <s v="TA"/>
    <s v="N"/>
    <n v="0"/>
    <n v="96"/>
    <n v="0"/>
    <n v="0"/>
    <n v="0"/>
    <n v="0"/>
    <s v="NA"/>
    <s v="MnPrv"/>
    <n v="5"/>
    <x v="3"/>
    <s v="WD"/>
    <s v="Normal"/>
    <x v="280"/>
  </r>
  <r>
    <n v="555"/>
    <n v="60"/>
    <x v="0"/>
    <n v="85"/>
    <n v="10625"/>
    <s v="Pave"/>
    <s v="Reg"/>
    <s v="Lvl"/>
    <s v="AllPub"/>
    <s v="Inside"/>
    <x v="10"/>
    <s v="Norm"/>
    <x v="0"/>
    <s v="2Story"/>
    <n v="7"/>
    <x v="0"/>
    <n v="2004"/>
    <s v="Gable"/>
    <s v="CompShg"/>
    <s v="VinylSd"/>
    <s v="Gd"/>
    <s v="PConc"/>
    <s v="Gd"/>
    <s v="No"/>
    <n v="998"/>
    <s v="Ex"/>
    <s v="Y"/>
    <n v="2046"/>
    <n v="1"/>
    <n v="2.2999999999999998"/>
    <n v="3"/>
    <n v="1"/>
    <s v="Gd"/>
    <n v="8"/>
    <n v="1"/>
    <s v="Gd"/>
    <s v="BuiltIn"/>
    <s v="RFn"/>
    <n v="3"/>
    <n v="871"/>
    <s v="TA"/>
    <s v="Y"/>
    <n v="320"/>
    <n v="62"/>
    <n v="0"/>
    <n v="0"/>
    <n v="0"/>
    <n v="0"/>
    <s v="NA"/>
    <s v="NA"/>
    <n v="8"/>
    <x v="0"/>
    <s v="WD"/>
    <s v="Normal"/>
    <x v="240"/>
  </r>
  <r>
    <n v="556"/>
    <n v="45"/>
    <x v="1"/>
    <n v="58"/>
    <n v="6380"/>
    <s v="Pave"/>
    <s v="Reg"/>
    <s v="Lvl"/>
    <s v="AllPub"/>
    <s v="Inside"/>
    <x v="8"/>
    <s v="Norm"/>
    <x v="0"/>
    <s v="1.5Unf"/>
    <n v="5"/>
    <x v="91"/>
    <n v="1950"/>
    <s v="Gable"/>
    <s v="CompShg"/>
    <s v="MetalSd"/>
    <s v="TA"/>
    <s v="BrkTil"/>
    <s v="TA"/>
    <s v="No"/>
    <n v="993"/>
    <s v="TA"/>
    <s v="Y"/>
    <n v="1048"/>
    <n v="0"/>
    <n v="1"/>
    <n v="2"/>
    <n v="1"/>
    <s v="TA"/>
    <n v="5"/>
    <n v="1"/>
    <s v="Gd"/>
    <s v="Detchd"/>
    <s v="Unf"/>
    <n v="1"/>
    <n v="280"/>
    <s v="TA"/>
    <s v="Y"/>
    <n v="0"/>
    <n v="0"/>
    <n v="116"/>
    <n v="0"/>
    <n v="0"/>
    <n v="0"/>
    <s v="NA"/>
    <s v="NA"/>
    <n v="8"/>
    <x v="2"/>
    <s v="WD"/>
    <s v="Normal"/>
    <x v="46"/>
  </r>
  <r>
    <n v="557"/>
    <n v="20"/>
    <x v="0"/>
    <n v="69"/>
    <n v="14850"/>
    <s v="Pave"/>
    <s v="IR1"/>
    <s v="Lvl"/>
    <s v="AllPub"/>
    <s v="Inside"/>
    <x v="11"/>
    <s v="Norm"/>
    <x v="0"/>
    <s v="1Story"/>
    <n v="5"/>
    <x v="24"/>
    <n v="1957"/>
    <s v="Gable"/>
    <s v="CompShg"/>
    <s v="Wd Sdng"/>
    <s v="TA"/>
    <s v="CBlock"/>
    <s v="TA"/>
    <s v="No"/>
    <n v="1092"/>
    <s v="TA"/>
    <s v="Y"/>
    <n v="1092"/>
    <n v="1"/>
    <n v="1"/>
    <n v="2"/>
    <n v="1"/>
    <s v="TA"/>
    <n v="6"/>
    <n v="1"/>
    <s v="TA"/>
    <s v="Attchd"/>
    <s v="Fin"/>
    <n v="1"/>
    <n v="299"/>
    <s v="TA"/>
    <s v="Y"/>
    <n v="268"/>
    <n v="0"/>
    <n v="0"/>
    <n v="122"/>
    <n v="0"/>
    <n v="0"/>
    <s v="NA"/>
    <s v="MnWw"/>
    <n v="5"/>
    <x v="2"/>
    <s v="WD"/>
    <s v="Normal"/>
    <x v="42"/>
  </r>
  <r>
    <n v="558"/>
    <n v="50"/>
    <x v="2"/>
    <n v="60"/>
    <n v="11040"/>
    <s v="Pave"/>
    <s v="Reg"/>
    <s v="Low"/>
    <s v="AllPub"/>
    <s v="Inside"/>
    <x v="13"/>
    <s v="Norm"/>
    <x v="0"/>
    <s v="1.5Fin"/>
    <n v="4"/>
    <x v="26"/>
    <n v="1950"/>
    <s v="Gable"/>
    <s v="CompShg"/>
    <s v="MetalSd"/>
    <s v="TA"/>
    <s v="CBlock"/>
    <s v="TA"/>
    <s v="No"/>
    <n v="637"/>
    <s v="Gd"/>
    <s v="Y"/>
    <n v="1336"/>
    <n v="0"/>
    <n v="1.3"/>
    <n v="3"/>
    <n v="1"/>
    <s v="TA"/>
    <n v="7"/>
    <n v="0"/>
    <s v="NA"/>
    <s v="CarPort"/>
    <s v="Unf"/>
    <n v="1"/>
    <n v="570"/>
    <s v="TA"/>
    <s v="Y"/>
    <n v="0"/>
    <n v="47"/>
    <n v="120"/>
    <n v="0"/>
    <n v="0"/>
    <n v="0"/>
    <s v="NA"/>
    <s v="NA"/>
    <n v="9"/>
    <x v="2"/>
    <s v="COD"/>
    <s v="Normal"/>
    <x v="280"/>
  </r>
  <r>
    <n v="559"/>
    <n v="60"/>
    <x v="0"/>
    <n v="57"/>
    <n v="21872"/>
    <s v="Pave"/>
    <s v="IR2"/>
    <s v="HLS"/>
    <s v="AllPub"/>
    <s v="FR2"/>
    <x v="17"/>
    <s v="Norm"/>
    <x v="0"/>
    <s v="2Story"/>
    <n v="7"/>
    <x v="92"/>
    <n v="1997"/>
    <s v="Gable"/>
    <s v="CompShg"/>
    <s v="HdBoard"/>
    <s v="TA"/>
    <s v="PConc"/>
    <s v="Gd"/>
    <s v="Gd"/>
    <n v="729"/>
    <s v="Ex"/>
    <s v="Y"/>
    <n v="1446"/>
    <n v="0.3"/>
    <n v="2.2999999999999998"/>
    <n v="3"/>
    <n v="1"/>
    <s v="TA"/>
    <n v="6"/>
    <n v="1"/>
    <s v="TA"/>
    <s v="Attchd"/>
    <s v="Unf"/>
    <n v="2"/>
    <n v="406"/>
    <s v="TA"/>
    <s v="Y"/>
    <n v="264"/>
    <n v="22"/>
    <n v="0"/>
    <n v="0"/>
    <n v="0"/>
    <n v="0"/>
    <s v="NA"/>
    <s v="NA"/>
    <n v="8"/>
    <x v="0"/>
    <s v="WD"/>
    <s v="Normal"/>
    <x v="216"/>
  </r>
  <r>
    <n v="560"/>
    <n v="120"/>
    <x v="0"/>
    <s v="NA"/>
    <n v="3196"/>
    <s v="Pave"/>
    <s v="Reg"/>
    <s v="Lvl"/>
    <s v="AllPub"/>
    <s v="Inside"/>
    <x v="21"/>
    <s v="Norm"/>
    <x v="3"/>
    <s v="1Story"/>
    <n v="7"/>
    <x v="0"/>
    <n v="2004"/>
    <s v="Gable"/>
    <s v="CompShg"/>
    <s v="VinylSd"/>
    <s v="Gd"/>
    <s v="PConc"/>
    <s v="Gd"/>
    <s v="Gd"/>
    <n v="1374"/>
    <s v="Ex"/>
    <s v="Y"/>
    <n v="1557"/>
    <n v="0"/>
    <n v="2"/>
    <n v="2"/>
    <n v="1"/>
    <s v="Gd"/>
    <n v="7"/>
    <n v="1"/>
    <s v="TA"/>
    <s v="Attchd"/>
    <s v="Fin"/>
    <n v="2"/>
    <n v="420"/>
    <s v="TA"/>
    <s v="Y"/>
    <n v="143"/>
    <n v="20"/>
    <n v="0"/>
    <n v="0"/>
    <n v="0"/>
    <n v="0"/>
    <s v="NA"/>
    <s v="NA"/>
    <n v="10"/>
    <x v="2"/>
    <s v="WD"/>
    <s v="Normal"/>
    <x v="338"/>
  </r>
  <r>
    <n v="561"/>
    <n v="20"/>
    <x v="0"/>
    <s v="NA"/>
    <n v="11341"/>
    <s v="Pave"/>
    <s v="IR1"/>
    <s v="Lvl"/>
    <s v="AllPub"/>
    <s v="Inside"/>
    <x v="9"/>
    <s v="Norm"/>
    <x v="0"/>
    <s v="1Story"/>
    <n v="5"/>
    <x v="24"/>
    <n v="1996"/>
    <s v="Hip"/>
    <s v="CompShg"/>
    <s v="Wd Sdng"/>
    <s v="TA"/>
    <s v="CBlock"/>
    <s v="Gd"/>
    <s v="No"/>
    <n v="1392"/>
    <s v="TA"/>
    <s v="Y"/>
    <n v="1392"/>
    <n v="1"/>
    <n v="1.3"/>
    <n v="3"/>
    <n v="1"/>
    <s v="TA"/>
    <n v="5"/>
    <n v="1"/>
    <s v="Gd"/>
    <s v="Detchd"/>
    <s v="Unf"/>
    <n v="2"/>
    <n v="528"/>
    <s v="TA"/>
    <s v="Y"/>
    <n v="0"/>
    <n v="0"/>
    <n v="0"/>
    <n v="95"/>
    <n v="0"/>
    <n v="0"/>
    <s v="NA"/>
    <s v="NA"/>
    <n v="5"/>
    <x v="4"/>
    <s v="WD"/>
    <s v="Normal"/>
    <x v="355"/>
  </r>
  <r>
    <n v="562"/>
    <n v="20"/>
    <x v="0"/>
    <n v="77"/>
    <n v="10010"/>
    <s v="Pave"/>
    <s v="Reg"/>
    <s v="Lvl"/>
    <s v="AllPub"/>
    <s v="Inside"/>
    <x v="4"/>
    <s v="Norm"/>
    <x v="0"/>
    <s v="1Story"/>
    <n v="5"/>
    <x v="99"/>
    <n v="1975"/>
    <s v="Gable"/>
    <s v="CompShg"/>
    <s v="HdBoard"/>
    <s v="TA"/>
    <s v="CBlock"/>
    <s v="Gd"/>
    <s v="Av"/>
    <n v="1389"/>
    <s v="Gd"/>
    <s v="Y"/>
    <n v="1389"/>
    <n v="1"/>
    <n v="1"/>
    <n v="2"/>
    <n v="1"/>
    <s v="TA"/>
    <n v="6"/>
    <n v="1"/>
    <s v="TA"/>
    <s v="Attchd"/>
    <s v="RFn"/>
    <n v="2"/>
    <n v="418"/>
    <s v="TA"/>
    <s v="Y"/>
    <n v="240"/>
    <n v="38"/>
    <n v="0"/>
    <n v="0"/>
    <n v="0"/>
    <n v="0"/>
    <s v="NA"/>
    <s v="NA"/>
    <n v="4"/>
    <x v="2"/>
    <s v="WD"/>
    <s v="Normal"/>
    <x v="40"/>
  </r>
  <r>
    <n v="563"/>
    <n v="30"/>
    <x v="0"/>
    <n v="63"/>
    <n v="13907"/>
    <s v="Pave"/>
    <s v="Reg"/>
    <s v="Lvl"/>
    <s v="AllPub"/>
    <s v="Inside"/>
    <x v="15"/>
    <s v="Norm"/>
    <x v="0"/>
    <s v="1Story"/>
    <n v="5"/>
    <x v="70"/>
    <n v="1969"/>
    <s v="Gable"/>
    <s v="CompShg"/>
    <s v="Wd Shng"/>
    <s v="TA"/>
    <s v="CBlock"/>
    <s v="TA"/>
    <s v="No"/>
    <n v="996"/>
    <s v="Ex"/>
    <s v="Y"/>
    <n v="996"/>
    <n v="1"/>
    <n v="1"/>
    <n v="3"/>
    <n v="1"/>
    <s v="TA"/>
    <n v="6"/>
    <n v="1"/>
    <s v="Gd"/>
    <s v="NA"/>
    <s v="NA"/>
    <n v="0"/>
    <n v="0"/>
    <s v="NA"/>
    <s v="Y"/>
    <n v="144"/>
    <n v="0"/>
    <n v="0"/>
    <n v="0"/>
    <n v="0"/>
    <n v="0"/>
    <s v="NA"/>
    <s v="NA"/>
    <n v="7"/>
    <x v="0"/>
    <s v="WD"/>
    <s v="Normal"/>
    <x v="280"/>
  </r>
  <r>
    <n v="564"/>
    <n v="50"/>
    <x v="0"/>
    <n v="66"/>
    <n v="21780"/>
    <s v="Pave"/>
    <s v="Reg"/>
    <s v="Lvl"/>
    <s v="AllPub"/>
    <s v="Inside"/>
    <x v="15"/>
    <s v="Norm"/>
    <x v="0"/>
    <s v="1.5Fin"/>
    <n v="6"/>
    <x v="79"/>
    <n v="1950"/>
    <s v="Gable"/>
    <s v="CompShg"/>
    <s v="Wd Sdng"/>
    <s v="TA"/>
    <s v="BrkTil"/>
    <s v="Gd"/>
    <s v="Mn"/>
    <n v="1163"/>
    <s v="Ex"/>
    <s v="Y"/>
    <n v="1674"/>
    <n v="0"/>
    <n v="2"/>
    <n v="4"/>
    <n v="1"/>
    <s v="TA"/>
    <n v="8"/>
    <n v="1"/>
    <s v="Gd"/>
    <s v="Detchd"/>
    <s v="Fin"/>
    <n v="2"/>
    <n v="396"/>
    <s v="TA"/>
    <s v="N"/>
    <n v="72"/>
    <n v="36"/>
    <n v="0"/>
    <n v="144"/>
    <n v="0"/>
    <n v="0"/>
    <s v="NA"/>
    <s v="NA"/>
    <n v="7"/>
    <x v="0"/>
    <s v="WD"/>
    <s v="Normal"/>
    <x v="68"/>
  </r>
  <r>
    <n v="565"/>
    <n v="60"/>
    <x v="0"/>
    <s v="NA"/>
    <n v="13346"/>
    <s v="Pave"/>
    <s v="IR1"/>
    <s v="Lvl"/>
    <s v="AllPub"/>
    <s v="CulDSac"/>
    <x v="3"/>
    <s v="Norm"/>
    <x v="0"/>
    <s v="2Story"/>
    <n v="7"/>
    <x v="86"/>
    <n v="2000"/>
    <s v="Gable"/>
    <s v="CompShg"/>
    <s v="HdBoard"/>
    <s v="Gd"/>
    <s v="PConc"/>
    <s v="Gd"/>
    <s v="No"/>
    <n v="1095"/>
    <s v="Ex"/>
    <s v="Y"/>
    <n v="2295"/>
    <n v="1"/>
    <n v="2.2999999999999998"/>
    <n v="4"/>
    <n v="1"/>
    <s v="Gd"/>
    <n v="9"/>
    <n v="1"/>
    <s v="TA"/>
    <s v="Attchd"/>
    <s v="RFn"/>
    <n v="2"/>
    <n v="590"/>
    <s v="TA"/>
    <s v="Y"/>
    <n v="0"/>
    <n v="40"/>
    <n v="0"/>
    <n v="0"/>
    <n v="0"/>
    <n v="0"/>
    <s v="NA"/>
    <s v="NA"/>
    <n v="7"/>
    <x v="2"/>
    <s v="WD"/>
    <s v="Normal"/>
    <x v="356"/>
  </r>
  <r>
    <n v="566"/>
    <n v="70"/>
    <x v="0"/>
    <n v="66"/>
    <n v="6858"/>
    <s v="Pave"/>
    <s v="Reg"/>
    <s v="Bnk"/>
    <s v="AllPub"/>
    <s v="Corner"/>
    <x v="23"/>
    <s v="Norm"/>
    <x v="0"/>
    <s v="2Story"/>
    <n v="6"/>
    <x v="3"/>
    <n v="1950"/>
    <s v="Gable"/>
    <s v="CompShg"/>
    <s v="Wd Sdng"/>
    <s v="TA"/>
    <s v="PConc"/>
    <s v="Gd"/>
    <s v="No"/>
    <n v="806"/>
    <s v="TA"/>
    <s v="N"/>
    <n v="1647"/>
    <n v="1"/>
    <n v="1.3"/>
    <n v="4"/>
    <n v="1"/>
    <s v="Fa"/>
    <n v="6"/>
    <n v="0"/>
    <s v="NA"/>
    <s v="Detchd"/>
    <s v="Unf"/>
    <n v="1"/>
    <n v="216"/>
    <s v="TA"/>
    <s v="Y"/>
    <n v="0"/>
    <n v="66"/>
    <n v="136"/>
    <n v="0"/>
    <n v="0"/>
    <n v="0"/>
    <s v="NA"/>
    <s v="NA"/>
    <n v="5"/>
    <x v="4"/>
    <s v="WD"/>
    <s v="Normal"/>
    <x v="113"/>
  </r>
  <r>
    <n v="567"/>
    <n v="60"/>
    <x v="0"/>
    <n v="77"/>
    <n v="11198"/>
    <s v="Pave"/>
    <s v="IR1"/>
    <s v="Lvl"/>
    <s v="AllPub"/>
    <s v="Inside"/>
    <x v="18"/>
    <s v="Norm"/>
    <x v="0"/>
    <s v="2Story"/>
    <n v="9"/>
    <x v="11"/>
    <n v="2007"/>
    <s v="Hip"/>
    <s v="CompShg"/>
    <s v="VinylSd"/>
    <s v="Gd"/>
    <s v="PConc"/>
    <s v="Gd"/>
    <s v="No"/>
    <n v="1122"/>
    <s v="Ex"/>
    <s v="Y"/>
    <n v="2504"/>
    <n v="0"/>
    <n v="2.2999999999999998"/>
    <n v="4"/>
    <n v="1"/>
    <s v="Ex"/>
    <n v="11"/>
    <n v="1"/>
    <s v="Gd"/>
    <s v="BuiltIn"/>
    <s v="Fin"/>
    <n v="3"/>
    <n v="656"/>
    <s v="TA"/>
    <s v="Y"/>
    <n v="144"/>
    <n v="39"/>
    <n v="0"/>
    <n v="0"/>
    <n v="0"/>
    <n v="0"/>
    <s v="NA"/>
    <s v="NA"/>
    <n v="6"/>
    <x v="0"/>
    <s v="WD"/>
    <s v="Normal"/>
    <x v="357"/>
  </r>
  <r>
    <n v="568"/>
    <n v="20"/>
    <x v="0"/>
    <n v="70"/>
    <n v="10171"/>
    <s v="Pave"/>
    <s v="IR1"/>
    <s v="Lvl"/>
    <s v="AllPub"/>
    <s v="Inside"/>
    <x v="10"/>
    <s v="Norm"/>
    <x v="0"/>
    <s v="1Story"/>
    <n v="7"/>
    <x v="6"/>
    <n v="2004"/>
    <s v="Gable"/>
    <s v="CompShg"/>
    <s v="VinylSd"/>
    <s v="Gd"/>
    <s v="PConc"/>
    <s v="Gd"/>
    <s v="No"/>
    <n v="1517"/>
    <s v="Ex"/>
    <s v="Y"/>
    <n v="1535"/>
    <n v="0"/>
    <n v="2"/>
    <n v="3"/>
    <n v="1"/>
    <s v="Gd"/>
    <n v="7"/>
    <n v="0"/>
    <s v="NA"/>
    <s v="Attchd"/>
    <s v="RFn"/>
    <n v="2"/>
    <n v="532"/>
    <s v="TA"/>
    <s v="Y"/>
    <n v="0"/>
    <n v="0"/>
    <n v="0"/>
    <n v="0"/>
    <n v="0"/>
    <n v="0"/>
    <s v="NA"/>
    <s v="NA"/>
    <n v="3"/>
    <x v="4"/>
    <s v="WD"/>
    <s v="Normal"/>
    <x v="89"/>
  </r>
  <r>
    <n v="569"/>
    <n v="50"/>
    <x v="0"/>
    <n v="79"/>
    <n v="12327"/>
    <s v="Pave"/>
    <s v="IR1"/>
    <s v="Low"/>
    <s v="AllPub"/>
    <s v="Inside"/>
    <x v="12"/>
    <s v="Norm"/>
    <x v="0"/>
    <s v="1.5Fin"/>
    <n v="8"/>
    <x v="33"/>
    <n v="2009"/>
    <s v="Gable"/>
    <s v="CompShg"/>
    <s v="Wd Sdng"/>
    <s v="Gd"/>
    <s v="CBlock"/>
    <s v="Gd"/>
    <s v="Gd"/>
    <n v="1496"/>
    <s v="Ex"/>
    <s v="Y"/>
    <n v="2132"/>
    <n v="1"/>
    <n v="1.3"/>
    <n v="1"/>
    <n v="1"/>
    <s v="Gd"/>
    <n v="5"/>
    <n v="1"/>
    <s v="Gd"/>
    <s v="BuiltIn"/>
    <s v="Fin"/>
    <n v="2"/>
    <n v="612"/>
    <s v="Gd"/>
    <s v="Y"/>
    <n v="349"/>
    <n v="40"/>
    <n v="0"/>
    <n v="0"/>
    <n v="0"/>
    <n v="0"/>
    <s v="NA"/>
    <s v="NA"/>
    <n v="9"/>
    <x v="3"/>
    <s v="WD"/>
    <s v="Normal"/>
    <x v="358"/>
  </r>
  <r>
    <n v="570"/>
    <n v="90"/>
    <x v="0"/>
    <s v="NA"/>
    <n v="7032"/>
    <s v="Pave"/>
    <s v="IR1"/>
    <s v="Lvl"/>
    <s v="AllPub"/>
    <s v="Corner"/>
    <x v="11"/>
    <s v="Norm"/>
    <x v="2"/>
    <s v="SFoyer"/>
    <n v="5"/>
    <x v="56"/>
    <n v="1979"/>
    <s v="Gable"/>
    <s v="CompShg"/>
    <s v="MetalSd"/>
    <s v="TA"/>
    <s v="CBlock"/>
    <s v="Gd"/>
    <s v="Gd"/>
    <n v="943"/>
    <s v="TA"/>
    <s v="Y"/>
    <n v="943"/>
    <n v="1"/>
    <n v="1"/>
    <n v="2"/>
    <n v="1"/>
    <s v="TA"/>
    <n v="4"/>
    <n v="2"/>
    <s v="TA"/>
    <s v="Detchd"/>
    <s v="Unf"/>
    <n v="2"/>
    <n v="600"/>
    <s v="TA"/>
    <s v="Y"/>
    <n v="42"/>
    <n v="0"/>
    <n v="0"/>
    <n v="0"/>
    <n v="0"/>
    <n v="0"/>
    <s v="NA"/>
    <s v="NA"/>
    <n v="12"/>
    <x v="2"/>
    <s v="WD"/>
    <s v="Normal"/>
    <x v="359"/>
  </r>
  <r>
    <n v="571"/>
    <n v="90"/>
    <x v="0"/>
    <n v="74"/>
    <n v="13101"/>
    <s v="Pave"/>
    <s v="IR1"/>
    <s v="Lvl"/>
    <s v="AllPub"/>
    <s v="Inside"/>
    <x v="11"/>
    <s v="Norm"/>
    <x v="2"/>
    <s v="1Story"/>
    <n v="5"/>
    <x v="10"/>
    <n v="1965"/>
    <s v="Gable"/>
    <s v="CompShg"/>
    <s v="HdBoard"/>
    <s v="TA"/>
    <s v="CBlock"/>
    <s v="TA"/>
    <s v="No"/>
    <n v="1728"/>
    <s v="TA"/>
    <s v="Y"/>
    <n v="1728"/>
    <n v="0"/>
    <n v="2"/>
    <n v="6"/>
    <n v="2"/>
    <s v="TA"/>
    <n v="10"/>
    <n v="0"/>
    <s v="NA"/>
    <s v="Detchd"/>
    <s v="Unf"/>
    <n v="2"/>
    <n v="576"/>
    <s v="TA"/>
    <s v="Y"/>
    <n v="0"/>
    <n v="0"/>
    <n v="0"/>
    <n v="0"/>
    <n v="0"/>
    <n v="0"/>
    <s v="NA"/>
    <s v="NA"/>
    <n v="11"/>
    <x v="0"/>
    <s v="WD"/>
    <s v="Normal"/>
    <x v="360"/>
  </r>
  <r>
    <n v="572"/>
    <n v="20"/>
    <x v="0"/>
    <n v="60"/>
    <n v="7332"/>
    <s v="Pave"/>
    <s v="Reg"/>
    <s v="Lvl"/>
    <s v="AllPub"/>
    <s v="Inside"/>
    <x v="11"/>
    <s v="Norm"/>
    <x v="0"/>
    <s v="1Story"/>
    <n v="6"/>
    <x v="28"/>
    <n v="1959"/>
    <s v="Gable"/>
    <s v="CompShg"/>
    <s v="Wd Shng"/>
    <s v="TA"/>
    <s v="CBlock"/>
    <s v="TA"/>
    <s v="No"/>
    <n v="864"/>
    <s v="Ex"/>
    <s v="Y"/>
    <n v="864"/>
    <n v="1"/>
    <n v="1"/>
    <n v="2"/>
    <n v="1"/>
    <s v="Gd"/>
    <n v="4"/>
    <n v="0"/>
    <s v="NA"/>
    <s v="Attchd"/>
    <s v="Unf"/>
    <n v="1"/>
    <n v="288"/>
    <s v="TA"/>
    <s v="Y"/>
    <n v="168"/>
    <n v="0"/>
    <n v="0"/>
    <n v="0"/>
    <n v="0"/>
    <n v="0"/>
    <s v="NA"/>
    <s v="NA"/>
    <n v="10"/>
    <x v="2"/>
    <s v="WD"/>
    <s v="Abnorml"/>
    <x v="149"/>
  </r>
  <r>
    <n v="573"/>
    <n v="60"/>
    <x v="0"/>
    <n v="83"/>
    <n v="13159"/>
    <s v="Pave"/>
    <s v="IR1"/>
    <s v="HLS"/>
    <s v="AllPub"/>
    <s v="Corner"/>
    <x v="16"/>
    <s v="Norm"/>
    <x v="0"/>
    <s v="2Story"/>
    <n v="7"/>
    <x v="51"/>
    <n v="2009"/>
    <s v="Gable"/>
    <s v="CompShg"/>
    <s v="VinylSd"/>
    <s v="TA"/>
    <s v="PConc"/>
    <s v="Ex"/>
    <s v="Av"/>
    <n v="846"/>
    <s v="Gd"/>
    <s v="Y"/>
    <n v="1692"/>
    <n v="0"/>
    <n v="2.2999999999999998"/>
    <n v="3"/>
    <n v="1"/>
    <s v="Gd"/>
    <n v="6"/>
    <n v="0"/>
    <s v="NA"/>
    <s v="Attchd"/>
    <s v="RFn"/>
    <n v="2"/>
    <n v="650"/>
    <s v="TA"/>
    <s v="Y"/>
    <n v="208"/>
    <n v="114"/>
    <n v="0"/>
    <n v="0"/>
    <n v="0"/>
    <n v="0"/>
    <s v="NA"/>
    <s v="NA"/>
    <n v="7"/>
    <x v="3"/>
    <s v="New"/>
    <s v="Partial"/>
    <x v="361"/>
  </r>
  <r>
    <n v="574"/>
    <n v="80"/>
    <x v="0"/>
    <n v="76"/>
    <n v="9967"/>
    <s v="Pave"/>
    <s v="IR1"/>
    <s v="Lvl"/>
    <s v="AllPub"/>
    <s v="Inside"/>
    <x v="17"/>
    <s v="Norm"/>
    <x v="0"/>
    <s v="SLvl"/>
    <n v="7"/>
    <x v="4"/>
    <n v="2000"/>
    <s v="Gable"/>
    <s v="CompShg"/>
    <s v="VinylSd"/>
    <s v="TA"/>
    <s v="PConc"/>
    <s v="Gd"/>
    <s v="No"/>
    <n v="384"/>
    <s v="Ex"/>
    <s v="Y"/>
    <n v="1430"/>
    <n v="0"/>
    <n v="2.2999999999999998"/>
    <n v="3"/>
    <n v="1"/>
    <s v="TA"/>
    <n v="8"/>
    <n v="1"/>
    <s v="TA"/>
    <s v="BuiltIn"/>
    <s v="RFn"/>
    <n v="2"/>
    <n v="400"/>
    <s v="TA"/>
    <s v="Y"/>
    <n v="100"/>
    <n v="0"/>
    <n v="0"/>
    <n v="0"/>
    <n v="0"/>
    <n v="0"/>
    <s v="NA"/>
    <s v="NA"/>
    <n v="12"/>
    <x v="1"/>
    <s v="WD"/>
    <s v="Normal"/>
    <x v="40"/>
  </r>
  <r>
    <n v="575"/>
    <n v="80"/>
    <x v="0"/>
    <n v="70"/>
    <n v="10500"/>
    <s v="Pave"/>
    <s v="Reg"/>
    <s v="Lvl"/>
    <s v="AllPub"/>
    <s v="FR2"/>
    <x v="11"/>
    <s v="Norm"/>
    <x v="0"/>
    <s v="SLvl"/>
    <n v="5"/>
    <x v="63"/>
    <n v="2005"/>
    <s v="Gambrel"/>
    <s v="CompShg"/>
    <s v="AsphShn"/>
    <s v="TA"/>
    <s v="CBlock"/>
    <s v="TA"/>
    <s v="Av"/>
    <n v="372"/>
    <s v="TA"/>
    <s v="Y"/>
    <n v="1109"/>
    <n v="0.3"/>
    <n v="1"/>
    <n v="3"/>
    <n v="1"/>
    <s v="TA"/>
    <n v="5"/>
    <n v="0"/>
    <s v="NA"/>
    <s v="BuiltIn"/>
    <s v="Unf"/>
    <n v="1"/>
    <n v="288"/>
    <s v="TA"/>
    <s v="Y"/>
    <n v="35"/>
    <n v="0"/>
    <n v="0"/>
    <n v="0"/>
    <n v="0"/>
    <n v="0"/>
    <s v="NA"/>
    <s v="GdWo"/>
    <n v="12"/>
    <x v="1"/>
    <s v="WD"/>
    <s v="Normal"/>
    <x v="19"/>
  </r>
  <r>
    <n v="576"/>
    <n v="50"/>
    <x v="0"/>
    <n v="80"/>
    <n v="8480"/>
    <s v="Pave"/>
    <s v="Reg"/>
    <s v="Lvl"/>
    <s v="AllPub"/>
    <s v="Inside"/>
    <x v="11"/>
    <s v="Norm"/>
    <x v="0"/>
    <s v="1.5Fin"/>
    <n v="5"/>
    <x v="81"/>
    <n v="1950"/>
    <s v="Gable"/>
    <s v="CompShg"/>
    <s v="MetalSd"/>
    <s v="TA"/>
    <s v="CBlock"/>
    <s v="TA"/>
    <s v="No"/>
    <n v="832"/>
    <s v="TA"/>
    <s v="Y"/>
    <n v="1216"/>
    <n v="0"/>
    <n v="1"/>
    <n v="2"/>
    <n v="1"/>
    <s v="TA"/>
    <n v="6"/>
    <n v="0"/>
    <s v="NA"/>
    <s v="Detchd"/>
    <s v="Unf"/>
    <n v="1"/>
    <n v="336"/>
    <s v="TA"/>
    <s v="Y"/>
    <n v="158"/>
    <n v="0"/>
    <n v="102"/>
    <n v="0"/>
    <n v="0"/>
    <n v="0"/>
    <s v="NA"/>
    <s v="NA"/>
    <n v="10"/>
    <x v="0"/>
    <s v="COD"/>
    <s v="Abnorml"/>
    <x v="362"/>
  </r>
  <r>
    <n v="577"/>
    <n v="50"/>
    <x v="0"/>
    <n v="52"/>
    <n v="6292"/>
    <s v="Pave"/>
    <s v="Reg"/>
    <s v="Lvl"/>
    <s v="AllPub"/>
    <s v="Inside"/>
    <x v="23"/>
    <s v="Norm"/>
    <x v="0"/>
    <s v="1.5Fin"/>
    <n v="7"/>
    <x v="89"/>
    <n v="1950"/>
    <s v="Gable"/>
    <s v="CompShg"/>
    <s v="Wd Sdng"/>
    <s v="TA"/>
    <s v="BrkTil"/>
    <s v="TA"/>
    <s v="No"/>
    <n v="861"/>
    <s v="Gd"/>
    <s v="Y"/>
    <n v="1477"/>
    <n v="0.3"/>
    <n v="2"/>
    <n v="3"/>
    <n v="1"/>
    <s v="TA"/>
    <n v="6"/>
    <n v="1"/>
    <s v="Gd"/>
    <s v="Detchd"/>
    <s v="Unf"/>
    <n v="1"/>
    <n v="216"/>
    <s v="TA"/>
    <s v="Y"/>
    <n v="0"/>
    <n v="50"/>
    <n v="0"/>
    <n v="0"/>
    <n v="0"/>
    <n v="0"/>
    <s v="NA"/>
    <s v="NA"/>
    <n v="8"/>
    <x v="3"/>
    <s v="WD"/>
    <s v="Normal"/>
    <x v="35"/>
  </r>
  <r>
    <n v="578"/>
    <n v="80"/>
    <x v="0"/>
    <n v="96"/>
    <n v="11777"/>
    <s v="Pave"/>
    <s v="IR1"/>
    <s v="Lvl"/>
    <s v="AllPub"/>
    <s v="Inside"/>
    <x v="9"/>
    <s v="Norm"/>
    <x v="0"/>
    <s v="SLvl"/>
    <n v="5"/>
    <x v="27"/>
    <n v="1966"/>
    <s v="Gable"/>
    <s v="CompShg"/>
    <s v="VinylSd"/>
    <s v="TA"/>
    <s v="CBlock"/>
    <s v="TA"/>
    <s v="Av"/>
    <n v="1164"/>
    <s v="Ex"/>
    <s v="Y"/>
    <n v="1320"/>
    <n v="1"/>
    <n v="1"/>
    <n v="3"/>
    <n v="1"/>
    <s v="TA"/>
    <n v="6"/>
    <n v="2"/>
    <s v="Fa"/>
    <s v="Attchd"/>
    <s v="RFn"/>
    <n v="2"/>
    <n v="564"/>
    <s v="TA"/>
    <s v="Y"/>
    <n v="160"/>
    <n v="68"/>
    <n v="240"/>
    <n v="0"/>
    <n v="0"/>
    <n v="0"/>
    <s v="NA"/>
    <s v="NA"/>
    <n v="5"/>
    <x v="2"/>
    <s v="WD"/>
    <s v="Abnorml"/>
    <x v="81"/>
  </r>
  <r>
    <n v="579"/>
    <n v="160"/>
    <x v="3"/>
    <n v="34"/>
    <n v="3604"/>
    <s v="Pave"/>
    <s v="Reg"/>
    <s v="Lvl"/>
    <s v="AllPub"/>
    <s v="Corner"/>
    <x v="5"/>
    <s v="Norm"/>
    <x v="3"/>
    <s v="2Story"/>
    <n v="7"/>
    <x v="22"/>
    <n v="2007"/>
    <s v="Gable"/>
    <s v="CompShg"/>
    <s v="VinylSd"/>
    <s v="Gd"/>
    <s v="PConc"/>
    <s v="Gd"/>
    <s v="No"/>
    <n v="689"/>
    <s v="Ex"/>
    <s v="Y"/>
    <n v="1392"/>
    <n v="0"/>
    <n v="2"/>
    <n v="2"/>
    <n v="1"/>
    <s v="Gd"/>
    <n v="5"/>
    <n v="0"/>
    <s v="NA"/>
    <s v="Detchd"/>
    <s v="Unf"/>
    <n v="2"/>
    <n v="540"/>
    <s v="TA"/>
    <s v="Y"/>
    <n v="0"/>
    <n v="102"/>
    <n v="0"/>
    <n v="0"/>
    <n v="0"/>
    <n v="0"/>
    <s v="NA"/>
    <s v="NA"/>
    <n v="2"/>
    <x v="0"/>
    <s v="WD"/>
    <s v="Abnorml"/>
    <x v="363"/>
  </r>
  <r>
    <n v="580"/>
    <n v="50"/>
    <x v="1"/>
    <n v="81"/>
    <n v="12150"/>
    <s v="Pave"/>
    <s v="Reg"/>
    <s v="Lvl"/>
    <s v="AllPub"/>
    <s v="Inside"/>
    <x v="7"/>
    <s v="Norm"/>
    <x v="0"/>
    <s v="1.5Fin"/>
    <n v="5"/>
    <x v="30"/>
    <n v="1954"/>
    <s v="Gable"/>
    <s v="CompShg"/>
    <s v="MetalSd"/>
    <s v="TA"/>
    <s v="BrkTil"/>
    <s v="TA"/>
    <s v="No"/>
    <n v="1050"/>
    <s v="Ex"/>
    <s v="N"/>
    <n v="1795"/>
    <n v="0"/>
    <n v="2"/>
    <n v="4"/>
    <n v="1"/>
    <s v="TA"/>
    <n v="7"/>
    <n v="0"/>
    <s v="NA"/>
    <s v="Attchd"/>
    <s v="Unf"/>
    <n v="1"/>
    <n v="352"/>
    <s v="Fa"/>
    <s v="Y"/>
    <n v="0"/>
    <n v="0"/>
    <n v="0"/>
    <n v="0"/>
    <n v="0"/>
    <n v="0"/>
    <s v="NA"/>
    <s v="NA"/>
    <n v="11"/>
    <x v="0"/>
    <s v="WD"/>
    <s v="Normal"/>
    <x v="364"/>
  </r>
  <r>
    <n v="581"/>
    <n v="20"/>
    <x v="0"/>
    <s v="NA"/>
    <n v="14585"/>
    <s v="Pave"/>
    <s v="IR1"/>
    <s v="Lvl"/>
    <s v="AllPub"/>
    <s v="CulDSac"/>
    <x v="11"/>
    <s v="Norm"/>
    <x v="0"/>
    <s v="1Story"/>
    <n v="6"/>
    <x v="14"/>
    <n v="1987"/>
    <s v="Gable"/>
    <s v="CompShg"/>
    <s v="Wd Sdng"/>
    <s v="TA"/>
    <s v="CBlock"/>
    <s v="TA"/>
    <s v="No"/>
    <n v="1144"/>
    <s v="Ex"/>
    <s v="Y"/>
    <n v="1429"/>
    <n v="0.3"/>
    <n v="1"/>
    <n v="3"/>
    <n v="1"/>
    <s v="Gd"/>
    <n v="7"/>
    <n v="2"/>
    <s v="Gd"/>
    <s v="Attchd"/>
    <s v="Unf"/>
    <n v="2"/>
    <n v="572"/>
    <s v="TA"/>
    <s v="Y"/>
    <n v="216"/>
    <n v="110"/>
    <n v="0"/>
    <n v="0"/>
    <n v="0"/>
    <n v="0"/>
    <s v="NA"/>
    <s v="NA"/>
    <n v="6"/>
    <x v="1"/>
    <s v="WD"/>
    <s v="Normal"/>
    <x v="365"/>
  </r>
  <r>
    <n v="582"/>
    <n v="20"/>
    <x v="0"/>
    <n v="98"/>
    <n v="12704"/>
    <s v="Pave"/>
    <s v="Reg"/>
    <s v="Lvl"/>
    <s v="AllPub"/>
    <s v="Inside"/>
    <x v="10"/>
    <s v="Norm"/>
    <x v="0"/>
    <s v="1Story"/>
    <n v="8"/>
    <x v="74"/>
    <n v="2009"/>
    <s v="Hip"/>
    <s v="CompShg"/>
    <s v="VinylSd"/>
    <s v="Ex"/>
    <s v="PConc"/>
    <s v="Ex"/>
    <s v="No"/>
    <n v="2042"/>
    <s v="Ex"/>
    <s v="Y"/>
    <n v="2042"/>
    <n v="0"/>
    <n v="2.2999999999999998"/>
    <n v="3"/>
    <n v="1"/>
    <s v="Ex"/>
    <n v="8"/>
    <n v="1"/>
    <s v="Gd"/>
    <s v="Attchd"/>
    <s v="RFn"/>
    <n v="3"/>
    <n v="1390"/>
    <s v="TA"/>
    <s v="Y"/>
    <n v="0"/>
    <n v="90"/>
    <n v="0"/>
    <n v="0"/>
    <n v="0"/>
    <n v="0"/>
    <s v="NA"/>
    <s v="NA"/>
    <n v="8"/>
    <x v="3"/>
    <s v="New"/>
    <s v="Partial"/>
    <x v="366"/>
  </r>
  <r>
    <n v="583"/>
    <n v="90"/>
    <x v="0"/>
    <n v="81"/>
    <n v="11841"/>
    <s v="Grvl"/>
    <s v="Reg"/>
    <s v="Lvl"/>
    <s v="AllPub"/>
    <s v="Inside"/>
    <x v="15"/>
    <s v="Norm"/>
    <x v="2"/>
    <s v="SFoyer"/>
    <n v="6"/>
    <x v="59"/>
    <n v="1990"/>
    <s v="Gable"/>
    <s v="CompShg"/>
    <s v="HdBoard"/>
    <s v="TA"/>
    <s v="CBlock"/>
    <s v="Gd"/>
    <s v="Av"/>
    <n v="816"/>
    <s v="TA"/>
    <s v="Y"/>
    <n v="816"/>
    <n v="1"/>
    <n v="1"/>
    <n v="3"/>
    <n v="1"/>
    <s v="TA"/>
    <n v="5"/>
    <n v="0"/>
    <s v="NA"/>
    <s v="NA"/>
    <s v="NA"/>
    <n v="0"/>
    <n v="0"/>
    <s v="NA"/>
    <s v="Y"/>
    <n v="0"/>
    <n v="32"/>
    <n v="0"/>
    <n v="0"/>
    <n v="0"/>
    <n v="0"/>
    <s v="NA"/>
    <s v="NA"/>
    <n v="5"/>
    <x v="1"/>
    <s v="WD"/>
    <s v="Normal"/>
    <x v="362"/>
  </r>
  <r>
    <n v="584"/>
    <n v="75"/>
    <x v="1"/>
    <n v="75"/>
    <n v="13500"/>
    <s v="Pave"/>
    <s v="Reg"/>
    <s v="Lvl"/>
    <s v="AllPub"/>
    <s v="Inside"/>
    <x v="7"/>
    <s v="Artery"/>
    <x v="0"/>
    <s v="2.5Unf"/>
    <n v="10"/>
    <x v="100"/>
    <n v="2000"/>
    <s v="Gable"/>
    <s v="CompShg"/>
    <s v="Wd Sdng"/>
    <s v="Ex"/>
    <s v="BrkTil"/>
    <s v="TA"/>
    <s v="No"/>
    <n v="1237"/>
    <s v="Gd"/>
    <s v="Y"/>
    <n v="2775"/>
    <n v="0"/>
    <n v="3.3"/>
    <n v="3"/>
    <n v="1"/>
    <s v="Gd"/>
    <n v="9"/>
    <n v="1"/>
    <s v="Gd"/>
    <s v="Detchd"/>
    <s v="Unf"/>
    <n v="2"/>
    <n v="880"/>
    <s v="Gd"/>
    <s v="Y"/>
    <n v="105"/>
    <n v="502"/>
    <n v="0"/>
    <n v="0"/>
    <n v="0"/>
    <n v="0"/>
    <s v="NA"/>
    <s v="NA"/>
    <n v="7"/>
    <x v="0"/>
    <s v="WD"/>
    <s v="Normal"/>
    <x v="357"/>
  </r>
  <r>
    <n v="585"/>
    <n v="50"/>
    <x v="1"/>
    <n v="51"/>
    <n v="6120"/>
    <s v="Pave"/>
    <s v="Reg"/>
    <s v="Lvl"/>
    <s v="AllPub"/>
    <s v="Inside"/>
    <x v="8"/>
    <s v="Norm"/>
    <x v="0"/>
    <s v="1.5Fin"/>
    <n v="4"/>
    <x v="61"/>
    <n v="1995"/>
    <s v="Gable"/>
    <s v="CompShg"/>
    <s v="AsbShng"/>
    <s v="TA"/>
    <s v="BrkTil"/>
    <s v="TA"/>
    <s v="No"/>
    <n v="884"/>
    <s v="Ex"/>
    <s v="Y"/>
    <n v="1573"/>
    <n v="0"/>
    <n v="1"/>
    <n v="3"/>
    <n v="1"/>
    <s v="Gd"/>
    <n v="6"/>
    <n v="0"/>
    <s v="NA"/>
    <s v="Detchd"/>
    <s v="Unf"/>
    <n v="1"/>
    <n v="240"/>
    <s v="TA"/>
    <s v="Y"/>
    <n v="0"/>
    <n v="0"/>
    <n v="54"/>
    <n v="120"/>
    <n v="0"/>
    <n v="0"/>
    <s v="NA"/>
    <s v="NA"/>
    <n v="7"/>
    <x v="3"/>
    <s v="WD"/>
    <s v="Normal"/>
    <x v="325"/>
  </r>
  <r>
    <n v="586"/>
    <n v="20"/>
    <x v="0"/>
    <n v="88"/>
    <n v="11443"/>
    <s v="Pave"/>
    <s v="Reg"/>
    <s v="Lvl"/>
    <s v="AllPub"/>
    <s v="Inside"/>
    <x v="16"/>
    <s v="Norm"/>
    <x v="0"/>
    <s v="1Story"/>
    <n v="8"/>
    <x v="11"/>
    <n v="2006"/>
    <s v="Hip"/>
    <s v="CompShg"/>
    <s v="VinylSd"/>
    <s v="Gd"/>
    <s v="PConc"/>
    <s v="Ex"/>
    <s v="Gd"/>
    <n v="1868"/>
    <s v="Ex"/>
    <s v="Y"/>
    <n v="2028"/>
    <n v="1"/>
    <n v="2"/>
    <n v="2"/>
    <n v="1"/>
    <s v="Gd"/>
    <n v="7"/>
    <n v="2"/>
    <s v="Gd"/>
    <s v="Attchd"/>
    <s v="RFn"/>
    <n v="3"/>
    <n v="880"/>
    <s v="TA"/>
    <s v="Y"/>
    <n v="326"/>
    <n v="66"/>
    <n v="0"/>
    <n v="0"/>
    <n v="0"/>
    <n v="0"/>
    <s v="NA"/>
    <s v="NA"/>
    <n v="3"/>
    <x v="2"/>
    <s v="New"/>
    <s v="Partial"/>
    <x v="367"/>
  </r>
  <r>
    <n v="587"/>
    <n v="30"/>
    <x v="0"/>
    <n v="55"/>
    <n v="10267"/>
    <s v="Pave"/>
    <s v="Reg"/>
    <s v="Lvl"/>
    <s v="AllPub"/>
    <s v="Inside"/>
    <x v="8"/>
    <s v="RRAn"/>
    <x v="0"/>
    <s v="1Story"/>
    <n v="6"/>
    <x v="79"/>
    <n v="2000"/>
    <s v="Gable"/>
    <s v="CompShg"/>
    <s v="Wd Shng"/>
    <s v="TA"/>
    <s v="BrkTil"/>
    <s v="TA"/>
    <s v="Mn"/>
    <n v="816"/>
    <s v="Ex"/>
    <s v="Y"/>
    <n v="838"/>
    <n v="1"/>
    <n v="1"/>
    <n v="2"/>
    <n v="1"/>
    <s v="Fa"/>
    <n v="5"/>
    <n v="0"/>
    <s v="NA"/>
    <s v="Detchd"/>
    <s v="Fin"/>
    <n v="1"/>
    <n v="275"/>
    <s v="TA"/>
    <s v="N"/>
    <n v="0"/>
    <n v="0"/>
    <n v="112"/>
    <n v="0"/>
    <n v="0"/>
    <n v="0"/>
    <s v="NA"/>
    <s v="MnWw"/>
    <n v="5"/>
    <x v="0"/>
    <s v="WD"/>
    <s v="Normal"/>
    <x v="52"/>
  </r>
  <r>
    <n v="588"/>
    <n v="85"/>
    <x v="0"/>
    <n v="74"/>
    <n v="8740"/>
    <s v="Pave"/>
    <s v="IR1"/>
    <s v="Lvl"/>
    <s v="AllPub"/>
    <s v="Inside"/>
    <x v="9"/>
    <s v="Norm"/>
    <x v="0"/>
    <s v="SFoyer"/>
    <n v="5"/>
    <x v="44"/>
    <n v="1982"/>
    <s v="Hip"/>
    <s v="CompShg"/>
    <s v="HdBoard"/>
    <s v="TA"/>
    <s v="CBlock"/>
    <s v="TA"/>
    <s v="Av"/>
    <n v="840"/>
    <s v="TA"/>
    <s v="Y"/>
    <n v="860"/>
    <n v="1"/>
    <n v="1"/>
    <n v="2"/>
    <n v="1"/>
    <s v="TA"/>
    <n v="4"/>
    <n v="0"/>
    <s v="NA"/>
    <s v="Detchd"/>
    <s v="Unf"/>
    <n v="2"/>
    <n v="528"/>
    <s v="TA"/>
    <s v="Y"/>
    <n v="0"/>
    <n v="0"/>
    <n v="0"/>
    <n v="0"/>
    <n v="0"/>
    <n v="0"/>
    <s v="NA"/>
    <s v="NA"/>
    <n v="7"/>
    <x v="3"/>
    <s v="WD"/>
    <s v="Normal"/>
    <x v="193"/>
  </r>
  <r>
    <n v="589"/>
    <n v="20"/>
    <x v="0"/>
    <n v="65"/>
    <n v="25095"/>
    <s v="Pave"/>
    <s v="IR1"/>
    <s v="Low"/>
    <s v="AllPub"/>
    <s v="Inside"/>
    <x v="19"/>
    <s v="Norm"/>
    <x v="0"/>
    <s v="1Story"/>
    <n v="5"/>
    <x v="21"/>
    <n v="2003"/>
    <s v="Flat"/>
    <s v="Tar&amp;Grv"/>
    <s v="Wd Sdng"/>
    <s v="TA"/>
    <s v="CBlock"/>
    <s v="TA"/>
    <s v="Gd"/>
    <n v="1437"/>
    <s v="Ex"/>
    <s v="Y"/>
    <n v="1473"/>
    <n v="2"/>
    <n v="1"/>
    <n v="1"/>
    <n v="1"/>
    <s v="Ex"/>
    <n v="5"/>
    <n v="2"/>
    <s v="Gd"/>
    <s v="Attchd"/>
    <s v="Unf"/>
    <n v="1"/>
    <n v="452"/>
    <s v="TA"/>
    <s v="Y"/>
    <n v="0"/>
    <n v="48"/>
    <n v="0"/>
    <n v="60"/>
    <n v="0"/>
    <n v="0"/>
    <s v="NA"/>
    <s v="NA"/>
    <n v="6"/>
    <x v="3"/>
    <s v="WD"/>
    <s v="Partial"/>
    <x v="5"/>
  </r>
  <r>
    <n v="590"/>
    <n v="40"/>
    <x v="1"/>
    <n v="50"/>
    <n v="9100"/>
    <s v="Pave"/>
    <s v="Reg"/>
    <s v="Lvl"/>
    <s v="AllPub"/>
    <s v="Inside"/>
    <x v="8"/>
    <s v="RRAn"/>
    <x v="0"/>
    <s v="1Story"/>
    <n v="5"/>
    <x v="19"/>
    <n v="1960"/>
    <s v="Gable"/>
    <s v="CompShg"/>
    <s v="VinylSd"/>
    <s v="TA"/>
    <s v="BrkTil"/>
    <s v="TA"/>
    <s v="No"/>
    <n v="742"/>
    <s v="TA"/>
    <s v="Y"/>
    <n v="935"/>
    <n v="0"/>
    <n v="1"/>
    <n v="2"/>
    <n v="1"/>
    <s v="TA"/>
    <n v="4"/>
    <n v="0"/>
    <s v="NA"/>
    <s v="Detchd"/>
    <s v="Unf"/>
    <n v="1"/>
    <n v="308"/>
    <s v="TA"/>
    <s v="P"/>
    <n v="0"/>
    <n v="0"/>
    <n v="0"/>
    <n v="0"/>
    <n v="0"/>
    <n v="0"/>
    <s v="NA"/>
    <s v="NA"/>
    <n v="8"/>
    <x v="0"/>
    <s v="WD"/>
    <s v="Normal"/>
    <x v="368"/>
  </r>
  <r>
    <n v="591"/>
    <n v="60"/>
    <x v="0"/>
    <n v="64"/>
    <n v="8320"/>
    <s v="Pave"/>
    <s v="Reg"/>
    <s v="Lvl"/>
    <s v="AllPub"/>
    <s v="Inside"/>
    <x v="0"/>
    <s v="Norm"/>
    <x v="0"/>
    <s v="2Story"/>
    <n v="7"/>
    <x v="6"/>
    <n v="2004"/>
    <s v="Gable"/>
    <s v="CompShg"/>
    <s v="VinylSd"/>
    <s v="Gd"/>
    <s v="PConc"/>
    <s v="Gd"/>
    <s v="No"/>
    <n v="770"/>
    <s v="Ex"/>
    <s v="Y"/>
    <n v="1582"/>
    <n v="0"/>
    <n v="2.2999999999999998"/>
    <n v="3"/>
    <n v="1"/>
    <s v="Gd"/>
    <n v="6"/>
    <n v="0"/>
    <s v="NA"/>
    <s v="Attchd"/>
    <s v="RFn"/>
    <n v="2"/>
    <n v="520"/>
    <s v="TA"/>
    <s v="Y"/>
    <n v="0"/>
    <n v="45"/>
    <n v="0"/>
    <n v="0"/>
    <n v="0"/>
    <n v="0"/>
    <s v="NA"/>
    <s v="NA"/>
    <n v="9"/>
    <x v="0"/>
    <s v="WD"/>
    <s v="Normal"/>
    <x v="369"/>
  </r>
  <r>
    <n v="592"/>
    <n v="60"/>
    <x v="0"/>
    <n v="97"/>
    <n v="13478"/>
    <s v="Pave"/>
    <s v="IR1"/>
    <s v="Lvl"/>
    <s v="AllPub"/>
    <s v="Corner"/>
    <x v="10"/>
    <s v="Norm"/>
    <x v="0"/>
    <s v="2Story"/>
    <n v="10"/>
    <x v="74"/>
    <n v="2008"/>
    <s v="Gable"/>
    <s v="CompShg"/>
    <s v="CmentBd"/>
    <s v="Ex"/>
    <s v="PConc"/>
    <s v="Ex"/>
    <s v="Gd"/>
    <n v="1722"/>
    <s v="Ex"/>
    <s v="Y"/>
    <n v="2296"/>
    <n v="1"/>
    <n v="2.2999999999999998"/>
    <n v="3"/>
    <n v="1"/>
    <s v="Ex"/>
    <n v="10"/>
    <n v="1"/>
    <s v="Gd"/>
    <s v="BuiltIn"/>
    <s v="RFn"/>
    <n v="3"/>
    <n v="842"/>
    <s v="TA"/>
    <s v="Y"/>
    <n v="382"/>
    <n v="274"/>
    <n v="0"/>
    <n v="0"/>
    <n v="0"/>
    <n v="0"/>
    <s v="NA"/>
    <s v="NA"/>
    <n v="6"/>
    <x v="3"/>
    <s v="ConLI"/>
    <s v="Normal"/>
    <x v="370"/>
  </r>
  <r>
    <n v="593"/>
    <n v="20"/>
    <x v="0"/>
    <n v="60"/>
    <n v="6600"/>
    <s v="Pave"/>
    <s v="Reg"/>
    <s v="Lvl"/>
    <s v="AllPub"/>
    <s v="Inside"/>
    <x v="4"/>
    <s v="Norm"/>
    <x v="0"/>
    <s v="1Story"/>
    <n v="5"/>
    <x v="44"/>
    <n v="2003"/>
    <s v="Gable"/>
    <s v="CompShg"/>
    <s v="HdBoard"/>
    <s v="TA"/>
    <s v="PConc"/>
    <s v="TA"/>
    <s v="No"/>
    <n v="816"/>
    <s v="Ex"/>
    <s v="Y"/>
    <n v="816"/>
    <n v="1"/>
    <n v="1"/>
    <n v="2"/>
    <n v="1"/>
    <s v="TA"/>
    <n v="4"/>
    <n v="0"/>
    <s v="NA"/>
    <s v="Detchd"/>
    <s v="Fin"/>
    <n v="2"/>
    <n v="816"/>
    <s v="TA"/>
    <s v="Y"/>
    <n v="0"/>
    <n v="0"/>
    <n v="0"/>
    <n v="0"/>
    <n v="0"/>
    <n v="0"/>
    <s v="NA"/>
    <s v="NA"/>
    <n v="6"/>
    <x v="0"/>
    <s v="WD"/>
    <s v="Normal"/>
    <x v="371"/>
  </r>
  <r>
    <n v="594"/>
    <n v="120"/>
    <x v="1"/>
    <s v="NA"/>
    <n v="4435"/>
    <s v="Pave"/>
    <s v="Reg"/>
    <s v="Lvl"/>
    <s v="AllPub"/>
    <s v="Inside"/>
    <x v="0"/>
    <s v="Norm"/>
    <x v="3"/>
    <s v="1Story"/>
    <n v="6"/>
    <x v="0"/>
    <n v="2003"/>
    <s v="Gable"/>
    <s v="CompShg"/>
    <s v="VinylSd"/>
    <s v="Gd"/>
    <s v="PConc"/>
    <s v="Gd"/>
    <s v="Av"/>
    <n v="848"/>
    <s v="Ex"/>
    <s v="Y"/>
    <n v="848"/>
    <n v="1"/>
    <n v="1"/>
    <n v="1"/>
    <n v="1"/>
    <s v="Gd"/>
    <n v="4"/>
    <n v="0"/>
    <s v="NA"/>
    <s v="Attchd"/>
    <s v="Fin"/>
    <n v="2"/>
    <n v="420"/>
    <s v="TA"/>
    <s v="Y"/>
    <n v="140"/>
    <n v="0"/>
    <n v="0"/>
    <n v="0"/>
    <n v="0"/>
    <n v="0"/>
    <s v="NA"/>
    <s v="NA"/>
    <n v="5"/>
    <x v="3"/>
    <s v="WD"/>
    <s v="Normal"/>
    <x v="3"/>
  </r>
  <r>
    <n v="595"/>
    <n v="20"/>
    <x v="0"/>
    <n v="88"/>
    <n v="7990"/>
    <s v="Pave"/>
    <s v="IR1"/>
    <s v="Lvl"/>
    <s v="AllPub"/>
    <s v="Inside"/>
    <x v="0"/>
    <s v="Norm"/>
    <x v="0"/>
    <s v="1Story"/>
    <n v="5"/>
    <x v="34"/>
    <n v="1975"/>
    <s v="Hip"/>
    <s v="CompShg"/>
    <s v="HdBoard"/>
    <s v="TA"/>
    <s v="CBlock"/>
    <s v="Gd"/>
    <s v="No"/>
    <n v="924"/>
    <s v="TA"/>
    <s v="Y"/>
    <n v="924"/>
    <n v="0"/>
    <n v="1"/>
    <n v="3"/>
    <n v="1"/>
    <s v="TA"/>
    <n v="5"/>
    <n v="0"/>
    <s v="NA"/>
    <s v="Detchd"/>
    <s v="Unf"/>
    <n v="1"/>
    <n v="280"/>
    <s v="TA"/>
    <s v="Y"/>
    <n v="0"/>
    <n v="0"/>
    <n v="0"/>
    <n v="0"/>
    <n v="0"/>
    <n v="0"/>
    <s v="NA"/>
    <s v="MnPrv"/>
    <n v="4"/>
    <x v="0"/>
    <s v="WD"/>
    <s v="Normal"/>
    <x v="50"/>
  </r>
  <r>
    <n v="596"/>
    <n v="20"/>
    <x v="0"/>
    <n v="69"/>
    <n v="11302"/>
    <s v="Pave"/>
    <s v="IR1"/>
    <s v="Lvl"/>
    <s v="AllPub"/>
    <s v="Inside"/>
    <x v="18"/>
    <s v="Norm"/>
    <x v="0"/>
    <s v="1Story"/>
    <n v="8"/>
    <x v="11"/>
    <n v="2006"/>
    <s v="Gable"/>
    <s v="CompShg"/>
    <s v="Other"/>
    <s v="Gd"/>
    <s v="PConc"/>
    <s v="Gd"/>
    <s v="Gd"/>
    <n v="1814"/>
    <s v="Ex"/>
    <s v="Y"/>
    <n v="1826"/>
    <n v="1"/>
    <n v="2"/>
    <n v="3"/>
    <n v="1"/>
    <s v="Gd"/>
    <n v="7"/>
    <n v="1"/>
    <s v="TA"/>
    <s v="Attchd"/>
    <s v="Fin"/>
    <n v="3"/>
    <n v="758"/>
    <s v="TA"/>
    <s v="Y"/>
    <n v="180"/>
    <n v="75"/>
    <n v="0"/>
    <n v="120"/>
    <n v="0"/>
    <n v="0"/>
    <s v="NA"/>
    <s v="NA"/>
    <n v="8"/>
    <x v="2"/>
    <s v="New"/>
    <s v="Partial"/>
    <x v="372"/>
  </r>
  <r>
    <n v="597"/>
    <n v="70"/>
    <x v="1"/>
    <n v="60"/>
    <n v="3600"/>
    <s v="Pave"/>
    <s v="Reg"/>
    <s v="Lvl"/>
    <s v="AllPub"/>
    <s v="Inside"/>
    <x v="7"/>
    <s v="Norm"/>
    <x v="0"/>
    <s v="2Story"/>
    <n v="6"/>
    <x v="48"/>
    <n v="1993"/>
    <s v="Gable"/>
    <s v="CompShg"/>
    <s v="VinylSd"/>
    <s v="TA"/>
    <s v="CBlock"/>
    <s v="TA"/>
    <s v="No"/>
    <n v="684"/>
    <s v="Ex"/>
    <s v="N"/>
    <n v="1368"/>
    <n v="0"/>
    <n v="1"/>
    <n v="3"/>
    <n v="1"/>
    <s v="TA"/>
    <n v="7"/>
    <n v="0"/>
    <s v="NA"/>
    <s v="Detchd"/>
    <s v="Unf"/>
    <n v="1"/>
    <n v="216"/>
    <s v="TA"/>
    <s v="N"/>
    <n v="0"/>
    <n v="158"/>
    <n v="0"/>
    <n v="0"/>
    <n v="0"/>
    <n v="0"/>
    <s v="NA"/>
    <s v="NA"/>
    <n v="10"/>
    <x v="2"/>
    <s v="WD"/>
    <s v="Normal"/>
    <x v="373"/>
  </r>
  <r>
    <n v="598"/>
    <n v="120"/>
    <x v="0"/>
    <n v="53"/>
    <n v="3922"/>
    <s v="Pave"/>
    <s v="Reg"/>
    <s v="Lvl"/>
    <s v="AllPub"/>
    <s v="Inside"/>
    <x v="21"/>
    <s v="Norm"/>
    <x v="3"/>
    <s v="1Story"/>
    <n v="7"/>
    <x v="13"/>
    <n v="2007"/>
    <s v="Gable"/>
    <s v="CompShg"/>
    <s v="VinylSd"/>
    <s v="Gd"/>
    <s v="PConc"/>
    <s v="Ex"/>
    <s v="Av"/>
    <n v="1258"/>
    <s v="Ex"/>
    <s v="Y"/>
    <n v="1402"/>
    <n v="0.6"/>
    <n v="0.6"/>
    <n v="2"/>
    <n v="1"/>
    <s v="Gd"/>
    <n v="7"/>
    <n v="1"/>
    <s v="Gd"/>
    <s v="Attchd"/>
    <s v="Fin"/>
    <n v="3"/>
    <n v="648"/>
    <s v="TA"/>
    <s v="Y"/>
    <n v="120"/>
    <n v="16"/>
    <n v="0"/>
    <n v="0"/>
    <n v="0"/>
    <n v="0"/>
    <s v="NA"/>
    <s v="NA"/>
    <n v="2"/>
    <x v="1"/>
    <s v="New"/>
    <s v="Partial"/>
    <x v="374"/>
  </r>
  <r>
    <n v="599"/>
    <n v="20"/>
    <x v="0"/>
    <n v="80"/>
    <n v="12984"/>
    <s v="Pave"/>
    <s v="Reg"/>
    <s v="Bnk"/>
    <s v="AllPub"/>
    <s v="Inside"/>
    <x v="2"/>
    <s v="Norm"/>
    <x v="0"/>
    <s v="1Story"/>
    <n v="5"/>
    <x v="54"/>
    <n v="1977"/>
    <s v="Gable"/>
    <s v="CompShg"/>
    <s v="Plywood"/>
    <s v="TA"/>
    <s v="CBlock"/>
    <s v="Gd"/>
    <s v="Mn"/>
    <n v="1430"/>
    <s v="Ex"/>
    <s v="Y"/>
    <n v="1647"/>
    <n v="1"/>
    <n v="2"/>
    <n v="3"/>
    <n v="1"/>
    <s v="Gd"/>
    <n v="7"/>
    <n v="1"/>
    <s v="TA"/>
    <s v="Attchd"/>
    <s v="Fin"/>
    <n v="2"/>
    <n v="621"/>
    <s v="TA"/>
    <s v="Y"/>
    <n v="0"/>
    <n v="0"/>
    <n v="0"/>
    <n v="0"/>
    <n v="0"/>
    <n v="0"/>
    <s v="NA"/>
    <s v="NA"/>
    <n v="3"/>
    <x v="2"/>
    <s v="WD"/>
    <s v="Normal"/>
    <x v="375"/>
  </r>
  <r>
    <n v="600"/>
    <n v="160"/>
    <x v="1"/>
    <n v="24"/>
    <n v="1950"/>
    <s v="Pave"/>
    <s v="Reg"/>
    <s v="Lvl"/>
    <s v="AllPub"/>
    <s v="Inside"/>
    <x v="24"/>
    <s v="Norm"/>
    <x v="4"/>
    <s v="2Story"/>
    <n v="6"/>
    <x v="84"/>
    <n v="1980"/>
    <s v="Gable"/>
    <s v="CompShg"/>
    <s v="MetalSd"/>
    <s v="TA"/>
    <s v="CBlock"/>
    <s v="Gd"/>
    <s v="No"/>
    <n v="716"/>
    <s v="TA"/>
    <s v="Y"/>
    <n v="1556"/>
    <n v="1"/>
    <n v="2.2999999999999998"/>
    <n v="3"/>
    <n v="1"/>
    <s v="TA"/>
    <n v="6"/>
    <n v="1"/>
    <s v="TA"/>
    <s v="Attchd"/>
    <s v="Fin"/>
    <n v="2"/>
    <n v="452"/>
    <s v="TA"/>
    <s v="Y"/>
    <n v="161"/>
    <n v="0"/>
    <n v="0"/>
    <n v="0"/>
    <n v="0"/>
    <n v="0"/>
    <s v="NA"/>
    <s v="GdPrv"/>
    <n v="7"/>
    <x v="0"/>
    <s v="COD"/>
    <s v="Normal"/>
    <x v="196"/>
  </r>
  <r>
    <n v="601"/>
    <n v="60"/>
    <x v="0"/>
    <n v="74"/>
    <n v="10927"/>
    <s v="Pave"/>
    <s v="Reg"/>
    <s v="Lvl"/>
    <s v="AllPub"/>
    <s v="Inside"/>
    <x v="10"/>
    <s v="Norm"/>
    <x v="0"/>
    <s v="2Story"/>
    <n v="8"/>
    <x v="11"/>
    <n v="2005"/>
    <s v="Gable"/>
    <s v="CompShg"/>
    <s v="VinylSd"/>
    <s v="Gd"/>
    <s v="PConc"/>
    <s v="Gd"/>
    <s v="Av"/>
    <n v="1058"/>
    <s v="Ex"/>
    <s v="Y"/>
    <n v="1904"/>
    <n v="1"/>
    <n v="2.2999999999999998"/>
    <n v="3"/>
    <n v="1"/>
    <s v="Ex"/>
    <n v="8"/>
    <n v="1"/>
    <s v="Gd"/>
    <s v="BuiltIn"/>
    <s v="Fin"/>
    <n v="2"/>
    <n v="736"/>
    <s v="TA"/>
    <s v="Y"/>
    <n v="179"/>
    <n v="60"/>
    <n v="0"/>
    <n v="0"/>
    <n v="0"/>
    <n v="0"/>
    <s v="NA"/>
    <s v="NA"/>
    <n v="6"/>
    <x v="2"/>
    <s v="WD"/>
    <s v="Normal"/>
    <x v="291"/>
  </r>
  <r>
    <n v="602"/>
    <n v="50"/>
    <x v="1"/>
    <n v="50"/>
    <n v="9000"/>
    <s v="Pave"/>
    <s v="Reg"/>
    <s v="Bnk"/>
    <s v="AllPub"/>
    <s v="Inside"/>
    <x v="13"/>
    <s v="Norm"/>
    <x v="0"/>
    <s v="1.5Fin"/>
    <n v="6"/>
    <x v="96"/>
    <n v="1950"/>
    <s v="Gable"/>
    <s v="CompShg"/>
    <s v="Wd Sdng"/>
    <s v="TA"/>
    <s v="PConc"/>
    <s v="TA"/>
    <s v="No"/>
    <n v="780"/>
    <s v="TA"/>
    <s v="Y"/>
    <n v="1375"/>
    <n v="0"/>
    <n v="1.3"/>
    <n v="3"/>
    <n v="1"/>
    <s v="Gd"/>
    <n v="6"/>
    <n v="1"/>
    <s v="Gd"/>
    <s v="Detchd"/>
    <s v="Unf"/>
    <n v="1"/>
    <n v="544"/>
    <s v="TA"/>
    <s v="P"/>
    <n v="0"/>
    <n v="162"/>
    <n v="0"/>
    <n v="126"/>
    <n v="0"/>
    <n v="0"/>
    <s v="NA"/>
    <s v="NA"/>
    <n v="12"/>
    <x v="1"/>
    <s v="WD"/>
    <s v="Normal"/>
    <x v="42"/>
  </r>
  <r>
    <n v="603"/>
    <n v="60"/>
    <x v="0"/>
    <n v="80"/>
    <n v="10041"/>
    <s v="Pave"/>
    <s v="IR1"/>
    <s v="Lvl"/>
    <s v="AllPub"/>
    <s v="Inside"/>
    <x v="12"/>
    <s v="Norm"/>
    <x v="0"/>
    <s v="2Story"/>
    <n v="8"/>
    <x v="86"/>
    <n v="1992"/>
    <s v="Gable"/>
    <s v="CompShg"/>
    <s v="HdBoard"/>
    <s v="Gd"/>
    <s v="PConc"/>
    <s v="Gd"/>
    <s v="Mn"/>
    <n v="908"/>
    <s v="Ex"/>
    <s v="Y"/>
    <n v="1915"/>
    <n v="1"/>
    <n v="2.2999999999999998"/>
    <n v="3"/>
    <n v="1"/>
    <s v="Gd"/>
    <n v="8"/>
    <n v="1"/>
    <s v="TA"/>
    <s v="Attchd"/>
    <s v="Fin"/>
    <n v="2"/>
    <n v="506"/>
    <s v="TA"/>
    <s v="Y"/>
    <n v="120"/>
    <n v="150"/>
    <n v="0"/>
    <n v="0"/>
    <n v="0"/>
    <n v="0"/>
    <s v="NA"/>
    <s v="NA"/>
    <n v="2"/>
    <x v="2"/>
    <s v="WD"/>
    <s v="Abnorml"/>
    <x v="117"/>
  </r>
  <r>
    <n v="604"/>
    <n v="160"/>
    <x v="3"/>
    <n v="30"/>
    <n v="3182"/>
    <s v="Pave"/>
    <s v="Reg"/>
    <s v="Lvl"/>
    <s v="AllPub"/>
    <s v="Inside"/>
    <x v="5"/>
    <s v="Norm"/>
    <x v="3"/>
    <s v="2Story"/>
    <n v="7"/>
    <x v="6"/>
    <n v="2005"/>
    <s v="Gable"/>
    <s v="CompShg"/>
    <s v="MetalSd"/>
    <s v="Gd"/>
    <s v="PConc"/>
    <s v="Gd"/>
    <s v="No"/>
    <n v="600"/>
    <s v="Ex"/>
    <s v="Y"/>
    <n v="1200"/>
    <n v="0"/>
    <n v="2.2999999999999998"/>
    <n v="2"/>
    <n v="1"/>
    <s v="Gd"/>
    <n v="4"/>
    <n v="0"/>
    <s v="NA"/>
    <s v="Detchd"/>
    <s v="RFn"/>
    <n v="2"/>
    <n v="480"/>
    <s v="TA"/>
    <s v="Y"/>
    <n v="0"/>
    <n v="172"/>
    <n v="0"/>
    <n v="0"/>
    <n v="0"/>
    <n v="0"/>
    <s v="NA"/>
    <s v="NA"/>
    <n v="6"/>
    <x v="4"/>
    <s v="WD"/>
    <s v="Normal"/>
    <x v="196"/>
  </r>
  <r>
    <n v="605"/>
    <n v="20"/>
    <x v="0"/>
    <n v="88"/>
    <n v="12803"/>
    <s v="Pave"/>
    <s v="IR1"/>
    <s v="Lvl"/>
    <s v="AllPub"/>
    <s v="Inside"/>
    <x v="0"/>
    <s v="Norm"/>
    <x v="0"/>
    <s v="1Story"/>
    <n v="7"/>
    <x v="20"/>
    <n v="2002"/>
    <s v="Gable"/>
    <s v="CompShg"/>
    <s v="VinylSd"/>
    <s v="Gd"/>
    <s v="PConc"/>
    <s v="Gd"/>
    <s v="Mn"/>
    <n v="1494"/>
    <s v="Ex"/>
    <s v="Y"/>
    <n v="1494"/>
    <n v="1"/>
    <n v="2"/>
    <n v="3"/>
    <n v="1"/>
    <s v="Gd"/>
    <n v="6"/>
    <n v="1"/>
    <s v="TA"/>
    <s v="Attchd"/>
    <s v="RFn"/>
    <n v="2"/>
    <n v="530"/>
    <s v="TA"/>
    <s v="Y"/>
    <n v="192"/>
    <n v="36"/>
    <n v="0"/>
    <n v="0"/>
    <n v="0"/>
    <n v="0"/>
    <s v="NA"/>
    <s v="NA"/>
    <n v="9"/>
    <x v="0"/>
    <s v="WD"/>
    <s v="Normal"/>
    <x v="376"/>
  </r>
  <r>
    <n v="606"/>
    <n v="60"/>
    <x v="0"/>
    <n v="85"/>
    <n v="13600"/>
    <s v="Pave"/>
    <s v="Reg"/>
    <s v="Lvl"/>
    <s v="AllPub"/>
    <s v="Inside"/>
    <x v="11"/>
    <s v="Norm"/>
    <x v="0"/>
    <s v="2Story"/>
    <n v="7"/>
    <x v="10"/>
    <n v="1990"/>
    <s v="Gable"/>
    <s v="CompShg"/>
    <s v="HdBoard"/>
    <s v="TA"/>
    <s v="CBlock"/>
    <s v="TA"/>
    <s v="No"/>
    <n v="768"/>
    <s v="TA"/>
    <s v="Y"/>
    <n v="1986"/>
    <n v="0"/>
    <n v="2.2999999999999998"/>
    <n v="3"/>
    <n v="1"/>
    <s v="TA"/>
    <n v="7"/>
    <n v="3"/>
    <s v="Fa"/>
    <s v="Attchd"/>
    <s v="Unf"/>
    <n v="2"/>
    <n v="486"/>
    <s v="TA"/>
    <s v="Y"/>
    <n v="0"/>
    <n v="42"/>
    <n v="0"/>
    <n v="189"/>
    <n v="0"/>
    <n v="0"/>
    <s v="NA"/>
    <s v="NA"/>
    <n v="10"/>
    <x v="3"/>
    <s v="WD"/>
    <s v="Normal"/>
    <x v="93"/>
  </r>
  <r>
    <n v="607"/>
    <n v="20"/>
    <x v="0"/>
    <n v="82"/>
    <n v="12464"/>
    <s v="Pave"/>
    <s v="IR2"/>
    <s v="Low"/>
    <s v="AllPub"/>
    <s v="Corner"/>
    <x v="0"/>
    <s v="Norm"/>
    <x v="0"/>
    <s v="1Story"/>
    <n v="5"/>
    <x v="92"/>
    <n v="1996"/>
    <s v="Gable"/>
    <s v="CompShg"/>
    <s v="VinylSd"/>
    <s v="TA"/>
    <s v="PConc"/>
    <s v="Gd"/>
    <s v="No"/>
    <n v="1040"/>
    <s v="Gd"/>
    <s v="Y"/>
    <n v="1040"/>
    <n v="1"/>
    <n v="1"/>
    <n v="3"/>
    <n v="1"/>
    <s v="Gd"/>
    <n v="6"/>
    <n v="0"/>
    <s v="NA"/>
    <s v="Detchd"/>
    <s v="Unf"/>
    <n v="2"/>
    <n v="576"/>
    <s v="TA"/>
    <s v="Y"/>
    <n v="168"/>
    <n v="0"/>
    <n v="0"/>
    <n v="0"/>
    <n v="0"/>
    <n v="0"/>
    <s v="NA"/>
    <s v="GdPrv"/>
    <n v="11"/>
    <x v="3"/>
    <s v="WD"/>
    <s v="Normal"/>
    <x v="135"/>
  </r>
  <r>
    <n v="608"/>
    <n v="20"/>
    <x v="0"/>
    <n v="78"/>
    <n v="7800"/>
    <s v="Pave"/>
    <s v="Reg"/>
    <s v="Bnk"/>
    <s v="AllPub"/>
    <s v="Inside"/>
    <x v="15"/>
    <s v="Norm"/>
    <x v="0"/>
    <s v="2Story"/>
    <n v="5"/>
    <x v="47"/>
    <n v="2002"/>
    <s v="Gable"/>
    <s v="CompShg"/>
    <s v="MetalSd"/>
    <s v="TA"/>
    <s v="CBlock"/>
    <s v="TA"/>
    <s v="No"/>
    <n v="896"/>
    <s v="Ex"/>
    <s v="Y"/>
    <n v="2008"/>
    <n v="1"/>
    <n v="3"/>
    <n v="3"/>
    <n v="1"/>
    <s v="Ex"/>
    <n v="8"/>
    <n v="0"/>
    <s v="NA"/>
    <s v="Attchd"/>
    <s v="Unf"/>
    <n v="1"/>
    <n v="230"/>
    <s v="TA"/>
    <s v="Y"/>
    <n v="103"/>
    <n v="0"/>
    <n v="0"/>
    <n v="0"/>
    <n v="0"/>
    <n v="0"/>
    <s v="NA"/>
    <s v="NA"/>
    <n v="8"/>
    <x v="2"/>
    <s v="WD"/>
    <s v="Normal"/>
    <x v="66"/>
  </r>
  <r>
    <n v="609"/>
    <n v="70"/>
    <x v="0"/>
    <n v="78"/>
    <n v="12168"/>
    <s v="Pave"/>
    <s v="Reg"/>
    <s v="HLS"/>
    <s v="AllPub"/>
    <s v="Inside"/>
    <x v="2"/>
    <s v="Norm"/>
    <x v="0"/>
    <s v="2Story"/>
    <n v="8"/>
    <x v="36"/>
    <n v="1998"/>
    <s v="Gable"/>
    <s v="CompShg"/>
    <s v="Wd Sdng"/>
    <s v="TA"/>
    <s v="PConc"/>
    <s v="Gd"/>
    <s v="Mn"/>
    <n v="965"/>
    <s v="TA"/>
    <s v="Y"/>
    <n v="3194"/>
    <n v="0"/>
    <n v="2.2999999999999998"/>
    <n v="4"/>
    <n v="1"/>
    <s v="TA"/>
    <n v="10"/>
    <n v="2"/>
    <s v="Gd"/>
    <s v="Basment"/>
    <s v="Unf"/>
    <n v="2"/>
    <n v="380"/>
    <s v="TA"/>
    <s v="Y"/>
    <n v="0"/>
    <n v="0"/>
    <n v="0"/>
    <n v="0"/>
    <n v="0"/>
    <n v="0"/>
    <s v="NA"/>
    <s v="NA"/>
    <n v="9"/>
    <x v="1"/>
    <s v="WD"/>
    <s v="Alloca"/>
    <x v="377"/>
  </r>
  <r>
    <n v="610"/>
    <n v="20"/>
    <x v="0"/>
    <n v="61"/>
    <n v="7943"/>
    <s v="Pave"/>
    <s v="Reg"/>
    <s v="Lvl"/>
    <s v="AllPub"/>
    <s v="Inside"/>
    <x v="9"/>
    <s v="Feedr"/>
    <x v="0"/>
    <s v="1Story"/>
    <n v="4"/>
    <x v="53"/>
    <n v="1961"/>
    <s v="Gable"/>
    <s v="CompShg"/>
    <s v="VinylSd"/>
    <s v="TA"/>
    <s v="CBlock"/>
    <s v="TA"/>
    <s v="Mn"/>
    <n v="1029"/>
    <s v="Gd"/>
    <s v="Y"/>
    <n v="1029"/>
    <n v="1"/>
    <n v="1"/>
    <n v="3"/>
    <n v="1"/>
    <s v="TA"/>
    <n v="5"/>
    <n v="0"/>
    <s v="NA"/>
    <s v="Attchd"/>
    <s v="Unf"/>
    <n v="1"/>
    <n v="261"/>
    <s v="TA"/>
    <s v="Y"/>
    <n v="64"/>
    <n v="0"/>
    <n v="39"/>
    <n v="0"/>
    <n v="0"/>
    <n v="0"/>
    <s v="NA"/>
    <s v="NA"/>
    <n v="4"/>
    <x v="1"/>
    <s v="WD"/>
    <s v="Normal"/>
    <x v="362"/>
  </r>
  <r>
    <n v="611"/>
    <n v="60"/>
    <x v="0"/>
    <s v="NA"/>
    <n v="11050"/>
    <s v="Pave"/>
    <s v="Reg"/>
    <s v="Lvl"/>
    <s v="AllPub"/>
    <s v="Inside"/>
    <x v="0"/>
    <s v="PosN"/>
    <x v="0"/>
    <s v="2Story"/>
    <n v="9"/>
    <x v="4"/>
    <n v="2000"/>
    <s v="Hip"/>
    <s v="CompShg"/>
    <s v="VinylSd"/>
    <s v="Gd"/>
    <s v="PConc"/>
    <s v="Ex"/>
    <s v="Mn"/>
    <n v="1440"/>
    <s v="Ex"/>
    <s v="Y"/>
    <n v="2153"/>
    <n v="1"/>
    <n v="2.2999999999999998"/>
    <n v="3"/>
    <n v="1"/>
    <s v="Ex"/>
    <n v="8"/>
    <n v="2"/>
    <s v="Ex"/>
    <s v="Attchd"/>
    <s v="Fin"/>
    <n v="3"/>
    <n v="736"/>
    <s v="TA"/>
    <s v="Y"/>
    <n v="253"/>
    <n v="142"/>
    <n v="0"/>
    <n v="0"/>
    <n v="0"/>
    <n v="0"/>
    <s v="NA"/>
    <s v="NA"/>
    <n v="5"/>
    <x v="3"/>
    <s v="WD"/>
    <s v="Normal"/>
    <x v="378"/>
  </r>
  <r>
    <n v="612"/>
    <n v="80"/>
    <x v="0"/>
    <s v="NA"/>
    <n v="10395"/>
    <s v="Pave"/>
    <s v="IR1"/>
    <s v="Lvl"/>
    <s v="AllPub"/>
    <s v="FR2"/>
    <x v="6"/>
    <s v="Norm"/>
    <x v="0"/>
    <s v="SLvl"/>
    <n v="6"/>
    <x v="90"/>
    <n v="1978"/>
    <s v="Gable"/>
    <s v="CompShg"/>
    <s v="HdBoard"/>
    <s v="TA"/>
    <s v="CBlock"/>
    <s v="Gd"/>
    <s v="Av"/>
    <n v="1032"/>
    <s v="TA"/>
    <s v="Y"/>
    <n v="1032"/>
    <n v="0.3"/>
    <n v="2"/>
    <n v="3"/>
    <n v="1"/>
    <s v="TA"/>
    <n v="6"/>
    <n v="1"/>
    <s v="TA"/>
    <s v="Attchd"/>
    <s v="Unf"/>
    <n v="2"/>
    <n v="564"/>
    <s v="TA"/>
    <s v="Y"/>
    <n v="0"/>
    <n v="0"/>
    <n v="0"/>
    <n v="0"/>
    <n v="0"/>
    <n v="0"/>
    <s v="NA"/>
    <s v="MnPrv"/>
    <n v="7"/>
    <x v="1"/>
    <s v="WD"/>
    <s v="Normal"/>
    <x v="181"/>
  </r>
  <r>
    <n v="613"/>
    <n v="60"/>
    <x v="0"/>
    <s v="NA"/>
    <n v="11885"/>
    <s v="Pave"/>
    <s v="Reg"/>
    <s v="Lvl"/>
    <s v="AllPub"/>
    <s v="Inside"/>
    <x v="0"/>
    <s v="Norm"/>
    <x v="0"/>
    <s v="2Story"/>
    <n v="8"/>
    <x v="2"/>
    <n v="2001"/>
    <s v="Gable"/>
    <s v="CompShg"/>
    <s v="VinylSd"/>
    <s v="Gd"/>
    <s v="PConc"/>
    <s v="Gd"/>
    <s v="Av"/>
    <n v="1299"/>
    <s v="Ex"/>
    <s v="Y"/>
    <n v="1872"/>
    <n v="1"/>
    <n v="2.2999999999999998"/>
    <n v="3"/>
    <n v="1"/>
    <s v="Ex"/>
    <n v="7"/>
    <n v="1"/>
    <s v="TA"/>
    <s v="BuiltIn"/>
    <s v="RFn"/>
    <n v="2"/>
    <n v="531"/>
    <s v="TA"/>
    <s v="Y"/>
    <n v="160"/>
    <n v="122"/>
    <n v="0"/>
    <n v="0"/>
    <n v="0"/>
    <n v="0"/>
    <s v="NA"/>
    <s v="NA"/>
    <n v="11"/>
    <x v="3"/>
    <s v="WD"/>
    <s v="Normal"/>
    <x v="379"/>
  </r>
  <r>
    <n v="614"/>
    <n v="20"/>
    <x v="0"/>
    <n v="70"/>
    <n v="8402"/>
    <s v="Pave"/>
    <s v="Reg"/>
    <s v="Lvl"/>
    <s v="AllPub"/>
    <s v="Inside"/>
    <x v="4"/>
    <s v="Feedr"/>
    <x v="0"/>
    <s v="1Story"/>
    <n v="5"/>
    <x v="22"/>
    <n v="2007"/>
    <s v="Gable"/>
    <s v="CompShg"/>
    <s v="VinylSd"/>
    <s v="TA"/>
    <s v="PConc"/>
    <s v="Gd"/>
    <s v="No"/>
    <n v="1120"/>
    <s v="Ex"/>
    <s v="Y"/>
    <n v="1120"/>
    <n v="0"/>
    <n v="1"/>
    <n v="3"/>
    <n v="1"/>
    <s v="TA"/>
    <n v="6"/>
    <n v="0"/>
    <s v="NA"/>
    <s v="NA"/>
    <s v="NA"/>
    <n v="0"/>
    <n v="0"/>
    <s v="NA"/>
    <s v="Y"/>
    <n v="0"/>
    <n v="30"/>
    <n v="0"/>
    <n v="0"/>
    <n v="0"/>
    <n v="0"/>
    <s v="NA"/>
    <s v="NA"/>
    <n v="12"/>
    <x v="1"/>
    <s v="New"/>
    <s v="Partial"/>
    <x v="257"/>
  </r>
  <r>
    <n v="615"/>
    <n v="180"/>
    <x v="1"/>
    <n v="21"/>
    <n v="1491"/>
    <s v="Pave"/>
    <s v="Reg"/>
    <s v="Lvl"/>
    <s v="AllPub"/>
    <s v="Inside"/>
    <x v="14"/>
    <s v="Norm"/>
    <x v="3"/>
    <s v="SFoyer"/>
    <n v="4"/>
    <x v="41"/>
    <n v="1972"/>
    <s v="Gable"/>
    <s v="CompShg"/>
    <s v="CmentBd"/>
    <s v="TA"/>
    <s v="CBlock"/>
    <s v="Gd"/>
    <s v="Av"/>
    <n v="630"/>
    <s v="Ex"/>
    <s v="Y"/>
    <n v="630"/>
    <n v="1"/>
    <n v="1"/>
    <n v="1"/>
    <n v="1"/>
    <s v="TA"/>
    <n v="3"/>
    <n v="0"/>
    <s v="NA"/>
    <s v="NA"/>
    <s v="NA"/>
    <n v="0"/>
    <n v="0"/>
    <s v="NA"/>
    <s v="Y"/>
    <n v="96"/>
    <n v="24"/>
    <n v="0"/>
    <n v="0"/>
    <n v="0"/>
    <n v="0"/>
    <s v="NA"/>
    <s v="NA"/>
    <n v="5"/>
    <x v="4"/>
    <s v="WD"/>
    <s v="Normal"/>
    <x v="380"/>
  </r>
  <r>
    <n v="616"/>
    <n v="85"/>
    <x v="0"/>
    <n v="80"/>
    <n v="8800"/>
    <s v="Pave"/>
    <s v="Reg"/>
    <s v="Lvl"/>
    <s v="AllPub"/>
    <s v="Inside"/>
    <x v="11"/>
    <s v="Feedr"/>
    <x v="0"/>
    <s v="SFoyer"/>
    <n v="6"/>
    <x v="37"/>
    <n v="1963"/>
    <s v="Gable"/>
    <s v="CompShg"/>
    <s v="MetalSd"/>
    <s v="TA"/>
    <s v="PConc"/>
    <s v="TA"/>
    <s v="Gd"/>
    <n v="936"/>
    <s v="Ex"/>
    <s v="Y"/>
    <n v="1054"/>
    <n v="1"/>
    <n v="1"/>
    <n v="3"/>
    <n v="1"/>
    <s v="Gd"/>
    <n v="6"/>
    <n v="0"/>
    <s v="NA"/>
    <s v="Attchd"/>
    <s v="RFn"/>
    <n v="2"/>
    <n v="480"/>
    <s v="TA"/>
    <s v="Y"/>
    <n v="120"/>
    <n v="0"/>
    <n v="0"/>
    <n v="0"/>
    <n v="0"/>
    <n v="0"/>
    <s v="NA"/>
    <s v="MnPrv"/>
    <n v="5"/>
    <x v="4"/>
    <s v="WD"/>
    <s v="Abnorml"/>
    <x v="381"/>
  </r>
  <r>
    <n v="617"/>
    <n v="60"/>
    <x v="0"/>
    <s v="NA"/>
    <n v="7861"/>
    <s v="Pave"/>
    <s v="IR1"/>
    <s v="Lvl"/>
    <s v="AllPub"/>
    <s v="Inside"/>
    <x v="17"/>
    <s v="Norm"/>
    <x v="0"/>
    <s v="2Story"/>
    <n v="6"/>
    <x v="20"/>
    <n v="2003"/>
    <s v="Gable"/>
    <s v="CompShg"/>
    <s v="VinylSd"/>
    <s v="Gd"/>
    <s v="PConc"/>
    <s v="Gd"/>
    <s v="No"/>
    <n v="783"/>
    <s v="Ex"/>
    <s v="Y"/>
    <n v="1509"/>
    <n v="1"/>
    <n v="2.2999999999999998"/>
    <n v="3"/>
    <n v="1"/>
    <s v="Gd"/>
    <n v="7"/>
    <n v="1"/>
    <s v="Gd"/>
    <s v="Attchd"/>
    <s v="Fin"/>
    <n v="2"/>
    <n v="393"/>
    <s v="TA"/>
    <s v="Y"/>
    <n v="100"/>
    <n v="75"/>
    <n v="0"/>
    <n v="0"/>
    <n v="0"/>
    <n v="0"/>
    <s v="NA"/>
    <s v="NA"/>
    <n v="6"/>
    <x v="2"/>
    <s v="WD"/>
    <s v="Normal"/>
    <x v="382"/>
  </r>
  <r>
    <n v="618"/>
    <n v="45"/>
    <x v="0"/>
    <n v="59"/>
    <n v="7227"/>
    <s v="Pave"/>
    <s v="Reg"/>
    <s v="HLS"/>
    <s v="AllPub"/>
    <s v="Corner"/>
    <x v="11"/>
    <s v="Artery"/>
    <x v="0"/>
    <s v="1.5Unf"/>
    <n v="6"/>
    <x v="30"/>
    <n v="1954"/>
    <s v="Gable"/>
    <s v="CompShg"/>
    <s v="MetalSd"/>
    <s v="TA"/>
    <s v="CBlock"/>
    <s v="TA"/>
    <s v="No"/>
    <n v="832"/>
    <s v="Gd"/>
    <s v="Y"/>
    <n v="832"/>
    <n v="0"/>
    <n v="1"/>
    <n v="2"/>
    <n v="1"/>
    <s v="Gd"/>
    <n v="4"/>
    <n v="0"/>
    <s v="NA"/>
    <s v="Detchd"/>
    <s v="Unf"/>
    <n v="2"/>
    <n v="528"/>
    <s v="TA"/>
    <s v="Y"/>
    <n v="0"/>
    <n v="0"/>
    <n v="0"/>
    <n v="0"/>
    <n v="0"/>
    <n v="0"/>
    <s v="NA"/>
    <s v="NA"/>
    <n v="6"/>
    <x v="0"/>
    <s v="WD"/>
    <s v="Normal"/>
    <x v="383"/>
  </r>
  <r>
    <n v="619"/>
    <n v="20"/>
    <x v="0"/>
    <n v="90"/>
    <n v="11694"/>
    <s v="Pave"/>
    <s v="Reg"/>
    <s v="Lvl"/>
    <s v="AllPub"/>
    <s v="Inside"/>
    <x v="10"/>
    <s v="Norm"/>
    <x v="0"/>
    <s v="1Story"/>
    <n v="9"/>
    <x v="22"/>
    <n v="2007"/>
    <s v="Hip"/>
    <s v="CompShg"/>
    <s v="CmentBd"/>
    <s v="Ex"/>
    <s v="PConc"/>
    <s v="Ex"/>
    <s v="Av"/>
    <n v="1822"/>
    <s v="Ex"/>
    <s v="Y"/>
    <n v="1828"/>
    <n v="0"/>
    <n v="2"/>
    <n v="3"/>
    <n v="1"/>
    <s v="Gd"/>
    <n v="9"/>
    <n v="1"/>
    <s v="Gd"/>
    <s v="Attchd"/>
    <s v="Unf"/>
    <n v="3"/>
    <n v="774"/>
    <s v="TA"/>
    <s v="Y"/>
    <n v="0"/>
    <n v="108"/>
    <n v="0"/>
    <n v="260"/>
    <n v="0"/>
    <n v="0"/>
    <s v="NA"/>
    <s v="NA"/>
    <n v="7"/>
    <x v="1"/>
    <s v="New"/>
    <s v="Partial"/>
    <x v="384"/>
  </r>
  <r>
    <n v="620"/>
    <n v="60"/>
    <x v="0"/>
    <n v="85"/>
    <n v="12244"/>
    <s v="Pave"/>
    <s v="Reg"/>
    <s v="Lvl"/>
    <s v="AllPub"/>
    <s v="Inside"/>
    <x v="16"/>
    <s v="Norm"/>
    <x v="0"/>
    <s v="2Story"/>
    <n v="8"/>
    <x v="0"/>
    <n v="2003"/>
    <s v="Hip"/>
    <s v="CompShg"/>
    <s v="VinylSd"/>
    <s v="Gd"/>
    <s v="PConc"/>
    <s v="Gd"/>
    <s v="Gd"/>
    <n v="1482"/>
    <s v="Ex"/>
    <s v="Y"/>
    <n v="2262"/>
    <n v="1"/>
    <n v="2.2999999999999998"/>
    <n v="4"/>
    <n v="1"/>
    <s v="Gd"/>
    <n v="10"/>
    <n v="2"/>
    <s v="Gd"/>
    <s v="Attchd"/>
    <s v="Fin"/>
    <n v="3"/>
    <n v="749"/>
    <s v="TA"/>
    <s v="Y"/>
    <n v="168"/>
    <n v="0"/>
    <n v="0"/>
    <n v="0"/>
    <n v="0"/>
    <n v="0"/>
    <s v="NA"/>
    <s v="NA"/>
    <n v="8"/>
    <x v="0"/>
    <s v="WD"/>
    <s v="Normal"/>
    <x v="385"/>
  </r>
  <r>
    <n v="621"/>
    <n v="30"/>
    <x v="0"/>
    <n v="45"/>
    <n v="8248"/>
    <s v="Pave"/>
    <s v="Reg"/>
    <s v="Lvl"/>
    <s v="AllPub"/>
    <s v="Inside"/>
    <x v="15"/>
    <s v="Norm"/>
    <x v="0"/>
    <s v="1Story"/>
    <n v="3"/>
    <x v="101"/>
    <n v="1950"/>
    <s v="Gable"/>
    <s v="CompShg"/>
    <s v="Stucco"/>
    <s v="TA"/>
    <s v="BrkTil"/>
    <s v="TA"/>
    <s v="No"/>
    <n v="864"/>
    <s v="TA"/>
    <s v="N"/>
    <n v="864"/>
    <n v="1"/>
    <n v="1"/>
    <n v="2"/>
    <n v="1"/>
    <s v="TA"/>
    <n v="5"/>
    <n v="0"/>
    <s v="NA"/>
    <s v="NA"/>
    <s v="NA"/>
    <n v="0"/>
    <n v="0"/>
    <s v="NA"/>
    <s v="N"/>
    <n v="0"/>
    <n v="0"/>
    <n v="100"/>
    <n v="0"/>
    <n v="0"/>
    <n v="0"/>
    <s v="NA"/>
    <s v="NA"/>
    <n v="9"/>
    <x v="0"/>
    <s v="WD"/>
    <s v="Normal"/>
    <x v="276"/>
  </r>
  <r>
    <n v="622"/>
    <n v="60"/>
    <x v="0"/>
    <n v="90"/>
    <n v="10800"/>
    <s v="Pave"/>
    <s v="Reg"/>
    <s v="Lvl"/>
    <s v="AllPub"/>
    <s v="Inside"/>
    <x v="6"/>
    <s v="Norm"/>
    <x v="0"/>
    <s v="2Story"/>
    <n v="6"/>
    <x v="99"/>
    <n v="1997"/>
    <s v="Gable"/>
    <s v="CompShg"/>
    <s v="HdBoard"/>
    <s v="TA"/>
    <s v="CBlock"/>
    <s v="TA"/>
    <s v="No"/>
    <n v="1522"/>
    <s v="TA"/>
    <s v="Y"/>
    <n v="2614"/>
    <n v="0"/>
    <n v="2.2999999999999998"/>
    <n v="4"/>
    <n v="1"/>
    <s v="TA"/>
    <n v="9"/>
    <n v="1"/>
    <s v="TA"/>
    <s v="Attchd"/>
    <s v="RFn"/>
    <n v="2"/>
    <n v="624"/>
    <s v="TA"/>
    <s v="Y"/>
    <n v="38"/>
    <n v="243"/>
    <n v="0"/>
    <n v="0"/>
    <n v="0"/>
    <n v="0"/>
    <s v="NA"/>
    <s v="NA"/>
    <n v="6"/>
    <x v="0"/>
    <s v="WD"/>
    <s v="Normal"/>
    <x v="270"/>
  </r>
  <r>
    <n v="623"/>
    <n v="20"/>
    <x v="0"/>
    <n v="71"/>
    <n v="7064"/>
    <s v="Pave"/>
    <s v="Reg"/>
    <s v="Lvl"/>
    <s v="AllPub"/>
    <s v="Inside"/>
    <x v="9"/>
    <s v="Norm"/>
    <x v="0"/>
    <s v="1Story"/>
    <n v="5"/>
    <x v="54"/>
    <n v="1977"/>
    <s v="Gable"/>
    <s v="CompShg"/>
    <s v="Plywood"/>
    <s v="TA"/>
    <s v="CBlock"/>
    <s v="TA"/>
    <s v="No"/>
    <n v="980"/>
    <s v="TA"/>
    <s v="Y"/>
    <n v="980"/>
    <n v="0"/>
    <n v="1"/>
    <n v="3"/>
    <n v="1"/>
    <s v="TA"/>
    <n v="6"/>
    <n v="0"/>
    <s v="NA"/>
    <s v="Detchd"/>
    <s v="Unf"/>
    <n v="2"/>
    <n v="484"/>
    <s v="TA"/>
    <s v="Y"/>
    <n v="192"/>
    <n v="0"/>
    <n v="0"/>
    <n v="0"/>
    <n v="0"/>
    <n v="0"/>
    <s v="NA"/>
    <s v="NA"/>
    <n v="7"/>
    <x v="3"/>
    <s v="WD"/>
    <s v="Normal"/>
    <x v="152"/>
  </r>
  <r>
    <n v="624"/>
    <n v="160"/>
    <x v="3"/>
    <s v="NA"/>
    <n v="2117"/>
    <s v="Pave"/>
    <s v="Reg"/>
    <s v="Lvl"/>
    <s v="AllPub"/>
    <s v="Inside"/>
    <x v="5"/>
    <s v="Norm"/>
    <x v="3"/>
    <s v="2Story"/>
    <n v="6"/>
    <x v="4"/>
    <n v="2000"/>
    <s v="Gable"/>
    <s v="CompShg"/>
    <s v="MetalSd"/>
    <s v="Gd"/>
    <s v="PConc"/>
    <s v="Gd"/>
    <s v="No"/>
    <n v="756"/>
    <s v="Ex"/>
    <s v="Y"/>
    <n v="1512"/>
    <n v="0"/>
    <n v="2.2999999999999998"/>
    <n v="2"/>
    <n v="1"/>
    <s v="Gd"/>
    <n v="4"/>
    <n v="1"/>
    <s v="TA"/>
    <s v="Detchd"/>
    <s v="Unf"/>
    <n v="2"/>
    <n v="440"/>
    <s v="TA"/>
    <s v="Y"/>
    <n v="0"/>
    <n v="32"/>
    <n v="0"/>
    <n v="0"/>
    <n v="0"/>
    <n v="0"/>
    <s v="NA"/>
    <s v="NA"/>
    <n v="6"/>
    <x v="1"/>
    <s v="WD"/>
    <s v="Normal"/>
    <x v="78"/>
  </r>
  <r>
    <n v="625"/>
    <n v="60"/>
    <x v="0"/>
    <n v="80"/>
    <n v="10400"/>
    <s v="Pave"/>
    <s v="Reg"/>
    <s v="Lvl"/>
    <s v="AllPub"/>
    <s v="Inside"/>
    <x v="6"/>
    <s v="Norm"/>
    <x v="0"/>
    <s v="2Story"/>
    <n v="6"/>
    <x v="41"/>
    <n v="1972"/>
    <s v="Gable"/>
    <s v="CompShg"/>
    <s v="VinylSd"/>
    <s v="TA"/>
    <s v="CBlock"/>
    <s v="TA"/>
    <s v="No"/>
    <n v="732"/>
    <s v="Gd"/>
    <s v="Y"/>
    <n v="1790"/>
    <n v="1"/>
    <n v="1.6"/>
    <n v="4"/>
    <n v="1"/>
    <s v="TA"/>
    <n v="8"/>
    <n v="1"/>
    <s v="TA"/>
    <s v="Attchd"/>
    <s v="RFn"/>
    <n v="2"/>
    <n v="484"/>
    <s v="TA"/>
    <s v="Y"/>
    <n v="148"/>
    <n v="0"/>
    <n v="0"/>
    <n v="147"/>
    <n v="0"/>
    <n v="0"/>
    <s v="NA"/>
    <s v="NA"/>
    <n v="11"/>
    <x v="2"/>
    <s v="WD"/>
    <s v="Normal"/>
    <x v="386"/>
  </r>
  <r>
    <n v="626"/>
    <n v="20"/>
    <x v="0"/>
    <n v="87"/>
    <n v="10000"/>
    <s v="Pave"/>
    <s v="IR1"/>
    <s v="Lvl"/>
    <s v="AllPub"/>
    <s v="Corner"/>
    <x v="11"/>
    <s v="Norm"/>
    <x v="0"/>
    <s v="1Story"/>
    <n v="6"/>
    <x v="12"/>
    <n v="1962"/>
    <s v="Hip"/>
    <s v="CompShg"/>
    <s v="Wd Sdng"/>
    <s v="TA"/>
    <s v="CBlock"/>
    <s v="TA"/>
    <s v="No"/>
    <n v="1116"/>
    <s v="TA"/>
    <s v="Y"/>
    <n v="1116"/>
    <n v="0"/>
    <n v="1.3"/>
    <n v="3"/>
    <n v="1"/>
    <s v="TA"/>
    <n v="5"/>
    <n v="0"/>
    <s v="NA"/>
    <s v="Attchd"/>
    <s v="Unf"/>
    <n v="2"/>
    <n v="440"/>
    <s v="TA"/>
    <s v="Y"/>
    <n v="0"/>
    <n v="0"/>
    <n v="0"/>
    <n v="385"/>
    <n v="0"/>
    <n v="0"/>
    <s v="NA"/>
    <s v="NA"/>
    <n v="2"/>
    <x v="4"/>
    <s v="WD"/>
    <s v="Normal"/>
    <x v="39"/>
  </r>
  <r>
    <n v="627"/>
    <n v="20"/>
    <x v="0"/>
    <s v="NA"/>
    <n v="12342"/>
    <s v="Pave"/>
    <s v="IR1"/>
    <s v="Lvl"/>
    <s v="AllPub"/>
    <s v="Inside"/>
    <x v="11"/>
    <s v="Norm"/>
    <x v="0"/>
    <s v="1Story"/>
    <n v="5"/>
    <x v="14"/>
    <n v="1978"/>
    <s v="Hip"/>
    <s v="CompShg"/>
    <s v="Wd Sdng"/>
    <s v="TA"/>
    <s v="CBlock"/>
    <s v="TA"/>
    <s v="No"/>
    <n v="978"/>
    <s v="TA"/>
    <s v="Y"/>
    <n v="1422"/>
    <n v="0"/>
    <n v="1"/>
    <n v="3"/>
    <n v="1"/>
    <s v="TA"/>
    <n v="6"/>
    <n v="1"/>
    <s v="TA"/>
    <s v="Attchd"/>
    <s v="RFn"/>
    <n v="1"/>
    <n v="286"/>
    <s v="TA"/>
    <s v="Y"/>
    <n v="0"/>
    <n v="0"/>
    <n v="36"/>
    <n v="0"/>
    <n v="0"/>
    <n v="0"/>
    <s v="NA"/>
    <s v="GdWo"/>
    <n v="8"/>
    <x v="1"/>
    <s v="WD"/>
    <s v="Normal"/>
    <x v="387"/>
  </r>
  <r>
    <n v="628"/>
    <n v="80"/>
    <x v="0"/>
    <n v="80"/>
    <n v="9600"/>
    <s v="Pave"/>
    <s v="Reg"/>
    <s v="Lvl"/>
    <s v="AllPub"/>
    <s v="Inside"/>
    <x v="11"/>
    <s v="Norm"/>
    <x v="0"/>
    <s v="SLvl"/>
    <n v="6"/>
    <x v="32"/>
    <n v="1972"/>
    <s v="Gable"/>
    <s v="CompShg"/>
    <s v="AsbShng"/>
    <s v="TA"/>
    <s v="CBlock"/>
    <s v="TA"/>
    <s v="Av"/>
    <n v="1156"/>
    <s v="Ex"/>
    <s v="Y"/>
    <n v="1520"/>
    <n v="1"/>
    <n v="1"/>
    <n v="3"/>
    <n v="1"/>
    <s v="TA"/>
    <n v="7"/>
    <n v="2"/>
    <s v="Gd"/>
    <s v="Basment"/>
    <s v="RFn"/>
    <n v="1"/>
    <n v="364"/>
    <s v="TA"/>
    <s v="Y"/>
    <n v="0"/>
    <n v="0"/>
    <n v="189"/>
    <n v="0"/>
    <n v="0"/>
    <n v="0"/>
    <s v="NA"/>
    <s v="NA"/>
    <n v="3"/>
    <x v="4"/>
    <s v="WD"/>
    <s v="Normal"/>
    <x v="36"/>
  </r>
  <r>
    <n v="629"/>
    <n v="60"/>
    <x v="0"/>
    <n v="70"/>
    <n v="11606"/>
    <s v="Pave"/>
    <s v="IR1"/>
    <s v="HLS"/>
    <s v="AllPub"/>
    <s v="Inside"/>
    <x v="11"/>
    <s v="Norm"/>
    <x v="0"/>
    <s v="2Story"/>
    <n v="5"/>
    <x v="60"/>
    <n v="1969"/>
    <s v="Gable"/>
    <s v="CompShg"/>
    <s v="Plywood"/>
    <s v="TA"/>
    <s v="PConc"/>
    <s v="Gd"/>
    <s v="Av"/>
    <n v="1040"/>
    <s v="TA"/>
    <s v="Y"/>
    <n v="2080"/>
    <n v="0.3"/>
    <n v="1.6"/>
    <n v="5"/>
    <n v="1"/>
    <s v="Fa"/>
    <n v="9"/>
    <n v="2"/>
    <s v="TA"/>
    <s v="Attchd"/>
    <s v="Unf"/>
    <n v="2"/>
    <n v="504"/>
    <s v="TA"/>
    <s v="Y"/>
    <n v="335"/>
    <n v="0"/>
    <n v="0"/>
    <n v="0"/>
    <n v="0"/>
    <n v="0"/>
    <s v="NA"/>
    <s v="NA"/>
    <n v="9"/>
    <x v="1"/>
    <s v="WD"/>
    <s v="Family"/>
    <x v="152"/>
  </r>
  <r>
    <n v="630"/>
    <n v="80"/>
    <x v="0"/>
    <n v="82"/>
    <n v="9020"/>
    <s v="Pave"/>
    <s v="Reg"/>
    <s v="Lvl"/>
    <s v="AllPub"/>
    <s v="Corner"/>
    <x v="11"/>
    <s v="Feedr"/>
    <x v="0"/>
    <s v="SLvl"/>
    <n v="6"/>
    <x v="39"/>
    <n v="1964"/>
    <s v="Gable"/>
    <s v="WdShngl"/>
    <s v="Wd Sdng"/>
    <s v="TA"/>
    <s v="CBlock"/>
    <s v="TA"/>
    <s v="Gd"/>
    <n v="1248"/>
    <s v="TA"/>
    <s v="Y"/>
    <n v="1350"/>
    <n v="1"/>
    <n v="1.3"/>
    <n v="3"/>
    <n v="1"/>
    <s v="TA"/>
    <n v="6"/>
    <n v="0"/>
    <s v="NA"/>
    <s v="Attchd"/>
    <s v="RFn"/>
    <n v="2"/>
    <n v="520"/>
    <s v="TA"/>
    <s v="Y"/>
    <n v="176"/>
    <n v="0"/>
    <n v="0"/>
    <n v="0"/>
    <n v="0"/>
    <n v="0"/>
    <s v="NA"/>
    <s v="GdPrv"/>
    <n v="6"/>
    <x v="0"/>
    <s v="WD"/>
    <s v="Normal"/>
    <x v="78"/>
  </r>
  <r>
    <n v="631"/>
    <n v="70"/>
    <x v="1"/>
    <n v="50"/>
    <n v="9000"/>
    <s v="Pave"/>
    <s v="Reg"/>
    <s v="Lvl"/>
    <s v="AllPub"/>
    <s v="Corner"/>
    <x v="7"/>
    <s v="Artery"/>
    <x v="0"/>
    <s v="2Story"/>
    <n v="5"/>
    <x v="88"/>
    <n v="1991"/>
    <s v="Gable"/>
    <s v="CompShg"/>
    <s v="VinylSd"/>
    <s v="TA"/>
    <s v="BrkTil"/>
    <s v="Fa"/>
    <s v="No"/>
    <n v="636"/>
    <s v="TA"/>
    <s v="Y"/>
    <n v="1750"/>
    <n v="0"/>
    <n v="1"/>
    <n v="3"/>
    <n v="1"/>
    <s v="Ex"/>
    <n v="8"/>
    <n v="0"/>
    <s v="NA"/>
    <s v="Detchd"/>
    <s v="Unf"/>
    <n v="1"/>
    <n v="240"/>
    <s v="Fa"/>
    <s v="N"/>
    <n v="0"/>
    <n v="0"/>
    <n v="293"/>
    <n v="0"/>
    <n v="0"/>
    <n v="0"/>
    <s v="NA"/>
    <s v="MnPrv"/>
    <n v="6"/>
    <x v="2"/>
    <s v="WD"/>
    <s v="Abnorml"/>
    <x v="310"/>
  </r>
  <r>
    <n v="632"/>
    <n v="120"/>
    <x v="0"/>
    <n v="34"/>
    <n v="4590"/>
    <s v="Pave"/>
    <s v="Reg"/>
    <s v="Lvl"/>
    <s v="AllPub"/>
    <s v="Inside"/>
    <x v="10"/>
    <s v="Norm"/>
    <x v="4"/>
    <s v="1Story"/>
    <n v="8"/>
    <x v="13"/>
    <n v="2006"/>
    <s v="Gable"/>
    <s v="CompShg"/>
    <s v="VinylSd"/>
    <s v="Gd"/>
    <s v="PConc"/>
    <s v="Gd"/>
    <s v="Mn"/>
    <n v="1554"/>
    <s v="Ex"/>
    <s v="Y"/>
    <n v="1554"/>
    <n v="0"/>
    <n v="2"/>
    <n v="2"/>
    <n v="1"/>
    <s v="Gd"/>
    <n v="6"/>
    <n v="1"/>
    <s v="Gd"/>
    <s v="Attchd"/>
    <s v="RFn"/>
    <n v="2"/>
    <n v="627"/>
    <s v="TA"/>
    <s v="Y"/>
    <n v="156"/>
    <n v="73"/>
    <n v="0"/>
    <n v="0"/>
    <n v="0"/>
    <n v="0"/>
    <s v="NA"/>
    <s v="NA"/>
    <n v="8"/>
    <x v="1"/>
    <s v="WD"/>
    <s v="Normal"/>
    <x v="388"/>
  </r>
  <r>
    <n v="633"/>
    <n v="20"/>
    <x v="0"/>
    <n v="85"/>
    <n v="11900"/>
    <s v="Pave"/>
    <s v="Reg"/>
    <s v="Lvl"/>
    <s v="AllPub"/>
    <s v="Inside"/>
    <x v="6"/>
    <s v="Norm"/>
    <x v="0"/>
    <s v="1Story"/>
    <n v="7"/>
    <x v="54"/>
    <n v="1977"/>
    <s v="Hip"/>
    <s v="CompShg"/>
    <s v="Plywood"/>
    <s v="TA"/>
    <s v="CBlock"/>
    <s v="TA"/>
    <s v="No"/>
    <n v="1386"/>
    <s v="TA"/>
    <s v="Y"/>
    <n v="1411"/>
    <n v="0"/>
    <n v="2"/>
    <n v="3"/>
    <n v="1"/>
    <s v="TA"/>
    <n v="6"/>
    <n v="1"/>
    <s v="TA"/>
    <s v="Attchd"/>
    <s v="Fin"/>
    <n v="2"/>
    <n v="544"/>
    <s v="TA"/>
    <s v="Y"/>
    <n v="192"/>
    <n v="0"/>
    <n v="0"/>
    <n v="0"/>
    <n v="0"/>
    <n v="0"/>
    <s v="NA"/>
    <s v="NA"/>
    <n v="4"/>
    <x v="3"/>
    <s v="WD"/>
    <s v="Family"/>
    <x v="222"/>
  </r>
  <r>
    <n v="634"/>
    <n v="20"/>
    <x v="0"/>
    <n v="80"/>
    <n v="9250"/>
    <s v="Pave"/>
    <s v="Reg"/>
    <s v="Lvl"/>
    <s v="AllPub"/>
    <s v="Corner"/>
    <x v="11"/>
    <s v="Norm"/>
    <x v="0"/>
    <s v="1Story"/>
    <n v="5"/>
    <x v="30"/>
    <n v="2005"/>
    <s v="Gable"/>
    <s v="CompShg"/>
    <s v="Wd Sdng"/>
    <s v="TA"/>
    <s v="CBlock"/>
    <s v="TA"/>
    <s v="No"/>
    <n v="1056"/>
    <s v="TA"/>
    <s v="Y"/>
    <n v="1056"/>
    <n v="0.3"/>
    <n v="1"/>
    <n v="3"/>
    <n v="1"/>
    <s v="TA"/>
    <n v="6"/>
    <n v="0"/>
    <s v="NA"/>
    <s v="Attchd"/>
    <s v="Unf"/>
    <n v="1"/>
    <n v="260"/>
    <s v="TA"/>
    <s v="Y"/>
    <n v="390"/>
    <n v="0"/>
    <n v="0"/>
    <n v="0"/>
    <n v="0"/>
    <n v="0"/>
    <s v="NA"/>
    <s v="NA"/>
    <n v="7"/>
    <x v="1"/>
    <s v="WD"/>
    <s v="Normal"/>
    <x v="21"/>
  </r>
  <r>
    <n v="635"/>
    <n v="90"/>
    <x v="0"/>
    <n v="64"/>
    <n v="6979"/>
    <s v="Pave"/>
    <s v="Reg"/>
    <s v="Lvl"/>
    <s v="AllPub"/>
    <s v="Inside"/>
    <x v="7"/>
    <s v="Norm"/>
    <x v="2"/>
    <s v="SFoyer"/>
    <n v="6"/>
    <x v="84"/>
    <n v="1980"/>
    <s v="Gable"/>
    <s v="CompShg"/>
    <s v="Plywood"/>
    <s v="TA"/>
    <s v="CBlock"/>
    <s v="TA"/>
    <s v="No"/>
    <n v="1056"/>
    <s v="Gd"/>
    <s v="Y"/>
    <n v="1056"/>
    <n v="2"/>
    <n v="0"/>
    <n v="0"/>
    <n v="2"/>
    <s v="TA"/>
    <n v="4"/>
    <n v="0"/>
    <s v="NA"/>
    <s v="Detchd"/>
    <s v="Unf"/>
    <n v="2"/>
    <n v="576"/>
    <s v="TA"/>
    <s v="Y"/>
    <n v="264"/>
    <n v="56"/>
    <n v="0"/>
    <n v="0"/>
    <n v="0"/>
    <n v="0"/>
    <s v="NA"/>
    <s v="GdPrv"/>
    <n v="6"/>
    <x v="4"/>
    <s v="WD"/>
    <s v="Normal"/>
    <x v="12"/>
  </r>
  <r>
    <n v="636"/>
    <n v="190"/>
    <x v="4"/>
    <n v="60"/>
    <n v="10896"/>
    <s v="Pave"/>
    <s v="Reg"/>
    <s v="Bnk"/>
    <s v="AllPub"/>
    <s v="Inside"/>
    <x v="23"/>
    <s v="Feedr"/>
    <x v="1"/>
    <s v="2.5Fin"/>
    <n v="6"/>
    <x v="101"/>
    <n v="1995"/>
    <s v="Hip"/>
    <s v="CompShg"/>
    <s v="VinylSd"/>
    <s v="Fa"/>
    <s v="CBlock"/>
    <s v="TA"/>
    <s v="No"/>
    <n v="1440"/>
    <s v="Ex"/>
    <s v="Y"/>
    <n v="3395"/>
    <n v="0"/>
    <n v="2"/>
    <n v="8"/>
    <n v="2"/>
    <s v="Fa"/>
    <n v="14"/>
    <n v="0"/>
    <s v="NA"/>
    <s v="NA"/>
    <s v="NA"/>
    <n v="0"/>
    <n v="0"/>
    <s v="NA"/>
    <s v="N"/>
    <n v="0"/>
    <n v="110"/>
    <n v="0"/>
    <n v="0"/>
    <n v="0"/>
    <n v="0"/>
    <s v="NA"/>
    <s v="NA"/>
    <n v="3"/>
    <x v="1"/>
    <s v="WD"/>
    <s v="Abnorml"/>
    <x v="7"/>
  </r>
  <r>
    <n v="637"/>
    <n v="30"/>
    <x v="1"/>
    <n v="51"/>
    <n v="6120"/>
    <s v="Pave"/>
    <s v="Reg"/>
    <s v="Lvl"/>
    <s v="AllPub"/>
    <s v="Inside"/>
    <x v="8"/>
    <s v="Norm"/>
    <x v="0"/>
    <s v="1Story"/>
    <n v="2"/>
    <x v="65"/>
    <n v="1950"/>
    <s v="Gable"/>
    <s v="CompShg"/>
    <s v="AsbShng"/>
    <s v="Fa"/>
    <s v="BrkTil"/>
    <s v="TA"/>
    <s v="No"/>
    <n v="264"/>
    <s v="Fa"/>
    <s v="N"/>
    <n v="800"/>
    <n v="0"/>
    <n v="1"/>
    <n v="1"/>
    <n v="1"/>
    <s v="Fa"/>
    <n v="4"/>
    <n v="1"/>
    <s v="Po"/>
    <s v="NA"/>
    <s v="NA"/>
    <n v="0"/>
    <n v="0"/>
    <s v="NA"/>
    <s v="N"/>
    <n v="0"/>
    <n v="0"/>
    <n v="0"/>
    <n v="0"/>
    <n v="0"/>
    <n v="0"/>
    <s v="NA"/>
    <s v="NA"/>
    <n v="1"/>
    <x v="3"/>
    <s v="ConLw"/>
    <s v="Normal"/>
    <x v="284"/>
  </r>
  <r>
    <n v="638"/>
    <n v="190"/>
    <x v="1"/>
    <n v="50"/>
    <n v="6000"/>
    <s v="Pave"/>
    <s v="Reg"/>
    <s v="Lvl"/>
    <s v="AllPub"/>
    <s v="Inside"/>
    <x v="7"/>
    <s v="Norm"/>
    <x v="1"/>
    <s v="1.5Fin"/>
    <n v="5"/>
    <x v="30"/>
    <n v="1954"/>
    <s v="Gable"/>
    <s v="CompShg"/>
    <s v="Wd Sdng"/>
    <s v="TA"/>
    <s v="CBlock"/>
    <s v="TA"/>
    <s v="No"/>
    <n v="811"/>
    <s v="TA"/>
    <s v="Y"/>
    <n v="1387"/>
    <n v="0"/>
    <n v="2"/>
    <n v="3"/>
    <n v="2"/>
    <s v="Gd"/>
    <n v="7"/>
    <n v="0"/>
    <s v="NA"/>
    <s v="BuiltIn"/>
    <s v="Unf"/>
    <n v="1"/>
    <n v="256"/>
    <s v="TA"/>
    <s v="Y"/>
    <n v="0"/>
    <n v="0"/>
    <n v="0"/>
    <n v="0"/>
    <n v="0"/>
    <n v="0"/>
    <s v="NA"/>
    <s v="NA"/>
    <n v="11"/>
    <x v="3"/>
    <s v="WD"/>
    <s v="Normal"/>
    <x v="389"/>
  </r>
  <r>
    <n v="639"/>
    <n v="30"/>
    <x v="0"/>
    <n v="67"/>
    <n v="8777"/>
    <s v="Pave"/>
    <s v="Reg"/>
    <s v="Lvl"/>
    <s v="AllPub"/>
    <s v="Inside"/>
    <x v="15"/>
    <s v="Feedr"/>
    <x v="0"/>
    <s v="1Story"/>
    <n v="5"/>
    <x v="48"/>
    <n v="1950"/>
    <s v="Gable"/>
    <s v="CompShg"/>
    <s v="Wd Sdng"/>
    <s v="TA"/>
    <s v="CBlock"/>
    <s v="Fa"/>
    <s v="No"/>
    <n v="796"/>
    <s v="Gd"/>
    <s v="Y"/>
    <n v="796"/>
    <n v="0"/>
    <n v="1"/>
    <n v="2"/>
    <n v="1"/>
    <s v="TA"/>
    <n v="4"/>
    <n v="0"/>
    <s v="NA"/>
    <s v="NA"/>
    <s v="NA"/>
    <n v="0"/>
    <n v="0"/>
    <s v="NA"/>
    <s v="P"/>
    <n v="328"/>
    <n v="0"/>
    <n v="164"/>
    <n v="0"/>
    <n v="0"/>
    <n v="0"/>
    <s v="NA"/>
    <s v="MnPrv"/>
    <n v="5"/>
    <x v="0"/>
    <s v="WD"/>
    <s v="Normal"/>
    <x v="82"/>
  </r>
  <r>
    <n v="640"/>
    <n v="120"/>
    <x v="0"/>
    <n v="53"/>
    <n v="3982"/>
    <s v="Pave"/>
    <s v="Reg"/>
    <s v="Lvl"/>
    <s v="AllPub"/>
    <s v="Inside"/>
    <x v="21"/>
    <s v="Norm"/>
    <x v="3"/>
    <s v="1Story"/>
    <n v="8"/>
    <x v="13"/>
    <n v="2006"/>
    <s v="Hip"/>
    <s v="CompShg"/>
    <s v="VinylSd"/>
    <s v="Gd"/>
    <s v="PConc"/>
    <s v="Gd"/>
    <s v="Av"/>
    <n v="1520"/>
    <s v="Ex"/>
    <s v="Y"/>
    <n v="1567"/>
    <n v="1"/>
    <n v="2"/>
    <n v="1"/>
    <n v="1"/>
    <s v="Ex"/>
    <n v="7"/>
    <n v="1"/>
    <s v="Gd"/>
    <s v="Attchd"/>
    <s v="Fin"/>
    <n v="3"/>
    <n v="648"/>
    <s v="TA"/>
    <s v="Y"/>
    <n v="312"/>
    <n v="0"/>
    <n v="0"/>
    <n v="0"/>
    <n v="0"/>
    <n v="0"/>
    <s v="NA"/>
    <s v="NA"/>
    <n v="10"/>
    <x v="2"/>
    <s v="New"/>
    <s v="Partial"/>
    <x v="390"/>
  </r>
  <r>
    <n v="641"/>
    <n v="120"/>
    <x v="0"/>
    <n v="62"/>
    <n v="12677"/>
    <s v="Pave"/>
    <s v="IR1"/>
    <s v="Lvl"/>
    <s v="AllPub"/>
    <s v="Inside"/>
    <x v="10"/>
    <s v="Norm"/>
    <x v="3"/>
    <s v="1Story"/>
    <n v="8"/>
    <x v="0"/>
    <n v="2004"/>
    <s v="Hip"/>
    <s v="CompShg"/>
    <s v="MetalSd"/>
    <s v="Ex"/>
    <s v="PConc"/>
    <s v="Ex"/>
    <s v="Gd"/>
    <n v="1518"/>
    <s v="Ex"/>
    <s v="Y"/>
    <n v="1518"/>
    <n v="0"/>
    <n v="1.3"/>
    <n v="1"/>
    <n v="1"/>
    <s v="Ex"/>
    <n v="6"/>
    <n v="1"/>
    <s v="Gd"/>
    <s v="Attchd"/>
    <s v="RFn"/>
    <n v="2"/>
    <n v="588"/>
    <s v="TA"/>
    <s v="Y"/>
    <n v="185"/>
    <n v="140"/>
    <n v="0"/>
    <n v="0"/>
    <n v="0"/>
    <n v="0"/>
    <s v="NA"/>
    <s v="NA"/>
    <n v="4"/>
    <x v="0"/>
    <s v="WD"/>
    <s v="Normal"/>
    <x v="391"/>
  </r>
  <r>
    <n v="642"/>
    <n v="60"/>
    <x v="3"/>
    <s v="NA"/>
    <n v="7050"/>
    <s v="Pave"/>
    <s v="Reg"/>
    <s v="Lvl"/>
    <s v="AllPub"/>
    <s v="Inside"/>
    <x v="5"/>
    <s v="Norm"/>
    <x v="0"/>
    <s v="2Story"/>
    <n v="7"/>
    <x v="2"/>
    <n v="2001"/>
    <s v="Gable"/>
    <s v="CompShg"/>
    <s v="VinylSd"/>
    <s v="Gd"/>
    <s v="PConc"/>
    <s v="Gd"/>
    <s v="No"/>
    <n v="1057"/>
    <s v="Ex"/>
    <s v="Y"/>
    <n v="1929"/>
    <n v="1"/>
    <n v="2.2999999999999998"/>
    <n v="3"/>
    <n v="1"/>
    <s v="Gd"/>
    <n v="7"/>
    <n v="1"/>
    <s v="TA"/>
    <s v="Attchd"/>
    <s v="Fin"/>
    <n v="2"/>
    <n v="650"/>
    <s v="TA"/>
    <s v="Y"/>
    <n v="0"/>
    <n v="235"/>
    <n v="0"/>
    <n v="0"/>
    <n v="0"/>
    <n v="0"/>
    <s v="NA"/>
    <s v="NA"/>
    <n v="5"/>
    <x v="1"/>
    <s v="WD"/>
    <s v="Normal"/>
    <x v="64"/>
  </r>
  <r>
    <n v="643"/>
    <n v="80"/>
    <x v="0"/>
    <n v="75"/>
    <n v="13860"/>
    <s v="Pave"/>
    <s v="Reg"/>
    <s v="Lvl"/>
    <s v="AllPub"/>
    <s v="Inside"/>
    <x v="11"/>
    <s v="Norm"/>
    <x v="0"/>
    <s v="SLvl"/>
    <n v="8"/>
    <x v="41"/>
    <n v="1995"/>
    <s v="Gable"/>
    <s v="CompShg"/>
    <s v="Wd Sdng"/>
    <s v="Gd"/>
    <s v="CBlock"/>
    <s v="Gd"/>
    <s v="Gd"/>
    <n v="1952"/>
    <s v="Gd"/>
    <s v="Y"/>
    <n v="2704"/>
    <n v="1"/>
    <n v="2.2999999999999998"/>
    <n v="4"/>
    <n v="1"/>
    <s v="Ex"/>
    <n v="9"/>
    <n v="3"/>
    <s v="TA"/>
    <s v="Attchd"/>
    <s v="Fin"/>
    <n v="2"/>
    <n v="538"/>
    <s v="TA"/>
    <s v="Y"/>
    <n v="269"/>
    <n v="111"/>
    <n v="0"/>
    <n v="0"/>
    <n v="0"/>
    <n v="0"/>
    <s v="NA"/>
    <s v="MnPrv"/>
    <n v="7"/>
    <x v="3"/>
    <s v="WD"/>
    <s v="Normal"/>
    <x v="11"/>
  </r>
  <r>
    <n v="644"/>
    <n v="60"/>
    <x v="0"/>
    <n v="80"/>
    <n v="10793"/>
    <s v="Pave"/>
    <s v="Reg"/>
    <s v="Lvl"/>
    <s v="AllPub"/>
    <s v="Inside"/>
    <x v="6"/>
    <s v="RRAn"/>
    <x v="0"/>
    <s v="2Story"/>
    <n v="5"/>
    <x v="60"/>
    <n v="1969"/>
    <s v="Mansard"/>
    <s v="CompShg"/>
    <s v="HdBoard"/>
    <s v="TA"/>
    <s v="CBlock"/>
    <s v="TA"/>
    <s v="No"/>
    <n v="780"/>
    <s v="Ex"/>
    <s v="Y"/>
    <n v="1620"/>
    <n v="0"/>
    <n v="2.2999999999999998"/>
    <n v="4"/>
    <n v="1"/>
    <s v="TA"/>
    <n v="7"/>
    <n v="0"/>
    <s v="NA"/>
    <s v="Attchd"/>
    <s v="Fin"/>
    <n v="2"/>
    <n v="462"/>
    <s v="TA"/>
    <s v="Y"/>
    <n v="208"/>
    <n v="0"/>
    <n v="0"/>
    <n v="0"/>
    <n v="0"/>
    <n v="0"/>
    <s v="NA"/>
    <s v="GdWo"/>
    <n v="4"/>
    <x v="1"/>
    <s v="WD"/>
    <s v="Normal"/>
    <x v="135"/>
  </r>
  <r>
    <n v="645"/>
    <n v="20"/>
    <x v="3"/>
    <n v="85"/>
    <n v="9187"/>
    <s v="Pave"/>
    <s v="Reg"/>
    <s v="Lvl"/>
    <s v="AllPub"/>
    <s v="Inside"/>
    <x v="5"/>
    <s v="Norm"/>
    <x v="0"/>
    <s v="1Story"/>
    <n v="9"/>
    <x v="51"/>
    <n v="2009"/>
    <s v="Gable"/>
    <s v="CompShg"/>
    <s v="CmentBd"/>
    <s v="Ex"/>
    <s v="PConc"/>
    <s v="Ex"/>
    <s v="Mn"/>
    <n v="1766"/>
    <s v="Ex"/>
    <s v="Y"/>
    <n v="1766"/>
    <n v="1"/>
    <n v="2.2999999999999998"/>
    <n v="2"/>
    <n v="1"/>
    <s v="Ex"/>
    <n v="7"/>
    <n v="1"/>
    <s v="Gd"/>
    <s v="Attchd"/>
    <s v="Fin"/>
    <n v="3"/>
    <n v="478"/>
    <s v="TA"/>
    <s v="Y"/>
    <n v="195"/>
    <n v="130"/>
    <n v="0"/>
    <n v="0"/>
    <n v="0"/>
    <n v="0"/>
    <s v="NA"/>
    <s v="NA"/>
    <n v="10"/>
    <x v="3"/>
    <s v="New"/>
    <s v="Partial"/>
    <x v="392"/>
  </r>
  <r>
    <n v="646"/>
    <n v="20"/>
    <x v="0"/>
    <s v="NA"/>
    <n v="10530"/>
    <s v="Pave"/>
    <s v="IR1"/>
    <s v="Lvl"/>
    <s v="AllPub"/>
    <s v="Corner"/>
    <x v="11"/>
    <s v="Norm"/>
    <x v="0"/>
    <s v="1Story"/>
    <n v="6"/>
    <x v="63"/>
    <n v="1971"/>
    <s v="Hip"/>
    <s v="CompShg"/>
    <s v="Plywood"/>
    <s v="TA"/>
    <s v="CBlock"/>
    <s v="TA"/>
    <s v="No"/>
    <n v="981"/>
    <s v="TA"/>
    <s v="Y"/>
    <n v="981"/>
    <n v="1"/>
    <n v="1.3"/>
    <n v="3"/>
    <n v="1"/>
    <s v="TA"/>
    <n v="5"/>
    <n v="0"/>
    <s v="NA"/>
    <s v="Detchd"/>
    <s v="Unf"/>
    <n v="2"/>
    <n v="576"/>
    <s v="TA"/>
    <s v="Y"/>
    <n v="0"/>
    <n v="312"/>
    <n v="40"/>
    <n v="0"/>
    <n v="0"/>
    <n v="0"/>
    <s v="NA"/>
    <s v="NA"/>
    <n v="3"/>
    <x v="1"/>
    <s v="WD"/>
    <s v="Normal"/>
    <x v="393"/>
  </r>
  <r>
    <n v="647"/>
    <n v="20"/>
    <x v="0"/>
    <n v="60"/>
    <n v="7200"/>
    <s v="Pave"/>
    <s v="Reg"/>
    <s v="Lvl"/>
    <s v="AllPub"/>
    <s v="Inside"/>
    <x v="11"/>
    <s v="Norm"/>
    <x v="0"/>
    <s v="1Story"/>
    <n v="5"/>
    <x v="52"/>
    <n v="1950"/>
    <s v="Hip"/>
    <s v="CompShg"/>
    <s v="MetalSd"/>
    <s v="TA"/>
    <s v="CBlock"/>
    <s v="NA"/>
    <s v="NA"/>
    <n v="0"/>
    <s v="Gd"/>
    <s v="Y"/>
    <n v="1048"/>
    <n v="0"/>
    <n v="1"/>
    <n v="3"/>
    <n v="1"/>
    <s v="TA"/>
    <n v="7"/>
    <n v="0"/>
    <s v="NA"/>
    <s v="Detchd"/>
    <s v="Unf"/>
    <n v="2"/>
    <n v="420"/>
    <s v="TA"/>
    <s v="Y"/>
    <n v="0"/>
    <n v="27"/>
    <n v="0"/>
    <n v="0"/>
    <n v="0"/>
    <n v="0"/>
    <s v="NA"/>
    <s v="NA"/>
    <n v="7"/>
    <x v="0"/>
    <s v="WD"/>
    <s v="Normal"/>
    <x v="394"/>
  </r>
  <r>
    <n v="648"/>
    <n v="20"/>
    <x v="0"/>
    <n v="85"/>
    <n v="10452"/>
    <s v="Pave"/>
    <s v="IR1"/>
    <s v="Lvl"/>
    <s v="AllPub"/>
    <s v="Inside"/>
    <x v="15"/>
    <s v="Norm"/>
    <x v="0"/>
    <s v="1Story"/>
    <n v="6"/>
    <x v="31"/>
    <n v="1953"/>
    <s v="Hip"/>
    <s v="CompShg"/>
    <s v="Wd Sdng"/>
    <s v="TA"/>
    <s v="CBlock"/>
    <s v="TA"/>
    <s v="Mn"/>
    <n v="1094"/>
    <s v="Ex"/>
    <s v="Y"/>
    <n v="1094"/>
    <n v="0"/>
    <n v="1"/>
    <n v="3"/>
    <n v="1"/>
    <s v="TA"/>
    <n v="5"/>
    <n v="2"/>
    <s v="Gd"/>
    <s v="Attchd"/>
    <s v="RFn"/>
    <n v="2"/>
    <n v="495"/>
    <s v="TA"/>
    <s v="Y"/>
    <n v="0"/>
    <n v="0"/>
    <n v="0"/>
    <n v="287"/>
    <n v="0"/>
    <n v="0"/>
    <s v="NA"/>
    <s v="NA"/>
    <n v="6"/>
    <x v="0"/>
    <s v="WD"/>
    <s v="Normal"/>
    <x v="106"/>
  </r>
  <r>
    <n v="649"/>
    <n v="60"/>
    <x v="0"/>
    <n v="70"/>
    <n v="7700"/>
    <s v="Pave"/>
    <s v="Reg"/>
    <s v="Lvl"/>
    <s v="AllPub"/>
    <s v="Inside"/>
    <x v="11"/>
    <s v="PosN"/>
    <x v="0"/>
    <s v="2Story"/>
    <n v="6"/>
    <x v="27"/>
    <n v="1966"/>
    <s v="Gable"/>
    <s v="CompShg"/>
    <s v="MetalSd"/>
    <s v="TA"/>
    <s v="CBlock"/>
    <s v="TA"/>
    <s v="No"/>
    <n v="756"/>
    <s v="TA"/>
    <s v="Y"/>
    <n v="1839"/>
    <n v="0"/>
    <n v="1.3"/>
    <n v="4"/>
    <n v="1"/>
    <s v="TA"/>
    <n v="7"/>
    <n v="1"/>
    <s v="TA"/>
    <s v="Attchd"/>
    <s v="Unf"/>
    <n v="2"/>
    <n v="442"/>
    <s v="TA"/>
    <s v="Y"/>
    <n v="0"/>
    <n v="124"/>
    <n v="216"/>
    <n v="0"/>
    <n v="0"/>
    <n v="0"/>
    <s v="NA"/>
    <s v="NA"/>
    <n v="6"/>
    <x v="4"/>
    <s v="WD"/>
    <s v="Normal"/>
    <x v="106"/>
  </r>
  <r>
    <n v="650"/>
    <n v="180"/>
    <x v="1"/>
    <n v="21"/>
    <n v="1936"/>
    <s v="Pave"/>
    <s v="Reg"/>
    <s v="Lvl"/>
    <s v="AllPub"/>
    <s v="Inside"/>
    <x v="14"/>
    <s v="Norm"/>
    <x v="4"/>
    <s v="SFoyer"/>
    <n v="4"/>
    <x v="16"/>
    <n v="1970"/>
    <s v="Gable"/>
    <s v="CompShg"/>
    <s v="CmentBd"/>
    <s v="TA"/>
    <s v="CBlock"/>
    <s v="Gd"/>
    <s v="Av"/>
    <n v="630"/>
    <s v="Gd"/>
    <s v="Y"/>
    <n v="630"/>
    <n v="1"/>
    <n v="1"/>
    <n v="1"/>
    <n v="1"/>
    <s v="TA"/>
    <n v="3"/>
    <n v="0"/>
    <s v="NA"/>
    <s v="NA"/>
    <s v="NA"/>
    <n v="0"/>
    <n v="0"/>
    <s v="NA"/>
    <s v="Y"/>
    <n v="0"/>
    <n v="0"/>
    <n v="0"/>
    <n v="0"/>
    <n v="0"/>
    <n v="0"/>
    <s v="NA"/>
    <s v="MnPrv"/>
    <n v="12"/>
    <x v="1"/>
    <s v="WD"/>
    <s v="Normal"/>
    <x v="112"/>
  </r>
  <r>
    <n v="651"/>
    <n v="60"/>
    <x v="3"/>
    <n v="65"/>
    <n v="8125"/>
    <s v="Pave"/>
    <s v="Reg"/>
    <s v="Lvl"/>
    <s v="AllPub"/>
    <s v="Inside"/>
    <x v="5"/>
    <s v="Norm"/>
    <x v="0"/>
    <s v="2Story"/>
    <n v="7"/>
    <x v="22"/>
    <n v="2007"/>
    <s v="Gable"/>
    <s v="CompShg"/>
    <s v="CmentBd"/>
    <s v="Gd"/>
    <s v="PConc"/>
    <s v="Gd"/>
    <s v="No"/>
    <n v="813"/>
    <s v="Ex"/>
    <s v="Y"/>
    <n v="1665"/>
    <n v="0"/>
    <n v="2.2999999999999998"/>
    <n v="3"/>
    <n v="1"/>
    <s v="Gd"/>
    <n v="7"/>
    <n v="0"/>
    <s v="NA"/>
    <s v="Attchd"/>
    <s v="RFn"/>
    <n v="2"/>
    <n v="562"/>
    <s v="TA"/>
    <s v="Y"/>
    <n v="0"/>
    <n v="0"/>
    <n v="0"/>
    <n v="0"/>
    <n v="0"/>
    <n v="0"/>
    <s v="NA"/>
    <s v="NA"/>
    <n v="5"/>
    <x v="0"/>
    <s v="WD"/>
    <s v="Normal"/>
    <x v="395"/>
  </r>
  <r>
    <n v="652"/>
    <n v="70"/>
    <x v="0"/>
    <n v="60"/>
    <n v="9084"/>
    <s v="Pave"/>
    <s v="Reg"/>
    <s v="Lvl"/>
    <s v="AllPub"/>
    <s v="Inside"/>
    <x v="15"/>
    <s v="Artery"/>
    <x v="0"/>
    <s v="2Story"/>
    <n v="4"/>
    <x v="70"/>
    <n v="1950"/>
    <s v="Gable"/>
    <s v="CompShg"/>
    <s v="MetalSd"/>
    <s v="TA"/>
    <s v="CBlock"/>
    <s v="TA"/>
    <s v="Mn"/>
    <n v="755"/>
    <s v="TA"/>
    <s v="Y"/>
    <n v="1510"/>
    <n v="1"/>
    <n v="1"/>
    <n v="4"/>
    <n v="1"/>
    <s v="TA"/>
    <n v="7"/>
    <n v="1"/>
    <s v="Gd"/>
    <s v="Detchd"/>
    <s v="Unf"/>
    <n v="1"/>
    <n v="296"/>
    <s v="Fa"/>
    <s v="P"/>
    <n v="120"/>
    <n v="0"/>
    <n v="0"/>
    <n v="0"/>
    <n v="0"/>
    <n v="0"/>
    <s v="NA"/>
    <s v="MnPrv"/>
    <n v="10"/>
    <x v="3"/>
    <s v="WD"/>
    <s v="Normal"/>
    <x v="280"/>
  </r>
  <r>
    <n v="653"/>
    <n v="60"/>
    <x v="0"/>
    <n v="70"/>
    <n v="8750"/>
    <s v="Pave"/>
    <s v="Reg"/>
    <s v="Lvl"/>
    <s v="AllPub"/>
    <s v="Inside"/>
    <x v="0"/>
    <s v="Norm"/>
    <x v="0"/>
    <s v="2Story"/>
    <n v="7"/>
    <x v="92"/>
    <n v="1996"/>
    <s v="Gable"/>
    <s v="CompShg"/>
    <s v="VinylSd"/>
    <s v="Gd"/>
    <s v="PConc"/>
    <s v="Gd"/>
    <s v="No"/>
    <n v="880"/>
    <s v="Ex"/>
    <s v="Y"/>
    <n v="1716"/>
    <n v="0"/>
    <n v="2.2999999999999998"/>
    <n v="2"/>
    <n v="1"/>
    <s v="Gd"/>
    <n v="7"/>
    <n v="1"/>
    <s v="TA"/>
    <s v="Attchd"/>
    <s v="RFn"/>
    <n v="2"/>
    <n v="512"/>
    <s v="TA"/>
    <s v="Y"/>
    <n v="0"/>
    <n v="120"/>
    <n v="0"/>
    <n v="0"/>
    <n v="0"/>
    <n v="0"/>
    <s v="NA"/>
    <s v="NA"/>
    <n v="7"/>
    <x v="3"/>
    <s v="WD"/>
    <s v="Normal"/>
    <x v="272"/>
  </r>
  <r>
    <n v="654"/>
    <n v="50"/>
    <x v="1"/>
    <n v="60"/>
    <n v="10320"/>
    <s v="Pave"/>
    <s v="Reg"/>
    <s v="Lvl"/>
    <s v="AllPub"/>
    <s v="Inside"/>
    <x v="13"/>
    <s v="Norm"/>
    <x v="0"/>
    <s v="1.5Fin"/>
    <n v="6"/>
    <x v="102"/>
    <n v="1995"/>
    <s v="Gable"/>
    <s v="CompShg"/>
    <s v="MetalSd"/>
    <s v="TA"/>
    <s v="CBlock"/>
    <s v="TA"/>
    <s v="No"/>
    <n v="756"/>
    <s v="Ex"/>
    <s v="Y"/>
    <n v="1469"/>
    <n v="0"/>
    <n v="1"/>
    <n v="3"/>
    <n v="1"/>
    <s v="TA"/>
    <n v="7"/>
    <n v="0"/>
    <s v="NA"/>
    <s v="Detchd"/>
    <s v="Unf"/>
    <n v="1"/>
    <n v="216"/>
    <s v="TA"/>
    <s v="Y"/>
    <n v="57"/>
    <n v="0"/>
    <n v="239"/>
    <n v="0"/>
    <n v="0"/>
    <n v="0"/>
    <s v="NA"/>
    <s v="MnPrv"/>
    <n v="6"/>
    <x v="0"/>
    <s v="WD"/>
    <s v="Normal"/>
    <x v="152"/>
  </r>
  <r>
    <n v="655"/>
    <n v="20"/>
    <x v="0"/>
    <n v="91"/>
    <n v="10437"/>
    <s v="Pave"/>
    <s v="IR1"/>
    <s v="Lvl"/>
    <s v="AllPub"/>
    <s v="Inside"/>
    <x v="3"/>
    <s v="Norm"/>
    <x v="0"/>
    <s v="1Story"/>
    <n v="8"/>
    <x v="49"/>
    <n v="1995"/>
    <s v="Hip"/>
    <s v="CompShg"/>
    <s v="MetalSd"/>
    <s v="Gd"/>
    <s v="PConc"/>
    <s v="Gd"/>
    <s v="Gd"/>
    <n v="2109"/>
    <s v="Ex"/>
    <s v="Y"/>
    <n v="2113"/>
    <n v="1"/>
    <n v="2.2999999999999998"/>
    <n v="2"/>
    <n v="1"/>
    <s v="Gd"/>
    <n v="7"/>
    <n v="1"/>
    <s v="TA"/>
    <s v="Attchd"/>
    <s v="Fin"/>
    <n v="3"/>
    <n v="839"/>
    <s v="TA"/>
    <s v="Y"/>
    <n v="236"/>
    <n v="46"/>
    <n v="0"/>
    <n v="0"/>
    <n v="0"/>
    <n v="0"/>
    <s v="NA"/>
    <s v="NA"/>
    <n v="8"/>
    <x v="0"/>
    <s v="WD"/>
    <s v="Normal"/>
    <x v="396"/>
  </r>
  <r>
    <n v="656"/>
    <n v="160"/>
    <x v="1"/>
    <n v="21"/>
    <n v="1680"/>
    <s v="Pave"/>
    <s v="Reg"/>
    <s v="Lvl"/>
    <s v="AllPub"/>
    <s v="Inside"/>
    <x v="22"/>
    <s v="Norm"/>
    <x v="4"/>
    <s v="2Story"/>
    <n v="6"/>
    <x v="63"/>
    <n v="1971"/>
    <s v="Gable"/>
    <s v="CompShg"/>
    <s v="ImStucc"/>
    <s v="TA"/>
    <s v="CBlock"/>
    <s v="TA"/>
    <s v="No"/>
    <n v="525"/>
    <s v="TA"/>
    <s v="Y"/>
    <n v="1092"/>
    <n v="0"/>
    <n v="1.3"/>
    <n v="3"/>
    <n v="1"/>
    <s v="TA"/>
    <n v="6"/>
    <n v="0"/>
    <s v="NA"/>
    <s v="Detchd"/>
    <s v="Unf"/>
    <n v="1"/>
    <n v="264"/>
    <s v="TA"/>
    <s v="Y"/>
    <n v="0"/>
    <n v="0"/>
    <n v="0"/>
    <n v="0"/>
    <n v="0"/>
    <n v="0"/>
    <s v="NA"/>
    <s v="NA"/>
    <n v="3"/>
    <x v="4"/>
    <s v="WD"/>
    <s v="Family"/>
    <x v="209"/>
  </r>
  <r>
    <n v="657"/>
    <n v="20"/>
    <x v="0"/>
    <n v="72"/>
    <n v="10007"/>
    <s v="Pave"/>
    <s v="IR1"/>
    <s v="Lvl"/>
    <s v="AllPub"/>
    <s v="Inside"/>
    <x v="11"/>
    <s v="Norm"/>
    <x v="0"/>
    <s v="1Story"/>
    <n v="5"/>
    <x v="28"/>
    <n v="2006"/>
    <s v="Gable"/>
    <s v="CompShg"/>
    <s v="HdBoard"/>
    <s v="Gd"/>
    <s v="CBlock"/>
    <s v="TA"/>
    <s v="No"/>
    <n v="1053"/>
    <s v="Ex"/>
    <s v="Y"/>
    <n v="1053"/>
    <n v="1"/>
    <n v="1.3"/>
    <n v="3"/>
    <n v="1"/>
    <s v="Gd"/>
    <n v="5"/>
    <n v="0"/>
    <s v="NA"/>
    <s v="Attchd"/>
    <s v="RFn"/>
    <n v="1"/>
    <n v="312"/>
    <s v="TA"/>
    <s v="Y"/>
    <n v="0"/>
    <n v="0"/>
    <n v="0"/>
    <n v="0"/>
    <n v="0"/>
    <n v="0"/>
    <s v="NA"/>
    <s v="MnPrv"/>
    <n v="8"/>
    <x v="0"/>
    <s v="WD"/>
    <s v="Normal"/>
    <x v="397"/>
  </r>
  <r>
    <n v="658"/>
    <n v="70"/>
    <x v="0"/>
    <n v="60"/>
    <n v="7200"/>
    <s v="Pave"/>
    <s v="Reg"/>
    <s v="HLS"/>
    <s v="AllPub"/>
    <s v="Inside"/>
    <x v="2"/>
    <s v="Norm"/>
    <x v="0"/>
    <s v="2Story"/>
    <n v="7"/>
    <x v="8"/>
    <n v="2000"/>
    <s v="Gable"/>
    <s v="CompShg"/>
    <s v="Wd Shng"/>
    <s v="TA"/>
    <s v="BrkTil"/>
    <s v="Gd"/>
    <s v="No"/>
    <n v="776"/>
    <s v="TA"/>
    <s v="Y"/>
    <n v="1502"/>
    <n v="0"/>
    <n v="1.3"/>
    <n v="3"/>
    <n v="1"/>
    <s v="TA"/>
    <n v="6"/>
    <n v="1"/>
    <s v="Gd"/>
    <s v="Attchd"/>
    <s v="RFn"/>
    <n v="1"/>
    <n v="270"/>
    <s v="TA"/>
    <s v="P"/>
    <n v="0"/>
    <n v="0"/>
    <n v="112"/>
    <n v="0"/>
    <n v="0"/>
    <n v="0"/>
    <s v="NA"/>
    <s v="MnPrv"/>
    <n v="2"/>
    <x v="0"/>
    <s v="WD"/>
    <s v="Normal"/>
    <x v="16"/>
  </r>
  <r>
    <n v="659"/>
    <n v="50"/>
    <x v="0"/>
    <n v="78"/>
    <n v="17503"/>
    <s v="Pave"/>
    <s v="Reg"/>
    <s v="Lvl"/>
    <s v="AllPub"/>
    <s v="Inside"/>
    <x v="11"/>
    <s v="Artery"/>
    <x v="0"/>
    <s v="1.5Fin"/>
    <n v="6"/>
    <x v="47"/>
    <n v="1950"/>
    <s v="Gable"/>
    <s v="CompShg"/>
    <s v="VinylSd"/>
    <s v="TA"/>
    <s v="CBlock"/>
    <s v="TA"/>
    <s v="No"/>
    <n v="912"/>
    <s v="TA"/>
    <s v="Y"/>
    <n v="1458"/>
    <n v="0.3"/>
    <n v="1"/>
    <n v="3"/>
    <n v="1"/>
    <s v="TA"/>
    <n v="6"/>
    <n v="1"/>
    <s v="Gd"/>
    <s v="Attchd"/>
    <s v="Unf"/>
    <n v="1"/>
    <n v="330"/>
    <s v="TA"/>
    <s v="Y"/>
    <n v="192"/>
    <n v="0"/>
    <n v="0"/>
    <n v="0"/>
    <n v="0"/>
    <n v="0"/>
    <s v="NA"/>
    <s v="NA"/>
    <n v="1"/>
    <x v="4"/>
    <s v="WD"/>
    <s v="Abnorml"/>
    <x v="398"/>
  </r>
  <r>
    <n v="660"/>
    <n v="20"/>
    <x v="0"/>
    <n v="75"/>
    <n v="9937"/>
    <s v="Pave"/>
    <s v="Reg"/>
    <s v="Lvl"/>
    <s v="AllPub"/>
    <s v="Corner"/>
    <x v="15"/>
    <s v="Norm"/>
    <x v="0"/>
    <s v="1Story"/>
    <n v="5"/>
    <x v="39"/>
    <n v="1999"/>
    <s v="Hip"/>
    <s v="CompShg"/>
    <s v="MetalSd"/>
    <s v="TA"/>
    <s v="PConc"/>
    <s v="TA"/>
    <s v="No"/>
    <n v="1486"/>
    <s v="Ex"/>
    <s v="Y"/>
    <n v="1486"/>
    <n v="1"/>
    <n v="1"/>
    <n v="3"/>
    <n v="1"/>
    <s v="TA"/>
    <n v="7"/>
    <n v="0"/>
    <s v="NA"/>
    <s v="Detchd"/>
    <s v="Fin"/>
    <n v="2"/>
    <n v="480"/>
    <s v="TA"/>
    <s v="Y"/>
    <n v="0"/>
    <n v="0"/>
    <n v="0"/>
    <n v="0"/>
    <n v="0"/>
    <n v="0"/>
    <s v="NA"/>
    <s v="MnPrv"/>
    <n v="3"/>
    <x v="3"/>
    <s v="WD"/>
    <s v="Normal"/>
    <x v="214"/>
  </r>
  <r>
    <n v="661"/>
    <n v="60"/>
    <x v="0"/>
    <s v="NA"/>
    <n v="12384"/>
    <s v="Pave"/>
    <s v="Reg"/>
    <s v="Lvl"/>
    <s v="AllPub"/>
    <s v="CulDSac"/>
    <x v="6"/>
    <s v="Norm"/>
    <x v="0"/>
    <s v="2Story"/>
    <n v="7"/>
    <x v="1"/>
    <n v="1976"/>
    <s v="Gable"/>
    <s v="CompShg"/>
    <s v="Plywood"/>
    <s v="TA"/>
    <s v="CBlock"/>
    <s v="Gd"/>
    <s v="No"/>
    <n v="793"/>
    <s v="TA"/>
    <s v="Y"/>
    <n v="1935"/>
    <n v="0"/>
    <n v="2.2999999999999998"/>
    <n v="3"/>
    <n v="1"/>
    <s v="TA"/>
    <n v="7"/>
    <n v="1"/>
    <s v="TA"/>
    <s v="Attchd"/>
    <s v="RFn"/>
    <n v="2"/>
    <n v="550"/>
    <s v="TA"/>
    <s v="Y"/>
    <n v="0"/>
    <n v="113"/>
    <n v="252"/>
    <n v="0"/>
    <n v="0"/>
    <n v="0"/>
    <s v="NA"/>
    <s v="NA"/>
    <n v="11"/>
    <x v="1"/>
    <s v="WD"/>
    <s v="Normal"/>
    <x v="399"/>
  </r>
  <r>
    <n v="662"/>
    <n v="60"/>
    <x v="0"/>
    <n v="52"/>
    <n v="46589"/>
    <s v="Pave"/>
    <s v="IR2"/>
    <s v="Lvl"/>
    <s v="AllPub"/>
    <s v="CulDSac"/>
    <x v="3"/>
    <s v="Norm"/>
    <x v="0"/>
    <s v="2Story"/>
    <n v="8"/>
    <x v="29"/>
    <n v="2005"/>
    <s v="Hip"/>
    <s v="CompShg"/>
    <s v="VinylSd"/>
    <s v="Gd"/>
    <s v="PConc"/>
    <s v="Gd"/>
    <s v="No"/>
    <n v="1629"/>
    <s v="Ex"/>
    <s v="Y"/>
    <n v="2448"/>
    <n v="1"/>
    <n v="2.2999999999999998"/>
    <n v="4"/>
    <n v="1"/>
    <s v="Gd"/>
    <n v="8"/>
    <n v="1"/>
    <s v="TA"/>
    <s v="Attchd"/>
    <s v="RFn"/>
    <n v="3"/>
    <n v="711"/>
    <s v="TA"/>
    <s v="Y"/>
    <n v="517"/>
    <n v="76"/>
    <n v="0"/>
    <n v="0"/>
    <n v="0"/>
    <n v="0"/>
    <s v="NA"/>
    <s v="NA"/>
    <n v="7"/>
    <x v="3"/>
    <s v="WD"/>
    <s v="Normal"/>
    <x v="400"/>
  </r>
  <r>
    <n v="663"/>
    <n v="20"/>
    <x v="0"/>
    <n v="120"/>
    <n v="13560"/>
    <s v="Pave"/>
    <s v="Reg"/>
    <s v="Lvl"/>
    <s v="AllPub"/>
    <s v="Corner"/>
    <x v="11"/>
    <s v="Norm"/>
    <x v="0"/>
    <s v="1Story"/>
    <n v="6"/>
    <x v="21"/>
    <n v="1968"/>
    <s v="Hip"/>
    <s v="CompShg"/>
    <s v="Wd Sdng"/>
    <s v="TA"/>
    <s v="CBlock"/>
    <s v="Fa"/>
    <s v="No"/>
    <n v="1392"/>
    <s v="Gd"/>
    <s v="Y"/>
    <n v="1392"/>
    <n v="1"/>
    <n v="1"/>
    <n v="2"/>
    <n v="1"/>
    <s v="TA"/>
    <n v="5"/>
    <n v="2"/>
    <s v="TA"/>
    <s v="Attchd"/>
    <s v="RFn"/>
    <n v="2"/>
    <n v="576"/>
    <s v="TA"/>
    <s v="Y"/>
    <n v="0"/>
    <n v="0"/>
    <n v="240"/>
    <n v="0"/>
    <n v="0"/>
    <n v="0"/>
    <s v="NA"/>
    <s v="NA"/>
    <n v="7"/>
    <x v="3"/>
    <s v="WD"/>
    <s v="Normal"/>
    <x v="50"/>
  </r>
  <r>
    <n v="664"/>
    <n v="85"/>
    <x v="0"/>
    <n v="90"/>
    <n v="10012"/>
    <s v="Pave"/>
    <s v="Reg"/>
    <s v="Lvl"/>
    <s v="AllPub"/>
    <s v="Inside"/>
    <x v="15"/>
    <s v="Norm"/>
    <x v="0"/>
    <s v="SFoyer"/>
    <n v="4"/>
    <x v="41"/>
    <n v="1972"/>
    <s v="Gable"/>
    <s v="CompShg"/>
    <s v="Plywood"/>
    <s v="TA"/>
    <s v="CBlock"/>
    <s v="Gd"/>
    <s v="Av"/>
    <n v="1138"/>
    <s v="TA"/>
    <s v="Y"/>
    <n v="1181"/>
    <n v="1"/>
    <n v="2"/>
    <n v="3"/>
    <n v="1"/>
    <s v="TA"/>
    <n v="6"/>
    <n v="0"/>
    <s v="NA"/>
    <s v="Detchd"/>
    <s v="RFn"/>
    <n v="2"/>
    <n v="588"/>
    <s v="TA"/>
    <s v="Y"/>
    <n v="0"/>
    <n v="0"/>
    <n v="180"/>
    <n v="0"/>
    <n v="0"/>
    <n v="0"/>
    <s v="NA"/>
    <s v="MnPrv"/>
    <n v="4"/>
    <x v="0"/>
    <s v="WD"/>
    <s v="Normal"/>
    <x v="381"/>
  </r>
  <r>
    <n v="665"/>
    <n v="20"/>
    <x v="0"/>
    <n v="49"/>
    <n v="20896"/>
    <s v="Pave"/>
    <s v="IR2"/>
    <s v="Lvl"/>
    <s v="AllPub"/>
    <s v="CulDSac"/>
    <x v="5"/>
    <s v="RRAn"/>
    <x v="0"/>
    <s v="1Story"/>
    <n v="8"/>
    <x v="11"/>
    <n v="2006"/>
    <s v="Gable"/>
    <s v="CompShg"/>
    <s v="VinylSd"/>
    <s v="Gd"/>
    <s v="PConc"/>
    <s v="Ex"/>
    <s v="Mn"/>
    <n v="2077"/>
    <s v="Ex"/>
    <s v="Y"/>
    <n v="2097"/>
    <n v="1"/>
    <n v="1.3"/>
    <n v="1"/>
    <n v="1"/>
    <s v="Ex"/>
    <n v="8"/>
    <n v="1"/>
    <s v="Ex"/>
    <s v="Attchd"/>
    <s v="Fin"/>
    <n v="3"/>
    <n v="1134"/>
    <s v="TA"/>
    <s v="Y"/>
    <n v="192"/>
    <n v="267"/>
    <n v="0"/>
    <n v="0"/>
    <n v="0"/>
    <n v="0"/>
    <s v="NA"/>
    <s v="NA"/>
    <n v="1"/>
    <x v="2"/>
    <s v="New"/>
    <s v="Partial"/>
    <x v="401"/>
  </r>
  <r>
    <n v="666"/>
    <n v="60"/>
    <x v="0"/>
    <n v="106"/>
    <n v="11194"/>
    <s v="Pave"/>
    <s v="IR1"/>
    <s v="Lvl"/>
    <s v="AllPub"/>
    <s v="Corner"/>
    <x v="17"/>
    <s v="Norm"/>
    <x v="0"/>
    <s v="2Story"/>
    <n v="8"/>
    <x v="4"/>
    <n v="2000"/>
    <s v="Gable"/>
    <s v="CompShg"/>
    <s v="VinylSd"/>
    <s v="Gd"/>
    <s v="PConc"/>
    <s v="Gd"/>
    <s v="No"/>
    <n v="1406"/>
    <s v="Ex"/>
    <s v="Y"/>
    <n v="1936"/>
    <n v="0"/>
    <n v="2.2999999999999998"/>
    <n v="3"/>
    <n v="1"/>
    <s v="Gd"/>
    <n v="7"/>
    <n v="1"/>
    <s v="TA"/>
    <s v="Attchd"/>
    <s v="RFn"/>
    <n v="2"/>
    <n v="504"/>
    <s v="TA"/>
    <s v="Y"/>
    <n v="188"/>
    <n v="124"/>
    <n v="0"/>
    <n v="0"/>
    <n v="0"/>
    <n v="0"/>
    <s v="NA"/>
    <s v="NA"/>
    <n v="11"/>
    <x v="2"/>
    <s v="WD"/>
    <s v="Normal"/>
    <x v="402"/>
  </r>
  <r>
    <n v="667"/>
    <n v="60"/>
    <x v="0"/>
    <s v="NA"/>
    <n v="18450"/>
    <s v="Pave"/>
    <s v="IR1"/>
    <s v="Lvl"/>
    <s v="AllPub"/>
    <s v="Inside"/>
    <x v="11"/>
    <s v="Norm"/>
    <x v="0"/>
    <s v="2Story"/>
    <n v="6"/>
    <x v="10"/>
    <n v="1979"/>
    <s v="Flat"/>
    <s v="Tar&amp;Grv"/>
    <s v="Plywood"/>
    <s v="TA"/>
    <s v="CBlock"/>
    <s v="Gd"/>
    <s v="No"/>
    <n v="1021"/>
    <s v="TA"/>
    <s v="Y"/>
    <n v="2380"/>
    <n v="0"/>
    <n v="2.2999999999999998"/>
    <n v="3"/>
    <n v="1"/>
    <s v="TA"/>
    <n v="7"/>
    <n v="1"/>
    <s v="Po"/>
    <s v="CarPort"/>
    <s v="Unf"/>
    <n v="2"/>
    <n v="596"/>
    <s v="TA"/>
    <s v="Y"/>
    <n v="0"/>
    <n v="265"/>
    <n v="0"/>
    <n v="0"/>
    <n v="0"/>
    <n v="0"/>
    <s v="NA"/>
    <s v="NA"/>
    <n v="8"/>
    <x v="1"/>
    <s v="WD"/>
    <s v="Abnorml"/>
    <x v="275"/>
  </r>
  <r>
    <n v="668"/>
    <n v="20"/>
    <x v="0"/>
    <n v="65"/>
    <n v="8125"/>
    <s v="Pave"/>
    <s v="Reg"/>
    <s v="Lvl"/>
    <s v="AllPub"/>
    <s v="Inside"/>
    <x v="12"/>
    <s v="Norm"/>
    <x v="0"/>
    <s v="1Story"/>
    <n v="6"/>
    <x v="29"/>
    <n v="1998"/>
    <s v="Gable"/>
    <s v="CompShg"/>
    <s v="HdBoard"/>
    <s v="TA"/>
    <s v="PConc"/>
    <s v="Gd"/>
    <s v="No"/>
    <n v="1408"/>
    <s v="Ex"/>
    <s v="Y"/>
    <n v="1679"/>
    <n v="1"/>
    <n v="2"/>
    <n v="3"/>
    <n v="1"/>
    <s v="Gd"/>
    <n v="7"/>
    <n v="1"/>
    <s v="Fa"/>
    <s v="Attchd"/>
    <s v="RFn"/>
    <n v="2"/>
    <n v="575"/>
    <s v="TA"/>
    <s v="Y"/>
    <n v="224"/>
    <n v="42"/>
    <n v="0"/>
    <n v="0"/>
    <n v="0"/>
    <n v="0"/>
    <s v="NA"/>
    <s v="NA"/>
    <n v="10"/>
    <x v="0"/>
    <s v="WD"/>
    <s v="Normal"/>
    <x v="74"/>
  </r>
  <r>
    <n v="669"/>
    <n v="20"/>
    <x v="0"/>
    <s v="NA"/>
    <n v="14175"/>
    <s v="Pave"/>
    <s v="Reg"/>
    <s v="Bnk"/>
    <s v="AllPub"/>
    <s v="Corner"/>
    <x v="9"/>
    <s v="Norm"/>
    <x v="0"/>
    <s v="1Story"/>
    <n v="5"/>
    <x v="46"/>
    <n v="1987"/>
    <s v="Gable"/>
    <s v="CompShg"/>
    <s v="Wd Sdng"/>
    <s v="TA"/>
    <s v="CBlock"/>
    <s v="TA"/>
    <s v="No"/>
    <n v="1188"/>
    <s v="Gd"/>
    <s v="Y"/>
    <n v="1437"/>
    <n v="1"/>
    <n v="1.3"/>
    <n v="3"/>
    <n v="1"/>
    <s v="TA"/>
    <n v="6"/>
    <n v="1"/>
    <s v="TA"/>
    <s v="Detchd"/>
    <s v="Unf"/>
    <n v="2"/>
    <n v="576"/>
    <s v="TA"/>
    <s v="Y"/>
    <n v="304"/>
    <n v="0"/>
    <n v="0"/>
    <n v="0"/>
    <n v="0"/>
    <n v="0"/>
    <s v="NA"/>
    <s v="NA"/>
    <n v="11"/>
    <x v="2"/>
    <s v="WD"/>
    <s v="Normal"/>
    <x v="282"/>
  </r>
  <r>
    <n v="670"/>
    <n v="30"/>
    <x v="0"/>
    <n v="80"/>
    <n v="11600"/>
    <s v="Pave"/>
    <s v="Reg"/>
    <s v="Lvl"/>
    <s v="AllPub"/>
    <s v="Inside"/>
    <x v="2"/>
    <s v="Norm"/>
    <x v="0"/>
    <s v="1Story"/>
    <n v="4"/>
    <x v="91"/>
    <n v="1950"/>
    <s v="Gable"/>
    <s v="CompShg"/>
    <s v="MetalSd"/>
    <s v="TA"/>
    <s v="BrkTil"/>
    <s v="Fa"/>
    <s v="No"/>
    <n v="700"/>
    <s v="Ex"/>
    <s v="Y"/>
    <n v="1180"/>
    <n v="0"/>
    <n v="1"/>
    <n v="2"/>
    <n v="1"/>
    <s v="Fa"/>
    <n v="5"/>
    <n v="1"/>
    <s v="Gd"/>
    <s v="Detchd"/>
    <s v="Unf"/>
    <n v="1"/>
    <n v="252"/>
    <s v="TA"/>
    <s v="Y"/>
    <n v="0"/>
    <n v="0"/>
    <n v="67"/>
    <n v="0"/>
    <n v="0"/>
    <n v="0"/>
    <s v="NA"/>
    <s v="NA"/>
    <n v="7"/>
    <x v="2"/>
    <s v="WD"/>
    <s v="Normal"/>
    <x v="381"/>
  </r>
  <r>
    <n v="671"/>
    <n v="60"/>
    <x v="0"/>
    <n v="64"/>
    <n v="8633"/>
    <s v="Pave"/>
    <s v="Reg"/>
    <s v="Lvl"/>
    <s v="AllPub"/>
    <s v="FR2"/>
    <x v="0"/>
    <s v="Norm"/>
    <x v="0"/>
    <s v="2Story"/>
    <n v="6"/>
    <x v="11"/>
    <n v="2005"/>
    <s v="Gable"/>
    <s v="CompShg"/>
    <s v="VinylSd"/>
    <s v="Gd"/>
    <s v="PConc"/>
    <s v="Gd"/>
    <s v="No"/>
    <n v="738"/>
    <s v="Ex"/>
    <s v="Y"/>
    <n v="1476"/>
    <n v="1"/>
    <n v="2.2999999999999998"/>
    <n v="3"/>
    <n v="1"/>
    <s v="Gd"/>
    <n v="7"/>
    <n v="0"/>
    <s v="NA"/>
    <s v="Attchd"/>
    <s v="Fin"/>
    <n v="2"/>
    <n v="540"/>
    <s v="TA"/>
    <s v="Y"/>
    <n v="100"/>
    <n v="35"/>
    <n v="0"/>
    <n v="0"/>
    <n v="0"/>
    <n v="0"/>
    <s v="NA"/>
    <s v="NA"/>
    <n v="2"/>
    <x v="3"/>
    <s v="WD"/>
    <s v="Normal"/>
    <x v="403"/>
  </r>
  <r>
    <n v="672"/>
    <n v="70"/>
    <x v="4"/>
    <n v="54"/>
    <n v="6629"/>
    <s v="Pave"/>
    <s v="Reg"/>
    <s v="Lvl"/>
    <s v="AllPub"/>
    <s v="Inside"/>
    <x v="15"/>
    <s v="Artery"/>
    <x v="0"/>
    <s v="2Story"/>
    <n v="6"/>
    <x v="82"/>
    <n v="1950"/>
    <s v="Gambrel"/>
    <s v="CompShg"/>
    <s v="Wd Sdng"/>
    <s v="TA"/>
    <s v="BrkTil"/>
    <s v="TA"/>
    <s v="No"/>
    <n v="672"/>
    <s v="TA"/>
    <s v="N"/>
    <n v="1369"/>
    <n v="1"/>
    <n v="2"/>
    <n v="3"/>
    <n v="1"/>
    <s v="TA"/>
    <n v="6"/>
    <n v="0"/>
    <s v="NA"/>
    <s v="Detchd"/>
    <s v="Unf"/>
    <n v="1"/>
    <n v="300"/>
    <s v="TA"/>
    <s v="Y"/>
    <n v="147"/>
    <n v="0"/>
    <n v="0"/>
    <n v="0"/>
    <n v="0"/>
    <n v="0"/>
    <s v="NA"/>
    <s v="NA"/>
    <n v="7"/>
    <x v="3"/>
    <s v="WD"/>
    <s v="Normal"/>
    <x v="404"/>
  </r>
  <r>
    <n v="673"/>
    <n v="20"/>
    <x v="0"/>
    <s v="NA"/>
    <n v="11250"/>
    <s v="Pave"/>
    <s v="IR1"/>
    <s v="Lvl"/>
    <s v="AllPub"/>
    <s v="Inside"/>
    <x v="1"/>
    <s v="Norm"/>
    <x v="0"/>
    <s v="1Story"/>
    <n v="6"/>
    <x v="54"/>
    <n v="1977"/>
    <s v="Gable"/>
    <s v="CompShg"/>
    <s v="Plywood"/>
    <s v="Gd"/>
    <s v="CBlock"/>
    <s v="Gd"/>
    <s v="No"/>
    <n v="1208"/>
    <s v="TA"/>
    <s v="Y"/>
    <n v="1208"/>
    <n v="1"/>
    <n v="1.3"/>
    <n v="3"/>
    <n v="1"/>
    <s v="TA"/>
    <n v="6"/>
    <n v="1"/>
    <s v="TA"/>
    <s v="Attchd"/>
    <s v="RFn"/>
    <n v="2"/>
    <n v="546"/>
    <s v="TA"/>
    <s v="Y"/>
    <n v="198"/>
    <n v="42"/>
    <n v="0"/>
    <n v="0"/>
    <n v="0"/>
    <n v="0"/>
    <s v="NA"/>
    <s v="NA"/>
    <n v="6"/>
    <x v="2"/>
    <s v="WD"/>
    <s v="Normal"/>
    <x v="258"/>
  </r>
  <r>
    <n v="674"/>
    <n v="20"/>
    <x v="0"/>
    <n v="110"/>
    <n v="14442"/>
    <s v="Pave"/>
    <s v="Reg"/>
    <s v="Lvl"/>
    <s v="AllPub"/>
    <s v="Inside"/>
    <x v="2"/>
    <s v="Norm"/>
    <x v="0"/>
    <s v="1Story"/>
    <n v="6"/>
    <x v="24"/>
    <n v="2004"/>
    <s v="Hip"/>
    <s v="CompShg"/>
    <s v="CmentBd"/>
    <s v="TA"/>
    <s v="PConc"/>
    <s v="TA"/>
    <s v="No"/>
    <n v="1477"/>
    <s v="Ex"/>
    <s v="Y"/>
    <n v="1839"/>
    <n v="1"/>
    <n v="2"/>
    <n v="3"/>
    <n v="1"/>
    <s v="Gd"/>
    <n v="7"/>
    <n v="2"/>
    <s v="TA"/>
    <s v="Attchd"/>
    <s v="Fin"/>
    <n v="2"/>
    <n v="416"/>
    <s v="TA"/>
    <s v="Y"/>
    <n v="0"/>
    <n v="87"/>
    <n v="0"/>
    <n v="200"/>
    <n v="0"/>
    <n v="0"/>
    <s v="NA"/>
    <s v="NA"/>
    <n v="6"/>
    <x v="1"/>
    <s v="WD"/>
    <s v="Normal"/>
    <x v="405"/>
  </r>
  <r>
    <n v="675"/>
    <n v="20"/>
    <x v="0"/>
    <n v="80"/>
    <n v="9200"/>
    <s v="Pave"/>
    <s v="Reg"/>
    <s v="Lvl"/>
    <s v="AllPub"/>
    <s v="Inside"/>
    <x v="11"/>
    <s v="Norm"/>
    <x v="0"/>
    <s v="1Story"/>
    <n v="6"/>
    <x v="10"/>
    <n v="1965"/>
    <s v="Gable"/>
    <s v="CompShg"/>
    <s v="HdBoard"/>
    <s v="TA"/>
    <s v="CBlock"/>
    <s v="TA"/>
    <s v="No"/>
    <n v="1136"/>
    <s v="TA"/>
    <s v="Y"/>
    <n v="1136"/>
    <n v="1"/>
    <n v="1"/>
    <n v="3"/>
    <n v="1"/>
    <s v="TA"/>
    <n v="5"/>
    <n v="1"/>
    <s v="Gd"/>
    <s v="Attchd"/>
    <s v="RFn"/>
    <n v="1"/>
    <n v="384"/>
    <s v="TA"/>
    <s v="Y"/>
    <n v="426"/>
    <n v="0"/>
    <n v="0"/>
    <n v="0"/>
    <n v="0"/>
    <n v="0"/>
    <s v="NA"/>
    <s v="NA"/>
    <n v="7"/>
    <x v="0"/>
    <s v="WD"/>
    <s v="Normal"/>
    <x v="3"/>
  </r>
  <r>
    <n v="676"/>
    <n v="160"/>
    <x v="0"/>
    <n v="24"/>
    <n v="2289"/>
    <s v="Pave"/>
    <s v="Reg"/>
    <s v="Lvl"/>
    <s v="AllPub"/>
    <s v="Inside"/>
    <x v="20"/>
    <s v="Norm"/>
    <x v="4"/>
    <s v="2Story"/>
    <n v="6"/>
    <x v="90"/>
    <n v="1978"/>
    <s v="Gable"/>
    <s v="CompShg"/>
    <s v="Brk Cmn"/>
    <s v="TA"/>
    <s v="CBlock"/>
    <s v="TA"/>
    <s v="No"/>
    <n v="855"/>
    <s v="TA"/>
    <s v="Y"/>
    <n v="1441"/>
    <n v="0"/>
    <n v="2.2999999999999998"/>
    <n v="3"/>
    <n v="1"/>
    <s v="TA"/>
    <n v="7"/>
    <n v="1"/>
    <s v="TA"/>
    <s v="Attchd"/>
    <s v="Unf"/>
    <n v="2"/>
    <n v="440"/>
    <s v="TA"/>
    <s v="Y"/>
    <n v="28"/>
    <n v="0"/>
    <n v="0"/>
    <n v="0"/>
    <n v="0"/>
    <n v="0"/>
    <s v="NA"/>
    <s v="NA"/>
    <n v="4"/>
    <x v="3"/>
    <s v="WD"/>
    <s v="Normal"/>
    <x v="157"/>
  </r>
  <r>
    <n v="677"/>
    <n v="70"/>
    <x v="1"/>
    <n v="60"/>
    <n v="9600"/>
    <s v="Pave"/>
    <s v="Reg"/>
    <s v="Lvl"/>
    <s v="AllPub"/>
    <s v="Inside"/>
    <x v="7"/>
    <s v="Norm"/>
    <x v="0"/>
    <s v="2Story"/>
    <n v="4"/>
    <x v="83"/>
    <n v="1950"/>
    <s v="Gable"/>
    <s v="CompShg"/>
    <s v="Stucco"/>
    <s v="TA"/>
    <s v="BrkTil"/>
    <s v="TA"/>
    <s v="No"/>
    <n v="1095"/>
    <s v="Fa"/>
    <s v="N"/>
    <n v="1774"/>
    <n v="1"/>
    <n v="2"/>
    <n v="4"/>
    <n v="2"/>
    <s v="TA"/>
    <n v="8"/>
    <n v="0"/>
    <s v="NA"/>
    <s v="2Types"/>
    <s v="Unf"/>
    <n v="3"/>
    <n v="779"/>
    <s v="Fa"/>
    <s v="N"/>
    <n v="0"/>
    <n v="0"/>
    <n v="90"/>
    <n v="0"/>
    <n v="0"/>
    <n v="0"/>
    <s v="NA"/>
    <s v="NA"/>
    <n v="5"/>
    <x v="2"/>
    <s v="WD"/>
    <s v="Normal"/>
    <x v="114"/>
  </r>
  <r>
    <n v="678"/>
    <n v="30"/>
    <x v="0"/>
    <n v="52"/>
    <n v="9022"/>
    <s v="Pave"/>
    <s v="Reg"/>
    <s v="Lvl"/>
    <s v="AllPub"/>
    <s v="Inside"/>
    <x v="7"/>
    <s v="Norm"/>
    <x v="0"/>
    <s v="1Story"/>
    <n v="5"/>
    <x v="67"/>
    <n v="2006"/>
    <s v="Gable"/>
    <s v="CompShg"/>
    <s v="VinylSd"/>
    <s v="Gd"/>
    <s v="BrkTil"/>
    <s v="TA"/>
    <s v="No"/>
    <n v="768"/>
    <s v="Ex"/>
    <s v="Y"/>
    <n v="792"/>
    <n v="0"/>
    <n v="1"/>
    <n v="2"/>
    <n v="1"/>
    <s v="Gd"/>
    <n v="5"/>
    <n v="0"/>
    <s v="NA"/>
    <s v="Detchd"/>
    <s v="Unf"/>
    <n v="1"/>
    <n v="240"/>
    <s v="Fa"/>
    <s v="N"/>
    <n v="316"/>
    <n v="0"/>
    <n v="120"/>
    <n v="0"/>
    <n v="0"/>
    <n v="0"/>
    <s v="NA"/>
    <s v="NA"/>
    <n v="5"/>
    <x v="3"/>
    <s v="WD"/>
    <s v="Normal"/>
    <x v="129"/>
  </r>
  <r>
    <n v="679"/>
    <n v="20"/>
    <x v="0"/>
    <n v="80"/>
    <n v="11844"/>
    <s v="Pave"/>
    <s v="IR1"/>
    <s v="Lvl"/>
    <s v="AllPub"/>
    <s v="Inside"/>
    <x v="18"/>
    <s v="Norm"/>
    <x v="0"/>
    <s v="1Story"/>
    <n v="8"/>
    <x v="74"/>
    <n v="2008"/>
    <s v="Hip"/>
    <s v="CompShg"/>
    <s v="VinylSd"/>
    <s v="Gd"/>
    <s v="PConc"/>
    <s v="Ex"/>
    <s v="Mn"/>
    <n v="2046"/>
    <s v="Ex"/>
    <s v="Y"/>
    <n v="2046"/>
    <n v="0"/>
    <n v="2.2999999999999998"/>
    <n v="3"/>
    <n v="1"/>
    <s v="Gd"/>
    <n v="7"/>
    <n v="1"/>
    <s v="Gd"/>
    <s v="Attchd"/>
    <s v="Fin"/>
    <n v="3"/>
    <n v="834"/>
    <s v="TA"/>
    <s v="Y"/>
    <n v="322"/>
    <n v="82"/>
    <n v="0"/>
    <n v="0"/>
    <n v="0"/>
    <n v="0"/>
    <s v="NA"/>
    <s v="NA"/>
    <n v="7"/>
    <x v="3"/>
    <s v="New"/>
    <s v="Partial"/>
    <x v="406"/>
  </r>
  <r>
    <n v="680"/>
    <n v="20"/>
    <x v="0"/>
    <s v="NA"/>
    <n v="9945"/>
    <s v="Pave"/>
    <s v="IR1"/>
    <s v="Lvl"/>
    <s v="AllPub"/>
    <s v="Inside"/>
    <x v="9"/>
    <s v="Norm"/>
    <x v="0"/>
    <s v="1Story"/>
    <n v="5"/>
    <x v="53"/>
    <n v="1961"/>
    <s v="Hip"/>
    <s v="CompShg"/>
    <s v="Wd Sdng"/>
    <s v="TA"/>
    <s v="CBlock"/>
    <s v="TA"/>
    <s v="No"/>
    <n v="988"/>
    <s v="TA"/>
    <s v="Y"/>
    <n v="988"/>
    <n v="1"/>
    <n v="1"/>
    <n v="3"/>
    <n v="1"/>
    <s v="TA"/>
    <n v="5"/>
    <n v="0"/>
    <s v="NA"/>
    <s v="Detchd"/>
    <s v="Unf"/>
    <n v="2"/>
    <n v="572"/>
    <s v="TA"/>
    <s v="Y"/>
    <n v="0"/>
    <n v="0"/>
    <n v="0"/>
    <n v="0"/>
    <n v="0"/>
    <n v="0"/>
    <s v="NA"/>
    <s v="NA"/>
    <n v="10"/>
    <x v="1"/>
    <s v="WD"/>
    <s v="Normal"/>
    <x v="140"/>
  </r>
  <r>
    <n v="681"/>
    <n v="120"/>
    <x v="0"/>
    <n v="50"/>
    <n v="8012"/>
    <s v="Pave"/>
    <s v="Reg"/>
    <s v="Lvl"/>
    <s v="AllPub"/>
    <s v="Inside"/>
    <x v="12"/>
    <s v="Norm"/>
    <x v="3"/>
    <s v="1Story"/>
    <n v="6"/>
    <x v="84"/>
    <n v="1980"/>
    <s v="Gable"/>
    <s v="CompShg"/>
    <s v="Plywood"/>
    <s v="TA"/>
    <s v="CBlock"/>
    <s v="Gd"/>
    <s v="No"/>
    <n v="923"/>
    <s v="TA"/>
    <s v="Y"/>
    <n v="923"/>
    <n v="0"/>
    <n v="2"/>
    <n v="2"/>
    <n v="1"/>
    <s v="TA"/>
    <n v="5"/>
    <n v="1"/>
    <s v="TA"/>
    <s v="Attchd"/>
    <s v="RFn"/>
    <n v="1"/>
    <n v="264"/>
    <s v="TA"/>
    <s v="Y"/>
    <n v="80"/>
    <n v="0"/>
    <n v="0"/>
    <n v="0"/>
    <n v="0"/>
    <n v="0"/>
    <s v="NA"/>
    <s v="NA"/>
    <n v="5"/>
    <x v="4"/>
    <s v="WD"/>
    <s v="Normal"/>
    <x v="5"/>
  </r>
  <r>
    <n v="682"/>
    <n v="50"/>
    <x v="4"/>
    <n v="55"/>
    <n v="4500"/>
    <s v="Pave"/>
    <s v="IR2"/>
    <s v="Bnk"/>
    <s v="AllPub"/>
    <s v="Inside"/>
    <x v="23"/>
    <s v="Norm"/>
    <x v="0"/>
    <s v="1.5Fin"/>
    <n v="5"/>
    <x v="78"/>
    <n v="2000"/>
    <s v="Gable"/>
    <s v="CompShg"/>
    <s v="Stucco"/>
    <s v="TA"/>
    <s v="BrkTil"/>
    <s v="TA"/>
    <s v="No"/>
    <n v="793"/>
    <s v="Ex"/>
    <s v="Y"/>
    <n v="1520"/>
    <n v="0"/>
    <n v="1"/>
    <n v="3"/>
    <n v="1"/>
    <s v="TA"/>
    <n v="6"/>
    <n v="0"/>
    <s v="NA"/>
    <s v="Detchd"/>
    <s v="Unf"/>
    <n v="1"/>
    <n v="281"/>
    <s v="TA"/>
    <s v="Y"/>
    <n v="0"/>
    <n v="0"/>
    <n v="56"/>
    <n v="0"/>
    <n v="0"/>
    <n v="0"/>
    <s v="NA"/>
    <s v="NA"/>
    <n v="7"/>
    <x v="3"/>
    <s v="WD"/>
    <s v="Abnorml"/>
    <x v="407"/>
  </r>
  <r>
    <n v="683"/>
    <n v="120"/>
    <x v="0"/>
    <s v="NA"/>
    <n v="2887"/>
    <s v="Pave"/>
    <s v="Reg"/>
    <s v="HLS"/>
    <s v="AllPub"/>
    <s v="Inside"/>
    <x v="19"/>
    <s v="Norm"/>
    <x v="0"/>
    <s v="1Story"/>
    <n v="6"/>
    <x v="92"/>
    <n v="1997"/>
    <s v="Gable"/>
    <s v="CompShg"/>
    <s v="Wd Sdng"/>
    <s v="TA"/>
    <s v="PConc"/>
    <s v="Gd"/>
    <s v="Mn"/>
    <n v="1291"/>
    <s v="Ex"/>
    <s v="Y"/>
    <n v="1291"/>
    <n v="1"/>
    <n v="1"/>
    <n v="2"/>
    <n v="1"/>
    <s v="Gd"/>
    <n v="6"/>
    <n v="1"/>
    <s v="Gd"/>
    <s v="Attchd"/>
    <s v="Unf"/>
    <n v="2"/>
    <n v="431"/>
    <s v="TA"/>
    <s v="Y"/>
    <n v="307"/>
    <n v="0"/>
    <n v="0"/>
    <n v="0"/>
    <n v="0"/>
    <n v="0"/>
    <s v="NA"/>
    <s v="NA"/>
    <n v="11"/>
    <x v="0"/>
    <s v="WD"/>
    <s v="Normal"/>
    <x v="151"/>
  </r>
  <r>
    <n v="684"/>
    <n v="20"/>
    <x v="0"/>
    <n v="90"/>
    <n v="11248"/>
    <s v="Pave"/>
    <s v="IR1"/>
    <s v="Lvl"/>
    <s v="AllPub"/>
    <s v="Corner"/>
    <x v="0"/>
    <s v="Norm"/>
    <x v="0"/>
    <s v="1Story"/>
    <n v="9"/>
    <x v="20"/>
    <n v="2002"/>
    <s v="Hip"/>
    <s v="CompShg"/>
    <s v="VinylSd"/>
    <s v="Gd"/>
    <s v="PConc"/>
    <s v="Gd"/>
    <s v="Av"/>
    <n v="1626"/>
    <s v="Ex"/>
    <s v="Y"/>
    <n v="1668"/>
    <n v="1"/>
    <n v="2"/>
    <n v="3"/>
    <n v="1"/>
    <s v="Gd"/>
    <n v="7"/>
    <n v="1"/>
    <s v="TA"/>
    <s v="Attchd"/>
    <s v="Fin"/>
    <n v="3"/>
    <n v="702"/>
    <s v="TA"/>
    <s v="Y"/>
    <n v="257"/>
    <n v="45"/>
    <n v="0"/>
    <n v="0"/>
    <n v="0"/>
    <n v="0"/>
    <s v="NA"/>
    <s v="NA"/>
    <n v="7"/>
    <x v="1"/>
    <s v="WD"/>
    <s v="Normal"/>
    <x v="408"/>
  </r>
  <r>
    <n v="685"/>
    <n v="60"/>
    <x v="0"/>
    <n v="58"/>
    <n v="16770"/>
    <s v="Pave"/>
    <s v="IR2"/>
    <s v="Lvl"/>
    <s v="AllPub"/>
    <s v="CulDSac"/>
    <x v="3"/>
    <s v="Norm"/>
    <x v="0"/>
    <s v="2Story"/>
    <n v="7"/>
    <x v="45"/>
    <n v="1998"/>
    <s v="Gable"/>
    <s v="CompShg"/>
    <s v="VinylSd"/>
    <s v="Gd"/>
    <s v="PConc"/>
    <s v="Gd"/>
    <s v="No"/>
    <n v="1195"/>
    <s v="Gd"/>
    <s v="Y"/>
    <n v="1839"/>
    <n v="0"/>
    <n v="2.2999999999999998"/>
    <n v="4"/>
    <n v="1"/>
    <s v="TA"/>
    <n v="7"/>
    <n v="0"/>
    <s v="NA"/>
    <s v="Attchd"/>
    <s v="Fin"/>
    <n v="2"/>
    <n v="486"/>
    <s v="TA"/>
    <s v="Y"/>
    <n v="0"/>
    <n v="81"/>
    <n v="0"/>
    <n v="0"/>
    <n v="0"/>
    <n v="0"/>
    <s v="NA"/>
    <s v="NA"/>
    <n v="6"/>
    <x v="4"/>
    <s v="WD"/>
    <s v="Normal"/>
    <x v="376"/>
  </r>
  <r>
    <n v="686"/>
    <n v="160"/>
    <x v="0"/>
    <s v="NA"/>
    <n v="5062"/>
    <s v="Pave"/>
    <s v="IR1"/>
    <s v="Lvl"/>
    <s v="AllPub"/>
    <s v="CulDSac"/>
    <x v="18"/>
    <s v="Norm"/>
    <x v="3"/>
    <s v="2Story"/>
    <n v="7"/>
    <x v="68"/>
    <n v="1984"/>
    <s v="Gable"/>
    <s v="CompShg"/>
    <s v="HdBoard"/>
    <s v="Gd"/>
    <s v="CBlock"/>
    <s v="Gd"/>
    <s v="Mn"/>
    <n v="1190"/>
    <s v="Gd"/>
    <s v="Y"/>
    <n v="2090"/>
    <n v="1"/>
    <n v="2"/>
    <n v="3"/>
    <n v="1"/>
    <s v="Gd"/>
    <n v="6"/>
    <n v="1"/>
    <s v="TA"/>
    <s v="Attchd"/>
    <s v="Fin"/>
    <n v="2"/>
    <n v="577"/>
    <s v="TA"/>
    <s v="Y"/>
    <n v="219"/>
    <n v="0"/>
    <n v="0"/>
    <n v="0"/>
    <n v="0"/>
    <n v="0"/>
    <s v="NA"/>
    <s v="NA"/>
    <n v="9"/>
    <x v="1"/>
    <s v="WD"/>
    <s v="Normal"/>
    <x v="27"/>
  </r>
  <r>
    <n v="687"/>
    <n v="60"/>
    <x v="3"/>
    <n v="84"/>
    <n v="10207"/>
    <s v="Pave"/>
    <s v="Reg"/>
    <s v="Lvl"/>
    <s v="AllPub"/>
    <s v="Inside"/>
    <x v="5"/>
    <s v="Norm"/>
    <x v="0"/>
    <s v="2Story"/>
    <n v="7"/>
    <x v="22"/>
    <n v="2007"/>
    <s v="Gable"/>
    <s v="CompShg"/>
    <s v="VinylSd"/>
    <s v="Gd"/>
    <s v="PConc"/>
    <s v="Gd"/>
    <s v="No"/>
    <n v="874"/>
    <s v="Ex"/>
    <s v="Y"/>
    <n v="1761"/>
    <n v="0"/>
    <n v="3"/>
    <n v="3"/>
    <n v="1"/>
    <s v="Gd"/>
    <n v="7"/>
    <n v="0"/>
    <s v="NA"/>
    <s v="Attchd"/>
    <s v="Fin"/>
    <n v="2"/>
    <n v="578"/>
    <s v="TA"/>
    <s v="Y"/>
    <n v="144"/>
    <n v="105"/>
    <n v="0"/>
    <n v="0"/>
    <n v="0"/>
    <n v="0"/>
    <s v="NA"/>
    <s v="NA"/>
    <n v="8"/>
    <x v="1"/>
    <s v="New"/>
    <s v="Partial"/>
    <x v="409"/>
  </r>
  <r>
    <n v="688"/>
    <n v="160"/>
    <x v="3"/>
    <s v="NA"/>
    <n v="5105"/>
    <s v="Pave"/>
    <s v="IR2"/>
    <s v="Lvl"/>
    <s v="AllPub"/>
    <s v="FR2"/>
    <x v="5"/>
    <s v="Norm"/>
    <x v="3"/>
    <s v="2Story"/>
    <n v="7"/>
    <x v="6"/>
    <n v="2004"/>
    <s v="Gable"/>
    <s v="CompShg"/>
    <s v="MetalSd"/>
    <s v="Gd"/>
    <s v="PConc"/>
    <s v="Gd"/>
    <s v="No"/>
    <n v="551"/>
    <s v="Ex"/>
    <s v="Y"/>
    <n v="1102"/>
    <n v="0"/>
    <n v="2.2999999999999998"/>
    <n v="2"/>
    <n v="1"/>
    <s v="Gd"/>
    <n v="4"/>
    <n v="0"/>
    <s v="NA"/>
    <s v="Detchd"/>
    <s v="Unf"/>
    <n v="2"/>
    <n v="480"/>
    <s v="TA"/>
    <s v="Y"/>
    <n v="0"/>
    <n v="60"/>
    <n v="0"/>
    <n v="0"/>
    <n v="0"/>
    <n v="0"/>
    <s v="NA"/>
    <s v="NA"/>
    <n v="3"/>
    <x v="1"/>
    <s v="WD"/>
    <s v="Normal"/>
    <x v="410"/>
  </r>
  <r>
    <n v="689"/>
    <n v="20"/>
    <x v="0"/>
    <n v="60"/>
    <n v="8089"/>
    <s v="Pave"/>
    <s v="Reg"/>
    <s v="HLS"/>
    <s v="AllPub"/>
    <s v="Inside"/>
    <x v="18"/>
    <s v="Norm"/>
    <x v="0"/>
    <s v="1Story"/>
    <n v="8"/>
    <x v="22"/>
    <n v="2007"/>
    <s v="Gable"/>
    <s v="CompShg"/>
    <s v="MetalSd"/>
    <s v="Gd"/>
    <s v="PConc"/>
    <s v="Gd"/>
    <s v="Av"/>
    <n v="1419"/>
    <s v="Ex"/>
    <s v="Y"/>
    <n v="1419"/>
    <n v="1"/>
    <n v="2"/>
    <n v="2"/>
    <n v="1"/>
    <s v="Gd"/>
    <n v="7"/>
    <n v="1"/>
    <s v="Gd"/>
    <s v="Attchd"/>
    <s v="RFn"/>
    <n v="2"/>
    <n v="567"/>
    <s v="TA"/>
    <s v="Y"/>
    <n v="140"/>
    <n v="0"/>
    <n v="0"/>
    <n v="0"/>
    <n v="0"/>
    <n v="0"/>
    <s v="NA"/>
    <s v="NA"/>
    <n v="10"/>
    <x v="1"/>
    <s v="New"/>
    <s v="Partial"/>
    <x v="411"/>
  </r>
  <r>
    <n v="690"/>
    <n v="120"/>
    <x v="0"/>
    <n v="61"/>
    <n v="7577"/>
    <s v="Pave"/>
    <s v="IR1"/>
    <s v="Lvl"/>
    <s v="AllPub"/>
    <s v="Corner"/>
    <x v="10"/>
    <s v="Norm"/>
    <x v="3"/>
    <s v="1Story"/>
    <n v="6"/>
    <x v="11"/>
    <n v="2006"/>
    <s v="Gable"/>
    <s v="CompShg"/>
    <s v="VinylSd"/>
    <s v="Gd"/>
    <s v="PConc"/>
    <s v="Gd"/>
    <s v="Av"/>
    <n v="1362"/>
    <s v="Ex"/>
    <s v="Y"/>
    <n v="1362"/>
    <n v="0"/>
    <n v="2"/>
    <n v="2"/>
    <n v="1"/>
    <s v="Gd"/>
    <n v="6"/>
    <n v="1"/>
    <s v="Gd"/>
    <s v="Attchd"/>
    <s v="RFn"/>
    <n v="2"/>
    <n v="460"/>
    <s v="TA"/>
    <s v="Y"/>
    <n v="192"/>
    <n v="28"/>
    <n v="0"/>
    <n v="0"/>
    <n v="0"/>
    <n v="0"/>
    <s v="NA"/>
    <s v="NA"/>
    <n v="6"/>
    <x v="1"/>
    <s v="WD"/>
    <s v="Normal"/>
    <x v="412"/>
  </r>
  <r>
    <n v="691"/>
    <n v="120"/>
    <x v="1"/>
    <s v="NA"/>
    <n v="4426"/>
    <s v="Pave"/>
    <s v="Reg"/>
    <s v="Lvl"/>
    <s v="AllPub"/>
    <s v="Inside"/>
    <x v="0"/>
    <s v="Norm"/>
    <x v="3"/>
    <s v="1Story"/>
    <n v="6"/>
    <x v="6"/>
    <n v="2004"/>
    <s v="Gable"/>
    <s v="CompShg"/>
    <s v="VinylSd"/>
    <s v="Gd"/>
    <s v="PConc"/>
    <s v="Gd"/>
    <s v="Gd"/>
    <n v="848"/>
    <s v="Ex"/>
    <s v="Y"/>
    <n v="848"/>
    <n v="1"/>
    <n v="1"/>
    <n v="1"/>
    <n v="1"/>
    <s v="Gd"/>
    <n v="3"/>
    <n v="1"/>
    <s v="TA"/>
    <s v="Attchd"/>
    <s v="RFn"/>
    <n v="2"/>
    <n v="420"/>
    <s v="TA"/>
    <s v="Y"/>
    <n v="149"/>
    <n v="0"/>
    <n v="0"/>
    <n v="0"/>
    <n v="0"/>
    <n v="0"/>
    <s v="NA"/>
    <s v="NA"/>
    <n v="5"/>
    <x v="0"/>
    <s v="WD"/>
    <s v="Normal"/>
    <x v="42"/>
  </r>
  <r>
    <n v="692"/>
    <n v="60"/>
    <x v="0"/>
    <n v="104"/>
    <n v="21535"/>
    <s v="Pave"/>
    <s v="IR1"/>
    <s v="Lvl"/>
    <s v="AllPub"/>
    <s v="Corner"/>
    <x v="3"/>
    <s v="Norm"/>
    <x v="0"/>
    <s v="2Story"/>
    <n v="10"/>
    <x v="29"/>
    <n v="1995"/>
    <s v="Gable"/>
    <s v="WdShngl"/>
    <s v="HdBoard"/>
    <s v="Ex"/>
    <s v="PConc"/>
    <s v="Ex"/>
    <s v="Gd"/>
    <n v="2444"/>
    <s v="Ex"/>
    <s v="Y"/>
    <n v="4316"/>
    <n v="0.3"/>
    <n v="3.3"/>
    <n v="4"/>
    <n v="1"/>
    <s v="Ex"/>
    <n v="10"/>
    <n v="2"/>
    <s v="Ex"/>
    <s v="Attchd"/>
    <s v="Fin"/>
    <n v="3"/>
    <n v="832"/>
    <s v="TA"/>
    <s v="Y"/>
    <n v="382"/>
    <n v="50"/>
    <n v="0"/>
    <n v="0"/>
    <n v="0"/>
    <n v="0"/>
    <s v="NA"/>
    <s v="NA"/>
    <n v="1"/>
    <x v="1"/>
    <s v="WD"/>
    <s v="Normal"/>
    <x v="413"/>
  </r>
  <r>
    <n v="693"/>
    <n v="60"/>
    <x v="0"/>
    <n v="42"/>
    <n v="26178"/>
    <s v="Pave"/>
    <s v="IR1"/>
    <s v="Lvl"/>
    <s v="AllPub"/>
    <s v="Inside"/>
    <x v="16"/>
    <s v="Norm"/>
    <x v="0"/>
    <s v="2Story"/>
    <n v="7"/>
    <x v="85"/>
    <n v="1990"/>
    <s v="Hip"/>
    <s v="CompShg"/>
    <s v="MetalSd"/>
    <s v="Gd"/>
    <s v="PConc"/>
    <s v="Gd"/>
    <s v="Gd"/>
    <n v="1210"/>
    <s v="Ex"/>
    <s v="Y"/>
    <n v="2519"/>
    <n v="1"/>
    <n v="2.2999999999999998"/>
    <n v="4"/>
    <n v="1"/>
    <s v="Gd"/>
    <n v="9"/>
    <n v="2"/>
    <s v="Gd"/>
    <s v="Attchd"/>
    <s v="RFn"/>
    <n v="2"/>
    <n v="628"/>
    <s v="TA"/>
    <s v="Y"/>
    <n v="320"/>
    <n v="27"/>
    <n v="0"/>
    <n v="0"/>
    <n v="0"/>
    <n v="0"/>
    <s v="NA"/>
    <s v="NA"/>
    <n v="4"/>
    <x v="2"/>
    <s v="WD"/>
    <s v="Normal"/>
    <x v="414"/>
  </r>
  <r>
    <n v="694"/>
    <n v="30"/>
    <x v="0"/>
    <n v="60"/>
    <n v="5400"/>
    <s v="Pave"/>
    <s v="Reg"/>
    <s v="Lvl"/>
    <s v="AllPub"/>
    <s v="Corner"/>
    <x v="7"/>
    <s v="Norm"/>
    <x v="0"/>
    <s v="1Story"/>
    <n v="5"/>
    <x v="42"/>
    <n v="1968"/>
    <s v="Gable"/>
    <s v="CompShg"/>
    <s v="MetalSd"/>
    <s v="TA"/>
    <s v="BrkTil"/>
    <s v="TA"/>
    <s v="No"/>
    <n v="1073"/>
    <s v="Ex"/>
    <s v="Y"/>
    <n v="1073"/>
    <n v="0"/>
    <n v="1"/>
    <n v="2"/>
    <n v="1"/>
    <s v="TA"/>
    <n v="4"/>
    <n v="0"/>
    <s v="NA"/>
    <s v="Detchd"/>
    <s v="Unf"/>
    <n v="1"/>
    <n v="326"/>
    <s v="TA"/>
    <s v="Y"/>
    <n v="0"/>
    <n v="0"/>
    <n v="112"/>
    <n v="0"/>
    <n v="0"/>
    <n v="0"/>
    <s v="NA"/>
    <s v="NA"/>
    <n v="12"/>
    <x v="2"/>
    <s v="WD"/>
    <s v="Abnorml"/>
    <x v="415"/>
  </r>
  <r>
    <n v="695"/>
    <n v="50"/>
    <x v="1"/>
    <n v="51"/>
    <n v="6120"/>
    <s v="Pave"/>
    <s v="Reg"/>
    <s v="Lvl"/>
    <s v="AllPub"/>
    <s v="Corner"/>
    <x v="8"/>
    <s v="Norm"/>
    <x v="0"/>
    <s v="1.5Fin"/>
    <n v="5"/>
    <x v="65"/>
    <n v="1950"/>
    <s v="Gable"/>
    <s v="CompShg"/>
    <s v="Wd Sdng"/>
    <s v="TA"/>
    <s v="BrkTil"/>
    <s v="TA"/>
    <s v="No"/>
    <n v="927"/>
    <s v="TA"/>
    <s v="Y"/>
    <n v="1539"/>
    <n v="0"/>
    <n v="1.3"/>
    <n v="3"/>
    <n v="1"/>
    <s v="TA"/>
    <n v="5"/>
    <n v="0"/>
    <s v="NA"/>
    <s v="Detchd"/>
    <s v="Unf"/>
    <n v="2"/>
    <n v="576"/>
    <s v="TA"/>
    <s v="Y"/>
    <n v="112"/>
    <n v="0"/>
    <n v="0"/>
    <n v="0"/>
    <n v="0"/>
    <n v="0"/>
    <s v="NA"/>
    <s v="MnPrv"/>
    <n v="4"/>
    <x v="3"/>
    <s v="WD"/>
    <s v="Normal"/>
    <x v="416"/>
  </r>
  <r>
    <n v="696"/>
    <n v="20"/>
    <x v="0"/>
    <n v="54"/>
    <n v="13811"/>
    <s v="Pave"/>
    <s v="IR1"/>
    <s v="Lvl"/>
    <s v="AllPub"/>
    <s v="Inside"/>
    <x v="16"/>
    <s v="Norm"/>
    <x v="0"/>
    <s v="1Story"/>
    <n v="6"/>
    <x v="72"/>
    <n v="1987"/>
    <s v="Gable"/>
    <s v="CompShg"/>
    <s v="HdBoard"/>
    <s v="TA"/>
    <s v="CBlock"/>
    <s v="Gd"/>
    <s v="No"/>
    <n v="1112"/>
    <s v="Gd"/>
    <s v="Y"/>
    <n v="1137"/>
    <n v="1"/>
    <n v="2"/>
    <n v="2"/>
    <n v="1"/>
    <s v="Gd"/>
    <n v="5"/>
    <n v="1"/>
    <s v="TA"/>
    <s v="Attchd"/>
    <s v="Unf"/>
    <n v="2"/>
    <n v="551"/>
    <s v="TA"/>
    <s v="Y"/>
    <n v="125"/>
    <n v="0"/>
    <n v="0"/>
    <n v="0"/>
    <n v="0"/>
    <n v="0"/>
    <s v="NA"/>
    <s v="NA"/>
    <n v="7"/>
    <x v="2"/>
    <s v="WD"/>
    <s v="Normal"/>
    <x v="105"/>
  </r>
  <r>
    <n v="697"/>
    <n v="30"/>
    <x v="1"/>
    <n v="50"/>
    <n v="6000"/>
    <s v="Pave"/>
    <s v="Reg"/>
    <s v="Lvl"/>
    <s v="AllPub"/>
    <s v="Inside"/>
    <x v="8"/>
    <s v="Norm"/>
    <x v="0"/>
    <s v="1Story"/>
    <n v="5"/>
    <x v="42"/>
    <n v="1950"/>
    <s v="Gable"/>
    <s v="CompShg"/>
    <s v="Wd Shng"/>
    <s v="TA"/>
    <s v="CBlock"/>
    <s v="TA"/>
    <s v="No"/>
    <n v="616"/>
    <s v="Gd"/>
    <s v="Y"/>
    <n v="616"/>
    <n v="0"/>
    <n v="1"/>
    <n v="2"/>
    <n v="1"/>
    <s v="TA"/>
    <n v="4"/>
    <n v="0"/>
    <s v="NA"/>
    <s v="Detchd"/>
    <s v="Unf"/>
    <n v="1"/>
    <n v="205"/>
    <s v="TA"/>
    <s v="Y"/>
    <n v="0"/>
    <n v="0"/>
    <n v="129"/>
    <n v="0"/>
    <n v="0"/>
    <n v="0"/>
    <s v="NA"/>
    <s v="NA"/>
    <n v="6"/>
    <x v="2"/>
    <s v="WD"/>
    <s v="Normal"/>
    <x v="417"/>
  </r>
  <r>
    <n v="698"/>
    <n v="20"/>
    <x v="0"/>
    <n v="57"/>
    <n v="6420"/>
    <s v="Pave"/>
    <s v="IR1"/>
    <s v="Lvl"/>
    <s v="AllPub"/>
    <s v="Inside"/>
    <x v="15"/>
    <s v="Norm"/>
    <x v="0"/>
    <s v="1Story"/>
    <n v="5"/>
    <x v="64"/>
    <n v="1952"/>
    <s v="Gable"/>
    <s v="CompShg"/>
    <s v="Wd Sdng"/>
    <s v="TA"/>
    <s v="PConc"/>
    <s v="Ex"/>
    <s v="Mn"/>
    <n v="980"/>
    <s v="Fa"/>
    <s v="Y"/>
    <n v="1148"/>
    <n v="0.3"/>
    <n v="1"/>
    <n v="2"/>
    <n v="1"/>
    <s v="TA"/>
    <n v="6"/>
    <n v="0"/>
    <s v="NA"/>
    <s v="Detchd"/>
    <s v="Unf"/>
    <n v="1"/>
    <n v="308"/>
    <s v="TA"/>
    <s v="Y"/>
    <n v="0"/>
    <n v="0"/>
    <n v="0"/>
    <n v="0"/>
    <n v="0"/>
    <n v="0"/>
    <s v="NA"/>
    <s v="NA"/>
    <n v="9"/>
    <x v="2"/>
    <s v="WD"/>
    <s v="Normal"/>
    <x v="418"/>
  </r>
  <r>
    <n v="699"/>
    <n v="20"/>
    <x v="0"/>
    <n v="65"/>
    <n v="8450"/>
    <s v="Pave"/>
    <s v="Reg"/>
    <s v="Lvl"/>
    <s v="AllPub"/>
    <s v="Inside"/>
    <x v="9"/>
    <s v="RRAe"/>
    <x v="0"/>
    <s v="1Story"/>
    <n v="5"/>
    <x v="10"/>
    <n v="2009"/>
    <s v="Gable"/>
    <s v="CompShg"/>
    <s v="MetalSd"/>
    <s v="TA"/>
    <s v="CBlock"/>
    <s v="TA"/>
    <s v="No"/>
    <n v="894"/>
    <s v="Ex"/>
    <s v="Y"/>
    <n v="894"/>
    <n v="1"/>
    <n v="1"/>
    <n v="3"/>
    <n v="1"/>
    <s v="TA"/>
    <n v="5"/>
    <n v="1"/>
    <s v="Gd"/>
    <s v="Detchd"/>
    <s v="Unf"/>
    <n v="1"/>
    <n v="336"/>
    <s v="TA"/>
    <s v="Y"/>
    <n v="416"/>
    <n v="144"/>
    <n v="0"/>
    <n v="0"/>
    <n v="0"/>
    <n v="0"/>
    <s v="NA"/>
    <s v="MnPrv"/>
    <n v="4"/>
    <x v="4"/>
    <s v="WD"/>
    <s v="Normal"/>
    <x v="419"/>
  </r>
  <r>
    <n v="700"/>
    <n v="120"/>
    <x v="3"/>
    <n v="59"/>
    <n v="4282"/>
    <s v="Pave"/>
    <s v="IR2"/>
    <s v="Lvl"/>
    <s v="AllPub"/>
    <s v="Inside"/>
    <x v="5"/>
    <s v="Norm"/>
    <x v="3"/>
    <s v="1Story"/>
    <n v="7"/>
    <x v="6"/>
    <n v="2004"/>
    <s v="Gable"/>
    <s v="CompShg"/>
    <s v="MetalSd"/>
    <s v="Gd"/>
    <s v="PConc"/>
    <s v="Gd"/>
    <s v="Mn"/>
    <n v="1391"/>
    <s v="Ex"/>
    <s v="Y"/>
    <n v="1391"/>
    <n v="0"/>
    <n v="2"/>
    <n v="2"/>
    <n v="1"/>
    <s v="Gd"/>
    <n v="5"/>
    <n v="0"/>
    <s v="NA"/>
    <s v="Attchd"/>
    <s v="RFn"/>
    <n v="2"/>
    <n v="530"/>
    <s v="TA"/>
    <s v="Y"/>
    <n v="156"/>
    <n v="158"/>
    <n v="0"/>
    <n v="0"/>
    <n v="0"/>
    <n v="0"/>
    <s v="NA"/>
    <s v="NA"/>
    <n v="7"/>
    <x v="0"/>
    <s v="WD"/>
    <s v="Normal"/>
    <x v="420"/>
  </r>
  <r>
    <n v="701"/>
    <n v="20"/>
    <x v="0"/>
    <n v="85"/>
    <n v="14331"/>
    <s v="Pave"/>
    <s v="Reg"/>
    <s v="Lvl"/>
    <s v="AllPub"/>
    <s v="Inside"/>
    <x v="16"/>
    <s v="Norm"/>
    <x v="0"/>
    <s v="1Story"/>
    <n v="8"/>
    <x v="20"/>
    <n v="2002"/>
    <s v="Hip"/>
    <s v="CompShg"/>
    <s v="VinylSd"/>
    <s v="Gd"/>
    <s v="PConc"/>
    <s v="Ex"/>
    <s v="Gd"/>
    <n v="1800"/>
    <s v="Ex"/>
    <s v="Y"/>
    <n v="1800"/>
    <n v="1"/>
    <n v="2"/>
    <n v="3"/>
    <n v="1"/>
    <s v="Gd"/>
    <n v="7"/>
    <n v="1"/>
    <s v="Gd"/>
    <s v="Attchd"/>
    <s v="Fin"/>
    <n v="3"/>
    <n v="765"/>
    <s v="TA"/>
    <s v="Y"/>
    <n v="270"/>
    <n v="78"/>
    <n v="0"/>
    <n v="0"/>
    <n v="0"/>
    <n v="0"/>
    <s v="NA"/>
    <s v="NA"/>
    <n v="5"/>
    <x v="2"/>
    <s v="WD"/>
    <s v="Normal"/>
    <x v="421"/>
  </r>
  <r>
    <n v="702"/>
    <n v="20"/>
    <x v="0"/>
    <n v="80"/>
    <n v="9600"/>
    <s v="Pave"/>
    <s v="Reg"/>
    <s v="Lvl"/>
    <s v="AllPub"/>
    <s v="Inside"/>
    <x v="6"/>
    <s v="Norm"/>
    <x v="0"/>
    <s v="1Story"/>
    <n v="7"/>
    <x v="60"/>
    <n v="1969"/>
    <s v="Hip"/>
    <s v="CompShg"/>
    <s v="HdBoard"/>
    <s v="TA"/>
    <s v="CBlock"/>
    <s v="TA"/>
    <s v="No"/>
    <n v="1164"/>
    <s v="TA"/>
    <s v="Y"/>
    <n v="1164"/>
    <n v="0"/>
    <n v="1.3"/>
    <n v="3"/>
    <n v="1"/>
    <s v="TA"/>
    <n v="6"/>
    <n v="0"/>
    <s v="NA"/>
    <s v="Attchd"/>
    <s v="Unf"/>
    <n v="2"/>
    <n v="528"/>
    <s v="TA"/>
    <s v="Y"/>
    <n v="0"/>
    <n v="0"/>
    <n v="0"/>
    <n v="0"/>
    <n v="0"/>
    <n v="0"/>
    <s v="NA"/>
    <s v="NA"/>
    <n v="7"/>
    <x v="2"/>
    <s v="COD"/>
    <s v="Normal"/>
    <x v="3"/>
  </r>
  <r>
    <n v="703"/>
    <n v="60"/>
    <x v="0"/>
    <n v="82"/>
    <n v="12438"/>
    <s v="Pave"/>
    <s v="IR1"/>
    <s v="Lvl"/>
    <s v="AllPub"/>
    <s v="Inside"/>
    <x v="18"/>
    <s v="Norm"/>
    <x v="0"/>
    <s v="2Story"/>
    <n v="8"/>
    <x v="13"/>
    <n v="2006"/>
    <s v="Hip"/>
    <s v="CompShg"/>
    <s v="VinylSd"/>
    <s v="Ex"/>
    <s v="PConc"/>
    <s v="Ex"/>
    <s v="No"/>
    <n v="1234"/>
    <s v="Ex"/>
    <s v="Y"/>
    <n v="2576"/>
    <n v="0"/>
    <n v="2.2999999999999998"/>
    <n v="4"/>
    <n v="1"/>
    <s v="Ex"/>
    <n v="10"/>
    <n v="1"/>
    <s v="Gd"/>
    <s v="BuiltIn"/>
    <s v="Fin"/>
    <n v="3"/>
    <n v="666"/>
    <s v="TA"/>
    <s v="Y"/>
    <n v="324"/>
    <n v="100"/>
    <n v="0"/>
    <n v="0"/>
    <n v="0"/>
    <n v="0"/>
    <s v="NA"/>
    <s v="NA"/>
    <n v="7"/>
    <x v="2"/>
    <s v="New"/>
    <s v="Partial"/>
    <x v="422"/>
  </r>
  <r>
    <n v="704"/>
    <n v="190"/>
    <x v="1"/>
    <n v="76"/>
    <n v="7630"/>
    <s v="Pave"/>
    <s v="Reg"/>
    <s v="Lvl"/>
    <s v="AllPub"/>
    <s v="Inside"/>
    <x v="7"/>
    <s v="Feedr"/>
    <x v="1"/>
    <s v="2Story"/>
    <n v="5"/>
    <x v="83"/>
    <n v="1996"/>
    <s v="Gable"/>
    <s v="CompShg"/>
    <s v="Wd Sdng"/>
    <s v="TA"/>
    <s v="BrkTil"/>
    <s v="Gd"/>
    <s v="No"/>
    <n v="360"/>
    <s v="Gd"/>
    <s v="Y"/>
    <n v="1812"/>
    <n v="0"/>
    <n v="2"/>
    <n v="4"/>
    <n v="2"/>
    <s v="Gd"/>
    <n v="8"/>
    <n v="1"/>
    <s v="Po"/>
    <s v="Detchd"/>
    <s v="Unf"/>
    <n v="2"/>
    <n v="672"/>
    <s v="TA"/>
    <s v="N"/>
    <n v="344"/>
    <n v="0"/>
    <n v="40"/>
    <n v="0"/>
    <n v="0"/>
    <n v="0"/>
    <s v="NA"/>
    <s v="MnPrv"/>
    <n v="5"/>
    <x v="4"/>
    <s v="WD"/>
    <s v="Normal"/>
    <x v="3"/>
  </r>
  <r>
    <n v="705"/>
    <n v="20"/>
    <x v="0"/>
    <n v="70"/>
    <n v="8400"/>
    <s v="Pave"/>
    <s v="Reg"/>
    <s v="Lvl"/>
    <s v="AllPub"/>
    <s v="Inside"/>
    <x v="0"/>
    <s v="Norm"/>
    <x v="0"/>
    <s v="1Story"/>
    <n v="7"/>
    <x v="6"/>
    <n v="2005"/>
    <s v="Gable"/>
    <s v="CompShg"/>
    <s v="VinylSd"/>
    <s v="Gd"/>
    <s v="PConc"/>
    <s v="Gd"/>
    <s v="Av"/>
    <n v="1473"/>
    <s v="Ex"/>
    <s v="Y"/>
    <n v="1484"/>
    <n v="1"/>
    <n v="2"/>
    <n v="3"/>
    <n v="1"/>
    <s v="Gd"/>
    <n v="7"/>
    <n v="0"/>
    <s v="NA"/>
    <s v="Attchd"/>
    <s v="RFn"/>
    <n v="2"/>
    <n v="606"/>
    <s v="TA"/>
    <s v="Y"/>
    <n v="0"/>
    <n v="35"/>
    <n v="0"/>
    <n v="0"/>
    <n v="144"/>
    <n v="0"/>
    <s v="NA"/>
    <s v="NA"/>
    <n v="5"/>
    <x v="4"/>
    <s v="WD"/>
    <s v="Normal"/>
    <x v="423"/>
  </r>
  <r>
    <n v="706"/>
    <n v="190"/>
    <x v="1"/>
    <n v="70"/>
    <n v="5600"/>
    <s v="Pave"/>
    <s v="Reg"/>
    <s v="Lvl"/>
    <s v="AllPub"/>
    <s v="Inside"/>
    <x v="13"/>
    <s v="Norm"/>
    <x v="1"/>
    <s v="2Story"/>
    <n v="4"/>
    <x v="19"/>
    <n v="1950"/>
    <s v="Hip"/>
    <s v="CompShg"/>
    <s v="Wd Shng"/>
    <s v="Fa"/>
    <s v="Slab"/>
    <s v="NA"/>
    <s v="NA"/>
    <n v="0"/>
    <s v="Fa"/>
    <s v="N"/>
    <n v="1092"/>
    <n v="0"/>
    <n v="2"/>
    <n v="3"/>
    <n v="2"/>
    <s v="Fa"/>
    <n v="7"/>
    <n v="0"/>
    <s v="NA"/>
    <s v="NA"/>
    <s v="NA"/>
    <n v="0"/>
    <n v="0"/>
    <s v="NA"/>
    <s v="N"/>
    <n v="0"/>
    <n v="0"/>
    <n v="0"/>
    <n v="0"/>
    <n v="0"/>
    <n v="0"/>
    <s v="NA"/>
    <s v="NA"/>
    <n v="7"/>
    <x v="4"/>
    <s v="WD"/>
    <s v="Normal"/>
    <x v="424"/>
  </r>
  <r>
    <n v="707"/>
    <n v="20"/>
    <x v="0"/>
    <s v="NA"/>
    <n v="115149"/>
    <s v="Pave"/>
    <s v="IR2"/>
    <s v="Low"/>
    <s v="AllPub"/>
    <s v="CulDSac"/>
    <x v="19"/>
    <s v="Norm"/>
    <x v="0"/>
    <s v="1Story"/>
    <n v="7"/>
    <x v="63"/>
    <n v="2002"/>
    <s v="Gable"/>
    <s v="CompShg"/>
    <s v="Plywood"/>
    <s v="TA"/>
    <s v="CBlock"/>
    <s v="Gd"/>
    <s v="Gd"/>
    <n v="1643"/>
    <s v="TA"/>
    <s v="Y"/>
    <n v="1824"/>
    <n v="1"/>
    <n v="2"/>
    <n v="2"/>
    <n v="1"/>
    <s v="Gd"/>
    <n v="5"/>
    <n v="2"/>
    <s v="TA"/>
    <s v="Attchd"/>
    <s v="Unf"/>
    <n v="2"/>
    <n v="739"/>
    <s v="TA"/>
    <s v="Y"/>
    <n v="380"/>
    <n v="48"/>
    <n v="0"/>
    <n v="0"/>
    <n v="0"/>
    <n v="0"/>
    <s v="NA"/>
    <s v="NA"/>
    <n v="6"/>
    <x v="1"/>
    <s v="WD"/>
    <s v="Normal"/>
    <x v="425"/>
  </r>
  <r>
    <n v="708"/>
    <n v="120"/>
    <x v="0"/>
    <n v="48"/>
    <n v="6240"/>
    <s v="Pave"/>
    <s v="Reg"/>
    <s v="Lvl"/>
    <s v="AllPub"/>
    <s v="Inside"/>
    <x v="10"/>
    <s v="Norm"/>
    <x v="3"/>
    <s v="1Story"/>
    <n v="8"/>
    <x v="13"/>
    <n v="2006"/>
    <s v="Hip"/>
    <s v="CompShg"/>
    <s v="MetalSd"/>
    <s v="Gd"/>
    <s v="PConc"/>
    <s v="Gd"/>
    <s v="No"/>
    <n v="1324"/>
    <s v="Ex"/>
    <s v="Y"/>
    <n v="1324"/>
    <n v="1"/>
    <n v="2"/>
    <n v="2"/>
    <n v="1"/>
    <s v="Gd"/>
    <n v="6"/>
    <n v="1"/>
    <s v="Gd"/>
    <s v="Attchd"/>
    <s v="Fin"/>
    <n v="2"/>
    <n v="550"/>
    <s v="TA"/>
    <s v="Y"/>
    <n v="192"/>
    <n v="38"/>
    <n v="0"/>
    <n v="0"/>
    <n v="0"/>
    <n v="0"/>
    <s v="NA"/>
    <s v="NA"/>
    <n v="12"/>
    <x v="3"/>
    <s v="WD"/>
    <s v="Normal"/>
    <x v="426"/>
  </r>
  <r>
    <n v="709"/>
    <n v="60"/>
    <x v="0"/>
    <n v="65"/>
    <n v="9018"/>
    <s v="Pave"/>
    <s v="IR1"/>
    <s v="Lvl"/>
    <s v="AllPub"/>
    <s v="Inside"/>
    <x v="17"/>
    <s v="Norm"/>
    <x v="0"/>
    <s v="2Story"/>
    <n v="7"/>
    <x v="22"/>
    <n v="2007"/>
    <s v="Hip"/>
    <s v="CompShg"/>
    <s v="VinylSd"/>
    <s v="Gd"/>
    <s v="PConc"/>
    <s v="Gd"/>
    <s v="Av"/>
    <n v="728"/>
    <s v="Ex"/>
    <s v="Y"/>
    <n v="1456"/>
    <n v="0"/>
    <n v="2.2999999999999998"/>
    <n v="3"/>
    <n v="1"/>
    <s v="Gd"/>
    <n v="8"/>
    <n v="1"/>
    <s v="Gd"/>
    <s v="Attchd"/>
    <s v="Fin"/>
    <n v="2"/>
    <n v="400"/>
    <s v="TA"/>
    <s v="Y"/>
    <n v="100"/>
    <n v="24"/>
    <n v="0"/>
    <n v="0"/>
    <n v="0"/>
    <n v="0"/>
    <s v="NA"/>
    <s v="NA"/>
    <n v="7"/>
    <x v="1"/>
    <s v="New"/>
    <s v="Partial"/>
    <x v="427"/>
  </r>
  <r>
    <n v="710"/>
    <n v="20"/>
    <x v="0"/>
    <s v="NA"/>
    <n v="7162"/>
    <s v="Pave"/>
    <s v="IR1"/>
    <s v="Lvl"/>
    <s v="AllPub"/>
    <s v="Inside"/>
    <x v="9"/>
    <s v="Norm"/>
    <x v="0"/>
    <s v="1Story"/>
    <n v="5"/>
    <x v="27"/>
    <n v="1966"/>
    <s v="Gable"/>
    <s v="CompShg"/>
    <s v="HdBoard"/>
    <s v="TA"/>
    <s v="PConc"/>
    <s v="TA"/>
    <s v="No"/>
    <n v="876"/>
    <s v="TA"/>
    <s v="Y"/>
    <n v="904"/>
    <n v="0"/>
    <n v="1"/>
    <n v="3"/>
    <n v="1"/>
    <s v="TA"/>
    <n v="6"/>
    <n v="0"/>
    <s v="NA"/>
    <s v="Attchd"/>
    <s v="Unf"/>
    <n v="1"/>
    <n v="408"/>
    <s v="TA"/>
    <s v="Y"/>
    <n v="0"/>
    <n v="0"/>
    <n v="0"/>
    <n v="0"/>
    <n v="0"/>
    <n v="0"/>
    <s v="NA"/>
    <s v="MnPrv"/>
    <n v="12"/>
    <x v="0"/>
    <s v="WD"/>
    <s v="Abnorml"/>
    <x v="84"/>
  </r>
  <r>
    <n v="711"/>
    <n v="30"/>
    <x v="0"/>
    <n v="56"/>
    <n v="4130"/>
    <s v="Pave"/>
    <s v="IR1"/>
    <s v="Lvl"/>
    <s v="AllPub"/>
    <s v="Inside"/>
    <x v="8"/>
    <s v="Norm"/>
    <x v="0"/>
    <s v="1Story"/>
    <n v="3"/>
    <x v="61"/>
    <n v="2003"/>
    <s v="Gable"/>
    <s v="CompShg"/>
    <s v="VinylSd"/>
    <s v="Gd"/>
    <s v="CBlock"/>
    <s v="TA"/>
    <s v="No"/>
    <n v="270"/>
    <s v="Gd"/>
    <s v="Y"/>
    <n v="729"/>
    <n v="0"/>
    <n v="1"/>
    <n v="2"/>
    <n v="1"/>
    <s v="TA"/>
    <n v="5"/>
    <n v="0"/>
    <s v="NA"/>
    <s v="NA"/>
    <s v="NA"/>
    <n v="0"/>
    <n v="0"/>
    <s v="NA"/>
    <s v="N"/>
    <n v="0"/>
    <n v="0"/>
    <n v="0"/>
    <n v="0"/>
    <n v="0"/>
    <n v="0"/>
    <s v="NA"/>
    <s v="NA"/>
    <n v="7"/>
    <x v="0"/>
    <s v="WD"/>
    <s v="Normal"/>
    <x v="428"/>
  </r>
  <r>
    <n v="712"/>
    <n v="50"/>
    <x v="2"/>
    <n v="66"/>
    <n v="8712"/>
    <s v="Pave"/>
    <s v="Reg"/>
    <s v="HLS"/>
    <s v="AllPub"/>
    <s v="Inside"/>
    <x v="13"/>
    <s v="Norm"/>
    <x v="0"/>
    <s v="1.5Fin"/>
    <n v="4"/>
    <x v="83"/>
    <n v="1950"/>
    <s v="Gable"/>
    <s v="CompShg"/>
    <s v="MetalSd"/>
    <s v="TA"/>
    <s v="Stone"/>
    <s v="TA"/>
    <s v="Mn"/>
    <n v="859"/>
    <s v="Gd"/>
    <s v="Y"/>
    <n v="1178"/>
    <n v="0"/>
    <n v="1"/>
    <n v="2"/>
    <n v="1"/>
    <s v="TA"/>
    <n v="7"/>
    <n v="0"/>
    <s v="NA"/>
    <s v="Detchd"/>
    <s v="RFn"/>
    <n v="1"/>
    <n v="384"/>
    <s v="TA"/>
    <s v="N"/>
    <n v="68"/>
    <n v="0"/>
    <n v="98"/>
    <n v="0"/>
    <n v="0"/>
    <n v="0"/>
    <s v="NA"/>
    <s v="NA"/>
    <n v="1"/>
    <x v="4"/>
    <s v="WD"/>
    <s v="Abnorml"/>
    <x v="429"/>
  </r>
  <r>
    <n v="713"/>
    <n v="120"/>
    <x v="0"/>
    <n v="40"/>
    <n v="4671"/>
    <s v="Pave"/>
    <s v="IR1"/>
    <s v="HLS"/>
    <s v="AllPub"/>
    <s v="Inside"/>
    <x v="18"/>
    <s v="Norm"/>
    <x v="3"/>
    <s v="1Story"/>
    <n v="8"/>
    <x v="62"/>
    <n v="1989"/>
    <s v="Gable"/>
    <s v="CompShg"/>
    <s v="HdBoard"/>
    <s v="Gd"/>
    <s v="PConc"/>
    <s v="Gd"/>
    <s v="Mn"/>
    <n v="1228"/>
    <s v="Gd"/>
    <s v="Y"/>
    <n v="1228"/>
    <n v="1"/>
    <n v="2"/>
    <n v="2"/>
    <n v="1"/>
    <s v="Gd"/>
    <n v="5"/>
    <n v="1"/>
    <s v="Gd"/>
    <s v="Attchd"/>
    <s v="Fin"/>
    <n v="2"/>
    <n v="472"/>
    <s v="TA"/>
    <s v="Y"/>
    <n v="168"/>
    <n v="120"/>
    <n v="0"/>
    <n v="0"/>
    <n v="0"/>
    <n v="0"/>
    <s v="NA"/>
    <s v="NA"/>
    <n v="10"/>
    <x v="0"/>
    <s v="WD"/>
    <s v="Normal"/>
    <x v="430"/>
  </r>
  <r>
    <n v="714"/>
    <n v="190"/>
    <x v="0"/>
    <n v="60"/>
    <n v="9873"/>
    <s v="Pave"/>
    <s v="Reg"/>
    <s v="Lvl"/>
    <s v="AllPub"/>
    <s v="Inside"/>
    <x v="8"/>
    <s v="RRAn"/>
    <x v="1"/>
    <s v="1Story"/>
    <n v="4"/>
    <x v="16"/>
    <n v="1970"/>
    <s v="Gable"/>
    <s v="CompShg"/>
    <s v="HdBoard"/>
    <s v="TA"/>
    <s v="CBlock"/>
    <s v="TA"/>
    <s v="Av"/>
    <n v="960"/>
    <s v="TA"/>
    <s v="N"/>
    <n v="960"/>
    <n v="1"/>
    <n v="1"/>
    <n v="3"/>
    <n v="1"/>
    <s v="TA"/>
    <n v="6"/>
    <n v="0"/>
    <s v="NA"/>
    <s v="Detchd"/>
    <s v="Unf"/>
    <n v="2"/>
    <n v="576"/>
    <s v="TA"/>
    <s v="Y"/>
    <n v="0"/>
    <n v="288"/>
    <n v="0"/>
    <n v="0"/>
    <n v="0"/>
    <n v="0"/>
    <s v="NA"/>
    <s v="NA"/>
    <n v="5"/>
    <x v="2"/>
    <s v="WD"/>
    <s v="Normal"/>
    <x v="275"/>
  </r>
  <r>
    <n v="715"/>
    <n v="60"/>
    <x v="0"/>
    <s v="NA"/>
    <n v="13517"/>
    <s v="Pave"/>
    <s v="IR1"/>
    <s v="Lvl"/>
    <s v="AllPub"/>
    <s v="CulDSac"/>
    <x v="9"/>
    <s v="RRAe"/>
    <x v="0"/>
    <s v="2Story"/>
    <n v="6"/>
    <x v="1"/>
    <n v="2005"/>
    <s v="Gable"/>
    <s v="CompShg"/>
    <s v="Plywood"/>
    <s v="Gd"/>
    <s v="CBlock"/>
    <s v="TA"/>
    <s v="No"/>
    <n v="725"/>
    <s v="Ex"/>
    <s v="Y"/>
    <n v="1479"/>
    <n v="0"/>
    <n v="2.2999999999999998"/>
    <n v="3"/>
    <n v="1"/>
    <s v="Gd"/>
    <n v="6"/>
    <n v="0"/>
    <s v="NA"/>
    <s v="Attchd"/>
    <s v="RFn"/>
    <n v="2"/>
    <n v="475"/>
    <s v="TA"/>
    <s v="Y"/>
    <n v="0"/>
    <n v="44"/>
    <n v="0"/>
    <n v="0"/>
    <n v="0"/>
    <n v="0"/>
    <s v="NA"/>
    <s v="NA"/>
    <n v="3"/>
    <x v="4"/>
    <s v="WD"/>
    <s v="Normal"/>
    <x v="431"/>
  </r>
  <r>
    <n v="716"/>
    <n v="20"/>
    <x v="0"/>
    <n v="78"/>
    <n v="10140"/>
    <s v="Pave"/>
    <s v="Reg"/>
    <s v="Lvl"/>
    <s v="AllPub"/>
    <s v="Inside"/>
    <x v="6"/>
    <s v="Norm"/>
    <x v="0"/>
    <s v="1Story"/>
    <n v="6"/>
    <x v="99"/>
    <n v="1974"/>
    <s v="Hip"/>
    <s v="CompShg"/>
    <s v="HdBoard"/>
    <s v="TA"/>
    <s v="CBlock"/>
    <s v="Gd"/>
    <s v="No"/>
    <n v="1064"/>
    <s v="TA"/>
    <s v="Y"/>
    <n v="1350"/>
    <n v="0"/>
    <n v="2"/>
    <n v="3"/>
    <n v="1"/>
    <s v="TA"/>
    <n v="7"/>
    <n v="1"/>
    <s v="TA"/>
    <s v="Attchd"/>
    <s v="RFn"/>
    <n v="2"/>
    <n v="478"/>
    <s v="TA"/>
    <s v="Y"/>
    <n v="0"/>
    <n v="0"/>
    <n v="0"/>
    <n v="0"/>
    <n v="0"/>
    <n v="0"/>
    <s v="NA"/>
    <s v="MnPrv"/>
    <n v="8"/>
    <x v="3"/>
    <s v="WD"/>
    <s v="Normal"/>
    <x v="258"/>
  </r>
  <r>
    <n v="717"/>
    <n v="70"/>
    <x v="1"/>
    <n v="60"/>
    <n v="10800"/>
    <s v="Pave"/>
    <s v="Reg"/>
    <s v="Bnk"/>
    <s v="AllPub"/>
    <s v="Inside"/>
    <x v="7"/>
    <s v="Norm"/>
    <x v="0"/>
    <s v="2Story"/>
    <n v="7"/>
    <x v="103"/>
    <n v="1998"/>
    <s v="Gable"/>
    <s v="CompShg"/>
    <s v="VinylSd"/>
    <s v="TA"/>
    <s v="BrkTil"/>
    <s v="TA"/>
    <s v="No"/>
    <n v="718"/>
    <s v="Ex"/>
    <s v="Y"/>
    <n v="2554"/>
    <n v="0"/>
    <n v="1.3"/>
    <n v="3"/>
    <n v="1"/>
    <s v="TA"/>
    <n v="8"/>
    <n v="0"/>
    <s v="NA"/>
    <s v="Detchd"/>
    <s v="Unf"/>
    <n v="2"/>
    <n v="704"/>
    <s v="TA"/>
    <s v="P"/>
    <n v="0"/>
    <n v="48"/>
    <n v="143"/>
    <n v="0"/>
    <n v="0"/>
    <n v="0"/>
    <s v="NA"/>
    <s v="NA"/>
    <n v="7"/>
    <x v="1"/>
    <s v="WD"/>
    <s v="Normal"/>
    <x v="432"/>
  </r>
  <r>
    <n v="718"/>
    <n v="20"/>
    <x v="0"/>
    <n v="80"/>
    <n v="10000"/>
    <s v="Pave"/>
    <s v="Reg"/>
    <s v="Lvl"/>
    <s v="AllPub"/>
    <s v="Inside"/>
    <x v="6"/>
    <s v="Norm"/>
    <x v="0"/>
    <s v="1Story"/>
    <n v="5"/>
    <x v="7"/>
    <n v="2000"/>
    <s v="Gable"/>
    <s v="CompShg"/>
    <s v="HdBoard"/>
    <s v="TA"/>
    <s v="CBlock"/>
    <s v="Gd"/>
    <s v="No"/>
    <n v="1176"/>
    <s v="Gd"/>
    <s v="Y"/>
    <n v="1178"/>
    <n v="0.3"/>
    <n v="1.3"/>
    <n v="3"/>
    <n v="1"/>
    <s v="Gd"/>
    <n v="5"/>
    <n v="1"/>
    <s v="Fa"/>
    <s v="Attchd"/>
    <s v="Unf"/>
    <n v="2"/>
    <n v="439"/>
    <s v="TA"/>
    <s v="Y"/>
    <n v="224"/>
    <n v="0"/>
    <n v="0"/>
    <n v="0"/>
    <n v="0"/>
    <n v="0"/>
    <s v="NA"/>
    <s v="MnPrv"/>
    <n v="11"/>
    <x v="0"/>
    <s v="WD"/>
    <s v="Normal"/>
    <x v="14"/>
  </r>
  <r>
    <n v="719"/>
    <n v="60"/>
    <x v="0"/>
    <n v="96"/>
    <n v="10542"/>
    <s v="Pave"/>
    <s v="Reg"/>
    <s v="Lvl"/>
    <s v="AllPub"/>
    <s v="Inside"/>
    <x v="3"/>
    <s v="Norm"/>
    <x v="0"/>
    <s v="2Story"/>
    <n v="7"/>
    <x v="5"/>
    <n v="1994"/>
    <s v="Hip"/>
    <s v="CompShg"/>
    <s v="ImStucc"/>
    <s v="Gd"/>
    <s v="PConc"/>
    <s v="Gd"/>
    <s v="Gd"/>
    <n v="1311"/>
    <s v="Ex"/>
    <s v="Y"/>
    <n v="2418"/>
    <n v="1"/>
    <n v="2.2999999999999998"/>
    <n v="3"/>
    <n v="1"/>
    <s v="Gd"/>
    <n v="9"/>
    <n v="1"/>
    <s v="TA"/>
    <s v="Attchd"/>
    <s v="RFn"/>
    <n v="3"/>
    <n v="983"/>
    <s v="TA"/>
    <s v="Y"/>
    <n v="250"/>
    <n v="154"/>
    <n v="216"/>
    <n v="0"/>
    <n v="0"/>
    <n v="0"/>
    <s v="NA"/>
    <s v="NA"/>
    <n v="8"/>
    <x v="0"/>
    <s v="WD"/>
    <s v="Normal"/>
    <x v="433"/>
  </r>
  <r>
    <n v="720"/>
    <n v="20"/>
    <x v="0"/>
    <n v="69"/>
    <n v="9920"/>
    <s v="Pave"/>
    <s v="IR1"/>
    <s v="Lvl"/>
    <s v="AllPub"/>
    <s v="Inside"/>
    <x v="0"/>
    <s v="Norm"/>
    <x v="0"/>
    <s v="1Story"/>
    <n v="5"/>
    <x v="60"/>
    <n v="1969"/>
    <s v="Gable"/>
    <s v="CompShg"/>
    <s v="Plywood"/>
    <s v="TA"/>
    <s v="CBlock"/>
    <s v="Gd"/>
    <s v="Gd"/>
    <n v="971"/>
    <s v="TA"/>
    <s v="Y"/>
    <n v="971"/>
    <n v="0"/>
    <n v="1.3"/>
    <n v="3"/>
    <n v="1"/>
    <s v="TA"/>
    <n v="5"/>
    <n v="1"/>
    <s v="Po"/>
    <s v="Attchd"/>
    <s v="Unf"/>
    <n v="1"/>
    <n v="300"/>
    <s v="TA"/>
    <s v="Y"/>
    <n v="0"/>
    <n v="0"/>
    <n v="0"/>
    <n v="0"/>
    <n v="0"/>
    <n v="0"/>
    <s v="NA"/>
    <s v="NA"/>
    <n v="5"/>
    <x v="2"/>
    <s v="WD"/>
    <s v="Normal"/>
    <x v="140"/>
  </r>
  <r>
    <n v="721"/>
    <n v="120"/>
    <x v="0"/>
    <s v="NA"/>
    <n v="6563"/>
    <s v="Pave"/>
    <s v="IR1"/>
    <s v="Low"/>
    <s v="AllPub"/>
    <s v="CulDSac"/>
    <x v="18"/>
    <s v="Norm"/>
    <x v="0"/>
    <s v="1Story"/>
    <n v="8"/>
    <x v="55"/>
    <n v="1985"/>
    <s v="Gable"/>
    <s v="CompShg"/>
    <s v="HdBoard"/>
    <s v="Gd"/>
    <s v="PConc"/>
    <s v="Gd"/>
    <s v="Gd"/>
    <n v="1742"/>
    <s v="TA"/>
    <s v="Y"/>
    <n v="1742"/>
    <n v="1"/>
    <n v="2"/>
    <n v="2"/>
    <n v="1"/>
    <s v="Gd"/>
    <n v="5"/>
    <n v="1"/>
    <s v="TA"/>
    <s v="Attchd"/>
    <s v="RFn"/>
    <n v="2"/>
    <n v="564"/>
    <s v="TA"/>
    <s v="Y"/>
    <n v="114"/>
    <n v="28"/>
    <n v="234"/>
    <n v="0"/>
    <n v="0"/>
    <n v="0"/>
    <s v="NA"/>
    <s v="NA"/>
    <n v="12"/>
    <x v="2"/>
    <s v="WD"/>
    <s v="Normal"/>
    <x v="291"/>
  </r>
  <r>
    <n v="722"/>
    <n v="120"/>
    <x v="1"/>
    <s v="NA"/>
    <n v="4426"/>
    <s v="Pave"/>
    <s v="Reg"/>
    <s v="Lvl"/>
    <s v="AllPub"/>
    <s v="Inside"/>
    <x v="0"/>
    <s v="Norm"/>
    <x v="3"/>
    <s v="1Story"/>
    <n v="6"/>
    <x v="6"/>
    <n v="2004"/>
    <s v="Gable"/>
    <s v="CompShg"/>
    <s v="VinylSd"/>
    <s v="Gd"/>
    <s v="PConc"/>
    <s v="Gd"/>
    <s v="Av"/>
    <n v="848"/>
    <s v="Ex"/>
    <s v="Y"/>
    <n v="848"/>
    <n v="1"/>
    <n v="1"/>
    <n v="1"/>
    <n v="1"/>
    <s v="Gd"/>
    <n v="3"/>
    <n v="0"/>
    <s v="NA"/>
    <s v="Attchd"/>
    <s v="RFn"/>
    <n v="2"/>
    <n v="420"/>
    <s v="TA"/>
    <s v="Y"/>
    <n v="160"/>
    <n v="0"/>
    <n v="0"/>
    <n v="0"/>
    <n v="0"/>
    <n v="0"/>
    <s v="NA"/>
    <s v="NA"/>
    <n v="5"/>
    <x v="4"/>
    <s v="WD"/>
    <s v="Normal"/>
    <x v="5"/>
  </r>
  <r>
    <n v="723"/>
    <n v="20"/>
    <x v="0"/>
    <n v="70"/>
    <n v="8120"/>
    <s v="Pave"/>
    <s v="Reg"/>
    <s v="Lvl"/>
    <s v="AllPub"/>
    <s v="Inside"/>
    <x v="11"/>
    <s v="Norm"/>
    <x v="0"/>
    <s v="1Story"/>
    <n v="4"/>
    <x v="16"/>
    <n v="1970"/>
    <s v="Gable"/>
    <s v="CompShg"/>
    <s v="MetalSd"/>
    <s v="TA"/>
    <s v="CBlock"/>
    <s v="TA"/>
    <s v="No"/>
    <n v="864"/>
    <s v="Ex"/>
    <s v="Y"/>
    <n v="864"/>
    <n v="0"/>
    <n v="1"/>
    <n v="3"/>
    <n v="1"/>
    <s v="TA"/>
    <n v="5"/>
    <n v="0"/>
    <s v="NA"/>
    <s v="Detchd"/>
    <s v="Unf"/>
    <n v="2"/>
    <n v="463"/>
    <s v="TA"/>
    <s v="Y"/>
    <n v="0"/>
    <n v="0"/>
    <n v="0"/>
    <n v="0"/>
    <n v="0"/>
    <n v="0"/>
    <s v="NA"/>
    <s v="NA"/>
    <n v="7"/>
    <x v="3"/>
    <s v="WD"/>
    <s v="Normal"/>
    <x v="202"/>
  </r>
  <r>
    <n v="724"/>
    <n v="50"/>
    <x v="0"/>
    <n v="60"/>
    <n v="8172"/>
    <s v="Pave"/>
    <s v="Reg"/>
    <s v="Lvl"/>
    <s v="AllPub"/>
    <s v="Inside"/>
    <x v="15"/>
    <s v="Norm"/>
    <x v="0"/>
    <s v="1.5Fin"/>
    <n v="4"/>
    <x v="30"/>
    <n v="1972"/>
    <s v="Gable"/>
    <s v="CompShg"/>
    <s v="MetalSd"/>
    <s v="TA"/>
    <s v="PConc"/>
    <s v="TA"/>
    <s v="No"/>
    <n v="941"/>
    <s v="Ex"/>
    <s v="Y"/>
    <n v="1470"/>
    <n v="0"/>
    <n v="2"/>
    <n v="4"/>
    <n v="1"/>
    <s v="TA"/>
    <n v="7"/>
    <n v="0"/>
    <s v="NA"/>
    <s v="Detchd"/>
    <s v="Unf"/>
    <n v="1"/>
    <n v="548"/>
    <s v="TA"/>
    <s v="Y"/>
    <n v="0"/>
    <n v="0"/>
    <n v="0"/>
    <n v="156"/>
    <n v="0"/>
    <n v="0"/>
    <s v="NA"/>
    <s v="NA"/>
    <n v="5"/>
    <x v="0"/>
    <s v="WD"/>
    <s v="Normal"/>
    <x v="152"/>
  </r>
  <r>
    <n v="725"/>
    <n v="20"/>
    <x v="0"/>
    <n v="86"/>
    <n v="13286"/>
    <s v="Pave"/>
    <s v="IR1"/>
    <s v="Lvl"/>
    <s v="AllPub"/>
    <s v="Inside"/>
    <x v="15"/>
    <s v="Norm"/>
    <x v="0"/>
    <s v="1Story"/>
    <n v="9"/>
    <x v="22"/>
    <n v="2008"/>
    <s v="Hip"/>
    <s v="CompShg"/>
    <s v="CmentBd"/>
    <s v="Ex"/>
    <s v="PConc"/>
    <s v="Ex"/>
    <s v="No"/>
    <n v="1698"/>
    <s v="Ex"/>
    <s v="Y"/>
    <n v="1698"/>
    <n v="1"/>
    <n v="2"/>
    <n v="3"/>
    <n v="1"/>
    <s v="Ex"/>
    <n v="8"/>
    <n v="1"/>
    <s v="Gd"/>
    <s v="Attchd"/>
    <s v="Fin"/>
    <n v="3"/>
    <n v="768"/>
    <s v="TA"/>
    <s v="Y"/>
    <n v="327"/>
    <n v="64"/>
    <n v="0"/>
    <n v="0"/>
    <n v="0"/>
    <n v="0"/>
    <s v="NA"/>
    <s v="NA"/>
    <n v="2"/>
    <x v="3"/>
    <s v="WD"/>
    <s v="Normal"/>
    <x v="107"/>
  </r>
  <r>
    <n v="726"/>
    <n v="20"/>
    <x v="0"/>
    <n v="60"/>
    <n v="6960"/>
    <s v="Pave"/>
    <s v="Reg"/>
    <s v="Lvl"/>
    <s v="AllPub"/>
    <s v="Inside"/>
    <x v="11"/>
    <s v="Norm"/>
    <x v="0"/>
    <s v="1Story"/>
    <n v="4"/>
    <x v="16"/>
    <n v="1970"/>
    <s v="Gable"/>
    <s v="CompShg"/>
    <s v="Plywood"/>
    <s v="TA"/>
    <s v="CBlock"/>
    <s v="TA"/>
    <s v="No"/>
    <n v="864"/>
    <s v="TA"/>
    <s v="Y"/>
    <n v="864"/>
    <n v="0"/>
    <n v="1"/>
    <n v="3"/>
    <n v="1"/>
    <s v="Gd"/>
    <n v="5"/>
    <n v="0"/>
    <s v="NA"/>
    <s v="Detchd"/>
    <s v="Unf"/>
    <n v="2"/>
    <n v="660"/>
    <s v="TA"/>
    <s v="Y"/>
    <n v="96"/>
    <n v="0"/>
    <n v="0"/>
    <n v="0"/>
    <n v="0"/>
    <n v="0"/>
    <s v="NA"/>
    <s v="NA"/>
    <n v="11"/>
    <x v="3"/>
    <s v="WD"/>
    <s v="Normal"/>
    <x v="200"/>
  </r>
  <r>
    <n v="727"/>
    <n v="20"/>
    <x v="0"/>
    <s v="NA"/>
    <n v="21695"/>
    <s v="Pave"/>
    <s v="IR1"/>
    <s v="Lvl"/>
    <s v="AllPub"/>
    <s v="Corner"/>
    <x v="2"/>
    <s v="Norm"/>
    <x v="0"/>
    <s v="1Story"/>
    <n v="6"/>
    <x v="62"/>
    <n v="2007"/>
    <s v="Hip"/>
    <s v="CompShg"/>
    <s v="Plywood"/>
    <s v="Gd"/>
    <s v="CBlock"/>
    <s v="Gd"/>
    <s v="No"/>
    <n v="880"/>
    <s v="Ex"/>
    <s v="Y"/>
    <n v="1680"/>
    <n v="1"/>
    <n v="2"/>
    <n v="3"/>
    <n v="1"/>
    <s v="Gd"/>
    <n v="5"/>
    <n v="1"/>
    <s v="Gd"/>
    <s v="Attchd"/>
    <s v="Fin"/>
    <n v="2"/>
    <n v="540"/>
    <s v="TA"/>
    <s v="Y"/>
    <n v="292"/>
    <n v="44"/>
    <n v="0"/>
    <n v="0"/>
    <n v="182"/>
    <n v="0"/>
    <s v="NA"/>
    <s v="NA"/>
    <n v="12"/>
    <x v="3"/>
    <s v="WD"/>
    <s v="Normal"/>
    <x v="285"/>
  </r>
  <r>
    <n v="728"/>
    <n v="20"/>
    <x v="0"/>
    <n v="64"/>
    <n v="7314"/>
    <s v="Pave"/>
    <s v="Reg"/>
    <s v="Lvl"/>
    <s v="AllPub"/>
    <s v="Inside"/>
    <x v="0"/>
    <s v="Norm"/>
    <x v="0"/>
    <s v="1Story"/>
    <n v="7"/>
    <x v="22"/>
    <n v="2007"/>
    <s v="Gable"/>
    <s v="CompShg"/>
    <s v="VinylSd"/>
    <s v="Gd"/>
    <s v="PConc"/>
    <s v="Gd"/>
    <s v="Av"/>
    <n v="1232"/>
    <s v="Ex"/>
    <s v="Y"/>
    <n v="1232"/>
    <n v="1"/>
    <n v="2"/>
    <n v="2"/>
    <n v="1"/>
    <s v="Gd"/>
    <n v="6"/>
    <n v="0"/>
    <s v="NA"/>
    <s v="Attchd"/>
    <s v="RFn"/>
    <n v="2"/>
    <n v="632"/>
    <s v="TA"/>
    <s v="Y"/>
    <n v="132"/>
    <n v="0"/>
    <n v="0"/>
    <n v="0"/>
    <n v="0"/>
    <n v="0"/>
    <s v="NA"/>
    <s v="NA"/>
    <n v="2"/>
    <x v="3"/>
    <s v="WD"/>
    <s v="Normal"/>
    <x v="188"/>
  </r>
  <r>
    <n v="729"/>
    <n v="90"/>
    <x v="0"/>
    <n v="85"/>
    <n v="11475"/>
    <s v="Pave"/>
    <s v="Reg"/>
    <s v="Lvl"/>
    <s v="AllPub"/>
    <s v="Corner"/>
    <x v="11"/>
    <s v="Norm"/>
    <x v="2"/>
    <s v="1Story"/>
    <n v="5"/>
    <x v="18"/>
    <n v="1958"/>
    <s v="Gable"/>
    <s v="CompShg"/>
    <s v="VinylSd"/>
    <s v="TA"/>
    <s v="CBlock"/>
    <s v="TA"/>
    <s v="No"/>
    <n v="1584"/>
    <s v="TA"/>
    <s v="Y"/>
    <n v="1776"/>
    <n v="1"/>
    <n v="2"/>
    <n v="4"/>
    <n v="2"/>
    <s v="TA"/>
    <n v="9"/>
    <n v="0"/>
    <s v="NA"/>
    <s v="Detchd"/>
    <s v="Unf"/>
    <n v="3"/>
    <n v="888"/>
    <s v="TA"/>
    <s v="Y"/>
    <n v="0"/>
    <n v="25"/>
    <n v="0"/>
    <n v="0"/>
    <n v="0"/>
    <n v="0"/>
    <s v="NA"/>
    <s v="NA"/>
    <n v="7"/>
    <x v="3"/>
    <s v="COD"/>
    <s v="Abnorml"/>
    <x v="50"/>
  </r>
  <r>
    <n v="730"/>
    <n v="30"/>
    <x v="1"/>
    <n v="52"/>
    <n v="6240"/>
    <s v="Pave"/>
    <s v="Reg"/>
    <s v="Lvl"/>
    <s v="AllPub"/>
    <s v="Inside"/>
    <x v="13"/>
    <s v="Norm"/>
    <x v="0"/>
    <s v="1.5Fin"/>
    <n v="4"/>
    <x v="82"/>
    <n v="1950"/>
    <s v="Gable"/>
    <s v="CompShg"/>
    <s v="MetalSd"/>
    <s v="TA"/>
    <s v="CBlock"/>
    <s v="TA"/>
    <s v="No"/>
    <n v="780"/>
    <s v="TA"/>
    <s v="Y"/>
    <n v="1208"/>
    <n v="0"/>
    <n v="1"/>
    <n v="2"/>
    <n v="1"/>
    <s v="TA"/>
    <n v="5"/>
    <n v="0"/>
    <s v="NA"/>
    <s v="Detchd"/>
    <s v="Unf"/>
    <n v="2"/>
    <n v="539"/>
    <s v="TA"/>
    <s v="Y"/>
    <n v="0"/>
    <n v="23"/>
    <n v="112"/>
    <n v="0"/>
    <n v="0"/>
    <n v="0"/>
    <s v="NA"/>
    <s v="NA"/>
    <n v="1"/>
    <x v="3"/>
    <s v="WD"/>
    <s v="Normal"/>
    <x v="434"/>
  </r>
  <r>
    <n v="731"/>
    <n v="120"/>
    <x v="0"/>
    <n v="39"/>
    <n v="5389"/>
    <s v="Pave"/>
    <s v="IR1"/>
    <s v="Lvl"/>
    <s v="AllPub"/>
    <s v="Inside"/>
    <x v="18"/>
    <s v="Norm"/>
    <x v="3"/>
    <s v="1Story"/>
    <n v="8"/>
    <x v="49"/>
    <n v="1996"/>
    <s v="Gable"/>
    <s v="CompShg"/>
    <s v="CmentBd"/>
    <s v="Gd"/>
    <s v="PConc"/>
    <s v="Gd"/>
    <s v="No"/>
    <n v="1595"/>
    <s v="Ex"/>
    <s v="Y"/>
    <n v="1616"/>
    <n v="1"/>
    <n v="2"/>
    <n v="2"/>
    <n v="1"/>
    <s v="Gd"/>
    <n v="5"/>
    <n v="1"/>
    <s v="TA"/>
    <s v="Attchd"/>
    <s v="RFn"/>
    <n v="2"/>
    <n v="608"/>
    <s v="TA"/>
    <s v="Y"/>
    <n v="237"/>
    <n v="152"/>
    <n v="0"/>
    <n v="0"/>
    <n v="0"/>
    <n v="0"/>
    <s v="NA"/>
    <s v="NA"/>
    <n v="3"/>
    <x v="4"/>
    <s v="WD"/>
    <s v="Normal"/>
    <x v="435"/>
  </r>
  <r>
    <n v="732"/>
    <n v="80"/>
    <x v="0"/>
    <n v="73"/>
    <n v="9590"/>
    <s v="Pave"/>
    <s v="IR1"/>
    <s v="Lvl"/>
    <s v="AllPub"/>
    <s v="Corner"/>
    <x v="16"/>
    <s v="Norm"/>
    <x v="0"/>
    <s v="SLvl"/>
    <n v="7"/>
    <x v="0"/>
    <n v="2003"/>
    <s v="Gable"/>
    <s v="CompShg"/>
    <s v="VinylSd"/>
    <s v="Gd"/>
    <s v="PConc"/>
    <s v="Ex"/>
    <s v="Av"/>
    <n v="868"/>
    <s v="Ex"/>
    <s v="Y"/>
    <n v="1146"/>
    <n v="1"/>
    <n v="2"/>
    <n v="3"/>
    <n v="1"/>
    <s v="Gd"/>
    <n v="6"/>
    <n v="1"/>
    <s v="Gd"/>
    <s v="Attchd"/>
    <s v="Fin"/>
    <n v="2"/>
    <n v="438"/>
    <s v="TA"/>
    <s v="Y"/>
    <n v="160"/>
    <n v="22"/>
    <n v="0"/>
    <n v="0"/>
    <n v="0"/>
    <n v="0"/>
    <s v="NA"/>
    <s v="NA"/>
    <n v="5"/>
    <x v="1"/>
    <s v="WD"/>
    <s v="Normal"/>
    <x v="229"/>
  </r>
  <r>
    <n v="733"/>
    <n v="60"/>
    <x v="0"/>
    <n v="75"/>
    <n v="11404"/>
    <s v="Pave"/>
    <s v="IR1"/>
    <s v="Lvl"/>
    <s v="AllPub"/>
    <s v="Inside"/>
    <x v="0"/>
    <s v="Norm"/>
    <x v="0"/>
    <s v="2Story"/>
    <n v="7"/>
    <x v="45"/>
    <n v="1999"/>
    <s v="Gable"/>
    <s v="CompShg"/>
    <s v="VinylSd"/>
    <s v="Gd"/>
    <s v="PConc"/>
    <s v="Gd"/>
    <s v="Av"/>
    <n v="1153"/>
    <s v="Ex"/>
    <s v="Y"/>
    <n v="2031"/>
    <n v="0"/>
    <n v="2.2999999999999998"/>
    <n v="3"/>
    <n v="1"/>
    <s v="Gd"/>
    <n v="8"/>
    <n v="1"/>
    <s v="TA"/>
    <s v="Attchd"/>
    <s v="Fin"/>
    <n v="2"/>
    <n v="541"/>
    <s v="TA"/>
    <s v="Y"/>
    <n v="192"/>
    <n v="84"/>
    <n v="0"/>
    <n v="0"/>
    <n v="0"/>
    <n v="0"/>
    <s v="NA"/>
    <s v="NA"/>
    <n v="7"/>
    <x v="0"/>
    <s v="WD"/>
    <s v="Normal"/>
    <x v="124"/>
  </r>
  <r>
    <n v="734"/>
    <n v="20"/>
    <x v="0"/>
    <n v="80"/>
    <n v="10000"/>
    <s v="Pave"/>
    <s v="Reg"/>
    <s v="Lvl"/>
    <s v="AllPub"/>
    <s v="Corner"/>
    <x v="9"/>
    <s v="Feedr"/>
    <x v="0"/>
    <s v="1Story"/>
    <n v="5"/>
    <x v="53"/>
    <n v="1983"/>
    <s v="Hip"/>
    <s v="CompShg"/>
    <s v="HdBoard"/>
    <s v="TA"/>
    <s v="CBlock"/>
    <s v="TA"/>
    <s v="No"/>
    <n v="864"/>
    <s v="Ex"/>
    <s v="Y"/>
    <n v="1144"/>
    <n v="1"/>
    <n v="1"/>
    <n v="3"/>
    <n v="1"/>
    <s v="TA"/>
    <n v="6"/>
    <n v="1"/>
    <s v="TA"/>
    <s v="Attchd"/>
    <s v="RFn"/>
    <n v="1"/>
    <n v="264"/>
    <s v="TA"/>
    <s v="Y"/>
    <n v="165"/>
    <n v="0"/>
    <n v="0"/>
    <n v="0"/>
    <n v="0"/>
    <n v="0"/>
    <s v="NA"/>
    <s v="GdWo"/>
    <n v="3"/>
    <x v="3"/>
    <s v="WD"/>
    <s v="Normal"/>
    <x v="436"/>
  </r>
  <r>
    <n v="735"/>
    <n v="20"/>
    <x v="0"/>
    <s v="NA"/>
    <n v="8978"/>
    <s v="Pave"/>
    <s v="IR1"/>
    <s v="Lvl"/>
    <s v="AllPub"/>
    <s v="Corner"/>
    <x v="9"/>
    <s v="Norm"/>
    <x v="0"/>
    <s v="1Story"/>
    <n v="5"/>
    <x v="21"/>
    <n v="1968"/>
    <s v="Gable"/>
    <s v="CompShg"/>
    <s v="Plywood"/>
    <s v="TA"/>
    <s v="PConc"/>
    <s v="TA"/>
    <s v="No"/>
    <n v="948"/>
    <s v="TA"/>
    <s v="Y"/>
    <n v="948"/>
    <n v="0"/>
    <n v="1"/>
    <n v="3"/>
    <n v="1"/>
    <s v="TA"/>
    <n v="6"/>
    <n v="0"/>
    <s v="NA"/>
    <s v="Attchd"/>
    <s v="Unf"/>
    <n v="1"/>
    <n v="300"/>
    <s v="TA"/>
    <s v="Y"/>
    <n v="147"/>
    <n v="0"/>
    <n v="0"/>
    <n v="0"/>
    <n v="0"/>
    <n v="0"/>
    <s v="NA"/>
    <s v="NA"/>
    <n v="5"/>
    <x v="1"/>
    <s v="WD"/>
    <s v="Family"/>
    <x v="280"/>
  </r>
  <r>
    <n v="736"/>
    <n v="75"/>
    <x v="1"/>
    <n v="60"/>
    <n v="10800"/>
    <s v="Pave"/>
    <s v="Reg"/>
    <s v="Lvl"/>
    <s v="AllPub"/>
    <s v="Inside"/>
    <x v="7"/>
    <s v="Norm"/>
    <x v="0"/>
    <s v="2.5Unf"/>
    <n v="7"/>
    <x v="101"/>
    <n v="1970"/>
    <s v="Gable"/>
    <s v="CompShg"/>
    <s v="Wd Sdng"/>
    <s v="TA"/>
    <s v="BrkTil"/>
    <s v="Gd"/>
    <s v="Mn"/>
    <n v="880"/>
    <s v="Fa"/>
    <s v="N"/>
    <n v="1768"/>
    <n v="0"/>
    <n v="1.3"/>
    <n v="2"/>
    <n v="1"/>
    <s v="TA"/>
    <n v="6"/>
    <n v="2"/>
    <s v="TA"/>
    <s v="Detchd"/>
    <s v="Unf"/>
    <n v="2"/>
    <n v="320"/>
    <s v="TA"/>
    <s v="N"/>
    <n v="0"/>
    <n v="341"/>
    <n v="0"/>
    <n v="0"/>
    <n v="0"/>
    <n v="0"/>
    <s v="NA"/>
    <s v="NA"/>
    <n v="10"/>
    <x v="2"/>
    <s v="WD"/>
    <s v="Normal"/>
    <x v="143"/>
  </r>
  <r>
    <n v="737"/>
    <n v="90"/>
    <x v="0"/>
    <n v="60"/>
    <n v="8544"/>
    <s v="Pave"/>
    <s v="Reg"/>
    <s v="Lvl"/>
    <s v="AllPub"/>
    <s v="Inside"/>
    <x v="11"/>
    <s v="Norm"/>
    <x v="2"/>
    <s v="1Story"/>
    <n v="3"/>
    <x v="52"/>
    <n v="1950"/>
    <s v="Gable"/>
    <s v="CompShg"/>
    <s v="Stone"/>
    <s v="TA"/>
    <s v="CBlock"/>
    <s v="NA"/>
    <s v="NA"/>
    <n v="0"/>
    <s v="Gd"/>
    <s v="N"/>
    <n v="1040"/>
    <n v="0"/>
    <n v="2"/>
    <n v="2"/>
    <n v="2"/>
    <s v="TA"/>
    <n v="6"/>
    <n v="0"/>
    <s v="NA"/>
    <s v="Detchd"/>
    <s v="Unf"/>
    <n v="2"/>
    <n v="400"/>
    <s v="TA"/>
    <s v="Y"/>
    <n v="0"/>
    <n v="0"/>
    <n v="0"/>
    <n v="0"/>
    <n v="0"/>
    <n v="0"/>
    <s v="NA"/>
    <s v="NA"/>
    <n v="7"/>
    <x v="2"/>
    <s v="WD"/>
    <s v="Normal"/>
    <x v="437"/>
  </r>
  <r>
    <n v="738"/>
    <n v="60"/>
    <x v="0"/>
    <n v="72"/>
    <n v="10463"/>
    <s v="Pave"/>
    <s v="IR1"/>
    <s v="HLS"/>
    <s v="AllPub"/>
    <s v="CulDSac"/>
    <x v="17"/>
    <s v="Norm"/>
    <x v="0"/>
    <s v="2Story"/>
    <n v="8"/>
    <x v="11"/>
    <n v="2005"/>
    <s v="Gable"/>
    <s v="CompShg"/>
    <s v="VinylSd"/>
    <s v="Gd"/>
    <s v="PConc"/>
    <s v="Gd"/>
    <s v="No"/>
    <n v="893"/>
    <s v="Ex"/>
    <s v="Y"/>
    <n v="1801"/>
    <n v="0"/>
    <n v="2.2999999999999998"/>
    <n v="3"/>
    <n v="1"/>
    <s v="Gd"/>
    <n v="8"/>
    <n v="1"/>
    <s v="Gd"/>
    <s v="Attchd"/>
    <s v="Fin"/>
    <n v="3"/>
    <n v="800"/>
    <s v="TA"/>
    <s v="Y"/>
    <n v="0"/>
    <n v="116"/>
    <n v="0"/>
    <n v="0"/>
    <n v="0"/>
    <n v="0"/>
    <s v="NA"/>
    <s v="NA"/>
    <n v="6"/>
    <x v="2"/>
    <s v="WD"/>
    <s v="Normal"/>
    <x v="438"/>
  </r>
  <r>
    <n v="739"/>
    <n v="90"/>
    <x v="0"/>
    <n v="60"/>
    <n v="10800"/>
    <s v="Pave"/>
    <s v="Reg"/>
    <s v="Lvl"/>
    <s v="AllPub"/>
    <s v="Inside"/>
    <x v="15"/>
    <s v="Norm"/>
    <x v="2"/>
    <s v="1Story"/>
    <n v="5"/>
    <x v="72"/>
    <n v="1988"/>
    <s v="Gable"/>
    <s v="CompShg"/>
    <s v="Plywood"/>
    <s v="TA"/>
    <s v="CBlock"/>
    <s v="Gd"/>
    <s v="Gd"/>
    <n v="1200"/>
    <s v="TA"/>
    <s v="Y"/>
    <n v="1200"/>
    <n v="3"/>
    <n v="3"/>
    <n v="3"/>
    <n v="1"/>
    <s v="TA"/>
    <n v="5"/>
    <n v="0"/>
    <s v="NA"/>
    <s v="NA"/>
    <s v="NA"/>
    <n v="0"/>
    <n v="0"/>
    <s v="NA"/>
    <s v="Y"/>
    <n v="120"/>
    <n v="0"/>
    <n v="0"/>
    <n v="0"/>
    <n v="0"/>
    <n v="0"/>
    <s v="NA"/>
    <s v="NA"/>
    <n v="3"/>
    <x v="3"/>
    <s v="WD"/>
    <s v="Alloca"/>
    <x v="266"/>
  </r>
  <r>
    <n v="740"/>
    <n v="60"/>
    <x v="0"/>
    <n v="65"/>
    <n v="9313"/>
    <s v="Pave"/>
    <s v="IR1"/>
    <s v="Lvl"/>
    <s v="AllPub"/>
    <s v="Inside"/>
    <x v="0"/>
    <s v="Norm"/>
    <x v="0"/>
    <s v="2Story"/>
    <n v="7"/>
    <x v="6"/>
    <n v="2004"/>
    <s v="Gable"/>
    <s v="CompShg"/>
    <s v="VinylSd"/>
    <s v="Gd"/>
    <s v="PConc"/>
    <s v="Gd"/>
    <s v="No"/>
    <n v="864"/>
    <s v="Ex"/>
    <s v="Y"/>
    <n v="1728"/>
    <n v="0"/>
    <n v="2.2999999999999998"/>
    <n v="3"/>
    <n v="1"/>
    <s v="Gd"/>
    <n v="7"/>
    <n v="0"/>
    <s v="NA"/>
    <s v="Attchd"/>
    <s v="RFn"/>
    <n v="2"/>
    <n v="572"/>
    <s v="TA"/>
    <s v="Y"/>
    <n v="187"/>
    <n v="56"/>
    <n v="0"/>
    <n v="0"/>
    <n v="0"/>
    <n v="0"/>
    <s v="NA"/>
    <s v="NA"/>
    <n v="4"/>
    <x v="3"/>
    <s v="WD"/>
    <s v="Normal"/>
    <x v="100"/>
  </r>
  <r>
    <n v="741"/>
    <n v="70"/>
    <x v="1"/>
    <n v="60"/>
    <n v="9600"/>
    <s v="Pave"/>
    <s v="Reg"/>
    <s v="Lvl"/>
    <s v="AllPub"/>
    <s v="Inside"/>
    <x v="7"/>
    <s v="Norm"/>
    <x v="0"/>
    <s v="2Story"/>
    <n v="5"/>
    <x v="48"/>
    <n v="2002"/>
    <s v="Gable"/>
    <s v="CompShg"/>
    <s v="Wd Shng"/>
    <s v="TA"/>
    <s v="BrkTil"/>
    <s v="Fa"/>
    <s v="No"/>
    <n v="264"/>
    <s v="Ex"/>
    <s v="Y"/>
    <n v="1432"/>
    <n v="0"/>
    <n v="2"/>
    <n v="2"/>
    <n v="1"/>
    <s v="TA"/>
    <n v="7"/>
    <n v="0"/>
    <s v="NA"/>
    <s v="Detchd"/>
    <s v="Unf"/>
    <n v="2"/>
    <n v="360"/>
    <s v="TA"/>
    <s v="Y"/>
    <n v="270"/>
    <n v="0"/>
    <n v="112"/>
    <n v="0"/>
    <n v="0"/>
    <n v="0"/>
    <s v="NA"/>
    <s v="GdPrv"/>
    <n v="5"/>
    <x v="1"/>
    <s v="WD"/>
    <s v="Abnorml"/>
    <x v="15"/>
  </r>
  <r>
    <n v="742"/>
    <n v="20"/>
    <x v="0"/>
    <n v="65"/>
    <n v="6768"/>
    <s v="Pave"/>
    <s v="IR1"/>
    <s v="Lvl"/>
    <s v="AllPub"/>
    <s v="Inside"/>
    <x v="9"/>
    <s v="Feedr"/>
    <x v="0"/>
    <s v="1Story"/>
    <n v="6"/>
    <x v="53"/>
    <n v="1996"/>
    <s v="Hip"/>
    <s v="CompShg"/>
    <s v="HdBoard"/>
    <s v="TA"/>
    <s v="CBlock"/>
    <s v="TA"/>
    <s v="Mn"/>
    <n v="912"/>
    <s v="Gd"/>
    <s v="Y"/>
    <n v="912"/>
    <n v="1.3"/>
    <n v="1"/>
    <n v="3"/>
    <n v="1"/>
    <s v="Gd"/>
    <n v="5"/>
    <n v="0"/>
    <s v="NA"/>
    <s v="Detchd"/>
    <s v="Unf"/>
    <n v="1"/>
    <n v="288"/>
    <s v="TA"/>
    <s v="Y"/>
    <n v="168"/>
    <n v="0"/>
    <n v="0"/>
    <n v="0"/>
    <n v="0"/>
    <n v="0"/>
    <s v="NA"/>
    <s v="GdPrv"/>
    <n v="5"/>
    <x v="0"/>
    <s v="WD"/>
    <s v="Normal"/>
    <x v="289"/>
  </r>
  <r>
    <n v="743"/>
    <n v="20"/>
    <x v="0"/>
    <n v="65"/>
    <n v="8450"/>
    <s v="Pave"/>
    <s v="Reg"/>
    <s v="Lvl"/>
    <s v="AllPub"/>
    <s v="Inside"/>
    <x v="12"/>
    <s v="Norm"/>
    <x v="0"/>
    <s v="1Story"/>
    <n v="7"/>
    <x v="4"/>
    <n v="2001"/>
    <s v="Gable"/>
    <s v="CompShg"/>
    <s v="VinylSd"/>
    <s v="TA"/>
    <s v="PConc"/>
    <s v="Gd"/>
    <s v="No"/>
    <n v="1349"/>
    <s v="Ex"/>
    <s v="Y"/>
    <n v="1349"/>
    <n v="0"/>
    <n v="2"/>
    <n v="3"/>
    <n v="1"/>
    <s v="TA"/>
    <n v="6"/>
    <n v="0"/>
    <s v="NA"/>
    <s v="Attchd"/>
    <s v="Unf"/>
    <n v="2"/>
    <n v="539"/>
    <s v="TA"/>
    <s v="Y"/>
    <n v="120"/>
    <n v="55"/>
    <n v="0"/>
    <n v="0"/>
    <n v="0"/>
    <n v="0"/>
    <s v="NA"/>
    <s v="GdPrv"/>
    <n v="12"/>
    <x v="1"/>
    <s v="WD"/>
    <s v="Normal"/>
    <x v="266"/>
  </r>
  <r>
    <n v="744"/>
    <n v="80"/>
    <x v="0"/>
    <n v="70"/>
    <n v="12886"/>
    <s v="Pave"/>
    <s v="IR1"/>
    <s v="Lvl"/>
    <s v="AllPub"/>
    <s v="Inside"/>
    <x v="9"/>
    <s v="Norm"/>
    <x v="0"/>
    <s v="SLvl"/>
    <n v="5"/>
    <x v="37"/>
    <n v="1999"/>
    <s v="Gable"/>
    <s v="CompShg"/>
    <s v="HdBoard"/>
    <s v="TA"/>
    <s v="CBlock"/>
    <s v="Gd"/>
    <s v="Av"/>
    <n v="520"/>
    <s v="Ex"/>
    <s v="Y"/>
    <n v="1464"/>
    <n v="0.3"/>
    <n v="2"/>
    <n v="3"/>
    <n v="1"/>
    <s v="TA"/>
    <n v="6"/>
    <n v="1"/>
    <s v="TA"/>
    <s v="Attchd"/>
    <s v="RFn"/>
    <n v="2"/>
    <n v="480"/>
    <s v="TA"/>
    <s v="Y"/>
    <n v="302"/>
    <n v="0"/>
    <n v="0"/>
    <n v="100"/>
    <n v="0"/>
    <n v="0"/>
    <s v="NA"/>
    <s v="NA"/>
    <n v="10"/>
    <x v="3"/>
    <s v="WD"/>
    <s v="Normal"/>
    <x v="216"/>
  </r>
  <r>
    <n v="745"/>
    <n v="120"/>
    <x v="0"/>
    <n v="41"/>
    <n v="5395"/>
    <s v="Pave"/>
    <s v="IR1"/>
    <s v="HLS"/>
    <s v="AllPub"/>
    <s v="Inside"/>
    <x v="18"/>
    <s v="Norm"/>
    <x v="3"/>
    <s v="1Story"/>
    <n v="8"/>
    <x v="5"/>
    <n v="1993"/>
    <s v="Gable"/>
    <s v="CompShg"/>
    <s v="HdBoard"/>
    <s v="Gd"/>
    <s v="PConc"/>
    <s v="Gd"/>
    <s v="No"/>
    <n v="1337"/>
    <s v="Gd"/>
    <s v="Y"/>
    <n v="1337"/>
    <n v="1"/>
    <n v="2"/>
    <n v="2"/>
    <n v="1"/>
    <s v="Gd"/>
    <n v="5"/>
    <n v="1"/>
    <s v="TA"/>
    <s v="Attchd"/>
    <s v="RFn"/>
    <n v="2"/>
    <n v="462"/>
    <s v="TA"/>
    <s v="Y"/>
    <n v="96"/>
    <n v="0"/>
    <n v="70"/>
    <n v="0"/>
    <n v="168"/>
    <n v="0"/>
    <s v="NA"/>
    <s v="NA"/>
    <n v="10"/>
    <x v="0"/>
    <s v="WD"/>
    <s v="Normal"/>
    <x v="63"/>
  </r>
  <r>
    <n v="746"/>
    <n v="60"/>
    <x v="0"/>
    <s v="NA"/>
    <n v="8963"/>
    <s v="Pave"/>
    <s v="IR1"/>
    <s v="Lvl"/>
    <s v="AllPub"/>
    <s v="Inside"/>
    <x v="6"/>
    <s v="Norm"/>
    <x v="0"/>
    <s v="2Story"/>
    <n v="8"/>
    <x v="1"/>
    <n v="1996"/>
    <s v="Hip"/>
    <s v="CompShg"/>
    <s v="VinylSd"/>
    <s v="Ex"/>
    <s v="CBlock"/>
    <s v="TA"/>
    <s v="No"/>
    <n v="1142"/>
    <s v="Ex"/>
    <s v="Y"/>
    <n v="2715"/>
    <n v="0.3"/>
    <n v="3.3"/>
    <n v="4"/>
    <n v="1"/>
    <s v="Gd"/>
    <n v="11"/>
    <n v="2"/>
    <s v="TA"/>
    <s v="BuiltIn"/>
    <s v="Fin"/>
    <n v="2"/>
    <n v="831"/>
    <s v="TA"/>
    <s v="Y"/>
    <n v="0"/>
    <n v="204"/>
    <n v="0"/>
    <n v="0"/>
    <n v="0"/>
    <n v="0"/>
    <s v="NA"/>
    <s v="NA"/>
    <n v="7"/>
    <x v="0"/>
    <s v="WD"/>
    <s v="Normal"/>
    <x v="439"/>
  </r>
  <r>
    <n v="747"/>
    <n v="60"/>
    <x v="0"/>
    <s v="NA"/>
    <n v="8795"/>
    <s v="Pave"/>
    <s v="IR1"/>
    <s v="Lvl"/>
    <s v="AllPub"/>
    <s v="Inside"/>
    <x v="17"/>
    <s v="Norm"/>
    <x v="0"/>
    <s v="2Story"/>
    <n v="7"/>
    <x v="4"/>
    <n v="2000"/>
    <s v="Gable"/>
    <s v="CompShg"/>
    <s v="VinylSd"/>
    <s v="Gd"/>
    <s v="PConc"/>
    <s v="Gd"/>
    <s v="No"/>
    <n v="952"/>
    <s v="Ex"/>
    <s v="Y"/>
    <n v="2256"/>
    <n v="0"/>
    <n v="2.2999999999999998"/>
    <n v="4"/>
    <n v="1"/>
    <s v="Gd"/>
    <n v="8"/>
    <n v="1"/>
    <s v="TA"/>
    <s v="BuiltIn"/>
    <s v="Fin"/>
    <n v="2"/>
    <n v="554"/>
    <s v="TA"/>
    <s v="Y"/>
    <n v="224"/>
    <n v="54"/>
    <n v="0"/>
    <n v="0"/>
    <n v="0"/>
    <n v="0"/>
    <s v="NA"/>
    <s v="NA"/>
    <n v="4"/>
    <x v="3"/>
    <s v="WD"/>
    <s v="Normal"/>
    <x v="440"/>
  </r>
  <r>
    <n v="748"/>
    <n v="70"/>
    <x v="1"/>
    <n v="65"/>
    <n v="11700"/>
    <s v="Pave"/>
    <s v="IR1"/>
    <s v="Lvl"/>
    <s v="AllPub"/>
    <s v="Corner"/>
    <x v="7"/>
    <s v="Norm"/>
    <x v="0"/>
    <s v="2Story"/>
    <n v="7"/>
    <x v="88"/>
    <n v="2003"/>
    <s v="Mansard"/>
    <s v="CompShg"/>
    <s v="Stucco"/>
    <s v="Gd"/>
    <s v="Stone"/>
    <s v="TA"/>
    <s v="No"/>
    <n v="1240"/>
    <s v="TA"/>
    <s v="N"/>
    <n v="2640"/>
    <n v="0"/>
    <n v="1.3"/>
    <n v="4"/>
    <n v="1"/>
    <s v="Gd"/>
    <n v="8"/>
    <n v="1"/>
    <s v="Gd"/>
    <s v="Detchd"/>
    <s v="Unf"/>
    <n v="4"/>
    <n v="864"/>
    <s v="TA"/>
    <s v="N"/>
    <n v="181"/>
    <n v="0"/>
    <n v="386"/>
    <n v="0"/>
    <n v="0"/>
    <n v="0"/>
    <s v="NA"/>
    <s v="NA"/>
    <n v="5"/>
    <x v="3"/>
    <s v="WD"/>
    <s v="Normal"/>
    <x v="441"/>
  </r>
  <r>
    <n v="749"/>
    <n v="20"/>
    <x v="0"/>
    <n v="59"/>
    <n v="10593"/>
    <s v="Pave"/>
    <s v="IR1"/>
    <s v="Lvl"/>
    <s v="AllPub"/>
    <s v="Inside"/>
    <x v="3"/>
    <s v="Norm"/>
    <x v="0"/>
    <s v="1Story"/>
    <n v="7"/>
    <x v="92"/>
    <n v="1996"/>
    <s v="Hip"/>
    <s v="CompShg"/>
    <s v="VinylSd"/>
    <s v="Gd"/>
    <s v="PConc"/>
    <s v="Gd"/>
    <s v="No"/>
    <n v="1720"/>
    <s v="Ex"/>
    <s v="Y"/>
    <n v="1720"/>
    <n v="1"/>
    <n v="2"/>
    <n v="3"/>
    <n v="1"/>
    <s v="Gd"/>
    <n v="7"/>
    <n v="1"/>
    <s v="TA"/>
    <s v="Attchd"/>
    <s v="Fin"/>
    <n v="2"/>
    <n v="527"/>
    <s v="TA"/>
    <s v="Y"/>
    <n v="240"/>
    <n v="56"/>
    <n v="154"/>
    <n v="0"/>
    <n v="0"/>
    <n v="0"/>
    <s v="NA"/>
    <s v="NA"/>
    <n v="3"/>
    <x v="4"/>
    <s v="WD"/>
    <s v="Normal"/>
    <x v="442"/>
  </r>
  <r>
    <n v="750"/>
    <n v="50"/>
    <x v="0"/>
    <n v="50"/>
    <n v="8405"/>
    <s v="Pave"/>
    <s v="Reg"/>
    <s v="Lvl"/>
    <s v="AllPub"/>
    <s v="Inside"/>
    <x v="15"/>
    <s v="Norm"/>
    <x v="0"/>
    <s v="1.5Fin"/>
    <n v="4"/>
    <x v="43"/>
    <n v="1950"/>
    <s v="Gable"/>
    <s v="CompShg"/>
    <s v="Wd Shng"/>
    <s v="TA"/>
    <s v="Slab"/>
    <s v="NA"/>
    <s v="NA"/>
    <n v="0"/>
    <s v="TA"/>
    <s v="N"/>
    <n v="1529"/>
    <n v="0"/>
    <n v="2"/>
    <n v="4"/>
    <n v="1"/>
    <s v="TA"/>
    <n v="9"/>
    <n v="0"/>
    <s v="NA"/>
    <s v="Detchd"/>
    <s v="Unf"/>
    <n v="1"/>
    <n v="240"/>
    <s v="TA"/>
    <s v="N"/>
    <n v="92"/>
    <n v="0"/>
    <n v="185"/>
    <n v="0"/>
    <n v="0"/>
    <n v="0"/>
    <s v="NA"/>
    <s v="NA"/>
    <n v="4"/>
    <x v="3"/>
    <s v="WD"/>
    <s v="Normal"/>
    <x v="165"/>
  </r>
  <r>
    <n v="751"/>
    <n v="50"/>
    <x v="1"/>
    <n v="55"/>
    <n v="8800"/>
    <s v="Pave"/>
    <s v="Reg"/>
    <s v="Lvl"/>
    <s v="AllPub"/>
    <s v="Corner"/>
    <x v="7"/>
    <s v="Norm"/>
    <x v="0"/>
    <s v="1.5Fin"/>
    <n v="4"/>
    <x v="48"/>
    <n v="2004"/>
    <s v="Gable"/>
    <s v="CompShg"/>
    <s v="Wd Sdng"/>
    <s v="TA"/>
    <s v="BrkTil"/>
    <s v="TA"/>
    <s v="No"/>
    <n v="576"/>
    <s v="Gd"/>
    <s v="Y"/>
    <n v="1140"/>
    <n v="0"/>
    <n v="1"/>
    <n v="3"/>
    <n v="1"/>
    <s v="TA"/>
    <n v="7"/>
    <n v="0"/>
    <s v="NA"/>
    <s v="NA"/>
    <s v="NA"/>
    <n v="0"/>
    <n v="0"/>
    <s v="NA"/>
    <s v="N"/>
    <n v="0"/>
    <n v="160"/>
    <n v="0"/>
    <n v="0"/>
    <n v="0"/>
    <n v="0"/>
    <s v="NA"/>
    <s v="NA"/>
    <n v="6"/>
    <x v="4"/>
    <s v="WD"/>
    <s v="Normal"/>
    <x v="335"/>
  </r>
  <r>
    <n v="752"/>
    <n v="60"/>
    <x v="0"/>
    <s v="NA"/>
    <n v="7750"/>
    <s v="Pave"/>
    <s v="Reg"/>
    <s v="Lvl"/>
    <s v="AllPub"/>
    <s v="Inside"/>
    <x v="17"/>
    <s v="RRAn"/>
    <x v="0"/>
    <s v="2Story"/>
    <n v="7"/>
    <x v="0"/>
    <n v="2003"/>
    <s v="Gable"/>
    <s v="CompShg"/>
    <s v="VinylSd"/>
    <s v="Gd"/>
    <s v="PConc"/>
    <s v="Gd"/>
    <s v="No"/>
    <n v="660"/>
    <s v="Ex"/>
    <s v="Y"/>
    <n v="1320"/>
    <n v="0"/>
    <n v="2.2999999999999998"/>
    <n v="3"/>
    <n v="1"/>
    <s v="Gd"/>
    <n v="6"/>
    <n v="0"/>
    <s v="NA"/>
    <s v="Attchd"/>
    <s v="Fin"/>
    <n v="2"/>
    <n v="400"/>
    <s v="TA"/>
    <s v="Y"/>
    <n v="0"/>
    <n v="48"/>
    <n v="0"/>
    <n v="0"/>
    <n v="0"/>
    <n v="0"/>
    <s v="NA"/>
    <s v="NA"/>
    <n v="8"/>
    <x v="1"/>
    <s v="WD"/>
    <s v="Normal"/>
    <x v="259"/>
  </r>
  <r>
    <n v="753"/>
    <n v="20"/>
    <x v="0"/>
    <n v="79"/>
    <n v="9236"/>
    <s v="Pave"/>
    <s v="IR1"/>
    <s v="Lvl"/>
    <s v="AllPub"/>
    <s v="Inside"/>
    <x v="0"/>
    <s v="Norm"/>
    <x v="0"/>
    <s v="1Story"/>
    <n v="6"/>
    <x v="35"/>
    <n v="1997"/>
    <s v="Gable"/>
    <s v="CompShg"/>
    <s v="VinylSd"/>
    <s v="TA"/>
    <s v="PConc"/>
    <s v="Gd"/>
    <s v="Gd"/>
    <n v="1479"/>
    <s v="Ex"/>
    <s v="Y"/>
    <n v="1494"/>
    <n v="1"/>
    <n v="2"/>
    <n v="3"/>
    <n v="1"/>
    <s v="Gd"/>
    <n v="6"/>
    <n v="0"/>
    <s v="NA"/>
    <s v="Attchd"/>
    <s v="RFn"/>
    <n v="2"/>
    <n v="576"/>
    <s v="TA"/>
    <s v="Y"/>
    <n v="168"/>
    <n v="27"/>
    <n v="0"/>
    <n v="0"/>
    <n v="0"/>
    <n v="0"/>
    <s v="NA"/>
    <s v="NA"/>
    <n v="7"/>
    <x v="2"/>
    <s v="WD"/>
    <s v="Normal"/>
    <x v="103"/>
  </r>
  <r>
    <n v="754"/>
    <n v="60"/>
    <x v="0"/>
    <n v="80"/>
    <n v="10240"/>
    <s v="Pave"/>
    <s v="Reg"/>
    <s v="Lvl"/>
    <s v="AllPub"/>
    <s v="Inside"/>
    <x v="10"/>
    <s v="Norm"/>
    <x v="0"/>
    <s v="2Story"/>
    <n v="8"/>
    <x v="11"/>
    <n v="2005"/>
    <s v="Gable"/>
    <s v="CompShg"/>
    <s v="VinylSd"/>
    <s v="Gd"/>
    <s v="PConc"/>
    <s v="Gd"/>
    <s v="Mn"/>
    <n v="1030"/>
    <s v="Gd"/>
    <s v="Y"/>
    <n v="2098"/>
    <n v="0"/>
    <n v="2.2999999999999998"/>
    <n v="3"/>
    <n v="1"/>
    <s v="Ex"/>
    <n v="8"/>
    <n v="1"/>
    <s v="Gd"/>
    <s v="Attchd"/>
    <s v="RFn"/>
    <n v="3"/>
    <n v="878"/>
    <s v="TA"/>
    <s v="Y"/>
    <n v="192"/>
    <n v="52"/>
    <n v="0"/>
    <n v="0"/>
    <n v="0"/>
    <n v="0"/>
    <s v="NA"/>
    <s v="NA"/>
    <n v="3"/>
    <x v="2"/>
    <s v="WD"/>
    <s v="Normal"/>
    <x v="443"/>
  </r>
  <r>
    <n v="755"/>
    <n v="20"/>
    <x v="0"/>
    <n v="61"/>
    <n v="7930"/>
    <s v="Pave"/>
    <s v="Reg"/>
    <s v="Lvl"/>
    <s v="AllPub"/>
    <s v="Inside"/>
    <x v="11"/>
    <s v="Norm"/>
    <x v="0"/>
    <s v="1Story"/>
    <n v="6"/>
    <x v="60"/>
    <n v="2005"/>
    <s v="Gable"/>
    <s v="CompShg"/>
    <s v="Plywood"/>
    <s v="TA"/>
    <s v="CBlock"/>
    <s v="TA"/>
    <s v="No"/>
    <n v="1026"/>
    <s v="Gd"/>
    <s v="Y"/>
    <n v="1026"/>
    <n v="1"/>
    <n v="1"/>
    <n v="3"/>
    <n v="1"/>
    <s v="Gd"/>
    <n v="5"/>
    <n v="0"/>
    <s v="NA"/>
    <s v="Detchd"/>
    <s v="RFn"/>
    <n v="2"/>
    <n v="440"/>
    <s v="TA"/>
    <s v="Y"/>
    <n v="171"/>
    <n v="48"/>
    <n v="0"/>
    <n v="0"/>
    <n v="0"/>
    <n v="0"/>
    <s v="NA"/>
    <s v="NA"/>
    <n v="7"/>
    <x v="3"/>
    <s v="WD"/>
    <s v="Normal"/>
    <x v="168"/>
  </r>
  <r>
    <n v="756"/>
    <n v="160"/>
    <x v="3"/>
    <n v="34"/>
    <n v="3230"/>
    <s v="Pave"/>
    <s v="Reg"/>
    <s v="Lvl"/>
    <s v="AllPub"/>
    <s v="Inside"/>
    <x v="5"/>
    <s v="Norm"/>
    <x v="3"/>
    <s v="2Story"/>
    <n v="6"/>
    <x v="40"/>
    <n v="1999"/>
    <s v="Gable"/>
    <s v="CompShg"/>
    <s v="MetalSd"/>
    <s v="TA"/>
    <s v="PConc"/>
    <s v="Gd"/>
    <s v="No"/>
    <n v="729"/>
    <s v="Gd"/>
    <s v="Y"/>
    <n v="1471"/>
    <n v="0"/>
    <n v="2.2999999999999998"/>
    <n v="3"/>
    <n v="1"/>
    <s v="TA"/>
    <n v="6"/>
    <n v="0"/>
    <s v="NA"/>
    <s v="Detchd"/>
    <s v="Unf"/>
    <n v="2"/>
    <n v="440"/>
    <s v="TA"/>
    <s v="Y"/>
    <n v="0"/>
    <n v="24"/>
    <n v="0"/>
    <n v="0"/>
    <n v="0"/>
    <n v="0"/>
    <s v="NA"/>
    <s v="NA"/>
    <n v="3"/>
    <x v="3"/>
    <s v="WD"/>
    <s v="Normal"/>
    <x v="54"/>
  </r>
  <r>
    <n v="757"/>
    <n v="60"/>
    <x v="0"/>
    <n v="68"/>
    <n v="10769"/>
    <s v="Pave"/>
    <s v="IR1"/>
    <s v="Lvl"/>
    <s v="AllPub"/>
    <s v="Inside"/>
    <x v="0"/>
    <s v="Norm"/>
    <x v="0"/>
    <s v="2Story"/>
    <n v="8"/>
    <x v="22"/>
    <n v="2007"/>
    <s v="Gable"/>
    <s v="CompShg"/>
    <s v="VinylSd"/>
    <s v="Gd"/>
    <s v="PConc"/>
    <s v="Gd"/>
    <s v="Av"/>
    <n v="866"/>
    <s v="Ex"/>
    <s v="Y"/>
    <n v="1768"/>
    <n v="0"/>
    <n v="2.2999999999999998"/>
    <n v="3"/>
    <n v="1"/>
    <s v="Gd"/>
    <n v="7"/>
    <n v="0"/>
    <s v="NA"/>
    <s v="Attchd"/>
    <s v="RFn"/>
    <n v="2"/>
    <n v="578"/>
    <s v="TA"/>
    <s v="Y"/>
    <n v="144"/>
    <n v="105"/>
    <n v="0"/>
    <n v="0"/>
    <n v="0"/>
    <n v="0"/>
    <s v="NA"/>
    <s v="NA"/>
    <n v="4"/>
    <x v="3"/>
    <s v="WD"/>
    <s v="Normal"/>
    <x v="297"/>
  </r>
  <r>
    <n v="758"/>
    <n v="60"/>
    <x v="0"/>
    <s v="NA"/>
    <n v="11616"/>
    <s v="Pave"/>
    <s v="IR1"/>
    <s v="Lvl"/>
    <s v="AllPub"/>
    <s v="CulDSac"/>
    <x v="9"/>
    <s v="Norm"/>
    <x v="0"/>
    <s v="2Story"/>
    <n v="6"/>
    <x v="90"/>
    <n v="1978"/>
    <s v="Hip"/>
    <s v="CompShg"/>
    <s v="HdBoard"/>
    <s v="TA"/>
    <s v="CBlock"/>
    <s v="TA"/>
    <s v="Mn"/>
    <n v="672"/>
    <s v="TA"/>
    <s v="Y"/>
    <n v="1386"/>
    <n v="0"/>
    <n v="2.2999999999999998"/>
    <n v="3"/>
    <n v="1"/>
    <s v="TA"/>
    <n v="6"/>
    <n v="1"/>
    <s v="TA"/>
    <s v="Attchd"/>
    <s v="Fin"/>
    <n v="2"/>
    <n v="440"/>
    <s v="TA"/>
    <s v="Y"/>
    <n v="335"/>
    <n v="0"/>
    <n v="0"/>
    <n v="0"/>
    <n v="0"/>
    <n v="0"/>
    <s v="NA"/>
    <s v="GdPrv"/>
    <n v="4"/>
    <x v="4"/>
    <s v="WD"/>
    <s v="Abnorml"/>
    <x v="444"/>
  </r>
  <r>
    <n v="759"/>
    <n v="160"/>
    <x v="3"/>
    <n v="24"/>
    <n v="2280"/>
    <s v="Pave"/>
    <s v="Reg"/>
    <s v="Lvl"/>
    <s v="AllPub"/>
    <s v="Inside"/>
    <x v="5"/>
    <s v="Norm"/>
    <x v="4"/>
    <s v="2Story"/>
    <n v="7"/>
    <x v="40"/>
    <n v="1999"/>
    <s v="Gable"/>
    <s v="CompShg"/>
    <s v="MetalSd"/>
    <s v="TA"/>
    <s v="PConc"/>
    <s v="Gd"/>
    <s v="No"/>
    <n v="744"/>
    <s v="Gd"/>
    <s v="Y"/>
    <n v="1501"/>
    <n v="0"/>
    <n v="2.2999999999999998"/>
    <n v="3"/>
    <n v="1"/>
    <s v="TA"/>
    <n v="6"/>
    <n v="0"/>
    <s v="NA"/>
    <s v="Detchd"/>
    <s v="Unf"/>
    <n v="2"/>
    <n v="440"/>
    <s v="TA"/>
    <s v="Y"/>
    <n v="0"/>
    <n v="0"/>
    <n v="0"/>
    <n v="0"/>
    <n v="0"/>
    <n v="0"/>
    <s v="NA"/>
    <s v="NA"/>
    <n v="8"/>
    <x v="0"/>
    <s v="WD"/>
    <s v="Normal"/>
    <x v="445"/>
  </r>
  <r>
    <n v="760"/>
    <n v="60"/>
    <x v="0"/>
    <n v="65"/>
    <n v="12257"/>
    <s v="Pave"/>
    <s v="IR1"/>
    <s v="Lvl"/>
    <s v="AllPub"/>
    <s v="Inside"/>
    <x v="3"/>
    <s v="Norm"/>
    <x v="0"/>
    <s v="2Story"/>
    <n v="8"/>
    <x v="49"/>
    <n v="1995"/>
    <s v="Gable"/>
    <s v="CompShg"/>
    <s v="VinylSd"/>
    <s v="Gd"/>
    <s v="PConc"/>
    <s v="Gd"/>
    <s v="Av"/>
    <n v="1318"/>
    <s v="Ex"/>
    <s v="Y"/>
    <n v="2531"/>
    <n v="0"/>
    <n v="2.2999999999999998"/>
    <n v="4"/>
    <n v="1"/>
    <s v="Gd"/>
    <n v="9"/>
    <n v="1"/>
    <s v="TA"/>
    <s v="Attchd"/>
    <s v="RFn"/>
    <n v="3"/>
    <n v="752"/>
    <s v="TA"/>
    <s v="Y"/>
    <n v="222"/>
    <n v="98"/>
    <n v="0"/>
    <n v="0"/>
    <n v="0"/>
    <n v="0"/>
    <s v="NA"/>
    <s v="NA"/>
    <n v="11"/>
    <x v="1"/>
    <s v="WD"/>
    <s v="Normal"/>
    <x v="178"/>
  </r>
  <r>
    <n v="761"/>
    <n v="20"/>
    <x v="0"/>
    <n v="70"/>
    <n v="9100"/>
    <s v="Pave"/>
    <s v="Reg"/>
    <s v="Lvl"/>
    <s v="AllPub"/>
    <s v="Inside"/>
    <x v="11"/>
    <s v="Norm"/>
    <x v="0"/>
    <s v="1Story"/>
    <n v="6"/>
    <x v="28"/>
    <n v="1959"/>
    <s v="Hip"/>
    <s v="CompShg"/>
    <s v="Wd Sdng"/>
    <s v="TA"/>
    <s v="CBlock"/>
    <s v="TA"/>
    <s v="No"/>
    <n v="864"/>
    <s v="Ex"/>
    <s v="Y"/>
    <n v="864"/>
    <n v="0"/>
    <n v="1"/>
    <n v="2"/>
    <n v="1"/>
    <s v="TA"/>
    <n v="5"/>
    <n v="0"/>
    <s v="NA"/>
    <s v="Detchd"/>
    <s v="Unf"/>
    <n v="1"/>
    <n v="300"/>
    <s v="Ex"/>
    <s v="Y"/>
    <n v="0"/>
    <n v="0"/>
    <n v="0"/>
    <n v="0"/>
    <n v="0"/>
    <n v="0"/>
    <s v="NA"/>
    <s v="NA"/>
    <n v="10"/>
    <x v="3"/>
    <s v="WD"/>
    <s v="Normal"/>
    <x v="136"/>
  </r>
  <r>
    <n v="762"/>
    <n v="30"/>
    <x v="1"/>
    <n v="60"/>
    <n v="6911"/>
    <s v="Pave"/>
    <s v="Reg"/>
    <s v="Lvl"/>
    <s v="AllPub"/>
    <s v="FR2"/>
    <x v="8"/>
    <s v="Feedr"/>
    <x v="0"/>
    <s v="1Story"/>
    <n v="5"/>
    <x v="67"/>
    <n v="1950"/>
    <s v="Gable"/>
    <s v="CompShg"/>
    <s v="Wd Sdng"/>
    <s v="TA"/>
    <s v="PConc"/>
    <s v="TA"/>
    <s v="Mn"/>
    <n v="1145"/>
    <s v="TA"/>
    <s v="Y"/>
    <n v="1301"/>
    <n v="0"/>
    <n v="1"/>
    <n v="2"/>
    <n v="1"/>
    <s v="Fa"/>
    <n v="5"/>
    <n v="0"/>
    <s v="NA"/>
    <s v="Detchd"/>
    <s v="Unf"/>
    <n v="2"/>
    <n v="440"/>
    <s v="TA"/>
    <s v="Y"/>
    <n v="0"/>
    <n v="0"/>
    <n v="0"/>
    <n v="0"/>
    <n v="0"/>
    <n v="0"/>
    <s v="NA"/>
    <s v="NA"/>
    <n v="10"/>
    <x v="3"/>
    <s v="WD"/>
    <s v="Normal"/>
    <x v="98"/>
  </r>
  <r>
    <n v="763"/>
    <n v="60"/>
    <x v="3"/>
    <n v="72"/>
    <n v="8640"/>
    <s v="Pave"/>
    <s v="Reg"/>
    <s v="Lvl"/>
    <s v="AllPub"/>
    <s v="Inside"/>
    <x v="5"/>
    <s v="Norm"/>
    <x v="0"/>
    <s v="2Story"/>
    <n v="7"/>
    <x v="51"/>
    <n v="2009"/>
    <s v="Gable"/>
    <s v="CompShg"/>
    <s v="VinylSd"/>
    <s v="TA"/>
    <s v="PConc"/>
    <s v="Gd"/>
    <s v="Mn"/>
    <n v="756"/>
    <s v="Ex"/>
    <s v="Y"/>
    <n v="1547"/>
    <n v="0"/>
    <n v="2.2999999999999998"/>
    <n v="3"/>
    <n v="1"/>
    <s v="Gd"/>
    <n v="7"/>
    <n v="0"/>
    <s v="NA"/>
    <s v="Attchd"/>
    <s v="Unf"/>
    <n v="2"/>
    <n v="614"/>
    <s v="TA"/>
    <s v="Y"/>
    <n v="169"/>
    <n v="45"/>
    <n v="0"/>
    <n v="0"/>
    <n v="0"/>
    <n v="0"/>
    <s v="NA"/>
    <s v="NA"/>
    <n v="6"/>
    <x v="4"/>
    <s v="Con"/>
    <s v="Normal"/>
    <x v="446"/>
  </r>
  <r>
    <n v="764"/>
    <n v="60"/>
    <x v="0"/>
    <n v="82"/>
    <n v="9430"/>
    <s v="Pave"/>
    <s v="Reg"/>
    <s v="Lvl"/>
    <s v="AllPub"/>
    <s v="Inside"/>
    <x v="3"/>
    <s v="Norm"/>
    <x v="0"/>
    <s v="2Story"/>
    <n v="8"/>
    <x v="40"/>
    <n v="1999"/>
    <s v="Gable"/>
    <s v="CompShg"/>
    <s v="VinylSd"/>
    <s v="Gd"/>
    <s v="PConc"/>
    <s v="Gd"/>
    <s v="Mn"/>
    <n v="1252"/>
    <s v="Ex"/>
    <s v="Y"/>
    <n v="2365"/>
    <n v="1"/>
    <n v="2.2999999999999998"/>
    <n v="3"/>
    <n v="1"/>
    <s v="Gd"/>
    <n v="8"/>
    <n v="1"/>
    <s v="Gd"/>
    <s v="Attchd"/>
    <s v="RFn"/>
    <n v="3"/>
    <n v="856"/>
    <s v="TA"/>
    <s v="Y"/>
    <n v="0"/>
    <n v="128"/>
    <n v="0"/>
    <n v="180"/>
    <n v="0"/>
    <n v="0"/>
    <s v="NA"/>
    <s v="NA"/>
    <n v="7"/>
    <x v="3"/>
    <s v="WD"/>
    <s v="Normal"/>
    <x v="447"/>
  </r>
  <r>
    <n v="765"/>
    <n v="120"/>
    <x v="0"/>
    <n v="30"/>
    <n v="9549"/>
    <s v="Pave"/>
    <s v="IR1"/>
    <s v="Lvl"/>
    <s v="AllPub"/>
    <s v="CulDSac"/>
    <x v="1"/>
    <s v="Norm"/>
    <x v="3"/>
    <s v="1Story"/>
    <n v="8"/>
    <x v="49"/>
    <n v="1996"/>
    <s v="Hip"/>
    <s v="CompShg"/>
    <s v="BrkFace"/>
    <s v="Gd"/>
    <s v="PConc"/>
    <s v="Gd"/>
    <s v="Av"/>
    <n v="1494"/>
    <s v="Ex"/>
    <s v="Y"/>
    <n v="1494"/>
    <n v="1"/>
    <n v="1.3"/>
    <n v="2"/>
    <n v="1"/>
    <s v="Ex"/>
    <n v="6"/>
    <n v="1"/>
    <s v="Gd"/>
    <s v="Attchd"/>
    <s v="Fin"/>
    <n v="2"/>
    <n v="481"/>
    <s v="TA"/>
    <s v="Y"/>
    <n v="0"/>
    <n v="30"/>
    <n v="0"/>
    <n v="216"/>
    <n v="0"/>
    <n v="0"/>
    <s v="NA"/>
    <s v="NA"/>
    <n v="4"/>
    <x v="2"/>
    <s v="WD"/>
    <s v="Normal"/>
    <x v="228"/>
  </r>
  <r>
    <n v="766"/>
    <n v="20"/>
    <x v="0"/>
    <n v="75"/>
    <n v="14587"/>
    <s v="Pave"/>
    <s v="IR1"/>
    <s v="Lvl"/>
    <s v="AllPub"/>
    <s v="Inside"/>
    <x v="5"/>
    <s v="Norm"/>
    <x v="0"/>
    <s v="1Story"/>
    <n v="9"/>
    <x v="74"/>
    <n v="2008"/>
    <s v="Gable"/>
    <s v="CompShg"/>
    <s v="VinylSd"/>
    <s v="Gd"/>
    <s v="PConc"/>
    <s v="Gd"/>
    <s v="No"/>
    <n v="1498"/>
    <s v="Ex"/>
    <s v="Y"/>
    <n v="1506"/>
    <n v="0"/>
    <n v="2"/>
    <n v="2"/>
    <n v="1"/>
    <s v="Ex"/>
    <n v="6"/>
    <n v="1"/>
    <s v="Gd"/>
    <s v="Attchd"/>
    <s v="Fin"/>
    <n v="2"/>
    <n v="592"/>
    <s v="TA"/>
    <s v="Y"/>
    <n v="0"/>
    <n v="174"/>
    <n v="0"/>
    <n v="0"/>
    <n v="0"/>
    <n v="0"/>
    <s v="NA"/>
    <s v="NA"/>
    <n v="8"/>
    <x v="0"/>
    <s v="New"/>
    <s v="Partial"/>
    <x v="448"/>
  </r>
  <r>
    <n v="767"/>
    <n v="60"/>
    <x v="0"/>
    <n v="80"/>
    <n v="10421"/>
    <s v="Pave"/>
    <s v="Reg"/>
    <s v="Lvl"/>
    <s v="AllPub"/>
    <s v="Inside"/>
    <x v="6"/>
    <s v="Norm"/>
    <x v="0"/>
    <s v="2Story"/>
    <n v="7"/>
    <x v="62"/>
    <n v="1988"/>
    <s v="Gable"/>
    <s v="CompShg"/>
    <s v="HdBoard"/>
    <s v="TA"/>
    <s v="CBlock"/>
    <s v="Gd"/>
    <s v="No"/>
    <n v="980"/>
    <s v="TA"/>
    <s v="Y"/>
    <n v="1714"/>
    <n v="0"/>
    <n v="2.2999999999999998"/>
    <n v="3"/>
    <n v="1"/>
    <s v="TA"/>
    <n v="7"/>
    <n v="1"/>
    <s v="TA"/>
    <s v="Attchd"/>
    <s v="Unf"/>
    <n v="2"/>
    <n v="496"/>
    <s v="TA"/>
    <s v="Y"/>
    <n v="228"/>
    <n v="66"/>
    <n v="156"/>
    <n v="0"/>
    <n v="0"/>
    <n v="0"/>
    <s v="NA"/>
    <s v="MnPrv"/>
    <n v="3"/>
    <x v="4"/>
    <s v="WD"/>
    <s v="Normal"/>
    <x v="55"/>
  </r>
  <r>
    <n v="768"/>
    <n v="50"/>
    <x v="0"/>
    <n v="75"/>
    <n v="12508"/>
    <s v="Pave"/>
    <s v="IR1"/>
    <s v="Lvl"/>
    <s v="AllPub"/>
    <s v="Inside"/>
    <x v="4"/>
    <s v="Norm"/>
    <x v="0"/>
    <s v="1.5Fin"/>
    <n v="6"/>
    <x v="70"/>
    <n v="1985"/>
    <s v="Gable"/>
    <s v="CompShg"/>
    <s v="VinylSd"/>
    <s v="TA"/>
    <s v="CBlock"/>
    <s v="Gd"/>
    <s v="Mn"/>
    <n v="983"/>
    <s v="Ex"/>
    <s v="Y"/>
    <n v="1750"/>
    <n v="1"/>
    <n v="2"/>
    <n v="4"/>
    <n v="1"/>
    <s v="TA"/>
    <n v="7"/>
    <n v="0"/>
    <s v="NA"/>
    <s v="Attchd"/>
    <s v="Unf"/>
    <n v="1"/>
    <n v="423"/>
    <s v="TA"/>
    <s v="Y"/>
    <n v="245"/>
    <n v="0"/>
    <n v="156"/>
    <n v="0"/>
    <n v="0"/>
    <n v="0"/>
    <s v="NA"/>
    <s v="NA"/>
    <n v="7"/>
    <x v="0"/>
    <s v="WD"/>
    <s v="Normal"/>
    <x v="39"/>
  </r>
  <r>
    <n v="769"/>
    <n v="20"/>
    <x v="0"/>
    <n v="70"/>
    <n v="9100"/>
    <s v="Pave"/>
    <s v="Reg"/>
    <s v="Lvl"/>
    <s v="AllPub"/>
    <s v="Inside"/>
    <x v="0"/>
    <s v="Norm"/>
    <x v="0"/>
    <s v="1Story"/>
    <n v="7"/>
    <x v="6"/>
    <n v="2005"/>
    <s v="Hip"/>
    <s v="CompShg"/>
    <s v="VinylSd"/>
    <s v="Gd"/>
    <s v="PConc"/>
    <s v="Gd"/>
    <s v="No"/>
    <n v="1860"/>
    <s v="Ex"/>
    <s v="Y"/>
    <n v="1836"/>
    <n v="0"/>
    <n v="2"/>
    <n v="3"/>
    <n v="1"/>
    <s v="Gd"/>
    <n v="8"/>
    <n v="1"/>
    <s v="Gd"/>
    <s v="Attchd"/>
    <s v="Fin"/>
    <n v="2"/>
    <n v="484"/>
    <s v="TA"/>
    <s v="Y"/>
    <n v="120"/>
    <n v="33"/>
    <n v="0"/>
    <n v="0"/>
    <n v="0"/>
    <n v="0"/>
    <s v="NA"/>
    <s v="NA"/>
    <n v="10"/>
    <x v="2"/>
    <s v="WD"/>
    <s v="Normal"/>
    <x v="449"/>
  </r>
  <r>
    <n v="770"/>
    <n v="60"/>
    <x v="0"/>
    <n v="47"/>
    <n v="53504"/>
    <s v="Pave"/>
    <s v="IR2"/>
    <s v="HLS"/>
    <s v="AllPub"/>
    <s v="CulDSac"/>
    <x v="18"/>
    <s v="Norm"/>
    <x v="0"/>
    <s v="2Story"/>
    <n v="8"/>
    <x v="0"/>
    <n v="2003"/>
    <s v="Hip"/>
    <s v="CompShg"/>
    <s v="Wd Shng"/>
    <s v="Ex"/>
    <s v="PConc"/>
    <s v="Gd"/>
    <s v="Gd"/>
    <n v="1650"/>
    <s v="Ex"/>
    <s v="Y"/>
    <n v="3279"/>
    <n v="1"/>
    <n v="3.3"/>
    <n v="4"/>
    <n v="1"/>
    <s v="Ex"/>
    <n v="12"/>
    <n v="1"/>
    <s v="Gd"/>
    <s v="BuiltIn"/>
    <s v="Fin"/>
    <n v="3"/>
    <n v="841"/>
    <s v="TA"/>
    <s v="Y"/>
    <n v="503"/>
    <n v="36"/>
    <n v="0"/>
    <n v="210"/>
    <n v="0"/>
    <n v="0"/>
    <s v="NA"/>
    <s v="NA"/>
    <n v="6"/>
    <x v="4"/>
    <s v="WD"/>
    <s v="Normal"/>
    <x v="450"/>
  </r>
  <r>
    <n v="771"/>
    <n v="85"/>
    <x v="0"/>
    <s v="NA"/>
    <n v="7252"/>
    <s v="Pave"/>
    <s v="IR1"/>
    <s v="Lvl"/>
    <s v="AllPub"/>
    <s v="CulDSac"/>
    <x v="9"/>
    <s v="Norm"/>
    <x v="0"/>
    <s v="SFoyer"/>
    <n v="5"/>
    <x v="44"/>
    <n v="1982"/>
    <s v="Hip"/>
    <s v="CompShg"/>
    <s v="Wd Sdng"/>
    <s v="TA"/>
    <s v="CBlock"/>
    <s v="Gd"/>
    <s v="Av"/>
    <n v="858"/>
    <s v="TA"/>
    <s v="Y"/>
    <n v="858"/>
    <n v="1"/>
    <n v="1"/>
    <n v="2"/>
    <n v="1"/>
    <s v="TA"/>
    <n v="5"/>
    <n v="0"/>
    <s v="NA"/>
    <s v="Detchd"/>
    <s v="Unf"/>
    <n v="2"/>
    <n v="576"/>
    <s v="TA"/>
    <s v="Y"/>
    <n v="120"/>
    <n v="0"/>
    <n v="0"/>
    <n v="0"/>
    <n v="0"/>
    <n v="0"/>
    <s v="NA"/>
    <s v="NA"/>
    <n v="4"/>
    <x v="3"/>
    <s v="WD"/>
    <s v="Normal"/>
    <x v="451"/>
  </r>
  <r>
    <n v="772"/>
    <n v="20"/>
    <x v="0"/>
    <n v="67"/>
    <n v="8877"/>
    <s v="Pave"/>
    <s v="Reg"/>
    <s v="Lvl"/>
    <s v="AllPub"/>
    <s v="Inside"/>
    <x v="15"/>
    <s v="Norm"/>
    <x v="0"/>
    <s v="1Story"/>
    <n v="4"/>
    <x v="23"/>
    <n v="1951"/>
    <s v="Gable"/>
    <s v="CompShg"/>
    <s v="Wd Sdng"/>
    <s v="TA"/>
    <s v="CBlock"/>
    <s v="Fa"/>
    <s v="No"/>
    <n v="836"/>
    <s v="TA"/>
    <s v="Y"/>
    <n v="1220"/>
    <n v="0"/>
    <n v="1"/>
    <n v="2"/>
    <n v="1"/>
    <s v="TA"/>
    <n v="6"/>
    <n v="0"/>
    <s v="NA"/>
    <s v="Detchd"/>
    <s v="Unf"/>
    <n v="2"/>
    <n v="396"/>
    <s v="TA"/>
    <s v="Y"/>
    <n v="0"/>
    <n v="0"/>
    <n v="0"/>
    <n v="0"/>
    <n v="0"/>
    <n v="0"/>
    <s v="NA"/>
    <s v="NA"/>
    <n v="4"/>
    <x v="2"/>
    <s v="COD"/>
    <s v="Normal"/>
    <x v="452"/>
  </r>
  <r>
    <n v="773"/>
    <n v="80"/>
    <x v="0"/>
    <n v="94"/>
    <n v="7819"/>
    <s v="Pave"/>
    <s v="Reg"/>
    <s v="Lvl"/>
    <s v="AllPub"/>
    <s v="Inside"/>
    <x v="15"/>
    <s v="Norm"/>
    <x v="0"/>
    <s v="SLvl"/>
    <n v="6"/>
    <x v="1"/>
    <n v="1976"/>
    <s v="Gable"/>
    <s v="CompShg"/>
    <s v="Plywood"/>
    <s v="TA"/>
    <s v="CBlock"/>
    <s v="TA"/>
    <s v="Av"/>
    <n v="1029"/>
    <s v="TA"/>
    <s v="Y"/>
    <n v="1117"/>
    <n v="1"/>
    <n v="1"/>
    <n v="3"/>
    <n v="1"/>
    <s v="TA"/>
    <n v="6"/>
    <n v="1"/>
    <s v="TA"/>
    <s v="Detchd"/>
    <s v="Unf"/>
    <n v="2"/>
    <n v="672"/>
    <s v="TA"/>
    <s v="Y"/>
    <n v="144"/>
    <n v="0"/>
    <n v="0"/>
    <n v="0"/>
    <n v="0"/>
    <n v="0"/>
    <s v="NA"/>
    <s v="MnPrv"/>
    <n v="3"/>
    <x v="4"/>
    <s v="WD"/>
    <s v="Abnorml"/>
    <x v="172"/>
  </r>
  <r>
    <n v="774"/>
    <n v="20"/>
    <x v="0"/>
    <n v="70"/>
    <n v="10150"/>
    <s v="Pave"/>
    <s v="Reg"/>
    <s v="Lvl"/>
    <s v="AllPub"/>
    <s v="Inside"/>
    <x v="11"/>
    <s v="Feedr"/>
    <x v="0"/>
    <s v="1Story"/>
    <n v="5"/>
    <x v="18"/>
    <n v="1958"/>
    <s v="Gable"/>
    <s v="CompShg"/>
    <s v="Wd Sdng"/>
    <s v="TA"/>
    <s v="CBlock"/>
    <s v="TA"/>
    <s v="No"/>
    <n v="912"/>
    <s v="Ex"/>
    <s v="Y"/>
    <n v="912"/>
    <n v="0"/>
    <n v="1"/>
    <n v="2"/>
    <n v="1"/>
    <s v="TA"/>
    <n v="5"/>
    <n v="0"/>
    <s v="NA"/>
    <s v="Attchd"/>
    <s v="RFn"/>
    <n v="1"/>
    <n v="275"/>
    <s v="TA"/>
    <s v="Y"/>
    <n v="0"/>
    <n v="0"/>
    <n v="0"/>
    <n v="0"/>
    <n v="0"/>
    <n v="0"/>
    <s v="NA"/>
    <s v="NA"/>
    <n v="7"/>
    <x v="1"/>
    <s v="COD"/>
    <s v="Normal"/>
    <x v="49"/>
  </r>
  <r>
    <n v="775"/>
    <n v="20"/>
    <x v="0"/>
    <n v="110"/>
    <n v="14226"/>
    <s v="Pave"/>
    <s v="Reg"/>
    <s v="Lvl"/>
    <s v="AllPub"/>
    <s v="Corner"/>
    <x v="10"/>
    <s v="Norm"/>
    <x v="0"/>
    <s v="1Story"/>
    <n v="8"/>
    <x v="13"/>
    <n v="2006"/>
    <s v="Hip"/>
    <s v="CompShg"/>
    <s v="VinylSd"/>
    <s v="Gd"/>
    <s v="PConc"/>
    <s v="Gd"/>
    <s v="Av"/>
    <n v="1935"/>
    <s v="Gd"/>
    <s v="Y"/>
    <n v="1973"/>
    <n v="0"/>
    <n v="2"/>
    <n v="3"/>
    <n v="1"/>
    <s v="Gd"/>
    <n v="9"/>
    <n v="1"/>
    <s v="Gd"/>
    <s v="Attchd"/>
    <s v="Fin"/>
    <n v="3"/>
    <n v="895"/>
    <s v="TA"/>
    <s v="Y"/>
    <n v="315"/>
    <n v="45"/>
    <n v="0"/>
    <n v="0"/>
    <n v="0"/>
    <n v="0"/>
    <s v="NA"/>
    <s v="NA"/>
    <n v="7"/>
    <x v="1"/>
    <s v="New"/>
    <s v="Partial"/>
    <x v="453"/>
  </r>
  <r>
    <n v="776"/>
    <n v="120"/>
    <x v="1"/>
    <n v="32"/>
    <n v="4500"/>
    <s v="Pave"/>
    <s v="Reg"/>
    <s v="Lvl"/>
    <s v="AllPub"/>
    <s v="FR2"/>
    <x v="4"/>
    <s v="Norm"/>
    <x v="3"/>
    <s v="1Story"/>
    <n v="6"/>
    <x v="45"/>
    <n v="1998"/>
    <s v="Hip"/>
    <s v="CompShg"/>
    <s v="VinylSd"/>
    <s v="TA"/>
    <s v="PConc"/>
    <s v="Ex"/>
    <s v="No"/>
    <n v="1204"/>
    <s v="Ex"/>
    <s v="Y"/>
    <n v="1204"/>
    <n v="1"/>
    <n v="2"/>
    <n v="2"/>
    <n v="1"/>
    <s v="TA"/>
    <n v="5"/>
    <n v="0"/>
    <s v="NA"/>
    <s v="Attchd"/>
    <s v="Fin"/>
    <n v="2"/>
    <n v="412"/>
    <s v="TA"/>
    <s v="Y"/>
    <n v="0"/>
    <n v="247"/>
    <n v="0"/>
    <n v="0"/>
    <n v="0"/>
    <n v="0"/>
    <s v="NA"/>
    <s v="NA"/>
    <n v="6"/>
    <x v="3"/>
    <s v="WD"/>
    <s v="Normal"/>
    <x v="259"/>
  </r>
  <r>
    <n v="777"/>
    <n v="20"/>
    <x v="0"/>
    <n v="86"/>
    <n v="11210"/>
    <s v="Pave"/>
    <s v="IR1"/>
    <s v="Lvl"/>
    <s v="AllPub"/>
    <s v="Inside"/>
    <x v="0"/>
    <s v="Norm"/>
    <x v="0"/>
    <s v="1Story"/>
    <n v="7"/>
    <x v="11"/>
    <n v="2006"/>
    <s v="Gable"/>
    <s v="CompShg"/>
    <s v="VinylSd"/>
    <s v="Gd"/>
    <s v="PConc"/>
    <s v="Gd"/>
    <s v="Av"/>
    <n v="1614"/>
    <s v="Ex"/>
    <s v="Y"/>
    <n v="1614"/>
    <n v="0"/>
    <n v="2"/>
    <n v="3"/>
    <n v="1"/>
    <s v="Gd"/>
    <n v="7"/>
    <n v="0"/>
    <s v="NA"/>
    <s v="Attchd"/>
    <s v="RFn"/>
    <n v="3"/>
    <n v="865"/>
    <s v="TA"/>
    <s v="Y"/>
    <n v="144"/>
    <n v="59"/>
    <n v="0"/>
    <n v="0"/>
    <n v="0"/>
    <n v="0"/>
    <s v="NA"/>
    <s v="NA"/>
    <n v="7"/>
    <x v="2"/>
    <s v="New"/>
    <s v="Partial"/>
    <x v="454"/>
  </r>
  <r>
    <n v="778"/>
    <n v="20"/>
    <x v="0"/>
    <n v="100"/>
    <n v="13350"/>
    <s v="Pave"/>
    <s v="IR1"/>
    <s v="Lvl"/>
    <s v="AllPub"/>
    <s v="Inside"/>
    <x v="9"/>
    <s v="Norm"/>
    <x v="0"/>
    <s v="1Story"/>
    <n v="5"/>
    <x v="99"/>
    <n v="1974"/>
    <s v="Hip"/>
    <s v="CompShg"/>
    <s v="Plywood"/>
    <s v="TA"/>
    <s v="CBlock"/>
    <s v="TA"/>
    <s v="No"/>
    <n v="864"/>
    <s v="TA"/>
    <s v="Y"/>
    <n v="894"/>
    <n v="1"/>
    <n v="1"/>
    <n v="3"/>
    <n v="1"/>
    <s v="TA"/>
    <n v="5"/>
    <n v="1"/>
    <s v="Fa"/>
    <s v="Attchd"/>
    <s v="Unf"/>
    <n v="2"/>
    <n v="440"/>
    <s v="TA"/>
    <s v="Y"/>
    <n v="241"/>
    <n v="0"/>
    <n v="0"/>
    <n v="0"/>
    <n v="0"/>
    <n v="0"/>
    <s v="NA"/>
    <s v="MnPrv"/>
    <n v="6"/>
    <x v="2"/>
    <s v="WD"/>
    <s v="Normal"/>
    <x v="215"/>
  </r>
  <r>
    <n v="779"/>
    <n v="90"/>
    <x v="4"/>
    <n v="60"/>
    <n v="8400"/>
    <s v="Pave"/>
    <s v="Reg"/>
    <s v="Lvl"/>
    <s v="AllPub"/>
    <s v="Inside"/>
    <x v="12"/>
    <s v="Feedr"/>
    <x v="2"/>
    <s v="1Story"/>
    <n v="5"/>
    <x v="54"/>
    <n v="1977"/>
    <s v="Gable"/>
    <s v="CompShg"/>
    <s v="Plywood"/>
    <s v="TA"/>
    <s v="Slab"/>
    <s v="NA"/>
    <s v="NA"/>
    <n v="0"/>
    <s v="TA"/>
    <s v="Y"/>
    <n v="2020"/>
    <n v="0"/>
    <n v="2"/>
    <n v="4"/>
    <n v="2"/>
    <s v="TA"/>
    <n v="10"/>
    <n v="2"/>
    <s v="TA"/>
    <s v="Detchd"/>
    <s v="Unf"/>
    <n v="2"/>
    <n v="630"/>
    <s v="TA"/>
    <s v="Y"/>
    <n v="0"/>
    <n v="0"/>
    <n v="0"/>
    <n v="0"/>
    <n v="0"/>
    <n v="0"/>
    <s v="NA"/>
    <s v="NA"/>
    <n v="10"/>
    <x v="1"/>
    <s v="WD"/>
    <s v="Normal"/>
    <x v="12"/>
  </r>
  <r>
    <n v="780"/>
    <n v="90"/>
    <x v="0"/>
    <n v="78"/>
    <n v="10530"/>
    <s v="Pave"/>
    <s v="Reg"/>
    <s v="Lvl"/>
    <s v="AllPub"/>
    <s v="Inside"/>
    <x v="4"/>
    <s v="Norm"/>
    <x v="2"/>
    <s v="SFoyer"/>
    <n v="6"/>
    <x v="54"/>
    <n v="1977"/>
    <s v="Gable"/>
    <s v="CompShg"/>
    <s v="ImStucc"/>
    <s v="TA"/>
    <s v="CBlock"/>
    <s v="Gd"/>
    <s v="Gd"/>
    <n v="975"/>
    <s v="TA"/>
    <s v="Y"/>
    <n v="1004"/>
    <n v="1"/>
    <n v="1"/>
    <n v="2"/>
    <n v="1"/>
    <s v="TA"/>
    <n v="4"/>
    <n v="0"/>
    <s v="NA"/>
    <s v="Attchd"/>
    <s v="Unf"/>
    <n v="2"/>
    <n v="504"/>
    <s v="TA"/>
    <s v="Y"/>
    <n v="0"/>
    <n v="0"/>
    <n v="0"/>
    <n v="0"/>
    <n v="0"/>
    <n v="0"/>
    <s v="NA"/>
    <s v="NA"/>
    <n v="5"/>
    <x v="2"/>
    <s v="WD"/>
    <s v="Normal"/>
    <x v="152"/>
  </r>
  <r>
    <n v="781"/>
    <n v="20"/>
    <x v="0"/>
    <n v="63"/>
    <n v="7875"/>
    <s v="Pave"/>
    <s v="Reg"/>
    <s v="Lvl"/>
    <s v="AllPub"/>
    <s v="Inside"/>
    <x v="17"/>
    <s v="Norm"/>
    <x v="0"/>
    <s v="1Story"/>
    <n v="7"/>
    <x v="49"/>
    <n v="1996"/>
    <s v="Gable"/>
    <s v="CompShg"/>
    <s v="HdBoard"/>
    <s v="TA"/>
    <s v="PConc"/>
    <s v="Gd"/>
    <s v="No"/>
    <n v="1237"/>
    <s v="Gd"/>
    <s v="Y"/>
    <n v="1253"/>
    <n v="0"/>
    <n v="2"/>
    <n v="3"/>
    <n v="1"/>
    <s v="TA"/>
    <n v="6"/>
    <n v="1"/>
    <s v="TA"/>
    <s v="Attchd"/>
    <s v="Fin"/>
    <n v="2"/>
    <n v="402"/>
    <s v="TA"/>
    <s v="Y"/>
    <n v="220"/>
    <n v="21"/>
    <n v="0"/>
    <n v="0"/>
    <n v="0"/>
    <n v="0"/>
    <s v="NA"/>
    <s v="NA"/>
    <n v="6"/>
    <x v="1"/>
    <s v="WD"/>
    <s v="Normal"/>
    <x v="105"/>
  </r>
  <r>
    <n v="782"/>
    <n v="60"/>
    <x v="0"/>
    <n v="65"/>
    <n v="7153"/>
    <s v="Pave"/>
    <s v="Reg"/>
    <s v="Lvl"/>
    <s v="AllPub"/>
    <s v="Inside"/>
    <x v="12"/>
    <s v="Norm"/>
    <x v="0"/>
    <s v="2Story"/>
    <n v="6"/>
    <x v="86"/>
    <n v="1992"/>
    <s v="Gable"/>
    <s v="CompShg"/>
    <s v="VinylSd"/>
    <s v="Gd"/>
    <s v="PConc"/>
    <s v="Gd"/>
    <s v="No"/>
    <n v="761"/>
    <s v="Ex"/>
    <s v="Y"/>
    <n v="1603"/>
    <n v="0"/>
    <n v="2.2999999999999998"/>
    <n v="3"/>
    <n v="1"/>
    <s v="Gd"/>
    <n v="7"/>
    <n v="0"/>
    <s v="NA"/>
    <s v="Attchd"/>
    <s v="RFn"/>
    <n v="2"/>
    <n v="484"/>
    <s v="TA"/>
    <s v="Y"/>
    <n v="0"/>
    <n v="124"/>
    <n v="0"/>
    <n v="0"/>
    <n v="0"/>
    <n v="0"/>
    <s v="NA"/>
    <s v="NA"/>
    <n v="7"/>
    <x v="2"/>
    <s v="WD"/>
    <s v="Normal"/>
    <x v="455"/>
  </r>
  <r>
    <n v="783"/>
    <n v="20"/>
    <x v="0"/>
    <n v="67"/>
    <n v="16285"/>
    <s v="Pave"/>
    <s v="IR2"/>
    <s v="Lvl"/>
    <s v="AllPub"/>
    <s v="Inside"/>
    <x v="0"/>
    <s v="Norm"/>
    <x v="0"/>
    <s v="1Story"/>
    <n v="7"/>
    <x v="2"/>
    <n v="2002"/>
    <s v="Gable"/>
    <s v="CompShg"/>
    <s v="VinylSd"/>
    <s v="Gd"/>
    <s v="PConc"/>
    <s v="Gd"/>
    <s v="No"/>
    <n v="1413"/>
    <s v="Ex"/>
    <s v="Y"/>
    <n v="1430"/>
    <n v="0"/>
    <n v="2"/>
    <n v="3"/>
    <n v="1"/>
    <s v="Gd"/>
    <n v="6"/>
    <n v="0"/>
    <s v="NA"/>
    <s v="Attchd"/>
    <s v="RFn"/>
    <n v="2"/>
    <n v="605"/>
    <s v="TA"/>
    <s v="Y"/>
    <n v="0"/>
    <n v="33"/>
    <n v="0"/>
    <n v="0"/>
    <n v="0"/>
    <n v="0"/>
    <s v="NA"/>
    <s v="NA"/>
    <n v="6"/>
    <x v="3"/>
    <s v="WD"/>
    <s v="Normal"/>
    <x v="456"/>
  </r>
  <r>
    <n v="784"/>
    <n v="85"/>
    <x v="0"/>
    <s v="NA"/>
    <n v="9101"/>
    <s v="Pave"/>
    <s v="IR1"/>
    <s v="Lvl"/>
    <s v="AllPub"/>
    <s v="Corner"/>
    <x v="4"/>
    <s v="Norm"/>
    <x v="0"/>
    <s v="SFoyer"/>
    <n v="5"/>
    <x v="90"/>
    <n v="1978"/>
    <s v="Gable"/>
    <s v="CompShg"/>
    <s v="Plywood"/>
    <s v="TA"/>
    <s v="PConc"/>
    <s v="Gd"/>
    <s v="Av"/>
    <n v="1097"/>
    <s v="Ex"/>
    <s v="Y"/>
    <n v="1110"/>
    <n v="1"/>
    <n v="1"/>
    <n v="1"/>
    <n v="1"/>
    <s v="Gd"/>
    <n v="4"/>
    <n v="1"/>
    <s v="TA"/>
    <s v="Attchd"/>
    <s v="Fin"/>
    <n v="2"/>
    <n v="602"/>
    <s v="TA"/>
    <s v="Y"/>
    <n v="303"/>
    <n v="30"/>
    <n v="0"/>
    <n v="0"/>
    <n v="0"/>
    <n v="0"/>
    <s v="NA"/>
    <s v="NA"/>
    <n v="7"/>
    <x v="3"/>
    <s v="WD"/>
    <s v="Normal"/>
    <x v="32"/>
  </r>
  <r>
    <n v="785"/>
    <n v="75"/>
    <x v="1"/>
    <n v="35"/>
    <n v="6300"/>
    <s v="Pave"/>
    <s v="Reg"/>
    <s v="Lvl"/>
    <s v="AllPub"/>
    <s v="Inside"/>
    <x v="7"/>
    <s v="Norm"/>
    <x v="0"/>
    <s v="2.5Unf"/>
    <n v="6"/>
    <x v="101"/>
    <n v="2001"/>
    <s v="Gable"/>
    <s v="CompShg"/>
    <s v="Wd Shng"/>
    <s v="TA"/>
    <s v="CBlock"/>
    <s v="TA"/>
    <s v="No"/>
    <n v="742"/>
    <s v="Ex"/>
    <s v="Y"/>
    <n v="1484"/>
    <n v="0"/>
    <n v="2"/>
    <n v="3"/>
    <n v="1"/>
    <s v="TA"/>
    <n v="9"/>
    <n v="1"/>
    <s v="Gd"/>
    <s v="NA"/>
    <s v="NA"/>
    <n v="0"/>
    <n v="0"/>
    <s v="NA"/>
    <s v="Y"/>
    <n v="0"/>
    <n v="291"/>
    <n v="134"/>
    <n v="0"/>
    <n v="0"/>
    <n v="0"/>
    <s v="NA"/>
    <s v="NA"/>
    <n v="6"/>
    <x v="0"/>
    <s v="WD"/>
    <s v="Normal"/>
    <x v="113"/>
  </r>
  <r>
    <n v="786"/>
    <n v="20"/>
    <x v="0"/>
    <s v="NA"/>
    <n v="9790"/>
    <s v="Pave"/>
    <s v="Reg"/>
    <s v="Lvl"/>
    <s v="AllPub"/>
    <s v="Inside"/>
    <x v="6"/>
    <s v="Feedr"/>
    <x v="0"/>
    <s v="1Story"/>
    <n v="6"/>
    <x v="17"/>
    <n v="1967"/>
    <s v="Gable"/>
    <s v="CompShg"/>
    <s v="Wd Sdng"/>
    <s v="TA"/>
    <s v="CBlock"/>
    <s v="TA"/>
    <s v="No"/>
    <n v="1372"/>
    <s v="TA"/>
    <s v="Y"/>
    <n v="1342"/>
    <n v="0"/>
    <n v="2"/>
    <n v="3"/>
    <n v="1"/>
    <s v="TA"/>
    <n v="7"/>
    <n v="1"/>
    <s v="Gd"/>
    <s v="Attchd"/>
    <s v="Unf"/>
    <n v="2"/>
    <n v="457"/>
    <s v="TA"/>
    <s v="Y"/>
    <n v="0"/>
    <n v="0"/>
    <n v="0"/>
    <n v="197"/>
    <n v="0"/>
    <n v="0"/>
    <s v="NA"/>
    <s v="NA"/>
    <n v="9"/>
    <x v="3"/>
    <s v="WD"/>
    <s v="Normal"/>
    <x v="457"/>
  </r>
  <r>
    <n v="787"/>
    <n v="50"/>
    <x v="1"/>
    <n v="60"/>
    <n v="10800"/>
    <s v="Pave"/>
    <s v="Reg"/>
    <s v="Lvl"/>
    <s v="AllPub"/>
    <s v="Inside"/>
    <x v="7"/>
    <s v="Artery"/>
    <x v="0"/>
    <s v="1.5Fin"/>
    <n v="5"/>
    <x v="3"/>
    <n v="1950"/>
    <s v="Gable"/>
    <s v="CompShg"/>
    <s v="MetalSd"/>
    <s v="TA"/>
    <s v="PConc"/>
    <s v="Fa"/>
    <s v="No"/>
    <n v="686"/>
    <s v="TA"/>
    <s v="Y"/>
    <n v="1652"/>
    <n v="1"/>
    <n v="2"/>
    <n v="4"/>
    <n v="1"/>
    <s v="TA"/>
    <n v="7"/>
    <n v="0"/>
    <s v="NA"/>
    <s v="Detchd"/>
    <s v="Unf"/>
    <n v="1"/>
    <n v="416"/>
    <s v="TA"/>
    <s v="Y"/>
    <n v="0"/>
    <n v="0"/>
    <n v="196"/>
    <n v="0"/>
    <n v="0"/>
    <n v="0"/>
    <s v="NA"/>
    <s v="NA"/>
    <n v="6"/>
    <x v="4"/>
    <s v="WD"/>
    <s v="Normal"/>
    <x v="19"/>
  </r>
  <r>
    <n v="788"/>
    <n v="60"/>
    <x v="0"/>
    <n v="76"/>
    <n v="10142"/>
    <s v="Pave"/>
    <s v="IR1"/>
    <s v="Lvl"/>
    <s v="AllPub"/>
    <s v="Inside"/>
    <x v="12"/>
    <s v="Norm"/>
    <x v="0"/>
    <s v="2Story"/>
    <n v="7"/>
    <x v="6"/>
    <n v="2004"/>
    <s v="Gable"/>
    <s v="CompShg"/>
    <s v="VinylSd"/>
    <s v="Gd"/>
    <s v="PConc"/>
    <s v="Gd"/>
    <s v="No"/>
    <n v="956"/>
    <s v="Ex"/>
    <s v="Y"/>
    <n v="2084"/>
    <n v="1"/>
    <n v="2.2999999999999998"/>
    <n v="4"/>
    <n v="1"/>
    <s v="Gd"/>
    <n v="8"/>
    <n v="0"/>
    <s v="NA"/>
    <s v="BuiltIn"/>
    <s v="RFn"/>
    <n v="2"/>
    <n v="618"/>
    <s v="TA"/>
    <s v="Y"/>
    <n v="0"/>
    <n v="45"/>
    <n v="0"/>
    <n v="0"/>
    <n v="0"/>
    <n v="0"/>
    <s v="NA"/>
    <s v="NA"/>
    <n v="1"/>
    <x v="4"/>
    <s v="WD"/>
    <s v="Normal"/>
    <x v="458"/>
  </r>
  <r>
    <n v="789"/>
    <n v="20"/>
    <x v="1"/>
    <n v="50"/>
    <n v="6000"/>
    <s v="Pave"/>
    <s v="Reg"/>
    <s v="Lvl"/>
    <s v="AllPub"/>
    <s v="Corner"/>
    <x v="7"/>
    <s v="Norm"/>
    <x v="0"/>
    <s v="1Story"/>
    <n v="4"/>
    <x v="30"/>
    <n v="2000"/>
    <s v="Gable"/>
    <s v="CompShg"/>
    <s v="MetalSd"/>
    <s v="TA"/>
    <s v="CBlock"/>
    <s v="TA"/>
    <s v="No"/>
    <n v="901"/>
    <s v="Ex"/>
    <s v="Y"/>
    <n v="901"/>
    <n v="0"/>
    <n v="1"/>
    <n v="2"/>
    <n v="1"/>
    <s v="TA"/>
    <n v="4"/>
    <n v="0"/>
    <s v="NA"/>
    <s v="Detchd"/>
    <s v="Unf"/>
    <n v="1"/>
    <n v="281"/>
    <s v="Fa"/>
    <s v="Y"/>
    <n v="0"/>
    <n v="0"/>
    <n v="0"/>
    <n v="0"/>
    <n v="0"/>
    <n v="0"/>
    <s v="NA"/>
    <s v="NA"/>
    <n v="8"/>
    <x v="0"/>
    <s v="WD"/>
    <s v="Normal"/>
    <x v="459"/>
  </r>
  <r>
    <n v="790"/>
    <n v="60"/>
    <x v="0"/>
    <s v="NA"/>
    <n v="12205"/>
    <s v="Pave"/>
    <s v="IR1"/>
    <s v="Low"/>
    <s v="AllPub"/>
    <s v="Inside"/>
    <x v="19"/>
    <s v="Norm"/>
    <x v="0"/>
    <s v="2Story"/>
    <n v="6"/>
    <x v="27"/>
    <n v="2007"/>
    <s v="Gable"/>
    <s v="CompShg"/>
    <s v="HdBoard"/>
    <s v="TA"/>
    <s v="CBlock"/>
    <s v="TA"/>
    <s v="Gd"/>
    <n v="832"/>
    <s v="Gd"/>
    <s v="Y"/>
    <n v="2087"/>
    <n v="0"/>
    <n v="2.2999999999999998"/>
    <n v="5"/>
    <n v="1"/>
    <s v="Gd"/>
    <n v="9"/>
    <n v="0"/>
    <s v="NA"/>
    <s v="Attchd"/>
    <s v="Fin"/>
    <n v="2"/>
    <n v="444"/>
    <s v="TA"/>
    <s v="Y"/>
    <n v="133"/>
    <n v="168"/>
    <n v="0"/>
    <n v="0"/>
    <n v="0"/>
    <n v="0"/>
    <s v="NA"/>
    <s v="NA"/>
    <n v="7"/>
    <x v="1"/>
    <s v="WD"/>
    <s v="Normal"/>
    <x v="229"/>
  </r>
  <r>
    <n v="791"/>
    <n v="120"/>
    <x v="0"/>
    <n v="43"/>
    <n v="3182"/>
    <s v="Pave"/>
    <s v="Reg"/>
    <s v="Lvl"/>
    <s v="AllPub"/>
    <s v="Inside"/>
    <x v="21"/>
    <s v="Norm"/>
    <x v="3"/>
    <s v="1Story"/>
    <n v="7"/>
    <x v="11"/>
    <n v="2006"/>
    <s v="Gable"/>
    <s v="CompShg"/>
    <s v="VinylSd"/>
    <s v="Gd"/>
    <s v="PConc"/>
    <s v="Gd"/>
    <s v="No"/>
    <n v="1145"/>
    <s v="Ex"/>
    <s v="Y"/>
    <n v="1145"/>
    <n v="0"/>
    <n v="2"/>
    <n v="2"/>
    <n v="1"/>
    <s v="Gd"/>
    <n v="5"/>
    <n v="1"/>
    <s v="Gd"/>
    <s v="Attchd"/>
    <s v="Fin"/>
    <n v="2"/>
    <n v="397"/>
    <s v="TA"/>
    <s v="Y"/>
    <n v="100"/>
    <n v="16"/>
    <n v="0"/>
    <n v="0"/>
    <n v="0"/>
    <n v="0"/>
    <s v="NA"/>
    <s v="NA"/>
    <n v="9"/>
    <x v="3"/>
    <s v="WD"/>
    <s v="Normal"/>
    <x v="460"/>
  </r>
  <r>
    <n v="792"/>
    <n v="80"/>
    <x v="0"/>
    <s v="NA"/>
    <n v="11333"/>
    <s v="Pave"/>
    <s v="IR1"/>
    <s v="Lvl"/>
    <s v="AllPub"/>
    <s v="Corner"/>
    <x v="4"/>
    <s v="Norm"/>
    <x v="0"/>
    <s v="SLvl"/>
    <n v="6"/>
    <x v="1"/>
    <n v="1976"/>
    <s v="Gable"/>
    <s v="CompShg"/>
    <s v="HdBoard"/>
    <s v="TA"/>
    <s v="PConc"/>
    <s v="Gd"/>
    <s v="Av"/>
    <n v="1029"/>
    <s v="TA"/>
    <s v="Y"/>
    <n v="1062"/>
    <n v="1"/>
    <n v="1"/>
    <n v="3"/>
    <n v="1"/>
    <s v="TA"/>
    <n v="5"/>
    <n v="2"/>
    <s v="TA"/>
    <s v="Attchd"/>
    <s v="RFn"/>
    <n v="2"/>
    <n v="539"/>
    <s v="TA"/>
    <s v="Y"/>
    <n v="120"/>
    <n v="0"/>
    <n v="0"/>
    <n v="0"/>
    <n v="0"/>
    <n v="0"/>
    <s v="NA"/>
    <s v="NA"/>
    <n v="5"/>
    <x v="1"/>
    <s v="WD"/>
    <s v="Normal"/>
    <x v="461"/>
  </r>
  <r>
    <n v="793"/>
    <n v="60"/>
    <x v="0"/>
    <n v="92"/>
    <n v="9920"/>
    <s v="Pave"/>
    <s v="IR1"/>
    <s v="Lvl"/>
    <s v="AllPub"/>
    <s v="CulDSac"/>
    <x v="3"/>
    <s v="Norm"/>
    <x v="0"/>
    <s v="2Story"/>
    <n v="7"/>
    <x v="92"/>
    <n v="1997"/>
    <s v="Gable"/>
    <s v="CompShg"/>
    <s v="MetalSd"/>
    <s v="Gd"/>
    <s v="PConc"/>
    <s v="Gd"/>
    <s v="Av"/>
    <n v="1117"/>
    <s v="Ex"/>
    <s v="Y"/>
    <n v="2013"/>
    <n v="1"/>
    <n v="2.2999999999999998"/>
    <n v="3"/>
    <n v="1"/>
    <s v="TA"/>
    <n v="8"/>
    <n v="1"/>
    <s v="TA"/>
    <s v="Attchd"/>
    <s v="Unf"/>
    <n v="2"/>
    <n v="455"/>
    <s v="TA"/>
    <s v="Y"/>
    <n v="180"/>
    <n v="130"/>
    <n v="0"/>
    <n v="0"/>
    <n v="0"/>
    <n v="0"/>
    <s v="NA"/>
    <s v="NA"/>
    <n v="6"/>
    <x v="1"/>
    <s v="WD"/>
    <s v="Normal"/>
    <x v="462"/>
  </r>
  <r>
    <n v="794"/>
    <n v="20"/>
    <x v="0"/>
    <n v="76"/>
    <n v="9158"/>
    <s v="Pave"/>
    <s v="Reg"/>
    <s v="Lvl"/>
    <s v="AllPub"/>
    <s v="Inside"/>
    <x v="5"/>
    <s v="Norm"/>
    <x v="0"/>
    <s v="1Story"/>
    <n v="8"/>
    <x v="22"/>
    <n v="2007"/>
    <s v="Gable"/>
    <s v="CompShg"/>
    <s v="CmentBd"/>
    <s v="Gd"/>
    <s v="PConc"/>
    <s v="Gd"/>
    <s v="Av"/>
    <n v="1496"/>
    <s v="Ex"/>
    <s v="Y"/>
    <n v="1496"/>
    <n v="0"/>
    <n v="2"/>
    <n v="3"/>
    <n v="1"/>
    <s v="Gd"/>
    <n v="7"/>
    <n v="0"/>
    <s v="NA"/>
    <s v="Attchd"/>
    <s v="Fin"/>
    <n v="2"/>
    <n v="474"/>
    <s v="TA"/>
    <s v="Y"/>
    <n v="168"/>
    <n v="130"/>
    <n v="0"/>
    <n v="0"/>
    <n v="0"/>
    <n v="0"/>
    <s v="NA"/>
    <s v="NA"/>
    <n v="6"/>
    <x v="1"/>
    <s v="New"/>
    <s v="Partial"/>
    <x v="66"/>
  </r>
  <r>
    <n v="795"/>
    <n v="60"/>
    <x v="0"/>
    <s v="NA"/>
    <n v="10832"/>
    <s v="Pave"/>
    <s v="IR1"/>
    <s v="Lvl"/>
    <s v="AllPub"/>
    <s v="Corner"/>
    <x v="17"/>
    <s v="Norm"/>
    <x v="0"/>
    <s v="2Story"/>
    <n v="7"/>
    <x v="29"/>
    <n v="1996"/>
    <s v="Gable"/>
    <s v="CompShg"/>
    <s v="MetalSd"/>
    <s v="Gd"/>
    <s v="PConc"/>
    <s v="Gd"/>
    <s v="No"/>
    <n v="712"/>
    <s v="Ex"/>
    <s v="Y"/>
    <n v="1895"/>
    <n v="0"/>
    <n v="2.2999999999999998"/>
    <n v="3"/>
    <n v="1"/>
    <s v="Gd"/>
    <n v="7"/>
    <n v="1"/>
    <s v="TA"/>
    <s v="Attchd"/>
    <s v="Fin"/>
    <n v="2"/>
    <n v="409"/>
    <s v="TA"/>
    <s v="Y"/>
    <n v="143"/>
    <n v="46"/>
    <n v="0"/>
    <n v="0"/>
    <n v="0"/>
    <n v="0"/>
    <s v="NA"/>
    <s v="NA"/>
    <n v="10"/>
    <x v="0"/>
    <s v="WD"/>
    <s v="Normal"/>
    <x v="188"/>
  </r>
  <r>
    <n v="796"/>
    <n v="60"/>
    <x v="0"/>
    <n v="70"/>
    <n v="8400"/>
    <s v="Pave"/>
    <s v="Reg"/>
    <s v="Lvl"/>
    <s v="AllPub"/>
    <s v="Inside"/>
    <x v="12"/>
    <s v="Norm"/>
    <x v="0"/>
    <s v="2Story"/>
    <n v="6"/>
    <x v="84"/>
    <n v="1981"/>
    <s v="Gable"/>
    <s v="CompShg"/>
    <s v="HdBoard"/>
    <s v="TA"/>
    <s v="CBlock"/>
    <s v="Gd"/>
    <s v="No"/>
    <n v="650"/>
    <s v="TA"/>
    <s v="Y"/>
    <n v="1564"/>
    <n v="0"/>
    <n v="2.2999999999999998"/>
    <n v="3"/>
    <n v="1"/>
    <s v="TA"/>
    <n v="7"/>
    <n v="1"/>
    <s v="TA"/>
    <s v="Attchd"/>
    <s v="Unf"/>
    <n v="2"/>
    <n v="476"/>
    <s v="TA"/>
    <s v="Y"/>
    <n v="0"/>
    <n v="50"/>
    <n v="0"/>
    <n v="204"/>
    <n v="0"/>
    <n v="0"/>
    <s v="NA"/>
    <s v="MnPrv"/>
    <n v="4"/>
    <x v="4"/>
    <s v="WD"/>
    <s v="Normal"/>
    <x v="118"/>
  </r>
  <r>
    <n v="797"/>
    <n v="20"/>
    <x v="0"/>
    <n v="71"/>
    <n v="8197"/>
    <s v="Pave"/>
    <s v="Reg"/>
    <s v="Lvl"/>
    <s v="AllPub"/>
    <s v="Inside"/>
    <x v="9"/>
    <s v="Norm"/>
    <x v="0"/>
    <s v="1Story"/>
    <n v="6"/>
    <x v="54"/>
    <n v="1977"/>
    <s v="Gable"/>
    <s v="CompShg"/>
    <s v="Plywood"/>
    <s v="TA"/>
    <s v="CBlock"/>
    <s v="TA"/>
    <s v="No"/>
    <n v="660"/>
    <s v="Ex"/>
    <s v="Y"/>
    <n v="1285"/>
    <n v="0"/>
    <n v="1.3"/>
    <n v="3"/>
    <n v="1"/>
    <s v="TA"/>
    <n v="7"/>
    <n v="1"/>
    <s v="TA"/>
    <s v="Attchd"/>
    <s v="RFn"/>
    <n v="2"/>
    <n v="528"/>
    <s v="TA"/>
    <s v="Y"/>
    <n v="138"/>
    <n v="0"/>
    <n v="0"/>
    <n v="0"/>
    <n v="0"/>
    <n v="0"/>
    <s v="NA"/>
    <s v="MnPrv"/>
    <n v="4"/>
    <x v="1"/>
    <s v="WD"/>
    <s v="Normal"/>
    <x v="463"/>
  </r>
  <r>
    <n v="798"/>
    <n v="20"/>
    <x v="0"/>
    <n v="57"/>
    <n v="7677"/>
    <s v="Pave"/>
    <s v="Reg"/>
    <s v="Lvl"/>
    <s v="AllPub"/>
    <s v="Inside"/>
    <x v="11"/>
    <s v="Norm"/>
    <x v="0"/>
    <s v="1Story"/>
    <n v="5"/>
    <x v="31"/>
    <n v="1953"/>
    <s v="Gable"/>
    <s v="CompShg"/>
    <s v="VinylSd"/>
    <s v="TA"/>
    <s v="CBlock"/>
    <s v="TA"/>
    <s v="No"/>
    <n v="773"/>
    <s v="Gd"/>
    <s v="Y"/>
    <n v="773"/>
    <n v="0"/>
    <n v="1"/>
    <n v="2"/>
    <n v="1"/>
    <s v="TA"/>
    <n v="4"/>
    <n v="0"/>
    <s v="NA"/>
    <s v="Attchd"/>
    <s v="Unf"/>
    <n v="1"/>
    <n v="240"/>
    <s v="TA"/>
    <s v="Y"/>
    <n v="0"/>
    <n v="0"/>
    <n v="0"/>
    <n v="0"/>
    <n v="0"/>
    <n v="0"/>
    <s v="NA"/>
    <s v="NA"/>
    <n v="4"/>
    <x v="0"/>
    <s v="WD"/>
    <s v="Abnorml"/>
    <x v="50"/>
  </r>
  <r>
    <n v="799"/>
    <n v="60"/>
    <x v="0"/>
    <n v="104"/>
    <n v="13518"/>
    <s v="Pave"/>
    <s v="Reg"/>
    <s v="Lvl"/>
    <s v="AllPub"/>
    <s v="Inside"/>
    <x v="10"/>
    <s v="Norm"/>
    <x v="0"/>
    <s v="2Story"/>
    <n v="9"/>
    <x v="74"/>
    <n v="2009"/>
    <s v="Hip"/>
    <s v="CompShg"/>
    <s v="VinylSd"/>
    <s v="Ex"/>
    <s v="PConc"/>
    <s v="Ex"/>
    <s v="No"/>
    <n v="1926"/>
    <s v="Ex"/>
    <s v="Y"/>
    <n v="3140"/>
    <n v="0"/>
    <n v="3.3"/>
    <n v="4"/>
    <n v="1"/>
    <s v="Ex"/>
    <n v="11"/>
    <n v="2"/>
    <s v="Gd"/>
    <s v="BuiltIn"/>
    <s v="Fin"/>
    <n v="3"/>
    <n v="820"/>
    <s v="TA"/>
    <s v="Y"/>
    <n v="144"/>
    <n v="78"/>
    <n v="0"/>
    <n v="0"/>
    <n v="0"/>
    <n v="0"/>
    <s v="NA"/>
    <s v="NA"/>
    <n v="7"/>
    <x v="3"/>
    <s v="New"/>
    <s v="Partial"/>
    <x v="464"/>
  </r>
  <r>
    <n v="800"/>
    <n v="50"/>
    <x v="0"/>
    <n v="60"/>
    <n v="7200"/>
    <s v="Pave"/>
    <s v="Reg"/>
    <s v="Lvl"/>
    <s v="AllPub"/>
    <s v="Corner"/>
    <x v="23"/>
    <s v="Feedr"/>
    <x v="0"/>
    <s v="1.5Fin"/>
    <n v="5"/>
    <x v="96"/>
    <n v="1950"/>
    <s v="Gable"/>
    <s v="CompShg"/>
    <s v="Wd Sdng"/>
    <s v="TA"/>
    <s v="BrkTil"/>
    <s v="Gd"/>
    <s v="No"/>
    <n v="731"/>
    <s v="Ex"/>
    <s v="Y"/>
    <n v="1768"/>
    <n v="1"/>
    <n v="1.3"/>
    <n v="3"/>
    <n v="1"/>
    <s v="Gd"/>
    <n v="7"/>
    <n v="2"/>
    <s v="TA"/>
    <s v="Detchd"/>
    <s v="Unf"/>
    <n v="1"/>
    <n v="240"/>
    <s v="TA"/>
    <s v="Y"/>
    <n v="0"/>
    <n v="0"/>
    <n v="264"/>
    <n v="0"/>
    <n v="0"/>
    <n v="0"/>
    <s v="NA"/>
    <s v="MnPrv"/>
    <n v="6"/>
    <x v="1"/>
    <s v="WD"/>
    <s v="Normal"/>
    <x v="216"/>
  </r>
  <r>
    <n v="801"/>
    <n v="60"/>
    <x v="0"/>
    <n v="79"/>
    <n v="12798"/>
    <s v="Pave"/>
    <s v="IR1"/>
    <s v="HLS"/>
    <s v="AllPub"/>
    <s v="Inside"/>
    <x v="19"/>
    <s v="Feedr"/>
    <x v="0"/>
    <s v="2Story"/>
    <n v="6"/>
    <x v="35"/>
    <n v="1997"/>
    <s v="Gable"/>
    <s v="CompShg"/>
    <s v="VinylSd"/>
    <s v="TA"/>
    <s v="PConc"/>
    <s v="Gd"/>
    <s v="Gd"/>
    <n v="616"/>
    <s v="Gd"/>
    <s v="Y"/>
    <n v="1688"/>
    <n v="1"/>
    <n v="2.2999999999999998"/>
    <n v="4"/>
    <n v="1"/>
    <s v="Gd"/>
    <n v="8"/>
    <n v="0"/>
    <s v="NA"/>
    <s v="Attchd"/>
    <s v="RFn"/>
    <n v="2"/>
    <n v="603"/>
    <s v="TA"/>
    <s v="Y"/>
    <n v="403"/>
    <n v="114"/>
    <n v="185"/>
    <n v="0"/>
    <n v="0"/>
    <n v="0"/>
    <s v="NA"/>
    <s v="NA"/>
    <n v="5"/>
    <x v="0"/>
    <s v="WD"/>
    <s v="Normal"/>
    <x v="7"/>
  </r>
  <r>
    <n v="802"/>
    <n v="30"/>
    <x v="1"/>
    <n v="40"/>
    <n v="4800"/>
    <s v="Pave"/>
    <s v="Reg"/>
    <s v="Lvl"/>
    <s v="AllPub"/>
    <s v="Inside"/>
    <x v="13"/>
    <s v="Norm"/>
    <x v="0"/>
    <s v="1Story"/>
    <n v="4"/>
    <x v="77"/>
    <n v="1990"/>
    <s v="Gable"/>
    <s v="CompShg"/>
    <s v="MetalSd"/>
    <s v="TA"/>
    <s v="CBlock"/>
    <s v="TA"/>
    <s v="No"/>
    <n v="1196"/>
    <s v="Ex"/>
    <s v="Y"/>
    <n v="1196"/>
    <n v="1"/>
    <n v="1"/>
    <n v="2"/>
    <n v="1"/>
    <s v="TA"/>
    <n v="5"/>
    <n v="0"/>
    <s v="NA"/>
    <s v="Detchd"/>
    <s v="Unf"/>
    <n v="2"/>
    <n v="440"/>
    <s v="TA"/>
    <s v="Y"/>
    <n v="0"/>
    <n v="0"/>
    <n v="0"/>
    <n v="0"/>
    <n v="0"/>
    <n v="0"/>
    <s v="NA"/>
    <s v="NA"/>
    <n v="7"/>
    <x v="1"/>
    <s v="WD"/>
    <s v="Normal"/>
    <x v="84"/>
  </r>
  <r>
    <n v="803"/>
    <n v="60"/>
    <x v="0"/>
    <n v="63"/>
    <n v="8199"/>
    <s v="Pave"/>
    <s v="Reg"/>
    <s v="Lvl"/>
    <s v="AllPub"/>
    <s v="Inside"/>
    <x v="0"/>
    <s v="Norm"/>
    <x v="0"/>
    <s v="2Story"/>
    <n v="7"/>
    <x v="11"/>
    <n v="2005"/>
    <s v="Gable"/>
    <s v="CompShg"/>
    <s v="Wd Shng"/>
    <s v="Gd"/>
    <s v="PConc"/>
    <s v="Gd"/>
    <s v="Av"/>
    <n v="728"/>
    <s v="Ex"/>
    <s v="Y"/>
    <n v="1456"/>
    <n v="1"/>
    <n v="2.2999999999999998"/>
    <n v="3"/>
    <n v="1"/>
    <s v="Gd"/>
    <n v="7"/>
    <n v="1"/>
    <s v="Gd"/>
    <s v="Attchd"/>
    <s v="Fin"/>
    <n v="2"/>
    <n v="410"/>
    <s v="TA"/>
    <s v="Y"/>
    <n v="36"/>
    <n v="18"/>
    <n v="0"/>
    <n v="0"/>
    <n v="0"/>
    <n v="0"/>
    <s v="NA"/>
    <s v="NA"/>
    <n v="10"/>
    <x v="0"/>
    <s v="WD"/>
    <s v="Normal"/>
    <x v="430"/>
  </r>
  <r>
    <n v="804"/>
    <n v="60"/>
    <x v="0"/>
    <n v="107"/>
    <n v="13891"/>
    <s v="Pave"/>
    <s v="Reg"/>
    <s v="Lvl"/>
    <s v="AllPub"/>
    <s v="Inside"/>
    <x v="10"/>
    <s v="Norm"/>
    <x v="0"/>
    <s v="2Story"/>
    <n v="9"/>
    <x v="74"/>
    <n v="2009"/>
    <s v="Hip"/>
    <s v="CompShg"/>
    <s v="VinylSd"/>
    <s v="Ex"/>
    <s v="PConc"/>
    <s v="Ex"/>
    <s v="Gd"/>
    <n v="1734"/>
    <s v="Ex"/>
    <s v="Y"/>
    <n v="2822"/>
    <n v="0"/>
    <n v="3.3"/>
    <n v="4"/>
    <n v="1"/>
    <s v="Ex"/>
    <n v="12"/>
    <n v="1"/>
    <s v="Gd"/>
    <s v="BuiltIn"/>
    <s v="RFn"/>
    <n v="3"/>
    <n v="1020"/>
    <s v="TA"/>
    <s v="Y"/>
    <n v="52"/>
    <n v="170"/>
    <n v="0"/>
    <n v="192"/>
    <n v="0"/>
    <n v="0"/>
    <s v="NA"/>
    <s v="NA"/>
    <n v="1"/>
    <x v="3"/>
    <s v="New"/>
    <s v="Partial"/>
    <x v="465"/>
  </r>
  <r>
    <n v="805"/>
    <n v="20"/>
    <x v="0"/>
    <n v="75"/>
    <n v="9000"/>
    <s v="Pave"/>
    <s v="Reg"/>
    <s v="Lvl"/>
    <s v="AllPub"/>
    <s v="Inside"/>
    <x v="11"/>
    <s v="Norm"/>
    <x v="0"/>
    <s v="1Story"/>
    <n v="5"/>
    <x v="30"/>
    <n v="1954"/>
    <s v="Gable"/>
    <s v="CompShg"/>
    <s v="Wd Sdng"/>
    <s v="TA"/>
    <s v="CBlock"/>
    <s v="TA"/>
    <s v="No"/>
    <n v="936"/>
    <s v="TA"/>
    <s v="Y"/>
    <n v="1128"/>
    <n v="0"/>
    <n v="1"/>
    <n v="2"/>
    <n v="1"/>
    <s v="TA"/>
    <n v="5"/>
    <n v="0"/>
    <s v="NA"/>
    <s v="Attchd"/>
    <s v="Unf"/>
    <n v="1"/>
    <n v="286"/>
    <s v="TA"/>
    <s v="Y"/>
    <n v="0"/>
    <n v="0"/>
    <n v="0"/>
    <n v="0"/>
    <n v="0"/>
    <n v="0"/>
    <s v="NA"/>
    <s v="GdWo"/>
    <n v="6"/>
    <x v="2"/>
    <s v="WD"/>
    <s v="Family"/>
    <x v="9"/>
  </r>
  <r>
    <n v="806"/>
    <n v="20"/>
    <x v="0"/>
    <n v="91"/>
    <n v="12274"/>
    <s v="Pave"/>
    <s v="IR1"/>
    <s v="Lvl"/>
    <s v="AllPub"/>
    <s v="FR2"/>
    <x v="5"/>
    <s v="Norm"/>
    <x v="0"/>
    <s v="1Story"/>
    <n v="7"/>
    <x v="74"/>
    <n v="2008"/>
    <s v="Gable"/>
    <s v="CompShg"/>
    <s v="VinylSd"/>
    <s v="Gd"/>
    <s v="PConc"/>
    <s v="Gd"/>
    <s v="No"/>
    <n v="1417"/>
    <s v="Ex"/>
    <s v="Y"/>
    <n v="1428"/>
    <n v="0"/>
    <n v="2"/>
    <n v="3"/>
    <n v="1"/>
    <s v="Ex"/>
    <n v="6"/>
    <n v="0"/>
    <s v="NA"/>
    <s v="Attchd"/>
    <s v="RFn"/>
    <n v="2"/>
    <n v="554"/>
    <s v="TA"/>
    <s v="Y"/>
    <n v="0"/>
    <n v="60"/>
    <n v="0"/>
    <n v="0"/>
    <n v="0"/>
    <n v="0"/>
    <s v="NA"/>
    <s v="NA"/>
    <n v="7"/>
    <x v="0"/>
    <s v="New"/>
    <s v="Partial"/>
    <x v="466"/>
  </r>
  <r>
    <n v="807"/>
    <n v="80"/>
    <x v="0"/>
    <n v="75"/>
    <n v="9750"/>
    <s v="Pave"/>
    <s v="Reg"/>
    <s v="Lvl"/>
    <s v="AllPub"/>
    <s v="Inside"/>
    <x v="11"/>
    <s v="Norm"/>
    <x v="0"/>
    <s v="SLvl"/>
    <n v="5"/>
    <x v="17"/>
    <n v="1967"/>
    <s v="Gable"/>
    <s v="CompShg"/>
    <s v="VinylSd"/>
    <s v="TA"/>
    <s v="PConc"/>
    <s v="TA"/>
    <s v="Av"/>
    <n v="980"/>
    <s v="Gd"/>
    <s v="Y"/>
    <n v="980"/>
    <n v="0"/>
    <n v="2"/>
    <n v="3"/>
    <n v="1"/>
    <s v="TA"/>
    <n v="6"/>
    <n v="0"/>
    <s v="NA"/>
    <s v="Attchd"/>
    <s v="Fin"/>
    <n v="1"/>
    <n v="384"/>
    <s v="TA"/>
    <s v="Y"/>
    <n v="68"/>
    <n v="0"/>
    <n v="0"/>
    <n v="0"/>
    <n v="0"/>
    <n v="0"/>
    <s v="NA"/>
    <s v="NA"/>
    <n v="10"/>
    <x v="2"/>
    <s v="WD"/>
    <s v="Normal"/>
    <x v="467"/>
  </r>
  <r>
    <n v="808"/>
    <n v="70"/>
    <x v="0"/>
    <n v="144"/>
    <n v="21384"/>
    <s v="Pave"/>
    <s v="Reg"/>
    <s v="Lvl"/>
    <s v="AllPub"/>
    <s v="Inside"/>
    <x v="8"/>
    <s v="Norm"/>
    <x v="0"/>
    <s v="2Story"/>
    <n v="5"/>
    <x v="66"/>
    <n v="2004"/>
    <s v="Gable"/>
    <s v="CompShg"/>
    <s v="Wd Sdng"/>
    <s v="TA"/>
    <s v="CBlock"/>
    <s v="TA"/>
    <s v="Gd"/>
    <n v="1324"/>
    <s v="Ex"/>
    <s v="Y"/>
    <n v="1576"/>
    <n v="2"/>
    <n v="1.3"/>
    <n v="3"/>
    <n v="1"/>
    <s v="Gd"/>
    <n v="6"/>
    <n v="1"/>
    <s v="TA"/>
    <s v="Attchd"/>
    <s v="RFn"/>
    <n v="2"/>
    <n v="528"/>
    <s v="TA"/>
    <s v="Y"/>
    <n v="0"/>
    <n v="312"/>
    <n v="0"/>
    <n v="0"/>
    <n v="0"/>
    <n v="0"/>
    <s v="NA"/>
    <s v="NA"/>
    <n v="5"/>
    <x v="3"/>
    <s v="WD"/>
    <s v="Normal"/>
    <x v="2"/>
  </r>
  <r>
    <n v="809"/>
    <n v="80"/>
    <x v="0"/>
    <n v="85"/>
    <n v="13400"/>
    <s v="Pave"/>
    <s v="Reg"/>
    <s v="Lvl"/>
    <s v="AllPub"/>
    <s v="Inside"/>
    <x v="11"/>
    <s v="Norm"/>
    <x v="0"/>
    <s v="SLvl"/>
    <n v="5"/>
    <x v="27"/>
    <n v="1966"/>
    <s v="Gable"/>
    <s v="CompShg"/>
    <s v="VinylSd"/>
    <s v="TA"/>
    <s v="CBlock"/>
    <s v="TA"/>
    <s v="Av"/>
    <n v="1024"/>
    <s v="TA"/>
    <s v="Y"/>
    <n v="1086"/>
    <n v="1"/>
    <n v="1"/>
    <n v="3"/>
    <n v="1"/>
    <s v="TA"/>
    <n v="6"/>
    <n v="1"/>
    <s v="Gd"/>
    <s v="Attchd"/>
    <s v="RFn"/>
    <n v="2"/>
    <n v="484"/>
    <s v="TA"/>
    <s v="Y"/>
    <n v="0"/>
    <n v="0"/>
    <n v="0"/>
    <n v="0"/>
    <n v="0"/>
    <n v="0"/>
    <s v="NA"/>
    <s v="GdWo"/>
    <n v="6"/>
    <x v="2"/>
    <s v="WD"/>
    <s v="Normal"/>
    <x v="468"/>
  </r>
  <r>
    <n v="810"/>
    <n v="75"/>
    <x v="1"/>
    <n v="90"/>
    <n v="8100"/>
    <s v="Pave"/>
    <s v="Reg"/>
    <s v="Lvl"/>
    <s v="AllPub"/>
    <s v="Corner"/>
    <x v="7"/>
    <s v="Norm"/>
    <x v="0"/>
    <s v="2.5Unf"/>
    <n v="5"/>
    <x v="104"/>
    <n v="1965"/>
    <s v="Hip"/>
    <s v="CompShg"/>
    <s v="AsbShng"/>
    <s v="TA"/>
    <s v="PConc"/>
    <s v="TA"/>
    <s v="No"/>
    <n v="849"/>
    <s v="TA"/>
    <s v="N"/>
    <n v="2138"/>
    <n v="0"/>
    <n v="2"/>
    <n v="2"/>
    <n v="3"/>
    <s v="TA"/>
    <n v="11"/>
    <n v="0"/>
    <s v="NA"/>
    <s v="Detchd"/>
    <s v="Unf"/>
    <n v="2"/>
    <n v="360"/>
    <s v="Fa"/>
    <s v="N"/>
    <n v="40"/>
    <n v="156"/>
    <n v="0"/>
    <n v="0"/>
    <n v="0"/>
    <n v="0"/>
    <s v="NA"/>
    <s v="MnPrv"/>
    <n v="11"/>
    <x v="3"/>
    <s v="WD"/>
    <s v="Normal"/>
    <x v="179"/>
  </r>
  <r>
    <n v="811"/>
    <n v="20"/>
    <x v="0"/>
    <n v="78"/>
    <n v="10140"/>
    <s v="Pave"/>
    <s v="Reg"/>
    <s v="Lvl"/>
    <s v="AllPub"/>
    <s v="Inside"/>
    <x v="6"/>
    <s v="Norm"/>
    <x v="0"/>
    <s v="1Story"/>
    <n v="6"/>
    <x v="99"/>
    <n v="1999"/>
    <s v="Hip"/>
    <s v="CompShg"/>
    <s v="HdBoard"/>
    <s v="TA"/>
    <s v="CBlock"/>
    <s v="TA"/>
    <s v="No"/>
    <n v="1040"/>
    <s v="Fa"/>
    <s v="Y"/>
    <n v="1309"/>
    <n v="1"/>
    <n v="1.3"/>
    <n v="3"/>
    <n v="1"/>
    <s v="Gd"/>
    <n v="5"/>
    <n v="1"/>
    <s v="Fa"/>
    <s v="Attchd"/>
    <s v="RFn"/>
    <n v="2"/>
    <n v="484"/>
    <s v="TA"/>
    <s v="Y"/>
    <n v="265"/>
    <n v="0"/>
    <n v="0"/>
    <n v="0"/>
    <n v="0"/>
    <n v="648"/>
    <s v="Fa"/>
    <s v="GdPrv"/>
    <n v="1"/>
    <x v="2"/>
    <s v="WD"/>
    <s v="Normal"/>
    <x v="111"/>
  </r>
  <r>
    <n v="812"/>
    <n v="120"/>
    <x v="1"/>
    <s v="NA"/>
    <n v="4438"/>
    <s v="Pave"/>
    <s v="Reg"/>
    <s v="Lvl"/>
    <s v="AllPub"/>
    <s v="Inside"/>
    <x v="0"/>
    <s v="Norm"/>
    <x v="3"/>
    <s v="1Story"/>
    <n v="6"/>
    <x v="6"/>
    <n v="2004"/>
    <s v="Gable"/>
    <s v="CompShg"/>
    <s v="VinylSd"/>
    <s v="Gd"/>
    <s v="PConc"/>
    <s v="Gd"/>
    <s v="Gd"/>
    <n v="848"/>
    <s v="Ex"/>
    <s v="Y"/>
    <n v="848"/>
    <n v="1"/>
    <n v="1"/>
    <n v="1"/>
    <n v="1"/>
    <s v="Gd"/>
    <n v="4"/>
    <n v="1"/>
    <s v="Gd"/>
    <s v="Attchd"/>
    <s v="Fin"/>
    <n v="2"/>
    <n v="420"/>
    <s v="TA"/>
    <s v="Y"/>
    <n v="140"/>
    <n v="0"/>
    <n v="0"/>
    <n v="0"/>
    <n v="0"/>
    <n v="0"/>
    <s v="NA"/>
    <s v="NA"/>
    <n v="6"/>
    <x v="0"/>
    <s v="ConLD"/>
    <s v="Normal"/>
    <x v="469"/>
  </r>
  <r>
    <n v="813"/>
    <n v="20"/>
    <x v="2"/>
    <n v="66"/>
    <n v="8712"/>
    <s v="Grvl"/>
    <s v="Reg"/>
    <s v="Bnk"/>
    <s v="AllPub"/>
    <s v="Inside"/>
    <x v="13"/>
    <s v="Norm"/>
    <x v="0"/>
    <s v="1Story"/>
    <n v="5"/>
    <x v="64"/>
    <n v="1952"/>
    <s v="Hip"/>
    <s v="CompShg"/>
    <s v="Wd Sdng"/>
    <s v="Fa"/>
    <s v="CBlock"/>
    <s v="TA"/>
    <s v="Av"/>
    <n v="540"/>
    <s v="TA"/>
    <s v="N"/>
    <n v="1044"/>
    <n v="0"/>
    <n v="1"/>
    <n v="2"/>
    <n v="1"/>
    <s v="Fa"/>
    <n v="4"/>
    <n v="0"/>
    <s v="NA"/>
    <s v="Basment"/>
    <s v="Unf"/>
    <n v="2"/>
    <n v="504"/>
    <s v="TA"/>
    <s v="N"/>
    <n v="0"/>
    <n v="0"/>
    <n v="0"/>
    <n v="0"/>
    <n v="0"/>
    <n v="0"/>
    <s v="NA"/>
    <s v="NA"/>
    <n v="6"/>
    <x v="4"/>
    <s v="WD"/>
    <s v="Alloca"/>
    <x v="470"/>
  </r>
  <r>
    <n v="814"/>
    <n v="20"/>
    <x v="0"/>
    <n v="75"/>
    <n v="9750"/>
    <s v="Pave"/>
    <s v="Reg"/>
    <s v="Lvl"/>
    <s v="AllPub"/>
    <s v="Inside"/>
    <x v="11"/>
    <s v="Norm"/>
    <x v="0"/>
    <s v="1Story"/>
    <n v="6"/>
    <x v="18"/>
    <n v="1958"/>
    <s v="Gable"/>
    <s v="CompShg"/>
    <s v="MetalSd"/>
    <s v="TA"/>
    <s v="CBlock"/>
    <s v="TA"/>
    <s v="No"/>
    <n v="1442"/>
    <s v="Gd"/>
    <s v="Y"/>
    <n v="1442"/>
    <n v="0"/>
    <n v="1.3"/>
    <n v="4"/>
    <n v="1"/>
    <s v="TA"/>
    <n v="7"/>
    <n v="0"/>
    <s v="NA"/>
    <s v="Attchd"/>
    <s v="RFn"/>
    <n v="1"/>
    <n v="301"/>
    <s v="TA"/>
    <s v="Y"/>
    <n v="0"/>
    <n v="0"/>
    <n v="275"/>
    <n v="0"/>
    <n v="0"/>
    <n v="0"/>
    <s v="NA"/>
    <s v="NA"/>
    <n v="4"/>
    <x v="1"/>
    <s v="COD"/>
    <s v="Normal"/>
    <x v="471"/>
  </r>
  <r>
    <n v="815"/>
    <n v="50"/>
    <x v="0"/>
    <n v="45"/>
    <n v="8248"/>
    <s v="Pave"/>
    <s v="Reg"/>
    <s v="Lvl"/>
    <s v="AllPub"/>
    <s v="Inside"/>
    <x v="15"/>
    <s v="Norm"/>
    <x v="0"/>
    <s v="1.5Fin"/>
    <n v="5"/>
    <x v="79"/>
    <n v="1950"/>
    <s v="Gable"/>
    <s v="CompShg"/>
    <s v="Stucco"/>
    <s v="TA"/>
    <s v="BrkTil"/>
    <s v="TA"/>
    <s v="No"/>
    <n v="686"/>
    <s v="Gd"/>
    <s v="Y"/>
    <n v="1250"/>
    <n v="0.3"/>
    <n v="1.3"/>
    <n v="3"/>
    <n v="1"/>
    <s v="Fa"/>
    <n v="7"/>
    <n v="0"/>
    <s v="NA"/>
    <s v="Detchd"/>
    <s v="Unf"/>
    <n v="1"/>
    <n v="280"/>
    <s v="TA"/>
    <s v="P"/>
    <n v="207"/>
    <n v="0"/>
    <n v="96"/>
    <n v="0"/>
    <n v="0"/>
    <n v="0"/>
    <s v="NA"/>
    <s v="NA"/>
    <n v="7"/>
    <x v="2"/>
    <s v="WD"/>
    <s v="Normal"/>
    <x v="298"/>
  </r>
  <r>
    <n v="816"/>
    <n v="20"/>
    <x v="0"/>
    <n v="48"/>
    <n v="12137"/>
    <s v="Pave"/>
    <s v="IR2"/>
    <s v="Lvl"/>
    <s v="AllPub"/>
    <s v="CulDSac"/>
    <x v="0"/>
    <s v="Norm"/>
    <x v="0"/>
    <s v="1Story"/>
    <n v="7"/>
    <x v="45"/>
    <n v="1998"/>
    <s v="Gable"/>
    <s v="CompShg"/>
    <s v="VinylSd"/>
    <s v="TA"/>
    <s v="PConc"/>
    <s v="Gd"/>
    <s v="No"/>
    <n v="1649"/>
    <s v="Ex"/>
    <s v="Y"/>
    <n v="1661"/>
    <n v="0"/>
    <n v="2"/>
    <n v="3"/>
    <n v="1"/>
    <s v="Gd"/>
    <n v="6"/>
    <n v="0"/>
    <s v="NA"/>
    <s v="Attchd"/>
    <s v="RFn"/>
    <n v="2"/>
    <n v="598"/>
    <s v="TA"/>
    <s v="Y"/>
    <n v="0"/>
    <n v="34"/>
    <n v="0"/>
    <n v="0"/>
    <n v="0"/>
    <n v="0"/>
    <s v="NA"/>
    <s v="NA"/>
    <n v="5"/>
    <x v="4"/>
    <s v="WD"/>
    <s v="Normal"/>
    <x v="472"/>
  </r>
  <r>
    <n v="817"/>
    <n v="20"/>
    <x v="0"/>
    <s v="NA"/>
    <n v="11425"/>
    <s v="Pave"/>
    <s v="IR1"/>
    <s v="Lvl"/>
    <s v="AllPub"/>
    <s v="Corner"/>
    <x v="11"/>
    <s v="Norm"/>
    <x v="0"/>
    <s v="1Story"/>
    <n v="5"/>
    <x v="30"/>
    <n v="1954"/>
    <s v="Gable"/>
    <s v="CompShg"/>
    <s v="BrkFace"/>
    <s v="TA"/>
    <s v="CBlock"/>
    <s v="TA"/>
    <s v="No"/>
    <n v="1008"/>
    <s v="Gd"/>
    <s v="Y"/>
    <n v="1008"/>
    <n v="0"/>
    <n v="1"/>
    <n v="2"/>
    <n v="1"/>
    <s v="TA"/>
    <n v="4"/>
    <n v="1"/>
    <s v="Gd"/>
    <s v="Attchd"/>
    <s v="RFn"/>
    <n v="1"/>
    <n v="275"/>
    <s v="TA"/>
    <s v="Y"/>
    <n v="0"/>
    <n v="0"/>
    <n v="120"/>
    <n v="0"/>
    <n v="0"/>
    <n v="0"/>
    <s v="NA"/>
    <s v="NA"/>
    <n v="7"/>
    <x v="2"/>
    <s v="WD"/>
    <s v="Normal"/>
    <x v="193"/>
  </r>
  <r>
    <n v="818"/>
    <n v="20"/>
    <x v="0"/>
    <s v="NA"/>
    <n v="13265"/>
    <s v="Pave"/>
    <s v="IR1"/>
    <s v="Lvl"/>
    <s v="AllPub"/>
    <s v="CulDSac"/>
    <x v="4"/>
    <s v="Norm"/>
    <x v="0"/>
    <s v="1Story"/>
    <n v="8"/>
    <x v="20"/>
    <n v="2002"/>
    <s v="Hip"/>
    <s v="CompShg"/>
    <s v="CmentBd"/>
    <s v="Gd"/>
    <s v="PConc"/>
    <s v="Gd"/>
    <s v="No"/>
    <n v="1568"/>
    <s v="Ex"/>
    <s v="Y"/>
    <n v="1689"/>
    <n v="1"/>
    <n v="2"/>
    <n v="3"/>
    <n v="1"/>
    <s v="Gd"/>
    <n v="7"/>
    <n v="2"/>
    <s v="Gd"/>
    <s v="Attchd"/>
    <s v="RFn"/>
    <n v="3"/>
    <n v="857"/>
    <s v="TA"/>
    <s v="Y"/>
    <n v="150"/>
    <n v="59"/>
    <n v="0"/>
    <n v="0"/>
    <n v="0"/>
    <n v="0"/>
    <s v="NA"/>
    <s v="NA"/>
    <n v="7"/>
    <x v="0"/>
    <s v="WD"/>
    <s v="Normal"/>
    <x v="473"/>
  </r>
  <r>
    <n v="819"/>
    <n v="80"/>
    <x v="0"/>
    <n v="80"/>
    <n v="8816"/>
    <s v="Pave"/>
    <s v="Reg"/>
    <s v="Lvl"/>
    <s v="AllPub"/>
    <s v="Inside"/>
    <x v="19"/>
    <s v="Norm"/>
    <x v="0"/>
    <s v="SLvl"/>
    <n v="6"/>
    <x v="63"/>
    <n v="1971"/>
    <s v="Gable"/>
    <s v="CompShg"/>
    <s v="HdBoard"/>
    <s v="TA"/>
    <s v="CBlock"/>
    <s v="TA"/>
    <s v="Av"/>
    <n v="1010"/>
    <s v="Gd"/>
    <s v="Y"/>
    <n v="1052"/>
    <n v="1"/>
    <n v="1"/>
    <n v="3"/>
    <n v="1"/>
    <s v="TA"/>
    <n v="6"/>
    <n v="0"/>
    <s v="NA"/>
    <s v="Attchd"/>
    <s v="Unf"/>
    <n v="2"/>
    <n v="440"/>
    <s v="TA"/>
    <s v="Y"/>
    <n v="0"/>
    <n v="0"/>
    <n v="0"/>
    <n v="0"/>
    <n v="0"/>
    <n v="0"/>
    <s v="NA"/>
    <s v="MnPrv"/>
    <n v="6"/>
    <x v="4"/>
    <s v="WD"/>
    <s v="Normal"/>
    <x v="106"/>
  </r>
  <r>
    <n v="820"/>
    <n v="120"/>
    <x v="0"/>
    <n v="44"/>
    <n v="6371"/>
    <s v="Pave"/>
    <s v="IR1"/>
    <s v="Lvl"/>
    <s v="AllPub"/>
    <s v="Inside"/>
    <x v="10"/>
    <s v="Norm"/>
    <x v="3"/>
    <s v="1Story"/>
    <n v="7"/>
    <x v="51"/>
    <n v="2010"/>
    <s v="Gable"/>
    <s v="CompShg"/>
    <s v="VinylSd"/>
    <s v="Gd"/>
    <s v="PConc"/>
    <s v="Gd"/>
    <s v="Mn"/>
    <n v="1358"/>
    <s v="Ex"/>
    <s v="Y"/>
    <n v="1358"/>
    <n v="1"/>
    <n v="2"/>
    <n v="2"/>
    <n v="1"/>
    <s v="Gd"/>
    <n v="6"/>
    <n v="1"/>
    <s v="Gd"/>
    <s v="Attchd"/>
    <s v="RFn"/>
    <n v="2"/>
    <n v="484"/>
    <s v="TA"/>
    <s v="Y"/>
    <n v="192"/>
    <n v="35"/>
    <n v="0"/>
    <n v="0"/>
    <n v="0"/>
    <n v="0"/>
    <s v="NA"/>
    <s v="NA"/>
    <n v="6"/>
    <x v="4"/>
    <s v="New"/>
    <s v="Partial"/>
    <x v="474"/>
  </r>
  <r>
    <n v="821"/>
    <n v="60"/>
    <x v="0"/>
    <n v="72"/>
    <n v="7226"/>
    <s v="Pave"/>
    <s v="IR1"/>
    <s v="Lvl"/>
    <s v="AllPub"/>
    <s v="CulDSac"/>
    <x v="0"/>
    <s v="Norm"/>
    <x v="0"/>
    <s v="2Story"/>
    <n v="7"/>
    <x v="0"/>
    <n v="2003"/>
    <s v="Gable"/>
    <s v="CompShg"/>
    <s v="VinylSd"/>
    <s v="Gd"/>
    <s v="PConc"/>
    <s v="Gd"/>
    <s v="No"/>
    <n v="798"/>
    <s v="Ex"/>
    <s v="Y"/>
    <n v="1640"/>
    <n v="0"/>
    <n v="2.2999999999999998"/>
    <n v="3"/>
    <n v="1"/>
    <s v="Gd"/>
    <n v="6"/>
    <n v="0"/>
    <s v="NA"/>
    <s v="Attchd"/>
    <s v="RFn"/>
    <n v="2"/>
    <n v="595"/>
    <s v="TA"/>
    <s v="Y"/>
    <n v="0"/>
    <n v="45"/>
    <n v="0"/>
    <n v="0"/>
    <n v="0"/>
    <n v="0"/>
    <s v="NA"/>
    <s v="NA"/>
    <n v="6"/>
    <x v="0"/>
    <s v="WD"/>
    <s v="Normal"/>
    <x v="475"/>
  </r>
  <r>
    <n v="822"/>
    <n v="20"/>
    <x v="1"/>
    <n v="60"/>
    <n v="6000"/>
    <s v="Pave"/>
    <s v="Reg"/>
    <s v="Bnk"/>
    <s v="AllPub"/>
    <s v="Inside"/>
    <x v="7"/>
    <s v="Norm"/>
    <x v="1"/>
    <s v="1Story"/>
    <n v="4"/>
    <x v="31"/>
    <n v="1953"/>
    <s v="Gable"/>
    <s v="CompShg"/>
    <s v="MetalSd"/>
    <s v="Fa"/>
    <s v="CBlock"/>
    <s v="Fa"/>
    <s v="No"/>
    <n v="936"/>
    <s v="TA"/>
    <s v="N"/>
    <n v="936"/>
    <n v="0"/>
    <n v="1"/>
    <n v="2"/>
    <n v="1"/>
    <s v="TA"/>
    <n v="4"/>
    <n v="0"/>
    <s v="NA"/>
    <s v="Detchd"/>
    <s v="Unf"/>
    <n v="2"/>
    <n v="576"/>
    <s v="TA"/>
    <s v="Y"/>
    <n v="0"/>
    <n v="32"/>
    <n v="112"/>
    <n v="0"/>
    <n v="0"/>
    <n v="0"/>
    <s v="NA"/>
    <s v="NA"/>
    <n v="2"/>
    <x v="3"/>
    <s v="WD"/>
    <s v="Normal"/>
    <x v="389"/>
  </r>
  <r>
    <n v="823"/>
    <n v="60"/>
    <x v="0"/>
    <s v="NA"/>
    <n v="12394"/>
    <s v="Pave"/>
    <s v="IR1"/>
    <s v="Lvl"/>
    <s v="AllPub"/>
    <s v="Corner"/>
    <x v="17"/>
    <s v="Norm"/>
    <x v="0"/>
    <s v="2Story"/>
    <n v="7"/>
    <x v="0"/>
    <n v="2003"/>
    <s v="Gable"/>
    <s v="CompShg"/>
    <s v="VinylSd"/>
    <s v="Gd"/>
    <s v="PConc"/>
    <s v="Gd"/>
    <s v="Gd"/>
    <n v="847"/>
    <s v="Ex"/>
    <s v="Y"/>
    <n v="1733"/>
    <n v="0"/>
    <n v="2.2999999999999998"/>
    <n v="3"/>
    <n v="1"/>
    <s v="Gd"/>
    <n v="7"/>
    <n v="1"/>
    <s v="Gd"/>
    <s v="BuiltIn"/>
    <s v="Fin"/>
    <n v="2"/>
    <n v="433"/>
    <s v="TA"/>
    <s v="Y"/>
    <n v="100"/>
    <n v="48"/>
    <n v="0"/>
    <n v="0"/>
    <n v="0"/>
    <n v="0"/>
    <s v="NA"/>
    <s v="NA"/>
    <n v="10"/>
    <x v="1"/>
    <s v="WD"/>
    <s v="Family"/>
    <x v="66"/>
  </r>
  <r>
    <n v="824"/>
    <n v="50"/>
    <x v="0"/>
    <n v="60"/>
    <n v="9900"/>
    <s v="Pave"/>
    <s v="Reg"/>
    <s v="Lvl"/>
    <s v="AllPub"/>
    <s v="Inside"/>
    <x v="23"/>
    <s v="Norm"/>
    <x v="0"/>
    <s v="1.5Fin"/>
    <n v="6"/>
    <x v="70"/>
    <n v="1950"/>
    <s v="Gable"/>
    <s v="CompShg"/>
    <s v="VinylSd"/>
    <s v="TA"/>
    <s v="BrkTil"/>
    <s v="TA"/>
    <s v="No"/>
    <n v="778"/>
    <s v="TA"/>
    <s v="Y"/>
    <n v="1489"/>
    <n v="0"/>
    <n v="2"/>
    <n v="3"/>
    <n v="1"/>
    <s v="TA"/>
    <n v="7"/>
    <n v="1"/>
    <s v="Gd"/>
    <s v="Detchd"/>
    <s v="Unf"/>
    <n v="1"/>
    <n v="240"/>
    <s v="TA"/>
    <s v="Y"/>
    <n v="335"/>
    <n v="0"/>
    <n v="0"/>
    <n v="0"/>
    <n v="0"/>
    <n v="0"/>
    <s v="NA"/>
    <s v="GdWo"/>
    <n v="7"/>
    <x v="3"/>
    <s v="WD"/>
    <s v="Normal"/>
    <x v="476"/>
  </r>
  <r>
    <n v="825"/>
    <n v="20"/>
    <x v="3"/>
    <n v="81"/>
    <n v="11216"/>
    <s v="Pave"/>
    <s v="Reg"/>
    <s v="Lvl"/>
    <s v="AllPub"/>
    <s v="Inside"/>
    <x v="5"/>
    <s v="Norm"/>
    <x v="0"/>
    <s v="1Story"/>
    <n v="8"/>
    <x v="13"/>
    <n v="2006"/>
    <s v="Gable"/>
    <s v="CompShg"/>
    <s v="VinylSd"/>
    <s v="Gd"/>
    <s v="PConc"/>
    <s v="Gd"/>
    <s v="No"/>
    <n v="1489"/>
    <s v="Ex"/>
    <s v="Y"/>
    <n v="1489"/>
    <n v="0"/>
    <n v="2"/>
    <n v="3"/>
    <n v="1"/>
    <s v="Gd"/>
    <n v="7"/>
    <n v="1"/>
    <s v="Gd"/>
    <s v="Attchd"/>
    <s v="RFn"/>
    <n v="2"/>
    <n v="776"/>
    <s v="TA"/>
    <s v="Y"/>
    <n v="0"/>
    <n v="140"/>
    <n v="0"/>
    <n v="0"/>
    <n v="0"/>
    <n v="0"/>
    <s v="NA"/>
    <s v="NA"/>
    <n v="6"/>
    <x v="2"/>
    <s v="New"/>
    <s v="Partial"/>
    <x v="477"/>
  </r>
  <r>
    <n v="826"/>
    <n v="20"/>
    <x v="0"/>
    <n v="114"/>
    <n v="14803"/>
    <s v="Pave"/>
    <s v="Reg"/>
    <s v="Lvl"/>
    <s v="AllPub"/>
    <s v="Inside"/>
    <x v="10"/>
    <s v="PosN"/>
    <x v="0"/>
    <s v="1Story"/>
    <n v="10"/>
    <x v="22"/>
    <n v="2008"/>
    <s v="Hip"/>
    <s v="CompShg"/>
    <s v="CmentBd"/>
    <s v="Ex"/>
    <s v="PConc"/>
    <s v="Ex"/>
    <s v="Av"/>
    <n v="2078"/>
    <s v="Ex"/>
    <s v="Y"/>
    <n v="2084"/>
    <n v="1"/>
    <n v="2"/>
    <n v="2"/>
    <n v="1"/>
    <s v="Ex"/>
    <n v="7"/>
    <n v="1"/>
    <s v="Gd"/>
    <s v="Attchd"/>
    <s v="Fin"/>
    <n v="3"/>
    <n v="1220"/>
    <s v="TA"/>
    <s v="Y"/>
    <n v="188"/>
    <n v="45"/>
    <n v="0"/>
    <n v="0"/>
    <n v="0"/>
    <n v="0"/>
    <s v="NA"/>
    <s v="NA"/>
    <n v="6"/>
    <x v="0"/>
    <s v="New"/>
    <s v="Partial"/>
    <x v="51"/>
  </r>
  <r>
    <n v="827"/>
    <n v="45"/>
    <x v="1"/>
    <n v="50"/>
    <n v="6130"/>
    <s v="Pave"/>
    <s v="Reg"/>
    <s v="Lvl"/>
    <s v="AllPub"/>
    <s v="Inside"/>
    <x v="8"/>
    <s v="Norm"/>
    <x v="0"/>
    <s v="1.5Unf"/>
    <n v="5"/>
    <x v="67"/>
    <n v="1950"/>
    <s v="Gable"/>
    <s v="CompShg"/>
    <s v="MetalSd"/>
    <s v="TA"/>
    <s v="BrkTil"/>
    <s v="TA"/>
    <s v="No"/>
    <n v="784"/>
    <s v="Gd"/>
    <s v="Y"/>
    <n v="784"/>
    <n v="1"/>
    <n v="1"/>
    <n v="2"/>
    <n v="1"/>
    <s v="Gd"/>
    <n v="5"/>
    <n v="0"/>
    <s v="NA"/>
    <s v="NA"/>
    <s v="NA"/>
    <n v="0"/>
    <n v="0"/>
    <s v="NA"/>
    <s v="Y"/>
    <n v="0"/>
    <n v="0"/>
    <n v="116"/>
    <n v="0"/>
    <n v="0"/>
    <n v="0"/>
    <s v="NA"/>
    <s v="NA"/>
    <n v="5"/>
    <x v="0"/>
    <s v="WD"/>
    <s v="Normal"/>
    <x v="129"/>
  </r>
  <r>
    <n v="828"/>
    <n v="20"/>
    <x v="0"/>
    <n v="65"/>
    <n v="8529"/>
    <s v="Pave"/>
    <s v="IR1"/>
    <s v="Lvl"/>
    <s v="AllPub"/>
    <s v="Inside"/>
    <x v="12"/>
    <s v="Norm"/>
    <x v="0"/>
    <s v="1Story"/>
    <n v="7"/>
    <x v="2"/>
    <n v="2001"/>
    <s v="Gable"/>
    <s v="CompShg"/>
    <s v="VinylSd"/>
    <s v="Gd"/>
    <s v="PConc"/>
    <s v="Gd"/>
    <s v="No"/>
    <n v="1454"/>
    <s v="Ex"/>
    <s v="Y"/>
    <n v="1434"/>
    <n v="0"/>
    <n v="2"/>
    <n v="3"/>
    <n v="1"/>
    <s v="Gd"/>
    <n v="6"/>
    <n v="1"/>
    <s v="TA"/>
    <s v="Attchd"/>
    <s v="RFn"/>
    <n v="2"/>
    <n v="527"/>
    <s v="TA"/>
    <s v="Y"/>
    <n v="290"/>
    <n v="39"/>
    <n v="0"/>
    <n v="0"/>
    <n v="0"/>
    <n v="0"/>
    <s v="NA"/>
    <s v="NA"/>
    <n v="4"/>
    <x v="3"/>
    <s v="WD"/>
    <s v="Normal"/>
    <x v="430"/>
  </r>
  <r>
    <n v="829"/>
    <n v="60"/>
    <x v="0"/>
    <s v="NA"/>
    <n v="28698"/>
    <s v="Pave"/>
    <s v="IR2"/>
    <s v="Low"/>
    <s v="AllPub"/>
    <s v="CulDSac"/>
    <x v="19"/>
    <s v="Norm"/>
    <x v="0"/>
    <s v="2Story"/>
    <n v="5"/>
    <x v="17"/>
    <n v="1967"/>
    <s v="Flat"/>
    <s v="Tar&amp;Grv"/>
    <s v="Plywood"/>
    <s v="TA"/>
    <s v="PConc"/>
    <s v="TA"/>
    <s v="Gd"/>
    <n v="1013"/>
    <s v="TA"/>
    <s v="Y"/>
    <n v="2126"/>
    <n v="0.3"/>
    <n v="2.2999999999999998"/>
    <n v="3"/>
    <n v="1"/>
    <s v="TA"/>
    <n v="7"/>
    <n v="0"/>
    <s v="NA"/>
    <s v="Attchd"/>
    <s v="Fin"/>
    <n v="2"/>
    <n v="538"/>
    <s v="TA"/>
    <s v="Y"/>
    <n v="486"/>
    <n v="0"/>
    <n v="0"/>
    <n v="225"/>
    <n v="0"/>
    <n v="0"/>
    <s v="NA"/>
    <s v="NA"/>
    <n v="6"/>
    <x v="3"/>
    <s v="WD"/>
    <s v="Abnorml"/>
    <x v="68"/>
  </r>
  <r>
    <n v="830"/>
    <n v="160"/>
    <x v="3"/>
    <n v="24"/>
    <n v="2544"/>
    <s v="Pave"/>
    <s v="Reg"/>
    <s v="Lvl"/>
    <s v="AllPub"/>
    <s v="Inside"/>
    <x v="5"/>
    <s v="Norm"/>
    <x v="4"/>
    <s v="2Story"/>
    <n v="7"/>
    <x v="11"/>
    <n v="2005"/>
    <s v="Gable"/>
    <s v="CompShg"/>
    <s v="MetalSd"/>
    <s v="Gd"/>
    <s v="PConc"/>
    <s v="Gd"/>
    <s v="No"/>
    <n v="600"/>
    <s v="Ex"/>
    <s v="Y"/>
    <n v="1223"/>
    <n v="0"/>
    <n v="2.2999999999999998"/>
    <n v="2"/>
    <n v="1"/>
    <s v="Gd"/>
    <n v="4"/>
    <n v="0"/>
    <s v="NA"/>
    <s v="Detchd"/>
    <s v="RFn"/>
    <n v="2"/>
    <n v="480"/>
    <s v="TA"/>
    <s v="Y"/>
    <n v="0"/>
    <n v="166"/>
    <n v="0"/>
    <n v="0"/>
    <n v="0"/>
    <n v="0"/>
    <s v="NA"/>
    <s v="NA"/>
    <n v="7"/>
    <x v="2"/>
    <s v="WD"/>
    <s v="Normal"/>
    <x v="478"/>
  </r>
  <r>
    <n v="831"/>
    <n v="20"/>
    <x v="0"/>
    <n v="80"/>
    <n v="11900"/>
    <s v="Pave"/>
    <s v="IR1"/>
    <s v="Lvl"/>
    <s v="AllPub"/>
    <s v="Corner"/>
    <x v="11"/>
    <s v="Norm"/>
    <x v="0"/>
    <s v="1Story"/>
    <n v="6"/>
    <x v="24"/>
    <n v="1957"/>
    <s v="Gable"/>
    <s v="CompShg"/>
    <s v="HdBoard"/>
    <s v="TA"/>
    <s v="CBlock"/>
    <s v="TA"/>
    <s v="No"/>
    <n v="1392"/>
    <s v="TA"/>
    <s v="Y"/>
    <n v="1392"/>
    <n v="1"/>
    <n v="1.3"/>
    <n v="3"/>
    <n v="1"/>
    <s v="TA"/>
    <n v="6"/>
    <n v="2"/>
    <s v="Gd"/>
    <s v="Attchd"/>
    <s v="RFn"/>
    <n v="2"/>
    <n v="458"/>
    <s v="TA"/>
    <s v="Y"/>
    <n v="0"/>
    <n v="0"/>
    <n v="0"/>
    <n v="192"/>
    <n v="0"/>
    <n v="0"/>
    <s v="NA"/>
    <s v="NA"/>
    <n v="6"/>
    <x v="0"/>
    <s v="WD"/>
    <s v="Normal"/>
    <x v="120"/>
  </r>
  <r>
    <n v="832"/>
    <n v="160"/>
    <x v="3"/>
    <n v="30"/>
    <n v="3180"/>
    <s v="Pave"/>
    <s v="Reg"/>
    <s v="Lvl"/>
    <s v="AllPub"/>
    <s v="Inside"/>
    <x v="5"/>
    <s v="Norm"/>
    <x v="3"/>
    <s v="2Story"/>
    <n v="7"/>
    <x v="11"/>
    <n v="2005"/>
    <s v="Gable"/>
    <s v="CompShg"/>
    <s v="MetalSd"/>
    <s v="TA"/>
    <s v="PConc"/>
    <s v="Gd"/>
    <s v="No"/>
    <n v="600"/>
    <s v="Ex"/>
    <s v="Y"/>
    <n v="1200"/>
    <n v="0"/>
    <n v="2.2999999999999998"/>
    <n v="2"/>
    <n v="1"/>
    <s v="Gd"/>
    <n v="4"/>
    <n v="0"/>
    <s v="NA"/>
    <s v="Detchd"/>
    <s v="RFn"/>
    <n v="2"/>
    <n v="480"/>
    <s v="TA"/>
    <s v="Y"/>
    <n v="0"/>
    <n v="166"/>
    <n v="0"/>
    <n v="0"/>
    <n v="0"/>
    <n v="0"/>
    <s v="NA"/>
    <s v="NA"/>
    <n v="6"/>
    <x v="2"/>
    <s v="WD"/>
    <s v="Normal"/>
    <x v="196"/>
  </r>
  <r>
    <n v="833"/>
    <n v="60"/>
    <x v="0"/>
    <n v="44"/>
    <n v="9548"/>
    <s v="Pave"/>
    <s v="IR1"/>
    <s v="Lvl"/>
    <s v="AllPub"/>
    <s v="CulDSac"/>
    <x v="0"/>
    <s v="Norm"/>
    <x v="0"/>
    <s v="2Story"/>
    <n v="7"/>
    <x v="0"/>
    <n v="2003"/>
    <s v="Gable"/>
    <s v="CompShg"/>
    <s v="VinylSd"/>
    <s v="Gd"/>
    <s v="PConc"/>
    <s v="Gd"/>
    <s v="No"/>
    <n v="941"/>
    <s v="Ex"/>
    <s v="Y"/>
    <n v="1829"/>
    <n v="1"/>
    <n v="2.2999999999999998"/>
    <n v="3"/>
    <n v="1"/>
    <s v="Gd"/>
    <n v="7"/>
    <n v="1"/>
    <s v="TA"/>
    <s v="Attchd"/>
    <s v="RFn"/>
    <n v="2"/>
    <n v="613"/>
    <s v="TA"/>
    <s v="Y"/>
    <n v="192"/>
    <n v="39"/>
    <n v="0"/>
    <n v="0"/>
    <n v="0"/>
    <n v="0"/>
    <s v="NA"/>
    <s v="NA"/>
    <n v="1"/>
    <x v="4"/>
    <s v="WD"/>
    <s v="Normal"/>
    <x v="479"/>
  </r>
  <r>
    <n v="834"/>
    <n v="20"/>
    <x v="0"/>
    <n v="100"/>
    <n v="10004"/>
    <s v="Pave"/>
    <s v="Reg"/>
    <s v="Lvl"/>
    <s v="AllPub"/>
    <s v="Inside"/>
    <x v="11"/>
    <s v="Norm"/>
    <x v="0"/>
    <s v="1Story"/>
    <n v="6"/>
    <x v="39"/>
    <n v="1964"/>
    <s v="Gable"/>
    <s v="CompShg"/>
    <s v="Plywood"/>
    <s v="TA"/>
    <s v="CBlock"/>
    <s v="TA"/>
    <s v="No"/>
    <n v="1516"/>
    <s v="TA"/>
    <s v="Y"/>
    <n v="1516"/>
    <n v="0"/>
    <n v="1.3"/>
    <n v="3"/>
    <n v="1"/>
    <s v="TA"/>
    <n v="6"/>
    <n v="0"/>
    <s v="NA"/>
    <s v="Attchd"/>
    <s v="RFn"/>
    <n v="2"/>
    <n v="472"/>
    <s v="TA"/>
    <s v="Y"/>
    <n v="0"/>
    <n v="0"/>
    <n v="0"/>
    <n v="152"/>
    <n v="0"/>
    <n v="0"/>
    <s v="NA"/>
    <s v="NA"/>
    <n v="2"/>
    <x v="3"/>
    <s v="WD"/>
    <s v="Normal"/>
    <x v="214"/>
  </r>
  <r>
    <n v="835"/>
    <n v="20"/>
    <x v="0"/>
    <n v="75"/>
    <n v="7875"/>
    <s v="Pave"/>
    <s v="Reg"/>
    <s v="Lvl"/>
    <s v="AllPub"/>
    <s v="Inside"/>
    <x v="11"/>
    <s v="Norm"/>
    <x v="0"/>
    <s v="1Story"/>
    <n v="5"/>
    <x v="53"/>
    <n v="1961"/>
    <s v="Gable"/>
    <s v="CompShg"/>
    <s v="VinylSd"/>
    <s v="TA"/>
    <s v="CBlock"/>
    <s v="TA"/>
    <s v="No"/>
    <n v="1144"/>
    <s v="Gd"/>
    <s v="Y"/>
    <n v="1144"/>
    <n v="1"/>
    <n v="1"/>
    <n v="3"/>
    <n v="1"/>
    <s v="TA"/>
    <n v="6"/>
    <n v="0"/>
    <s v="NA"/>
    <s v="Attchd"/>
    <s v="Unf"/>
    <n v="2"/>
    <n v="456"/>
    <s v="TA"/>
    <s v="Y"/>
    <n v="0"/>
    <n v="0"/>
    <n v="0"/>
    <n v="0"/>
    <n v="0"/>
    <n v="0"/>
    <s v="NA"/>
    <s v="GdWo"/>
    <n v="9"/>
    <x v="0"/>
    <s v="WD"/>
    <s v="Normal"/>
    <x v="480"/>
  </r>
  <r>
    <n v="836"/>
    <n v="20"/>
    <x v="0"/>
    <n v="60"/>
    <n v="9600"/>
    <s v="Pave"/>
    <s v="Reg"/>
    <s v="Lvl"/>
    <s v="AllPub"/>
    <s v="Inside"/>
    <x v="9"/>
    <s v="Norm"/>
    <x v="0"/>
    <s v="1Story"/>
    <n v="4"/>
    <x v="52"/>
    <n v="1995"/>
    <s v="Gable"/>
    <s v="CompShg"/>
    <s v="HdBoard"/>
    <s v="TA"/>
    <s v="CBlock"/>
    <s v="Gd"/>
    <s v="No"/>
    <n v="1067"/>
    <s v="TA"/>
    <s v="Y"/>
    <n v="1067"/>
    <n v="0"/>
    <n v="2"/>
    <n v="2"/>
    <n v="1"/>
    <s v="Gd"/>
    <n v="4"/>
    <n v="0"/>
    <s v="NA"/>
    <s v="Attchd"/>
    <s v="Unf"/>
    <n v="2"/>
    <n v="436"/>
    <s v="TA"/>
    <s v="Y"/>
    <n v="290"/>
    <n v="0"/>
    <n v="0"/>
    <n v="0"/>
    <n v="0"/>
    <n v="0"/>
    <s v="NA"/>
    <s v="NA"/>
    <n v="2"/>
    <x v="4"/>
    <s v="WD"/>
    <s v="Normal"/>
    <x v="113"/>
  </r>
  <r>
    <n v="837"/>
    <n v="30"/>
    <x v="1"/>
    <n v="90"/>
    <n v="8100"/>
    <s v="Pave"/>
    <s v="Reg"/>
    <s v="Lvl"/>
    <s v="AllPub"/>
    <s v="Inside"/>
    <x v="7"/>
    <s v="Norm"/>
    <x v="0"/>
    <s v="1Story"/>
    <n v="5"/>
    <x v="47"/>
    <n v="1973"/>
    <s v="Gable"/>
    <s v="CompShg"/>
    <s v="VinylSd"/>
    <s v="TA"/>
    <s v="BrkTil"/>
    <s v="TA"/>
    <s v="No"/>
    <n v="1559"/>
    <s v="Gd"/>
    <s v="Y"/>
    <n v="1559"/>
    <n v="1"/>
    <n v="1"/>
    <n v="2"/>
    <n v="1"/>
    <s v="TA"/>
    <n v="5"/>
    <n v="0"/>
    <s v="NA"/>
    <s v="Detchd"/>
    <s v="Unf"/>
    <n v="2"/>
    <n v="812"/>
    <s v="TA"/>
    <s v="Y"/>
    <n v="0"/>
    <n v="116"/>
    <n v="230"/>
    <n v="0"/>
    <n v="0"/>
    <n v="0"/>
    <s v="NA"/>
    <s v="GdWo"/>
    <n v="6"/>
    <x v="1"/>
    <s v="COD"/>
    <s v="Normal"/>
    <x v="75"/>
  </r>
  <r>
    <n v="838"/>
    <n v="160"/>
    <x v="1"/>
    <n v="21"/>
    <n v="1680"/>
    <s v="Pave"/>
    <s v="Reg"/>
    <s v="Lvl"/>
    <s v="AllPub"/>
    <s v="Inside"/>
    <x v="22"/>
    <s v="Norm"/>
    <x v="4"/>
    <s v="2Story"/>
    <n v="6"/>
    <x v="7"/>
    <n v="1973"/>
    <s v="Gable"/>
    <s v="CompShg"/>
    <s v="HdBoard"/>
    <s v="TA"/>
    <s v="CBlock"/>
    <s v="TA"/>
    <s v="No"/>
    <n v="483"/>
    <s v="TA"/>
    <s v="Y"/>
    <n v="987"/>
    <n v="1"/>
    <n v="1.3"/>
    <n v="2"/>
    <n v="1"/>
    <s v="TA"/>
    <n v="5"/>
    <n v="0"/>
    <s v="NA"/>
    <s v="Detchd"/>
    <s v="Unf"/>
    <n v="1"/>
    <n v="264"/>
    <s v="TA"/>
    <s v="Y"/>
    <n v="0"/>
    <n v="0"/>
    <n v="0"/>
    <n v="0"/>
    <n v="0"/>
    <n v="0"/>
    <s v="NA"/>
    <s v="NA"/>
    <n v="11"/>
    <x v="0"/>
    <s v="WD"/>
    <s v="Normal"/>
    <x v="98"/>
  </r>
  <r>
    <n v="839"/>
    <n v="20"/>
    <x v="0"/>
    <n v="75"/>
    <n v="9525"/>
    <s v="Pave"/>
    <s v="Reg"/>
    <s v="Lvl"/>
    <s v="AllPub"/>
    <s v="Inside"/>
    <x v="0"/>
    <s v="Norm"/>
    <x v="0"/>
    <s v="1Story"/>
    <n v="5"/>
    <x v="49"/>
    <n v="2006"/>
    <s v="Gable"/>
    <s v="CompShg"/>
    <s v="VinylSd"/>
    <s v="TA"/>
    <s v="PConc"/>
    <s v="Gd"/>
    <s v="No"/>
    <n v="1099"/>
    <s v="Ex"/>
    <s v="Y"/>
    <n v="1099"/>
    <n v="0"/>
    <n v="1.3"/>
    <n v="3"/>
    <n v="1"/>
    <s v="Gd"/>
    <n v="6"/>
    <n v="0"/>
    <s v="NA"/>
    <s v="Attchd"/>
    <s v="Unf"/>
    <n v="1"/>
    <n v="352"/>
    <s v="TA"/>
    <s v="Y"/>
    <n v="278"/>
    <n v="0"/>
    <n v="0"/>
    <n v="0"/>
    <n v="0"/>
    <n v="0"/>
    <s v="NA"/>
    <s v="NA"/>
    <n v="6"/>
    <x v="0"/>
    <s v="WD"/>
    <s v="Normal"/>
    <x v="12"/>
  </r>
  <r>
    <n v="840"/>
    <n v="50"/>
    <x v="0"/>
    <n v="70"/>
    <n v="11767"/>
    <s v="Pave"/>
    <s v="Reg"/>
    <s v="Lvl"/>
    <s v="AllPub"/>
    <s v="Inside"/>
    <x v="15"/>
    <s v="Norm"/>
    <x v="0"/>
    <s v="1.5Fin"/>
    <n v="5"/>
    <x v="94"/>
    <n v="1995"/>
    <s v="Gable"/>
    <s v="CompShg"/>
    <s v="MetalSd"/>
    <s v="TA"/>
    <s v="CBlock"/>
    <s v="TA"/>
    <s v="No"/>
    <n v="768"/>
    <s v="Ex"/>
    <s v="Y"/>
    <n v="1200"/>
    <n v="0"/>
    <n v="1"/>
    <n v="3"/>
    <n v="1"/>
    <s v="TA"/>
    <n v="6"/>
    <n v="0"/>
    <s v="NA"/>
    <s v="Detchd"/>
    <s v="Unf"/>
    <n v="1"/>
    <n v="240"/>
    <s v="TA"/>
    <s v="Y"/>
    <n v="0"/>
    <n v="0"/>
    <n v="0"/>
    <n v="0"/>
    <n v="0"/>
    <n v="0"/>
    <s v="NA"/>
    <s v="NA"/>
    <n v="5"/>
    <x v="0"/>
    <s v="WD"/>
    <s v="Normal"/>
    <x v="431"/>
  </r>
  <r>
    <n v="841"/>
    <n v="70"/>
    <x v="4"/>
    <s v="NA"/>
    <n v="12155"/>
    <s v="Pave"/>
    <s v="IR1"/>
    <s v="Lvl"/>
    <s v="AllPub"/>
    <s v="Inside"/>
    <x v="23"/>
    <s v="Norm"/>
    <x v="0"/>
    <s v="2Story"/>
    <n v="6"/>
    <x v="82"/>
    <n v="1950"/>
    <s v="Gable"/>
    <s v="CompShg"/>
    <s v="Wd Sdng"/>
    <s v="TA"/>
    <s v="BrkTil"/>
    <s v="TA"/>
    <s v="No"/>
    <n v="672"/>
    <s v="TA"/>
    <s v="N"/>
    <n v="1482"/>
    <n v="0"/>
    <n v="2"/>
    <n v="4"/>
    <n v="1"/>
    <s v="Fa"/>
    <n v="7"/>
    <n v="0"/>
    <s v="NA"/>
    <s v="Detchd"/>
    <s v="Unf"/>
    <n v="1"/>
    <n v="400"/>
    <s v="TA"/>
    <s v="P"/>
    <n v="0"/>
    <n v="0"/>
    <n v="254"/>
    <n v="0"/>
    <n v="0"/>
    <n v="0"/>
    <s v="NA"/>
    <s v="NA"/>
    <n v="3"/>
    <x v="0"/>
    <s v="WD"/>
    <s v="Normal"/>
    <x v="3"/>
  </r>
  <r>
    <n v="842"/>
    <n v="70"/>
    <x v="1"/>
    <n v="60"/>
    <n v="10440"/>
    <s v="Pave"/>
    <s v="Reg"/>
    <s v="Lvl"/>
    <s v="AllPub"/>
    <s v="Inside"/>
    <x v="7"/>
    <s v="Norm"/>
    <x v="0"/>
    <s v="2Story"/>
    <n v="5"/>
    <x v="105"/>
    <n v="2002"/>
    <s v="Gable"/>
    <s v="CompShg"/>
    <s v="MetalSd"/>
    <s v="TA"/>
    <s v="PConc"/>
    <s v="TA"/>
    <s v="No"/>
    <n v="650"/>
    <s v="Gd"/>
    <s v="Y"/>
    <n v="1539"/>
    <n v="0"/>
    <n v="2"/>
    <n v="3"/>
    <n v="1"/>
    <s v="Gd"/>
    <n v="8"/>
    <n v="1"/>
    <s v="Po"/>
    <s v="Detchd"/>
    <s v="Unf"/>
    <n v="2"/>
    <n v="686"/>
    <s v="Gd"/>
    <s v="P"/>
    <n v="70"/>
    <n v="78"/>
    <n v="68"/>
    <n v="0"/>
    <n v="0"/>
    <n v="0"/>
    <s v="NA"/>
    <s v="NA"/>
    <n v="6"/>
    <x v="0"/>
    <s v="WD"/>
    <s v="Normal"/>
    <x v="248"/>
  </r>
  <r>
    <n v="843"/>
    <n v="80"/>
    <x v="0"/>
    <n v="82"/>
    <n v="9020"/>
    <s v="Pave"/>
    <s v="Reg"/>
    <s v="Lvl"/>
    <s v="AllPub"/>
    <s v="Inside"/>
    <x v="11"/>
    <s v="Norm"/>
    <x v="0"/>
    <s v="SLvl"/>
    <n v="6"/>
    <x v="27"/>
    <n v="1966"/>
    <s v="Gable"/>
    <s v="CompShg"/>
    <s v="HdBoard"/>
    <s v="TA"/>
    <s v="CBlock"/>
    <s v="TA"/>
    <s v="Gd"/>
    <n v="1127"/>
    <s v="TA"/>
    <s v="Y"/>
    <n v="1165"/>
    <n v="1"/>
    <n v="1.3"/>
    <n v="3"/>
    <n v="1"/>
    <s v="TA"/>
    <n v="6"/>
    <n v="0"/>
    <s v="NA"/>
    <s v="Attchd"/>
    <s v="RFn"/>
    <n v="2"/>
    <n v="490"/>
    <s v="Gd"/>
    <s v="Y"/>
    <n v="0"/>
    <n v="129"/>
    <n v="0"/>
    <n v="0"/>
    <n v="0"/>
    <n v="0"/>
    <s v="NA"/>
    <s v="GdPrv"/>
    <n v="5"/>
    <x v="0"/>
    <s v="WD"/>
    <s v="Normal"/>
    <x v="481"/>
  </r>
  <r>
    <n v="844"/>
    <n v="90"/>
    <x v="0"/>
    <n v="80"/>
    <n v="8000"/>
    <s v="Pave"/>
    <s v="Reg"/>
    <s v="Lvl"/>
    <s v="AllPub"/>
    <s v="Corner"/>
    <x v="11"/>
    <s v="Artery"/>
    <x v="2"/>
    <s v="1Story"/>
    <n v="5"/>
    <x v="53"/>
    <n v="1961"/>
    <s v="Gable"/>
    <s v="CompShg"/>
    <s v="BrkFace"/>
    <s v="TA"/>
    <s v="CBlock"/>
    <s v="TA"/>
    <s v="No"/>
    <n v="1800"/>
    <s v="Ex"/>
    <s v="N"/>
    <n v="1800"/>
    <n v="0"/>
    <n v="2"/>
    <n v="6"/>
    <n v="2"/>
    <s v="TA"/>
    <n v="10"/>
    <n v="0"/>
    <s v="NA"/>
    <s v="NA"/>
    <s v="NA"/>
    <n v="0"/>
    <n v="0"/>
    <s v="NA"/>
    <s v="Y"/>
    <n v="0"/>
    <n v="0"/>
    <n v="0"/>
    <n v="0"/>
    <n v="0"/>
    <n v="0"/>
    <s v="NA"/>
    <s v="NA"/>
    <n v="7"/>
    <x v="1"/>
    <s v="WD"/>
    <s v="Normal"/>
    <x v="42"/>
  </r>
  <r>
    <n v="845"/>
    <n v="50"/>
    <x v="1"/>
    <n v="100"/>
    <n v="12665"/>
    <s v="Pave"/>
    <s v="IR1"/>
    <s v="Lvl"/>
    <s v="AllPub"/>
    <s v="Inside"/>
    <x v="7"/>
    <s v="Artery"/>
    <x v="0"/>
    <s v="1.5Fin"/>
    <n v="5"/>
    <x v="3"/>
    <n v="1950"/>
    <s v="Gable"/>
    <s v="CompShg"/>
    <s v="Wd Sdng"/>
    <s v="TA"/>
    <s v="BrkTil"/>
    <s v="TA"/>
    <s v="Mn"/>
    <n v="876"/>
    <s v="Gd"/>
    <s v="Y"/>
    <n v="1416"/>
    <n v="0"/>
    <n v="1.3"/>
    <n v="4"/>
    <n v="1"/>
    <s v="TA"/>
    <n v="7"/>
    <n v="1"/>
    <s v="Gd"/>
    <s v="Detchd"/>
    <s v="Unf"/>
    <n v="3"/>
    <n v="720"/>
    <s v="TA"/>
    <s v="Y"/>
    <n v="418"/>
    <n v="0"/>
    <n v="194"/>
    <n v="0"/>
    <n v="0"/>
    <n v="0"/>
    <s v="NA"/>
    <s v="NA"/>
    <n v="6"/>
    <x v="0"/>
    <s v="WD"/>
    <s v="Normal"/>
    <x v="110"/>
  </r>
  <r>
    <n v="846"/>
    <n v="85"/>
    <x v="0"/>
    <s v="NA"/>
    <n v="16647"/>
    <s v="Pave"/>
    <s v="IR1"/>
    <s v="Lvl"/>
    <s v="AllPub"/>
    <s v="CulDSac"/>
    <x v="9"/>
    <s v="RRAe"/>
    <x v="0"/>
    <s v="SFoyer"/>
    <n v="5"/>
    <x v="34"/>
    <n v="1981"/>
    <s v="Gable"/>
    <s v="CompShg"/>
    <s v="HdBoard"/>
    <s v="TA"/>
    <s v="CBlock"/>
    <s v="Gd"/>
    <s v="Gd"/>
    <n v="1390"/>
    <s v="TA"/>
    <s v="Y"/>
    <n v="1701"/>
    <n v="1"/>
    <n v="2"/>
    <n v="3"/>
    <n v="1"/>
    <s v="TA"/>
    <n v="6"/>
    <n v="2"/>
    <s v="TA"/>
    <s v="Basment"/>
    <s v="Fin"/>
    <n v="2"/>
    <n v="611"/>
    <s v="TA"/>
    <s v="Y"/>
    <n v="0"/>
    <n v="0"/>
    <n v="0"/>
    <n v="0"/>
    <n v="0"/>
    <n v="0"/>
    <s v="NA"/>
    <s v="NA"/>
    <n v="1"/>
    <x v="1"/>
    <s v="WD"/>
    <s v="Normal"/>
    <x v="118"/>
  </r>
  <r>
    <n v="847"/>
    <n v="60"/>
    <x v="0"/>
    <n v="75"/>
    <n v="9317"/>
    <s v="Pave"/>
    <s v="Reg"/>
    <s v="Lvl"/>
    <s v="AllPub"/>
    <s v="Inside"/>
    <x v="12"/>
    <s v="Norm"/>
    <x v="0"/>
    <s v="2Story"/>
    <n v="7"/>
    <x v="5"/>
    <n v="1993"/>
    <s v="Gable"/>
    <s v="CompShg"/>
    <s v="HdBoard"/>
    <s v="Gd"/>
    <s v="PConc"/>
    <s v="Gd"/>
    <s v="No"/>
    <n v="740"/>
    <s v="Ex"/>
    <s v="Y"/>
    <n v="1775"/>
    <n v="1"/>
    <n v="2.2999999999999998"/>
    <n v="3"/>
    <n v="1"/>
    <s v="Gd"/>
    <n v="7"/>
    <n v="1"/>
    <s v="TA"/>
    <s v="Attchd"/>
    <s v="Unf"/>
    <n v="2"/>
    <n v="425"/>
    <s v="TA"/>
    <s v="Y"/>
    <n v="234"/>
    <n v="72"/>
    <n v="192"/>
    <n v="0"/>
    <n v="0"/>
    <n v="0"/>
    <s v="NA"/>
    <s v="NA"/>
    <n v="7"/>
    <x v="3"/>
    <s v="WD"/>
    <s v="Normal"/>
    <x v="423"/>
  </r>
  <r>
    <n v="848"/>
    <n v="20"/>
    <x v="0"/>
    <n v="36"/>
    <n v="15523"/>
    <s v="Pave"/>
    <s v="IR1"/>
    <s v="Lvl"/>
    <s v="AllPub"/>
    <s v="CulDSac"/>
    <x v="0"/>
    <s v="Norm"/>
    <x v="0"/>
    <s v="1Story"/>
    <n v="5"/>
    <x v="41"/>
    <n v="1972"/>
    <s v="Gable"/>
    <s v="CompShg"/>
    <s v="Plywood"/>
    <s v="TA"/>
    <s v="CBlock"/>
    <s v="TA"/>
    <s v="Av"/>
    <n v="864"/>
    <s v="Ex"/>
    <s v="Y"/>
    <n v="864"/>
    <n v="1"/>
    <n v="1"/>
    <n v="3"/>
    <n v="1"/>
    <s v="TA"/>
    <n v="5"/>
    <n v="1"/>
    <s v="Fa"/>
    <s v="Attchd"/>
    <s v="Unf"/>
    <n v="1"/>
    <n v="338"/>
    <s v="TA"/>
    <s v="Y"/>
    <n v="0"/>
    <n v="0"/>
    <n v="0"/>
    <n v="0"/>
    <n v="0"/>
    <n v="0"/>
    <s v="NA"/>
    <s v="NA"/>
    <n v="8"/>
    <x v="3"/>
    <s v="WD"/>
    <s v="Normal"/>
    <x v="482"/>
  </r>
  <r>
    <n v="849"/>
    <n v="50"/>
    <x v="0"/>
    <n v="75"/>
    <n v="45600"/>
    <s v="Pave"/>
    <s v="IR2"/>
    <s v="Bnk"/>
    <s v="AllPub"/>
    <s v="Inside"/>
    <x v="19"/>
    <s v="Norm"/>
    <x v="0"/>
    <s v="1.5Fin"/>
    <n v="6"/>
    <x v="75"/>
    <n v="1997"/>
    <s v="Gable"/>
    <s v="CompShg"/>
    <s v="Wd Sdng"/>
    <s v="TA"/>
    <s v="BrkTil"/>
    <s v="TA"/>
    <s v="No"/>
    <n v="907"/>
    <s v="TA"/>
    <s v="Y"/>
    <n v="2358"/>
    <n v="0"/>
    <n v="3"/>
    <n v="5"/>
    <n v="1"/>
    <s v="TA"/>
    <n v="10"/>
    <n v="1"/>
    <s v="Gd"/>
    <s v="Detchd"/>
    <s v="Unf"/>
    <n v="2"/>
    <n v="360"/>
    <s v="Fa"/>
    <s v="Y"/>
    <n v="486"/>
    <n v="40"/>
    <n v="0"/>
    <n v="175"/>
    <n v="0"/>
    <n v="0"/>
    <s v="NA"/>
    <s v="NA"/>
    <n v="9"/>
    <x v="0"/>
    <s v="WD"/>
    <s v="Normal"/>
    <x v="270"/>
  </r>
  <r>
    <n v="850"/>
    <n v="80"/>
    <x v="0"/>
    <n v="80"/>
    <n v="9600"/>
    <s v="Pave"/>
    <s v="Reg"/>
    <s v="Lvl"/>
    <s v="AllPub"/>
    <s v="FR2"/>
    <x v="1"/>
    <s v="Feedr"/>
    <x v="0"/>
    <s v="SLvl"/>
    <n v="6"/>
    <x v="1"/>
    <n v="1994"/>
    <s v="Hip"/>
    <s v="CompShg"/>
    <s v="Plywood"/>
    <s v="Gd"/>
    <s v="CBlock"/>
    <s v="TA"/>
    <s v="No"/>
    <n v="528"/>
    <s v="Ex"/>
    <s v="Y"/>
    <n v="1855"/>
    <n v="0"/>
    <n v="2.2999999999999998"/>
    <n v="3"/>
    <n v="1"/>
    <s v="TA"/>
    <n v="7"/>
    <n v="1"/>
    <s v="TA"/>
    <s v="Attchd"/>
    <s v="RFn"/>
    <n v="2"/>
    <n v="512"/>
    <s v="TA"/>
    <s v="Y"/>
    <n v="113"/>
    <n v="100"/>
    <n v="0"/>
    <n v="0"/>
    <n v="0"/>
    <n v="0"/>
    <s v="NA"/>
    <s v="NA"/>
    <n v="8"/>
    <x v="1"/>
    <s v="WD"/>
    <s v="Normal"/>
    <x v="313"/>
  </r>
  <r>
    <n v="851"/>
    <n v="120"/>
    <x v="1"/>
    <n v="36"/>
    <n v="4435"/>
    <s v="Pave"/>
    <s v="Reg"/>
    <s v="Lvl"/>
    <s v="AllPub"/>
    <s v="Inside"/>
    <x v="0"/>
    <s v="Norm"/>
    <x v="3"/>
    <s v="1Story"/>
    <n v="6"/>
    <x v="0"/>
    <n v="2003"/>
    <s v="Gable"/>
    <s v="CompShg"/>
    <s v="VinylSd"/>
    <s v="Gd"/>
    <s v="PConc"/>
    <s v="Gd"/>
    <s v="Av"/>
    <n v="848"/>
    <s v="Ex"/>
    <s v="Y"/>
    <n v="848"/>
    <n v="1"/>
    <n v="1"/>
    <n v="1"/>
    <n v="1"/>
    <s v="Gd"/>
    <n v="3"/>
    <n v="0"/>
    <s v="NA"/>
    <s v="Attchd"/>
    <s v="Fin"/>
    <n v="2"/>
    <n v="420"/>
    <s v="TA"/>
    <s v="Y"/>
    <n v="140"/>
    <n v="0"/>
    <n v="0"/>
    <n v="0"/>
    <n v="0"/>
    <n v="0"/>
    <s v="NA"/>
    <s v="NA"/>
    <n v="11"/>
    <x v="1"/>
    <s v="WD"/>
    <s v="Normal"/>
    <x v="364"/>
  </r>
  <r>
    <n v="852"/>
    <n v="120"/>
    <x v="0"/>
    <s v="NA"/>
    <n v="3196"/>
    <s v="Pave"/>
    <s v="Reg"/>
    <s v="Lvl"/>
    <s v="AllPub"/>
    <s v="Inside"/>
    <x v="21"/>
    <s v="Norm"/>
    <x v="3"/>
    <s v="1Story"/>
    <n v="8"/>
    <x v="0"/>
    <n v="2003"/>
    <s v="Gable"/>
    <s v="CompShg"/>
    <s v="VinylSd"/>
    <s v="Gd"/>
    <s v="PConc"/>
    <s v="Gd"/>
    <s v="Gd"/>
    <n v="1273"/>
    <s v="Ex"/>
    <s v="Y"/>
    <n v="1456"/>
    <n v="0"/>
    <n v="2"/>
    <n v="2"/>
    <n v="1"/>
    <s v="Gd"/>
    <n v="7"/>
    <n v="1"/>
    <s v="TA"/>
    <s v="Attchd"/>
    <s v="Fin"/>
    <n v="2"/>
    <n v="400"/>
    <s v="TA"/>
    <s v="Y"/>
    <n v="143"/>
    <n v="20"/>
    <n v="0"/>
    <n v="0"/>
    <n v="0"/>
    <n v="0"/>
    <s v="NA"/>
    <s v="NA"/>
    <n v="5"/>
    <x v="2"/>
    <s v="WD"/>
    <s v="Normal"/>
    <x v="141"/>
  </r>
  <r>
    <n v="853"/>
    <n v="75"/>
    <x v="0"/>
    <n v="53"/>
    <n v="7128"/>
    <s v="Pave"/>
    <s v="Reg"/>
    <s v="Lvl"/>
    <s v="AllPub"/>
    <s v="Inside"/>
    <x v="2"/>
    <s v="Norm"/>
    <x v="0"/>
    <s v="2.5Unf"/>
    <n v="7"/>
    <x v="71"/>
    <n v="1950"/>
    <s v="Gable"/>
    <s v="CompShg"/>
    <s v="MetalSd"/>
    <s v="TA"/>
    <s v="CBlock"/>
    <s v="TA"/>
    <s v="No"/>
    <n v="918"/>
    <s v="Gd"/>
    <s v="Y"/>
    <n v="1646"/>
    <n v="0"/>
    <n v="2"/>
    <n v="4"/>
    <n v="1"/>
    <s v="TA"/>
    <n v="7"/>
    <n v="2"/>
    <s v="Gd"/>
    <s v="Detchd"/>
    <s v="Unf"/>
    <n v="1"/>
    <n v="240"/>
    <s v="TA"/>
    <s v="Y"/>
    <n v="0"/>
    <n v="0"/>
    <n v="0"/>
    <n v="126"/>
    <n v="0"/>
    <n v="0"/>
    <s v="NA"/>
    <s v="MnPrv"/>
    <n v="8"/>
    <x v="1"/>
    <s v="WD"/>
    <s v="Normal"/>
    <x v="323"/>
  </r>
  <r>
    <n v="854"/>
    <n v="80"/>
    <x v="0"/>
    <s v="NA"/>
    <n v="12095"/>
    <s v="Pave"/>
    <s v="IR1"/>
    <s v="Lvl"/>
    <s v="AllPub"/>
    <s v="Corner"/>
    <x v="11"/>
    <s v="Norm"/>
    <x v="0"/>
    <s v="SLvl"/>
    <n v="6"/>
    <x v="39"/>
    <n v="1964"/>
    <s v="Gable"/>
    <s v="CompShg"/>
    <s v="HdBoard"/>
    <s v="TA"/>
    <s v="CBlock"/>
    <s v="TA"/>
    <s v="Gd"/>
    <n v="1127"/>
    <s v="TA"/>
    <s v="Y"/>
    <n v="1445"/>
    <n v="0"/>
    <n v="1.3"/>
    <n v="3"/>
    <n v="1"/>
    <s v="TA"/>
    <n v="7"/>
    <n v="1"/>
    <s v="Fa"/>
    <s v="Attchd"/>
    <s v="RFn"/>
    <n v="2"/>
    <n v="645"/>
    <s v="TA"/>
    <s v="Y"/>
    <n v="180"/>
    <n v="0"/>
    <n v="0"/>
    <n v="0"/>
    <n v="0"/>
    <n v="0"/>
    <s v="NA"/>
    <s v="MnPrv"/>
    <n v="8"/>
    <x v="3"/>
    <s v="WD"/>
    <s v="Normal"/>
    <x v="58"/>
  </r>
  <r>
    <n v="855"/>
    <n v="20"/>
    <x v="0"/>
    <n v="102"/>
    <n v="17920"/>
    <s v="Pave"/>
    <s v="Reg"/>
    <s v="Lvl"/>
    <s v="AllPub"/>
    <s v="Inside"/>
    <x v="9"/>
    <s v="Norm"/>
    <x v="0"/>
    <s v="1Story"/>
    <n v="5"/>
    <x v="32"/>
    <n v="1974"/>
    <s v="Hip"/>
    <s v="CompShg"/>
    <s v="Plywood"/>
    <s v="TA"/>
    <s v="CBlock"/>
    <s v="TA"/>
    <s v="Mn"/>
    <n v="1763"/>
    <s v="TA"/>
    <s v="Y"/>
    <n v="1779"/>
    <n v="1"/>
    <n v="1.3"/>
    <n v="3"/>
    <n v="1"/>
    <s v="TA"/>
    <n v="6"/>
    <n v="1"/>
    <s v="Gd"/>
    <s v="Attchd"/>
    <s v="Unf"/>
    <n v="2"/>
    <n v="454"/>
    <s v="TA"/>
    <s v="Y"/>
    <n v="0"/>
    <n v="418"/>
    <n v="0"/>
    <n v="312"/>
    <n v="0"/>
    <n v="0"/>
    <s v="NA"/>
    <s v="NA"/>
    <n v="7"/>
    <x v="2"/>
    <s v="WD"/>
    <s v="Abnorml"/>
    <x v="40"/>
  </r>
  <r>
    <n v="856"/>
    <n v="20"/>
    <x v="0"/>
    <s v="NA"/>
    <n v="6897"/>
    <s v="Pave"/>
    <s v="IR1"/>
    <s v="Lvl"/>
    <s v="AllPub"/>
    <s v="Corner"/>
    <x v="9"/>
    <s v="Norm"/>
    <x v="0"/>
    <s v="1Story"/>
    <n v="5"/>
    <x v="12"/>
    <n v="2010"/>
    <s v="Gable"/>
    <s v="CompShg"/>
    <s v="HdBoard"/>
    <s v="TA"/>
    <s v="CBlock"/>
    <s v="TA"/>
    <s v="No"/>
    <n v="1040"/>
    <s v="Ex"/>
    <s v="Y"/>
    <n v="1040"/>
    <n v="1"/>
    <n v="1.3"/>
    <n v="3"/>
    <n v="1"/>
    <s v="TA"/>
    <n v="6"/>
    <n v="0"/>
    <s v="NA"/>
    <s v="Detchd"/>
    <s v="Unf"/>
    <n v="1"/>
    <n v="260"/>
    <s v="TA"/>
    <s v="Y"/>
    <n v="0"/>
    <n v="104"/>
    <n v="0"/>
    <n v="0"/>
    <n v="0"/>
    <n v="0"/>
    <s v="NA"/>
    <s v="NA"/>
    <n v="4"/>
    <x v="4"/>
    <s v="WD"/>
    <s v="Normal"/>
    <x v="47"/>
  </r>
  <r>
    <n v="857"/>
    <n v="80"/>
    <x v="0"/>
    <s v="NA"/>
    <n v="10970"/>
    <s v="Pave"/>
    <s v="IR1"/>
    <s v="Low"/>
    <s v="AllPub"/>
    <s v="Inside"/>
    <x v="0"/>
    <s v="Norm"/>
    <x v="0"/>
    <s v="SLvl"/>
    <n v="6"/>
    <x v="90"/>
    <n v="1978"/>
    <s v="Gable"/>
    <s v="CompShg"/>
    <s v="HdBoard"/>
    <s v="TA"/>
    <s v="CBlock"/>
    <s v="Gd"/>
    <s v="Gd"/>
    <n v="940"/>
    <s v="TA"/>
    <s v="Y"/>
    <n v="1026"/>
    <n v="1"/>
    <n v="1"/>
    <n v="3"/>
    <n v="1"/>
    <s v="TA"/>
    <n v="5"/>
    <n v="0"/>
    <s v="NA"/>
    <s v="Detchd"/>
    <s v="Unf"/>
    <n v="2"/>
    <n v="576"/>
    <s v="TA"/>
    <s v="Y"/>
    <n v="0"/>
    <n v="0"/>
    <n v="34"/>
    <n v="0"/>
    <n v="0"/>
    <n v="0"/>
    <s v="NA"/>
    <s v="MnPrv"/>
    <n v="10"/>
    <x v="0"/>
    <s v="WD"/>
    <s v="Normal"/>
    <x v="257"/>
  </r>
  <r>
    <n v="858"/>
    <n v="60"/>
    <x v="0"/>
    <n v="65"/>
    <n v="8125"/>
    <s v="Pave"/>
    <s v="Reg"/>
    <s v="Lvl"/>
    <s v="AllPub"/>
    <s v="Inside"/>
    <x v="17"/>
    <s v="Norm"/>
    <x v="0"/>
    <s v="2Story"/>
    <n v="6"/>
    <x v="29"/>
    <n v="1995"/>
    <s v="Gable"/>
    <s v="CompShg"/>
    <s v="HdBoard"/>
    <s v="TA"/>
    <s v="PConc"/>
    <s v="Gd"/>
    <s v="No"/>
    <n v="702"/>
    <s v="Gd"/>
    <s v="Y"/>
    <n v="1481"/>
    <n v="0"/>
    <n v="2.2999999999999998"/>
    <n v="3"/>
    <n v="1"/>
    <s v="TA"/>
    <n v="6"/>
    <n v="1"/>
    <s v="TA"/>
    <s v="Attchd"/>
    <s v="Fin"/>
    <n v="2"/>
    <n v="343"/>
    <s v="TA"/>
    <s v="Y"/>
    <n v="0"/>
    <n v="36"/>
    <n v="0"/>
    <n v="0"/>
    <n v="0"/>
    <n v="0"/>
    <s v="NA"/>
    <s v="NA"/>
    <n v="3"/>
    <x v="3"/>
    <s v="WD"/>
    <s v="Normal"/>
    <x v="80"/>
  </r>
  <r>
    <n v="859"/>
    <n v="20"/>
    <x v="0"/>
    <n v="80"/>
    <n v="10400"/>
    <s v="Pave"/>
    <s v="Reg"/>
    <s v="Lvl"/>
    <s v="AllPub"/>
    <s v="Inside"/>
    <x v="6"/>
    <s v="Norm"/>
    <x v="0"/>
    <s v="1Story"/>
    <n v="7"/>
    <x v="1"/>
    <n v="1976"/>
    <s v="Gable"/>
    <s v="CompShg"/>
    <s v="HdBoard"/>
    <s v="TA"/>
    <s v="CBlock"/>
    <s v="Gd"/>
    <s v="No"/>
    <n v="1090"/>
    <s v="TA"/>
    <s v="Y"/>
    <n v="1370"/>
    <n v="0"/>
    <n v="2"/>
    <n v="3"/>
    <n v="1"/>
    <s v="TA"/>
    <n v="6"/>
    <n v="1"/>
    <s v="TA"/>
    <s v="Attchd"/>
    <s v="RFn"/>
    <n v="2"/>
    <n v="479"/>
    <s v="TA"/>
    <s v="Y"/>
    <n v="0"/>
    <n v="0"/>
    <n v="0"/>
    <n v="0"/>
    <n v="0"/>
    <n v="0"/>
    <s v="NA"/>
    <s v="MnPrv"/>
    <n v="6"/>
    <x v="3"/>
    <s v="WD"/>
    <s v="Family"/>
    <x v="135"/>
  </r>
  <r>
    <n v="860"/>
    <n v="60"/>
    <x v="0"/>
    <s v="NA"/>
    <n v="11029"/>
    <s v="Pave"/>
    <s v="IR1"/>
    <s v="Lvl"/>
    <s v="AllPub"/>
    <s v="Corner"/>
    <x v="6"/>
    <s v="PosA"/>
    <x v="0"/>
    <s v="2Story"/>
    <n v="6"/>
    <x v="21"/>
    <n v="1984"/>
    <s v="Gable"/>
    <s v="CompShg"/>
    <s v="HdBoard"/>
    <s v="TA"/>
    <s v="CBlock"/>
    <s v="TA"/>
    <s v="Mn"/>
    <n v="1054"/>
    <s v="TA"/>
    <s v="Y"/>
    <n v="2654"/>
    <n v="1"/>
    <n v="2.2999999999999998"/>
    <n v="4"/>
    <n v="1"/>
    <s v="Gd"/>
    <n v="9"/>
    <n v="1"/>
    <s v="Gd"/>
    <s v="Attchd"/>
    <s v="Unf"/>
    <n v="2"/>
    <n v="619"/>
    <s v="TA"/>
    <s v="Y"/>
    <n v="0"/>
    <n v="65"/>
    <n v="0"/>
    <n v="222"/>
    <n v="0"/>
    <n v="0"/>
    <s v="NA"/>
    <s v="NA"/>
    <n v="8"/>
    <x v="2"/>
    <s v="WD"/>
    <s v="Normal"/>
    <x v="4"/>
  </r>
  <r>
    <n v="861"/>
    <n v="50"/>
    <x v="0"/>
    <n v="55"/>
    <n v="7642"/>
    <s v="Pave"/>
    <s v="Reg"/>
    <s v="Lvl"/>
    <s v="AllPub"/>
    <s v="Corner"/>
    <x v="2"/>
    <s v="Norm"/>
    <x v="0"/>
    <s v="1.5Fin"/>
    <n v="7"/>
    <x v="79"/>
    <n v="1998"/>
    <s v="Gable"/>
    <s v="CompShg"/>
    <s v="Wd Sdng"/>
    <s v="Gd"/>
    <s v="BrkTil"/>
    <s v="TA"/>
    <s v="No"/>
    <n v="912"/>
    <s v="Gd"/>
    <s v="Y"/>
    <n v="1426"/>
    <n v="0"/>
    <n v="1.3"/>
    <n v="3"/>
    <n v="1"/>
    <s v="Gd"/>
    <n v="7"/>
    <n v="1"/>
    <s v="Gd"/>
    <s v="Detchd"/>
    <s v="Unf"/>
    <n v="1"/>
    <n v="216"/>
    <s v="TA"/>
    <s v="Y"/>
    <n v="0"/>
    <n v="240"/>
    <n v="0"/>
    <n v="0"/>
    <n v="0"/>
    <n v="0"/>
    <s v="NA"/>
    <s v="GdPrv"/>
    <n v="6"/>
    <x v="1"/>
    <s v="WD"/>
    <s v="Normal"/>
    <x v="483"/>
  </r>
  <r>
    <n v="862"/>
    <n v="190"/>
    <x v="0"/>
    <n v="75"/>
    <n v="11625"/>
    <s v="Pave"/>
    <s v="Reg"/>
    <s v="Lvl"/>
    <s v="AllPub"/>
    <s v="Inside"/>
    <x v="9"/>
    <s v="Norm"/>
    <x v="1"/>
    <s v="1Story"/>
    <n v="5"/>
    <x v="10"/>
    <n v="1965"/>
    <s v="Hip"/>
    <s v="CompShg"/>
    <s v="HdBoard"/>
    <s v="TA"/>
    <s v="PConc"/>
    <s v="TA"/>
    <s v="Mn"/>
    <n v="1039"/>
    <s v="Ex"/>
    <s v="Y"/>
    <n v="1039"/>
    <n v="1"/>
    <n v="1.3"/>
    <n v="3"/>
    <n v="1"/>
    <s v="TA"/>
    <n v="6"/>
    <n v="0"/>
    <s v="NA"/>
    <s v="Attchd"/>
    <s v="Unf"/>
    <n v="2"/>
    <n v="504"/>
    <s v="TA"/>
    <s v="Y"/>
    <n v="0"/>
    <n v="0"/>
    <n v="0"/>
    <n v="0"/>
    <n v="0"/>
    <n v="0"/>
    <s v="NA"/>
    <s v="NA"/>
    <n v="4"/>
    <x v="4"/>
    <s v="WD"/>
    <s v="Normal"/>
    <x v="364"/>
  </r>
  <r>
    <n v="863"/>
    <n v="20"/>
    <x v="0"/>
    <n v="81"/>
    <n v="9672"/>
    <s v="Pave"/>
    <s v="Reg"/>
    <s v="Lvl"/>
    <s v="AllPub"/>
    <s v="Corner"/>
    <x v="12"/>
    <s v="Norm"/>
    <x v="0"/>
    <s v="1Story"/>
    <n v="6"/>
    <x v="68"/>
    <n v="1985"/>
    <s v="Hip"/>
    <s v="CompShg"/>
    <s v="Plywood"/>
    <s v="TA"/>
    <s v="PConc"/>
    <s v="Gd"/>
    <s v="No"/>
    <n v="1040"/>
    <s v="TA"/>
    <s v="Y"/>
    <n v="1097"/>
    <n v="0"/>
    <n v="2"/>
    <n v="3"/>
    <n v="1"/>
    <s v="TA"/>
    <n v="6"/>
    <n v="0"/>
    <s v="NA"/>
    <s v="Attchd"/>
    <s v="Unf"/>
    <n v="2"/>
    <n v="480"/>
    <s v="TA"/>
    <s v="Y"/>
    <n v="0"/>
    <n v="0"/>
    <n v="0"/>
    <n v="0"/>
    <n v="0"/>
    <n v="0"/>
    <s v="NA"/>
    <s v="GdPrv"/>
    <n v="5"/>
    <x v="4"/>
    <s v="WD"/>
    <s v="Normal"/>
    <x v="135"/>
  </r>
  <r>
    <n v="864"/>
    <n v="20"/>
    <x v="0"/>
    <n v="70"/>
    <n v="7931"/>
    <s v="Pave"/>
    <s v="Reg"/>
    <s v="Lvl"/>
    <s v="AllPub"/>
    <s v="Inside"/>
    <x v="11"/>
    <s v="Norm"/>
    <x v="0"/>
    <s v="1Story"/>
    <n v="5"/>
    <x v="28"/>
    <n v="1959"/>
    <s v="Hip"/>
    <s v="CompShg"/>
    <s v="Plywood"/>
    <s v="TA"/>
    <s v="CBlock"/>
    <s v="TA"/>
    <s v="No"/>
    <n v="1148"/>
    <s v="TA"/>
    <s v="Y"/>
    <n v="1148"/>
    <n v="1"/>
    <n v="1"/>
    <n v="3"/>
    <n v="1"/>
    <s v="TA"/>
    <n v="6"/>
    <n v="0"/>
    <s v="NA"/>
    <s v="Attchd"/>
    <s v="Unf"/>
    <n v="1"/>
    <n v="672"/>
    <s v="TA"/>
    <s v="Y"/>
    <n v="0"/>
    <n v="0"/>
    <n v="0"/>
    <n v="0"/>
    <n v="0"/>
    <n v="0"/>
    <s v="NA"/>
    <s v="GdPrv"/>
    <n v="7"/>
    <x v="3"/>
    <s v="WD"/>
    <s v="Normal"/>
    <x v="316"/>
  </r>
  <r>
    <n v="865"/>
    <n v="20"/>
    <x v="3"/>
    <n v="72"/>
    <n v="8640"/>
    <s v="Pave"/>
    <s v="Reg"/>
    <s v="Lvl"/>
    <s v="AllPub"/>
    <s v="Inside"/>
    <x v="5"/>
    <s v="Norm"/>
    <x v="0"/>
    <s v="1Story"/>
    <n v="7"/>
    <x v="22"/>
    <n v="2008"/>
    <s v="Gable"/>
    <s v="CompShg"/>
    <s v="VinylSd"/>
    <s v="Gd"/>
    <s v="PConc"/>
    <s v="Ex"/>
    <s v="No"/>
    <n v="1372"/>
    <s v="Ex"/>
    <s v="Y"/>
    <n v="1372"/>
    <n v="0"/>
    <n v="2"/>
    <n v="3"/>
    <n v="1"/>
    <s v="Gd"/>
    <n v="6"/>
    <n v="0"/>
    <s v="NA"/>
    <s v="Attchd"/>
    <s v="Fin"/>
    <n v="2"/>
    <n v="529"/>
    <s v="TA"/>
    <s v="Y"/>
    <n v="0"/>
    <n v="140"/>
    <n v="0"/>
    <n v="0"/>
    <n v="0"/>
    <n v="0"/>
    <s v="NA"/>
    <s v="NA"/>
    <n v="5"/>
    <x v="0"/>
    <s v="New"/>
    <s v="Partial"/>
    <x v="484"/>
  </r>
  <r>
    <n v="866"/>
    <n v="20"/>
    <x v="0"/>
    <s v="NA"/>
    <n v="8750"/>
    <s v="Pave"/>
    <s v="IR1"/>
    <s v="Lvl"/>
    <s v="AllPub"/>
    <s v="Inside"/>
    <x v="11"/>
    <s v="Norm"/>
    <x v="0"/>
    <s v="1Story"/>
    <n v="5"/>
    <x v="16"/>
    <n v="1970"/>
    <s v="Gable"/>
    <s v="CompShg"/>
    <s v="MetalSd"/>
    <s v="TA"/>
    <s v="CBlock"/>
    <s v="TA"/>
    <s v="No"/>
    <n v="1002"/>
    <s v="TA"/>
    <s v="Y"/>
    <n v="1002"/>
    <n v="1"/>
    <n v="1"/>
    <n v="3"/>
    <n v="1"/>
    <s v="TA"/>
    <n v="5"/>
    <n v="0"/>
    <s v="NA"/>
    <s v="Detchd"/>
    <s v="Unf"/>
    <n v="2"/>
    <n v="902"/>
    <s v="TA"/>
    <s v="Y"/>
    <n v="0"/>
    <n v="0"/>
    <n v="0"/>
    <n v="0"/>
    <n v="0"/>
    <n v="0"/>
    <s v="NA"/>
    <s v="MnPrv"/>
    <n v="8"/>
    <x v="3"/>
    <s v="WD"/>
    <s v="Normal"/>
    <x v="157"/>
  </r>
  <r>
    <n v="867"/>
    <n v="20"/>
    <x v="0"/>
    <n v="67"/>
    <n v="10656"/>
    <s v="Pave"/>
    <s v="IR1"/>
    <s v="HLS"/>
    <s v="AllPub"/>
    <s v="Inside"/>
    <x v="16"/>
    <s v="Norm"/>
    <x v="0"/>
    <s v="1Story"/>
    <n v="8"/>
    <x v="13"/>
    <n v="2007"/>
    <s v="Gable"/>
    <s v="CompShg"/>
    <s v="VinylSd"/>
    <s v="Gd"/>
    <s v="PConc"/>
    <s v="Gd"/>
    <s v="Av"/>
    <n v="1638"/>
    <s v="Ex"/>
    <s v="Y"/>
    <n v="1646"/>
    <n v="0"/>
    <n v="2"/>
    <n v="3"/>
    <n v="1"/>
    <s v="Gd"/>
    <n v="6"/>
    <n v="1"/>
    <s v="Gd"/>
    <s v="Attchd"/>
    <s v="RFn"/>
    <n v="3"/>
    <n v="870"/>
    <s v="TA"/>
    <s v="Y"/>
    <n v="192"/>
    <n v="80"/>
    <n v="0"/>
    <n v="0"/>
    <n v="0"/>
    <n v="0"/>
    <s v="NA"/>
    <s v="NA"/>
    <n v="11"/>
    <x v="1"/>
    <s v="New"/>
    <s v="Partial"/>
    <x v="485"/>
  </r>
  <r>
    <n v="868"/>
    <n v="20"/>
    <x v="0"/>
    <n v="85"/>
    <n v="6970"/>
    <s v="Pave"/>
    <s v="Reg"/>
    <s v="Lvl"/>
    <s v="AllPub"/>
    <s v="Corner"/>
    <x v="9"/>
    <s v="Feedr"/>
    <x v="0"/>
    <s v="1Story"/>
    <n v="4"/>
    <x v="53"/>
    <n v="1961"/>
    <s v="Gable"/>
    <s v="CompShg"/>
    <s v="VinylSd"/>
    <s v="TA"/>
    <s v="CBlock"/>
    <s v="TA"/>
    <s v="No"/>
    <n v="1040"/>
    <s v="TA"/>
    <s v="Y"/>
    <n v="1120"/>
    <n v="1"/>
    <n v="1.3"/>
    <n v="3"/>
    <n v="1"/>
    <s v="Fa"/>
    <n v="5"/>
    <n v="0"/>
    <s v="NA"/>
    <s v="Attchd"/>
    <s v="RFn"/>
    <n v="2"/>
    <n v="544"/>
    <s v="TA"/>
    <s v="Y"/>
    <n v="168"/>
    <n v="0"/>
    <n v="0"/>
    <n v="0"/>
    <n v="0"/>
    <n v="0"/>
    <s v="NA"/>
    <s v="NA"/>
    <n v="5"/>
    <x v="1"/>
    <s v="WD"/>
    <s v="Normal"/>
    <x v="275"/>
  </r>
  <r>
    <n v="869"/>
    <n v="60"/>
    <x v="0"/>
    <s v="NA"/>
    <n v="14762"/>
    <s v="Pave"/>
    <s v="IR2"/>
    <s v="Lvl"/>
    <s v="AllPub"/>
    <s v="Corner"/>
    <x v="17"/>
    <s v="Feedr"/>
    <x v="0"/>
    <s v="2Story"/>
    <n v="5"/>
    <x v="47"/>
    <n v="1950"/>
    <s v="Gable"/>
    <s v="CompShg"/>
    <s v="Plywood"/>
    <s v="TA"/>
    <s v="Slab"/>
    <s v="NA"/>
    <s v="NA"/>
    <n v="0"/>
    <s v="Gd"/>
    <s v="Y"/>
    <n v="2320"/>
    <n v="0"/>
    <n v="2"/>
    <n v="2"/>
    <n v="1"/>
    <s v="TA"/>
    <n v="7"/>
    <n v="1"/>
    <s v="TA"/>
    <s v="Attchd"/>
    <s v="Unf"/>
    <n v="2"/>
    <n v="672"/>
    <s v="TA"/>
    <s v="P"/>
    <n v="120"/>
    <n v="144"/>
    <n v="0"/>
    <n v="0"/>
    <n v="0"/>
    <n v="0"/>
    <s v="NA"/>
    <s v="NA"/>
    <n v="5"/>
    <x v="2"/>
    <s v="WD"/>
    <s v="Normal"/>
    <x v="486"/>
  </r>
  <r>
    <n v="870"/>
    <n v="60"/>
    <x v="0"/>
    <n v="80"/>
    <n v="9938"/>
    <s v="Pave"/>
    <s v="Reg"/>
    <s v="Lvl"/>
    <s v="AllPub"/>
    <s v="Inside"/>
    <x v="12"/>
    <s v="Norm"/>
    <x v="0"/>
    <s v="2Story"/>
    <n v="7"/>
    <x v="5"/>
    <n v="1994"/>
    <s v="Gable"/>
    <s v="CompShg"/>
    <s v="MetalSd"/>
    <s v="Gd"/>
    <s v="PConc"/>
    <s v="Gd"/>
    <s v="No"/>
    <n v="1050"/>
    <s v="Ex"/>
    <s v="Y"/>
    <n v="1949"/>
    <n v="1"/>
    <n v="2.2999999999999998"/>
    <n v="3"/>
    <n v="1"/>
    <s v="Gd"/>
    <n v="8"/>
    <n v="1"/>
    <s v="TA"/>
    <s v="Attchd"/>
    <s v="Fin"/>
    <n v="2"/>
    <n v="574"/>
    <s v="TA"/>
    <s v="Y"/>
    <n v="156"/>
    <n v="90"/>
    <n v="0"/>
    <n v="0"/>
    <n v="0"/>
    <n v="0"/>
    <s v="NA"/>
    <s v="GdPrv"/>
    <n v="6"/>
    <x v="4"/>
    <s v="WD"/>
    <s v="Normal"/>
    <x v="440"/>
  </r>
  <r>
    <n v="871"/>
    <n v="20"/>
    <x v="0"/>
    <n v="60"/>
    <n v="6600"/>
    <s v="Pave"/>
    <s v="Reg"/>
    <s v="Lvl"/>
    <s v="AllPub"/>
    <s v="Inside"/>
    <x v="11"/>
    <s v="PosN"/>
    <x v="0"/>
    <s v="1Story"/>
    <n v="5"/>
    <x v="12"/>
    <n v="1962"/>
    <s v="Hip"/>
    <s v="CompShg"/>
    <s v="MetalSd"/>
    <s v="TA"/>
    <s v="CBlock"/>
    <s v="TA"/>
    <s v="No"/>
    <n v="894"/>
    <s v="Gd"/>
    <s v="N"/>
    <n v="894"/>
    <n v="0"/>
    <n v="1"/>
    <n v="2"/>
    <n v="1"/>
    <s v="TA"/>
    <n v="5"/>
    <n v="0"/>
    <s v="NA"/>
    <s v="Detchd"/>
    <s v="Unf"/>
    <n v="1"/>
    <n v="308"/>
    <s v="TA"/>
    <s v="Y"/>
    <n v="0"/>
    <n v="0"/>
    <n v="0"/>
    <n v="0"/>
    <n v="0"/>
    <n v="0"/>
    <s v="NA"/>
    <s v="NA"/>
    <n v="8"/>
    <x v="3"/>
    <s v="WD"/>
    <s v="Normal"/>
    <x v="129"/>
  </r>
  <r>
    <n v="872"/>
    <n v="60"/>
    <x v="0"/>
    <n v="70"/>
    <n v="8750"/>
    <s v="Pave"/>
    <s v="Reg"/>
    <s v="Lvl"/>
    <s v="AllPub"/>
    <s v="Inside"/>
    <x v="0"/>
    <s v="Norm"/>
    <x v="0"/>
    <s v="2Story"/>
    <n v="6"/>
    <x v="45"/>
    <n v="1998"/>
    <s v="Gable"/>
    <s v="CompShg"/>
    <s v="VinylSd"/>
    <s v="TA"/>
    <s v="PConc"/>
    <s v="Gd"/>
    <s v="No"/>
    <n v="804"/>
    <s v="Ex"/>
    <s v="Y"/>
    <n v="1682"/>
    <n v="0"/>
    <n v="2.2999999999999998"/>
    <n v="3"/>
    <n v="1"/>
    <s v="Gd"/>
    <n v="7"/>
    <n v="0"/>
    <s v="NA"/>
    <s v="Attchd"/>
    <s v="RFn"/>
    <n v="2"/>
    <n v="523"/>
    <s v="TA"/>
    <s v="Y"/>
    <n v="0"/>
    <n v="77"/>
    <n v="0"/>
    <n v="0"/>
    <n v="0"/>
    <n v="0"/>
    <s v="NA"/>
    <s v="NA"/>
    <n v="6"/>
    <x v="4"/>
    <s v="WD"/>
    <s v="Normal"/>
    <x v="487"/>
  </r>
  <r>
    <n v="873"/>
    <n v="20"/>
    <x v="0"/>
    <n v="74"/>
    <n v="8892"/>
    <s v="Pave"/>
    <s v="Reg"/>
    <s v="Lvl"/>
    <s v="AllPub"/>
    <s v="Corner"/>
    <x v="11"/>
    <s v="Norm"/>
    <x v="0"/>
    <s v="1Story"/>
    <n v="5"/>
    <x v="31"/>
    <n v="1996"/>
    <s v="Gable"/>
    <s v="CompShg"/>
    <s v="Wd Shng"/>
    <s v="Gd"/>
    <s v="Stone"/>
    <s v="TA"/>
    <s v="Av"/>
    <n v="105"/>
    <s v="Gd"/>
    <s v="Y"/>
    <n v="910"/>
    <n v="0"/>
    <n v="1"/>
    <n v="3"/>
    <n v="1"/>
    <s v="Gd"/>
    <n v="5"/>
    <n v="0"/>
    <s v="NA"/>
    <s v="Attchd"/>
    <s v="Unf"/>
    <n v="2"/>
    <n v="414"/>
    <s v="TA"/>
    <s v="Y"/>
    <n v="196"/>
    <n v="0"/>
    <n v="150"/>
    <n v="0"/>
    <n v="0"/>
    <n v="0"/>
    <s v="NA"/>
    <s v="GdWo"/>
    <n v="10"/>
    <x v="0"/>
    <s v="WD"/>
    <s v="Normal"/>
    <x v="298"/>
  </r>
  <r>
    <n v="874"/>
    <n v="40"/>
    <x v="0"/>
    <n v="60"/>
    <n v="12144"/>
    <s v="Pave"/>
    <s v="Reg"/>
    <s v="Lvl"/>
    <s v="AllPub"/>
    <s v="Inside"/>
    <x v="11"/>
    <s v="Norm"/>
    <x v="0"/>
    <s v="1Story"/>
    <n v="5"/>
    <x v="87"/>
    <n v="1950"/>
    <s v="Gable"/>
    <s v="CompShg"/>
    <s v="HdBoard"/>
    <s v="Gd"/>
    <s v="CBlock"/>
    <s v="TA"/>
    <s v="No"/>
    <n v="832"/>
    <s v="Gd"/>
    <s v="Y"/>
    <n v="1268"/>
    <n v="0"/>
    <n v="1"/>
    <n v="3"/>
    <n v="1"/>
    <s v="TA"/>
    <n v="6"/>
    <n v="1"/>
    <s v="Gd"/>
    <s v="Attchd"/>
    <s v="Unf"/>
    <n v="1"/>
    <n v="288"/>
    <s v="TA"/>
    <s v="Y"/>
    <n v="0"/>
    <n v="28"/>
    <n v="0"/>
    <n v="0"/>
    <n v="0"/>
    <n v="0"/>
    <s v="NA"/>
    <s v="NA"/>
    <n v="9"/>
    <x v="3"/>
    <s v="WD"/>
    <s v="Normal"/>
    <x v="325"/>
  </r>
  <r>
    <n v="875"/>
    <n v="50"/>
    <x v="1"/>
    <n v="52"/>
    <n v="5720"/>
    <s v="Pave"/>
    <s v="Reg"/>
    <s v="Lvl"/>
    <s v="AllPub"/>
    <s v="Inside"/>
    <x v="7"/>
    <s v="Artery"/>
    <x v="0"/>
    <s v="1.5Fin"/>
    <n v="5"/>
    <x v="71"/>
    <n v="1950"/>
    <s v="Gable"/>
    <s v="CompShg"/>
    <s v="Wd Sdng"/>
    <s v="TA"/>
    <s v="CBlock"/>
    <s v="TA"/>
    <s v="No"/>
    <n v="676"/>
    <s v="Ex"/>
    <s v="Y"/>
    <n v="1131"/>
    <n v="0"/>
    <n v="1.3"/>
    <n v="3"/>
    <n v="1"/>
    <s v="TA"/>
    <n v="5"/>
    <n v="0"/>
    <s v="NA"/>
    <s v="Detchd"/>
    <s v="Unf"/>
    <n v="1"/>
    <n v="200"/>
    <s v="TA"/>
    <s v="Y"/>
    <n v="26"/>
    <n v="0"/>
    <n v="0"/>
    <n v="0"/>
    <n v="0"/>
    <n v="0"/>
    <s v="NA"/>
    <s v="NA"/>
    <n v="8"/>
    <x v="3"/>
    <s v="WD"/>
    <s v="Abnorml"/>
    <x v="488"/>
  </r>
  <r>
    <n v="876"/>
    <n v="60"/>
    <x v="3"/>
    <n v="75"/>
    <n v="9000"/>
    <s v="Pave"/>
    <s v="Reg"/>
    <s v="Lvl"/>
    <s v="AllPub"/>
    <s v="Inside"/>
    <x v="5"/>
    <s v="Norm"/>
    <x v="0"/>
    <s v="2Story"/>
    <n v="8"/>
    <x v="22"/>
    <n v="2007"/>
    <s v="Gable"/>
    <s v="CompShg"/>
    <s v="CmentBd"/>
    <s v="Gd"/>
    <s v="PConc"/>
    <s v="Gd"/>
    <s v="Av"/>
    <n v="1184"/>
    <s v="Ex"/>
    <s v="Y"/>
    <n v="2610"/>
    <n v="0"/>
    <n v="2.2999999999999998"/>
    <n v="4"/>
    <n v="1"/>
    <s v="Ex"/>
    <n v="11"/>
    <n v="1"/>
    <s v="Gd"/>
    <s v="BuiltIn"/>
    <s v="Fin"/>
    <n v="2"/>
    <n v="550"/>
    <s v="TA"/>
    <s v="Y"/>
    <n v="208"/>
    <n v="364"/>
    <n v="0"/>
    <n v="0"/>
    <n v="0"/>
    <n v="0"/>
    <s v="NA"/>
    <s v="NA"/>
    <n v="8"/>
    <x v="1"/>
    <s v="New"/>
    <s v="Partial"/>
    <x v="489"/>
  </r>
  <r>
    <n v="877"/>
    <n v="20"/>
    <x v="0"/>
    <n v="94"/>
    <n v="25286"/>
    <s v="Pave"/>
    <s v="Reg"/>
    <s v="HLS"/>
    <s v="AllPub"/>
    <s v="Inside"/>
    <x v="4"/>
    <s v="Norm"/>
    <x v="0"/>
    <s v="1Story"/>
    <n v="4"/>
    <x v="37"/>
    <n v="1963"/>
    <s v="Gable"/>
    <s v="CompShg"/>
    <s v="Plywood"/>
    <s v="TA"/>
    <s v="PConc"/>
    <s v="TA"/>
    <s v="Gd"/>
    <n v="1064"/>
    <s v="Gd"/>
    <s v="Y"/>
    <n v="1040"/>
    <n v="1"/>
    <n v="1"/>
    <n v="3"/>
    <n v="1"/>
    <s v="TA"/>
    <n v="5"/>
    <n v="0"/>
    <s v="NA"/>
    <s v="Attchd"/>
    <s v="Unf"/>
    <n v="2"/>
    <n v="648"/>
    <s v="TA"/>
    <s v="Y"/>
    <n v="0"/>
    <n v="0"/>
    <n v="0"/>
    <n v="0"/>
    <n v="0"/>
    <n v="0"/>
    <s v="NA"/>
    <s v="NA"/>
    <n v="1"/>
    <x v="1"/>
    <s v="WD"/>
    <s v="Normal"/>
    <x v="490"/>
  </r>
  <r>
    <n v="878"/>
    <n v="60"/>
    <x v="0"/>
    <n v="74"/>
    <n v="8834"/>
    <s v="Pave"/>
    <s v="Reg"/>
    <s v="Lvl"/>
    <s v="AllPub"/>
    <s v="Inside"/>
    <x v="10"/>
    <s v="Norm"/>
    <x v="0"/>
    <s v="2Story"/>
    <n v="9"/>
    <x v="6"/>
    <n v="2005"/>
    <s v="Hip"/>
    <s v="CompShg"/>
    <s v="VinylSd"/>
    <s v="Gd"/>
    <s v="PConc"/>
    <s v="Ex"/>
    <s v="No"/>
    <n v="1462"/>
    <s v="Ex"/>
    <s v="Y"/>
    <n v="2224"/>
    <n v="1"/>
    <n v="2.2999999999999998"/>
    <n v="4"/>
    <n v="1"/>
    <s v="Ex"/>
    <n v="10"/>
    <n v="1"/>
    <s v="Gd"/>
    <s v="Attchd"/>
    <s v="Fin"/>
    <n v="3"/>
    <n v="738"/>
    <s v="TA"/>
    <s v="Y"/>
    <n v="184"/>
    <n v="0"/>
    <n v="0"/>
    <n v="0"/>
    <n v="0"/>
    <n v="0"/>
    <s v="NA"/>
    <s v="NA"/>
    <n v="6"/>
    <x v="3"/>
    <s v="WD"/>
    <s v="Normal"/>
    <x v="396"/>
  </r>
  <r>
    <n v="879"/>
    <n v="85"/>
    <x v="0"/>
    <n v="88"/>
    <n v="11782"/>
    <s v="Pave"/>
    <s v="IR1"/>
    <s v="Lvl"/>
    <s v="AllPub"/>
    <s v="Inside"/>
    <x v="9"/>
    <s v="Norm"/>
    <x v="0"/>
    <s v="SFoyer"/>
    <n v="5"/>
    <x v="53"/>
    <n v="1995"/>
    <s v="Gable"/>
    <s v="CompShg"/>
    <s v="HdBoard"/>
    <s v="TA"/>
    <s v="CBlock"/>
    <s v="TA"/>
    <s v="Av"/>
    <n v="1109"/>
    <s v="TA"/>
    <s v="Y"/>
    <n v="1155"/>
    <n v="1"/>
    <n v="1"/>
    <n v="3"/>
    <n v="1"/>
    <s v="Gd"/>
    <n v="6"/>
    <n v="0"/>
    <s v="NA"/>
    <s v="Detchd"/>
    <s v="Unf"/>
    <n v="2"/>
    <n v="576"/>
    <s v="TA"/>
    <s v="Y"/>
    <n v="192"/>
    <n v="0"/>
    <n v="0"/>
    <n v="0"/>
    <n v="0"/>
    <n v="0"/>
    <s v="NA"/>
    <s v="MnPrv"/>
    <n v="6"/>
    <x v="4"/>
    <s v="WD"/>
    <s v="Normal"/>
    <x v="181"/>
  </r>
  <r>
    <n v="880"/>
    <n v="20"/>
    <x v="0"/>
    <s v="NA"/>
    <n v="7000"/>
    <s v="Pave"/>
    <s v="IR1"/>
    <s v="Lvl"/>
    <s v="AllPub"/>
    <s v="CulDSac"/>
    <x v="0"/>
    <s v="Norm"/>
    <x v="0"/>
    <s v="1Story"/>
    <n v="5"/>
    <x v="90"/>
    <n v="2005"/>
    <s v="Gable"/>
    <s v="CompShg"/>
    <s v="VinylSd"/>
    <s v="Gd"/>
    <s v="CBlock"/>
    <s v="TA"/>
    <s v="No"/>
    <n v="864"/>
    <s v="Ex"/>
    <s v="Y"/>
    <n v="864"/>
    <n v="1"/>
    <n v="1"/>
    <n v="3"/>
    <n v="1"/>
    <s v="TA"/>
    <n v="6"/>
    <n v="0"/>
    <s v="NA"/>
    <s v="Attchd"/>
    <s v="Unf"/>
    <n v="1"/>
    <n v="336"/>
    <s v="TA"/>
    <s v="Y"/>
    <n v="0"/>
    <n v="0"/>
    <n v="0"/>
    <n v="0"/>
    <n v="0"/>
    <n v="0"/>
    <s v="NA"/>
    <s v="GdWo"/>
    <n v="7"/>
    <x v="3"/>
    <s v="WD"/>
    <s v="Normal"/>
    <x v="73"/>
  </r>
  <r>
    <n v="881"/>
    <n v="20"/>
    <x v="0"/>
    <n v="60"/>
    <n v="7024"/>
    <s v="Pave"/>
    <s v="Reg"/>
    <s v="Lvl"/>
    <s v="AllPub"/>
    <s v="Inside"/>
    <x v="15"/>
    <s v="Norm"/>
    <x v="0"/>
    <s v="1Story"/>
    <n v="5"/>
    <x v="11"/>
    <n v="2006"/>
    <s v="Gable"/>
    <s v="CompShg"/>
    <s v="VinylSd"/>
    <s v="TA"/>
    <s v="PConc"/>
    <s v="Ex"/>
    <s v="No"/>
    <n v="1090"/>
    <s v="Gd"/>
    <s v="Y"/>
    <n v="1090"/>
    <n v="1"/>
    <n v="1.3"/>
    <n v="2"/>
    <n v="1"/>
    <s v="TA"/>
    <n v="5"/>
    <n v="0"/>
    <s v="NA"/>
    <s v="Attchd"/>
    <s v="Fin"/>
    <n v="2"/>
    <n v="450"/>
    <s v="TA"/>
    <s v="Y"/>
    <n v="0"/>
    <n v="49"/>
    <n v="0"/>
    <n v="0"/>
    <n v="0"/>
    <n v="0"/>
    <s v="NA"/>
    <s v="NA"/>
    <n v="6"/>
    <x v="1"/>
    <s v="WD"/>
    <s v="Normal"/>
    <x v="14"/>
  </r>
  <r>
    <n v="882"/>
    <n v="50"/>
    <x v="0"/>
    <n v="44"/>
    <n v="13758"/>
    <s v="Pave"/>
    <s v="IR1"/>
    <s v="Lvl"/>
    <s v="AllPub"/>
    <s v="CulDSac"/>
    <x v="16"/>
    <s v="Norm"/>
    <x v="0"/>
    <s v="1.5Fin"/>
    <n v="7"/>
    <x v="59"/>
    <n v="1991"/>
    <s v="Gable"/>
    <s v="CompShg"/>
    <s v="HdBoard"/>
    <s v="Gd"/>
    <s v="CBlock"/>
    <s v="Gd"/>
    <s v="Mn"/>
    <n v="1156"/>
    <s v="Ex"/>
    <s v="Y"/>
    <n v="1717"/>
    <n v="0"/>
    <n v="2.2999999999999998"/>
    <n v="3"/>
    <n v="1"/>
    <s v="Gd"/>
    <n v="7"/>
    <n v="1"/>
    <s v="TA"/>
    <s v="Attchd"/>
    <s v="RFn"/>
    <n v="2"/>
    <n v="400"/>
    <s v="TA"/>
    <s v="Y"/>
    <n v="168"/>
    <n v="36"/>
    <n v="0"/>
    <n v="0"/>
    <n v="0"/>
    <n v="0"/>
    <s v="NA"/>
    <s v="NA"/>
    <n v="4"/>
    <x v="1"/>
    <s v="WD"/>
    <s v="Normal"/>
    <x v="229"/>
  </r>
  <r>
    <n v="883"/>
    <n v="60"/>
    <x v="0"/>
    <s v="NA"/>
    <n v="9636"/>
    <s v="Pave"/>
    <s v="IR1"/>
    <s v="Lvl"/>
    <s v="AllPub"/>
    <s v="Corner"/>
    <x v="17"/>
    <s v="Norm"/>
    <x v="0"/>
    <s v="2Story"/>
    <n v="6"/>
    <x v="86"/>
    <n v="1993"/>
    <s v="Gable"/>
    <s v="CompShg"/>
    <s v="VinylSd"/>
    <s v="TA"/>
    <s v="PConc"/>
    <s v="Gd"/>
    <s v="No"/>
    <n v="808"/>
    <s v="Gd"/>
    <s v="Y"/>
    <n v="1593"/>
    <n v="0"/>
    <n v="2.2999999999999998"/>
    <n v="3"/>
    <n v="1"/>
    <s v="TA"/>
    <n v="7"/>
    <n v="1"/>
    <s v="TA"/>
    <s v="BuiltIn"/>
    <s v="RFn"/>
    <n v="2"/>
    <n v="389"/>
    <s v="TA"/>
    <s v="Y"/>
    <n v="342"/>
    <n v="40"/>
    <n v="0"/>
    <n v="0"/>
    <n v="0"/>
    <n v="0"/>
    <s v="NA"/>
    <s v="MnPrv"/>
    <n v="12"/>
    <x v="3"/>
    <s v="WD"/>
    <s v="Normal"/>
    <x v="94"/>
  </r>
  <r>
    <n v="884"/>
    <n v="75"/>
    <x v="0"/>
    <n v="60"/>
    <n v="6204"/>
    <s v="Pave"/>
    <s v="Reg"/>
    <s v="Bnk"/>
    <s v="AllPub"/>
    <s v="Inside"/>
    <x v="23"/>
    <s v="Norm"/>
    <x v="0"/>
    <s v="2.5Fin"/>
    <n v="4"/>
    <x v="80"/>
    <n v="1950"/>
    <s v="Gable"/>
    <s v="CompShg"/>
    <s v="Wd Sdng"/>
    <s v="Gd"/>
    <s v="PConc"/>
    <s v="TA"/>
    <s v="No"/>
    <n v="795"/>
    <s v="TA"/>
    <s v="N"/>
    <n v="2230"/>
    <n v="1"/>
    <n v="1"/>
    <n v="5"/>
    <n v="1"/>
    <s v="TA"/>
    <n v="10"/>
    <n v="0"/>
    <s v="NA"/>
    <s v="Detchd"/>
    <s v="Unf"/>
    <n v="1"/>
    <n v="440"/>
    <s v="TA"/>
    <s v="Y"/>
    <n v="0"/>
    <n v="188"/>
    <n v="0"/>
    <n v="0"/>
    <n v="0"/>
    <n v="0"/>
    <s v="NA"/>
    <s v="NA"/>
    <n v="3"/>
    <x v="2"/>
    <s v="WD"/>
    <s v="Normal"/>
    <x v="362"/>
  </r>
  <r>
    <n v="885"/>
    <n v="20"/>
    <x v="0"/>
    <n v="65"/>
    <n v="7150"/>
    <s v="Pave"/>
    <s v="Reg"/>
    <s v="Lvl"/>
    <s v="AllPub"/>
    <s v="Inside"/>
    <x v="11"/>
    <s v="Norm"/>
    <x v="0"/>
    <s v="1Story"/>
    <n v="5"/>
    <x v="17"/>
    <n v="1967"/>
    <s v="Gable"/>
    <s v="CompShg"/>
    <s v="HdBoard"/>
    <s v="TA"/>
    <s v="CBlock"/>
    <s v="TA"/>
    <s v="No"/>
    <n v="892"/>
    <s v="TA"/>
    <s v="Y"/>
    <n v="892"/>
    <n v="0"/>
    <n v="1"/>
    <n v="3"/>
    <n v="1"/>
    <s v="TA"/>
    <n v="5"/>
    <n v="0"/>
    <s v="NA"/>
    <s v="Attchd"/>
    <s v="RFn"/>
    <n v="1"/>
    <n v="288"/>
    <s v="TA"/>
    <s v="Y"/>
    <n v="0"/>
    <n v="0"/>
    <n v="0"/>
    <n v="0"/>
    <n v="0"/>
    <n v="0"/>
    <s v="NA"/>
    <s v="GdWo"/>
    <n v="7"/>
    <x v="3"/>
    <s v="WD"/>
    <s v="Normal"/>
    <x v="98"/>
  </r>
  <r>
    <n v="886"/>
    <n v="120"/>
    <x v="3"/>
    <n v="50"/>
    <n v="5119"/>
    <s v="Pave"/>
    <s v="IR1"/>
    <s v="Lvl"/>
    <s v="AllPub"/>
    <s v="CulDSac"/>
    <x v="5"/>
    <s v="Norm"/>
    <x v="3"/>
    <s v="1Story"/>
    <n v="9"/>
    <x v="40"/>
    <n v="2000"/>
    <s v="Gable"/>
    <s v="CompShg"/>
    <s v="MetalSd"/>
    <s v="Gd"/>
    <s v="PConc"/>
    <s v="Ex"/>
    <s v="Av"/>
    <n v="1698"/>
    <s v="Ex"/>
    <s v="Y"/>
    <n v="1709"/>
    <n v="1"/>
    <n v="2"/>
    <n v="2"/>
    <n v="1"/>
    <s v="Gd"/>
    <n v="5"/>
    <n v="1"/>
    <s v="TA"/>
    <s v="Attchd"/>
    <s v="Fin"/>
    <n v="2"/>
    <n v="506"/>
    <s v="TA"/>
    <s v="Y"/>
    <n v="97"/>
    <n v="65"/>
    <n v="0"/>
    <n v="0"/>
    <n v="0"/>
    <n v="0"/>
    <s v="NA"/>
    <s v="NA"/>
    <n v="1"/>
    <x v="0"/>
    <s v="CWD"/>
    <s v="Abnorml"/>
    <x v="491"/>
  </r>
  <r>
    <n v="887"/>
    <n v="90"/>
    <x v="0"/>
    <n v="70"/>
    <n v="8393"/>
    <s v="Pave"/>
    <s v="Reg"/>
    <s v="Lvl"/>
    <s v="AllPub"/>
    <s v="Corner"/>
    <x v="11"/>
    <s v="Norm"/>
    <x v="2"/>
    <s v="1Story"/>
    <n v="5"/>
    <x v="28"/>
    <n v="2005"/>
    <s v="Gable"/>
    <s v="CompShg"/>
    <s v="MetalSd"/>
    <s v="TA"/>
    <s v="CBlock"/>
    <s v="TA"/>
    <s v="No"/>
    <n v="1626"/>
    <s v="Ex"/>
    <s v="Y"/>
    <n v="1712"/>
    <n v="0"/>
    <n v="2"/>
    <n v="4"/>
    <n v="2"/>
    <s v="TA"/>
    <n v="8"/>
    <n v="0"/>
    <s v="NA"/>
    <s v="Attchd"/>
    <s v="Fin"/>
    <n v="2"/>
    <n v="588"/>
    <s v="TA"/>
    <s v="Y"/>
    <n v="272"/>
    <n v="54"/>
    <n v="0"/>
    <n v="0"/>
    <n v="0"/>
    <n v="0"/>
    <s v="NA"/>
    <s v="NA"/>
    <n v="6"/>
    <x v="2"/>
    <s v="WD"/>
    <s v="Family"/>
    <x v="35"/>
  </r>
  <r>
    <n v="888"/>
    <n v="50"/>
    <x v="0"/>
    <n v="59"/>
    <n v="16466"/>
    <s v="Pave"/>
    <s v="IR1"/>
    <s v="Lvl"/>
    <s v="AllPub"/>
    <s v="Inside"/>
    <x v="15"/>
    <s v="Norm"/>
    <x v="0"/>
    <s v="1.5Fin"/>
    <n v="5"/>
    <x v="32"/>
    <n v="1955"/>
    <s v="Gable"/>
    <s v="CompShg"/>
    <s v="MetalSd"/>
    <s v="TA"/>
    <s v="PConc"/>
    <s v="TA"/>
    <s v="No"/>
    <n v="816"/>
    <s v="TA"/>
    <s v="Y"/>
    <n v="1393"/>
    <n v="0"/>
    <n v="1.3"/>
    <n v="3"/>
    <n v="1"/>
    <s v="TA"/>
    <n v="8"/>
    <n v="0"/>
    <s v="NA"/>
    <s v="Attchd"/>
    <s v="Unf"/>
    <n v="1"/>
    <n v="300"/>
    <s v="TA"/>
    <s v="Y"/>
    <n v="121"/>
    <n v="0"/>
    <n v="0"/>
    <n v="265"/>
    <n v="0"/>
    <n v="0"/>
    <s v="NA"/>
    <s v="NA"/>
    <n v="4"/>
    <x v="0"/>
    <s v="WD"/>
    <s v="Normal"/>
    <x v="467"/>
  </r>
  <r>
    <n v="889"/>
    <n v="20"/>
    <x v="0"/>
    <n v="95"/>
    <n v="15865"/>
    <s v="Pave"/>
    <s v="IR1"/>
    <s v="Lvl"/>
    <s v="AllPub"/>
    <s v="Inside"/>
    <x v="11"/>
    <s v="Norm"/>
    <x v="0"/>
    <s v="1Story"/>
    <n v="8"/>
    <x v="16"/>
    <n v="1970"/>
    <s v="Flat"/>
    <s v="Tar&amp;Grv"/>
    <s v="Wd Sdng"/>
    <s v="Gd"/>
    <s v="PConc"/>
    <s v="TA"/>
    <s v="Gd"/>
    <n v="2217"/>
    <s v="Ex"/>
    <s v="Y"/>
    <n v="2217"/>
    <n v="1"/>
    <n v="2"/>
    <n v="4"/>
    <n v="1"/>
    <s v="Gd"/>
    <n v="8"/>
    <n v="1"/>
    <s v="TA"/>
    <s v="Attchd"/>
    <s v="Unf"/>
    <n v="2"/>
    <n v="621"/>
    <s v="TA"/>
    <s v="Y"/>
    <n v="81"/>
    <n v="207"/>
    <n v="0"/>
    <n v="224"/>
    <n v="0"/>
    <n v="0"/>
    <s v="NA"/>
    <s v="NA"/>
    <n v="10"/>
    <x v="1"/>
    <s v="WD"/>
    <s v="Normal"/>
    <x v="356"/>
  </r>
  <r>
    <n v="890"/>
    <n v="20"/>
    <x v="0"/>
    <n v="128"/>
    <n v="12160"/>
    <s v="Pave"/>
    <s v="Reg"/>
    <s v="Lvl"/>
    <s v="AllPub"/>
    <s v="Inside"/>
    <x v="11"/>
    <s v="Feedr"/>
    <x v="0"/>
    <s v="1Story"/>
    <n v="6"/>
    <x v="31"/>
    <n v="1953"/>
    <s v="Hip"/>
    <s v="CompShg"/>
    <s v="Wd Sdng"/>
    <s v="TA"/>
    <s v="CBlock"/>
    <s v="TA"/>
    <s v="No"/>
    <n v="1505"/>
    <s v="Ex"/>
    <s v="Y"/>
    <n v="1505"/>
    <n v="1"/>
    <n v="1"/>
    <n v="2"/>
    <n v="1"/>
    <s v="TA"/>
    <n v="6"/>
    <n v="1"/>
    <s v="TA"/>
    <s v="Attchd"/>
    <s v="RFn"/>
    <n v="2"/>
    <n v="505"/>
    <s v="TA"/>
    <s v="Y"/>
    <n v="0"/>
    <n v="0"/>
    <n v="0"/>
    <n v="0"/>
    <n v="162"/>
    <n v="0"/>
    <s v="NA"/>
    <s v="NA"/>
    <n v="2"/>
    <x v="3"/>
    <s v="WD"/>
    <s v="Normal"/>
    <x v="287"/>
  </r>
  <r>
    <n v="891"/>
    <n v="50"/>
    <x v="0"/>
    <n v="60"/>
    <n v="8064"/>
    <s v="Pave"/>
    <s v="Reg"/>
    <s v="Lvl"/>
    <s v="AllPub"/>
    <s v="Corner"/>
    <x v="11"/>
    <s v="Artery"/>
    <x v="0"/>
    <s v="1.5Fin"/>
    <n v="5"/>
    <x v="87"/>
    <n v="2006"/>
    <s v="Gable"/>
    <s v="CompShg"/>
    <s v="MetalSd"/>
    <s v="TA"/>
    <s v="CBlock"/>
    <s v="TA"/>
    <s v="Mn"/>
    <n v="672"/>
    <s v="Ex"/>
    <s v="Y"/>
    <n v="924"/>
    <n v="0"/>
    <n v="1"/>
    <n v="3"/>
    <n v="1"/>
    <s v="TA"/>
    <n v="6"/>
    <n v="1"/>
    <s v="Po"/>
    <s v="Detchd"/>
    <s v="Unf"/>
    <n v="2"/>
    <n v="576"/>
    <s v="TA"/>
    <s v="Y"/>
    <n v="0"/>
    <n v="0"/>
    <n v="0"/>
    <n v="0"/>
    <n v="0"/>
    <n v="0"/>
    <s v="NA"/>
    <s v="MnPrv"/>
    <n v="7"/>
    <x v="1"/>
    <s v="WD"/>
    <s v="Normal"/>
    <x v="492"/>
  </r>
  <r>
    <n v="892"/>
    <n v="60"/>
    <x v="0"/>
    <n v="70"/>
    <n v="11184"/>
    <s v="Pave"/>
    <s v="Reg"/>
    <s v="Lvl"/>
    <s v="AllPub"/>
    <s v="Inside"/>
    <x v="9"/>
    <s v="Norm"/>
    <x v="0"/>
    <s v="2Story"/>
    <n v="6"/>
    <x v="90"/>
    <n v="1978"/>
    <s v="Hip"/>
    <s v="CompShg"/>
    <s v="HdBoard"/>
    <s v="TA"/>
    <s v="CBlock"/>
    <s v="TA"/>
    <s v="No"/>
    <n v="918"/>
    <s v="Gd"/>
    <s v="Y"/>
    <n v="1683"/>
    <n v="0"/>
    <n v="2.2999999999999998"/>
    <n v="3"/>
    <n v="1"/>
    <s v="TA"/>
    <n v="7"/>
    <n v="1"/>
    <s v="TA"/>
    <s v="Attchd"/>
    <s v="RFn"/>
    <n v="2"/>
    <n v="440"/>
    <s v="TA"/>
    <s v="Y"/>
    <n v="243"/>
    <n v="0"/>
    <n v="0"/>
    <n v="0"/>
    <n v="0"/>
    <n v="0"/>
    <s v="NA"/>
    <s v="NA"/>
    <n v="7"/>
    <x v="3"/>
    <s v="WD"/>
    <s v="Normal"/>
    <x v="54"/>
  </r>
  <r>
    <n v="893"/>
    <n v="20"/>
    <x v="0"/>
    <n v="70"/>
    <n v="8414"/>
    <s v="Pave"/>
    <s v="Reg"/>
    <s v="Lvl"/>
    <s v="AllPub"/>
    <s v="Inside"/>
    <x v="9"/>
    <s v="Norm"/>
    <x v="0"/>
    <s v="1Story"/>
    <n v="6"/>
    <x v="37"/>
    <n v="2003"/>
    <s v="Hip"/>
    <s v="CompShg"/>
    <s v="HdBoard"/>
    <s v="TA"/>
    <s v="CBlock"/>
    <s v="TA"/>
    <s v="No"/>
    <n v="1059"/>
    <s v="TA"/>
    <s v="Y"/>
    <n v="1068"/>
    <n v="0.3"/>
    <n v="1"/>
    <n v="3"/>
    <n v="1"/>
    <s v="TA"/>
    <n v="6"/>
    <n v="0"/>
    <s v="NA"/>
    <s v="Attchd"/>
    <s v="RFn"/>
    <n v="1"/>
    <n v="264"/>
    <s v="TA"/>
    <s v="Y"/>
    <n v="192"/>
    <n v="0"/>
    <n v="0"/>
    <n v="0"/>
    <n v="0"/>
    <n v="0"/>
    <s v="NA"/>
    <s v="MnPrv"/>
    <n v="2"/>
    <x v="2"/>
    <s v="WD"/>
    <s v="Normal"/>
    <x v="493"/>
  </r>
  <r>
    <n v="894"/>
    <n v="20"/>
    <x v="0"/>
    <s v="NA"/>
    <n v="13284"/>
    <s v="Pave"/>
    <s v="Reg"/>
    <s v="Lvl"/>
    <s v="AllPub"/>
    <s v="Inside"/>
    <x v="9"/>
    <s v="PosN"/>
    <x v="0"/>
    <s v="1Story"/>
    <n v="5"/>
    <x v="30"/>
    <n v="1954"/>
    <s v="Gable"/>
    <s v="CompShg"/>
    <s v="Plywood"/>
    <s v="TA"/>
    <s v="PConc"/>
    <s v="Gd"/>
    <s v="Mn"/>
    <n v="1383"/>
    <s v="TA"/>
    <s v="Y"/>
    <n v="1383"/>
    <n v="1"/>
    <n v="1"/>
    <n v="3"/>
    <n v="1"/>
    <s v="TA"/>
    <n v="6"/>
    <n v="1"/>
    <s v="Gd"/>
    <s v="Attchd"/>
    <s v="Unf"/>
    <n v="1"/>
    <n v="354"/>
    <s v="TA"/>
    <s v="Y"/>
    <n v="511"/>
    <n v="116"/>
    <n v="0"/>
    <n v="0"/>
    <n v="0"/>
    <n v="0"/>
    <s v="NA"/>
    <s v="GdPrv"/>
    <n v="6"/>
    <x v="0"/>
    <s v="WD"/>
    <s v="Normal"/>
    <x v="258"/>
  </r>
  <r>
    <n v="895"/>
    <n v="90"/>
    <x v="0"/>
    <n v="64"/>
    <n v="7018"/>
    <s v="Pave"/>
    <s v="Reg"/>
    <s v="Bnk"/>
    <s v="AllPub"/>
    <s v="Inside"/>
    <x v="12"/>
    <s v="Norm"/>
    <x v="2"/>
    <s v="1Story"/>
    <n v="5"/>
    <x v="56"/>
    <n v="1979"/>
    <s v="Gable"/>
    <s v="CompShg"/>
    <s v="Plywood"/>
    <s v="TA"/>
    <s v="Slab"/>
    <s v="NA"/>
    <s v="NA"/>
    <n v="0"/>
    <s v="TA"/>
    <s v="Y"/>
    <n v="1535"/>
    <n v="0"/>
    <n v="2"/>
    <n v="4"/>
    <n v="2"/>
    <s v="TA"/>
    <n v="8"/>
    <n v="0"/>
    <s v="NA"/>
    <s v="Attchd"/>
    <s v="Unf"/>
    <n v="2"/>
    <n v="400"/>
    <s v="TA"/>
    <s v="Y"/>
    <n v="0"/>
    <n v="0"/>
    <n v="0"/>
    <n v="0"/>
    <n v="0"/>
    <n v="0"/>
    <s v="NA"/>
    <s v="NA"/>
    <n v="6"/>
    <x v="3"/>
    <s v="WD"/>
    <s v="Alloca"/>
    <x v="494"/>
  </r>
  <r>
    <n v="896"/>
    <n v="60"/>
    <x v="0"/>
    <n v="71"/>
    <n v="7056"/>
    <s v="Pave"/>
    <s v="Reg"/>
    <s v="Lvl"/>
    <s v="AllPub"/>
    <s v="Inside"/>
    <x v="11"/>
    <s v="Norm"/>
    <x v="0"/>
    <s v="2Story"/>
    <n v="6"/>
    <x v="37"/>
    <n v="1963"/>
    <s v="Hip"/>
    <s v="CompShg"/>
    <s v="HdBoard"/>
    <s v="TA"/>
    <s v="CBlock"/>
    <s v="TA"/>
    <s v="No"/>
    <n v="780"/>
    <s v="TA"/>
    <s v="Y"/>
    <n v="1796"/>
    <n v="1"/>
    <n v="1.3"/>
    <n v="4"/>
    <n v="1"/>
    <s v="TA"/>
    <n v="8"/>
    <n v="1"/>
    <s v="TA"/>
    <s v="Attchd"/>
    <s v="RFn"/>
    <n v="2"/>
    <n v="483"/>
    <s v="TA"/>
    <s v="Y"/>
    <n v="0"/>
    <n v="50"/>
    <n v="0"/>
    <n v="0"/>
    <n v="0"/>
    <n v="0"/>
    <s v="NA"/>
    <s v="NA"/>
    <n v="10"/>
    <x v="0"/>
    <s v="WD"/>
    <s v="Normal"/>
    <x v="3"/>
  </r>
  <r>
    <n v="897"/>
    <n v="30"/>
    <x v="1"/>
    <n v="50"/>
    <n v="8765"/>
    <s v="Pave"/>
    <s v="Reg"/>
    <s v="Lvl"/>
    <s v="AllPub"/>
    <s v="Inside"/>
    <x v="13"/>
    <s v="Norm"/>
    <x v="0"/>
    <s v="1Story"/>
    <n v="4"/>
    <x v="65"/>
    <n v="1950"/>
    <s v="Gable"/>
    <s v="CompShg"/>
    <s v="Wd Sdng"/>
    <s v="TA"/>
    <s v="BrkTil"/>
    <s v="TA"/>
    <s v="No"/>
    <n v="951"/>
    <s v="Ex"/>
    <s v="N"/>
    <n v="951"/>
    <n v="0"/>
    <n v="1"/>
    <n v="2"/>
    <n v="1"/>
    <s v="TA"/>
    <n v="6"/>
    <n v="0"/>
    <s v="NA"/>
    <s v="Detchd"/>
    <s v="Unf"/>
    <n v="1"/>
    <n v="327"/>
    <s v="TA"/>
    <s v="Y"/>
    <n v="0"/>
    <n v="28"/>
    <n v="0"/>
    <n v="0"/>
    <n v="0"/>
    <n v="0"/>
    <s v="NA"/>
    <s v="NA"/>
    <n v="4"/>
    <x v="2"/>
    <s v="WD"/>
    <s v="Abnorml"/>
    <x v="274"/>
  </r>
  <r>
    <n v="898"/>
    <n v="90"/>
    <x v="0"/>
    <n v="64"/>
    <n v="7018"/>
    <s v="Pave"/>
    <s v="Reg"/>
    <s v="Lvl"/>
    <s v="AllPub"/>
    <s v="Inside"/>
    <x v="12"/>
    <s v="Feedr"/>
    <x v="2"/>
    <s v="2Story"/>
    <n v="5"/>
    <x v="56"/>
    <n v="1979"/>
    <s v="Gable"/>
    <s v="CompShg"/>
    <s v="Plywood"/>
    <s v="TA"/>
    <s v="Slab"/>
    <s v="NA"/>
    <s v="NA"/>
    <n v="0"/>
    <s v="TA"/>
    <s v="Y"/>
    <n v="2240"/>
    <n v="0"/>
    <n v="2"/>
    <n v="6"/>
    <n v="2"/>
    <s v="TA"/>
    <n v="12"/>
    <n v="0"/>
    <s v="NA"/>
    <s v="Detchd"/>
    <s v="Unf"/>
    <n v="2"/>
    <n v="528"/>
    <s v="TA"/>
    <s v="Y"/>
    <n v="154"/>
    <n v="0"/>
    <n v="0"/>
    <n v="0"/>
    <n v="0"/>
    <n v="0"/>
    <s v="NA"/>
    <s v="NA"/>
    <n v="6"/>
    <x v="3"/>
    <s v="WD"/>
    <s v="Alloca"/>
    <x v="495"/>
  </r>
  <r>
    <n v="899"/>
    <n v="20"/>
    <x v="0"/>
    <n v="100"/>
    <n v="12919"/>
    <s v="Pave"/>
    <s v="IR1"/>
    <s v="Lvl"/>
    <s v="AllPub"/>
    <s v="Inside"/>
    <x v="10"/>
    <s v="Norm"/>
    <x v="0"/>
    <s v="1Story"/>
    <n v="9"/>
    <x v="51"/>
    <n v="2010"/>
    <s v="Hip"/>
    <s v="CompShg"/>
    <s v="VinylSd"/>
    <s v="Ex"/>
    <s v="PConc"/>
    <s v="Ex"/>
    <s v="Gd"/>
    <n v="2330"/>
    <s v="Ex"/>
    <s v="Y"/>
    <n v="2364"/>
    <n v="1"/>
    <n v="2.2999999999999998"/>
    <n v="2"/>
    <n v="1"/>
    <s v="Ex"/>
    <n v="11"/>
    <n v="2"/>
    <s v="Gd"/>
    <s v="Attchd"/>
    <s v="Fin"/>
    <n v="3"/>
    <n v="820"/>
    <s v="TA"/>
    <s v="Y"/>
    <n v="0"/>
    <n v="67"/>
    <n v="0"/>
    <n v="0"/>
    <n v="0"/>
    <n v="0"/>
    <s v="NA"/>
    <s v="NA"/>
    <n v="3"/>
    <x v="4"/>
    <s v="New"/>
    <s v="Partial"/>
    <x v="496"/>
  </r>
  <r>
    <n v="900"/>
    <n v="20"/>
    <x v="0"/>
    <n v="65"/>
    <n v="6993"/>
    <s v="Pave"/>
    <s v="Reg"/>
    <s v="Lvl"/>
    <s v="AllPub"/>
    <s v="Inside"/>
    <x v="9"/>
    <s v="Feedr"/>
    <x v="0"/>
    <s v="1Story"/>
    <n v="5"/>
    <x v="53"/>
    <n v="1994"/>
    <s v="Gable"/>
    <s v="CompShg"/>
    <s v="Plywood"/>
    <s v="TA"/>
    <s v="CBlock"/>
    <s v="TA"/>
    <s v="No"/>
    <n v="912"/>
    <s v="TA"/>
    <s v="Y"/>
    <n v="1236"/>
    <n v="0"/>
    <n v="1"/>
    <n v="3"/>
    <n v="1"/>
    <s v="TA"/>
    <n v="6"/>
    <n v="1"/>
    <s v="TA"/>
    <s v="Attchd"/>
    <s v="Unf"/>
    <n v="1"/>
    <n v="288"/>
    <s v="TA"/>
    <s v="Y"/>
    <n v="0"/>
    <n v="0"/>
    <n v="0"/>
    <n v="0"/>
    <n v="0"/>
    <n v="0"/>
    <s v="NA"/>
    <s v="NA"/>
    <n v="6"/>
    <x v="2"/>
    <s v="WD"/>
    <s v="Normal"/>
    <x v="152"/>
  </r>
  <r>
    <n v="901"/>
    <n v="20"/>
    <x v="0"/>
    <s v="NA"/>
    <n v="7340"/>
    <s v="Pave"/>
    <s v="IR1"/>
    <s v="Lvl"/>
    <s v="AllPub"/>
    <s v="Inside"/>
    <x v="11"/>
    <s v="Norm"/>
    <x v="0"/>
    <s v="1Story"/>
    <n v="4"/>
    <x v="63"/>
    <n v="1971"/>
    <s v="Gable"/>
    <s v="CompShg"/>
    <s v="HdBoard"/>
    <s v="TA"/>
    <s v="CBlock"/>
    <s v="TA"/>
    <s v="No"/>
    <n v="858"/>
    <s v="TA"/>
    <s v="Y"/>
    <n v="858"/>
    <n v="0"/>
    <n v="1"/>
    <n v="2"/>
    <n v="1"/>
    <s v="TA"/>
    <n v="4"/>
    <n v="0"/>
    <s v="NA"/>
    <s v="Detchd"/>
    <s v="Unf"/>
    <n v="1"/>
    <n v="684"/>
    <s v="TA"/>
    <s v="Y"/>
    <n v="0"/>
    <n v="0"/>
    <n v="0"/>
    <n v="0"/>
    <n v="0"/>
    <n v="0"/>
    <s v="NA"/>
    <s v="NA"/>
    <n v="6"/>
    <x v="1"/>
    <s v="WD"/>
    <s v="Normal"/>
    <x v="50"/>
  </r>
  <r>
    <n v="902"/>
    <n v="20"/>
    <x v="0"/>
    <n v="64"/>
    <n v="8712"/>
    <s v="Pave"/>
    <s v="IR1"/>
    <s v="Lvl"/>
    <s v="AllPub"/>
    <s v="Inside"/>
    <x v="11"/>
    <s v="Norm"/>
    <x v="0"/>
    <s v="1Story"/>
    <n v="5"/>
    <x v="24"/>
    <n v="2000"/>
    <s v="Hip"/>
    <s v="CompShg"/>
    <s v="MetalSd"/>
    <s v="TA"/>
    <s v="CBlock"/>
    <s v="TA"/>
    <s v="Mn"/>
    <n v="992"/>
    <s v="TA"/>
    <s v="Y"/>
    <n v="1306"/>
    <n v="1"/>
    <n v="1"/>
    <n v="2"/>
    <n v="1"/>
    <s v="TA"/>
    <n v="5"/>
    <n v="0"/>
    <s v="NA"/>
    <s v="Detchd"/>
    <s v="Unf"/>
    <n v="1"/>
    <n v="756"/>
    <s v="TA"/>
    <s v="Y"/>
    <n v="0"/>
    <n v="0"/>
    <n v="0"/>
    <n v="0"/>
    <n v="0"/>
    <n v="0"/>
    <s v="NA"/>
    <s v="NA"/>
    <n v="5"/>
    <x v="3"/>
    <s v="WD"/>
    <s v="Normal"/>
    <x v="36"/>
  </r>
  <r>
    <n v="903"/>
    <n v="60"/>
    <x v="0"/>
    <n v="63"/>
    <n v="7875"/>
    <s v="Pave"/>
    <s v="Reg"/>
    <s v="Lvl"/>
    <s v="AllPub"/>
    <s v="Inside"/>
    <x v="17"/>
    <s v="Norm"/>
    <x v="0"/>
    <s v="2Story"/>
    <n v="7"/>
    <x v="0"/>
    <n v="2003"/>
    <s v="Gable"/>
    <s v="CompShg"/>
    <s v="VinylSd"/>
    <s v="Gd"/>
    <s v="PConc"/>
    <s v="Gd"/>
    <s v="No"/>
    <n v="783"/>
    <s v="Ex"/>
    <s v="Y"/>
    <n v="1509"/>
    <n v="0"/>
    <n v="2.2999999999999998"/>
    <n v="3"/>
    <n v="1"/>
    <s v="Gd"/>
    <n v="8"/>
    <n v="1"/>
    <s v="Gd"/>
    <s v="Attchd"/>
    <s v="Fin"/>
    <n v="2"/>
    <n v="393"/>
    <s v="TA"/>
    <s v="Y"/>
    <n v="0"/>
    <n v="75"/>
    <n v="0"/>
    <n v="0"/>
    <n v="0"/>
    <n v="0"/>
    <s v="NA"/>
    <s v="NA"/>
    <n v="7"/>
    <x v="2"/>
    <s v="WD"/>
    <s v="Normal"/>
    <x v="63"/>
  </r>
  <r>
    <n v="904"/>
    <n v="20"/>
    <x v="0"/>
    <n v="50"/>
    <n v="14859"/>
    <s v="Pave"/>
    <s v="IR1"/>
    <s v="HLS"/>
    <s v="AllPub"/>
    <s v="CulDSac"/>
    <x v="17"/>
    <s v="Norm"/>
    <x v="0"/>
    <s v="1Story"/>
    <n v="7"/>
    <x v="13"/>
    <n v="2006"/>
    <s v="Hip"/>
    <s v="CompShg"/>
    <s v="VinylSd"/>
    <s v="Gd"/>
    <s v="PConc"/>
    <s v="Gd"/>
    <s v="No"/>
    <n v="1670"/>
    <s v="Ex"/>
    <s v="Y"/>
    <n v="1670"/>
    <n v="0"/>
    <n v="2"/>
    <n v="3"/>
    <n v="1"/>
    <s v="Gd"/>
    <n v="7"/>
    <n v="1"/>
    <s v="Gd"/>
    <s v="Attchd"/>
    <s v="RFn"/>
    <n v="3"/>
    <n v="690"/>
    <s v="TA"/>
    <s v="Y"/>
    <n v="144"/>
    <n v="60"/>
    <n v="0"/>
    <n v="0"/>
    <n v="0"/>
    <n v="0"/>
    <s v="NA"/>
    <s v="NA"/>
    <n v="8"/>
    <x v="2"/>
    <s v="New"/>
    <s v="Partial"/>
    <x v="270"/>
  </r>
  <r>
    <n v="905"/>
    <n v="20"/>
    <x v="0"/>
    <s v="NA"/>
    <n v="6173"/>
    <s v="Pave"/>
    <s v="IR1"/>
    <s v="Lvl"/>
    <s v="AllPub"/>
    <s v="Inside"/>
    <x v="9"/>
    <s v="Norm"/>
    <x v="0"/>
    <s v="1Story"/>
    <n v="5"/>
    <x v="17"/>
    <n v="1967"/>
    <s v="Gable"/>
    <s v="CompShg"/>
    <s v="Wd Sdng"/>
    <s v="TA"/>
    <s v="CBlock"/>
    <s v="TA"/>
    <s v="No"/>
    <n v="876"/>
    <s v="TA"/>
    <s v="Y"/>
    <n v="902"/>
    <n v="0"/>
    <n v="1"/>
    <n v="3"/>
    <n v="1"/>
    <s v="TA"/>
    <n v="6"/>
    <n v="0"/>
    <s v="NA"/>
    <s v="Attchd"/>
    <s v="Unf"/>
    <n v="1"/>
    <n v="288"/>
    <s v="TA"/>
    <s v="Y"/>
    <n v="0"/>
    <n v="0"/>
    <n v="0"/>
    <n v="0"/>
    <n v="0"/>
    <n v="0"/>
    <s v="NA"/>
    <s v="MnPrv"/>
    <n v="8"/>
    <x v="1"/>
    <s v="WD"/>
    <s v="Normal"/>
    <x v="497"/>
  </r>
  <r>
    <n v="906"/>
    <n v="20"/>
    <x v="0"/>
    <n v="80"/>
    <n v="9920"/>
    <s v="Pave"/>
    <s v="Reg"/>
    <s v="Lvl"/>
    <s v="AllPub"/>
    <s v="Inside"/>
    <x v="11"/>
    <s v="Norm"/>
    <x v="0"/>
    <s v="1Story"/>
    <n v="5"/>
    <x v="30"/>
    <n v="1954"/>
    <s v="Gable"/>
    <s v="CompShg"/>
    <s v="HdBoard"/>
    <s v="TA"/>
    <s v="CBlock"/>
    <s v="TA"/>
    <s v="No"/>
    <n v="1056"/>
    <s v="TA"/>
    <s v="Y"/>
    <n v="1063"/>
    <n v="1"/>
    <n v="1"/>
    <n v="3"/>
    <n v="1"/>
    <s v="TA"/>
    <n v="6"/>
    <n v="0"/>
    <s v="NA"/>
    <s v="Attchd"/>
    <s v="RFn"/>
    <n v="1"/>
    <n v="280"/>
    <s v="TA"/>
    <s v="Y"/>
    <n v="0"/>
    <n v="0"/>
    <n v="164"/>
    <n v="0"/>
    <n v="0"/>
    <n v="0"/>
    <s v="NA"/>
    <s v="MnPrv"/>
    <n v="2"/>
    <x v="4"/>
    <s v="WD"/>
    <s v="Normal"/>
    <x v="113"/>
  </r>
  <r>
    <n v="907"/>
    <n v="20"/>
    <x v="0"/>
    <n v="116"/>
    <n v="13501"/>
    <s v="Pave"/>
    <s v="IR1"/>
    <s v="Lvl"/>
    <s v="AllPub"/>
    <s v="Corner"/>
    <x v="5"/>
    <s v="Norm"/>
    <x v="0"/>
    <s v="1Story"/>
    <n v="8"/>
    <x v="13"/>
    <n v="2006"/>
    <s v="Gable"/>
    <s v="CompShg"/>
    <s v="VinylSd"/>
    <s v="Gd"/>
    <s v="PConc"/>
    <s v="Gd"/>
    <s v="No"/>
    <n v="1623"/>
    <s v="Ex"/>
    <s v="Y"/>
    <n v="1636"/>
    <n v="1"/>
    <n v="2"/>
    <n v="3"/>
    <n v="1"/>
    <s v="Gd"/>
    <n v="8"/>
    <n v="1"/>
    <s v="Gd"/>
    <s v="Attchd"/>
    <s v="RFn"/>
    <n v="3"/>
    <n v="865"/>
    <s v="TA"/>
    <s v="Y"/>
    <n v="0"/>
    <n v="60"/>
    <n v="0"/>
    <n v="0"/>
    <n v="0"/>
    <n v="0"/>
    <s v="NA"/>
    <s v="NA"/>
    <n v="6"/>
    <x v="1"/>
    <s v="WD"/>
    <s v="Normal"/>
    <x v="498"/>
  </r>
  <r>
    <n v="908"/>
    <n v="50"/>
    <x v="0"/>
    <n v="86"/>
    <n v="11500"/>
    <s v="Pave"/>
    <s v="IR1"/>
    <s v="Lvl"/>
    <s v="AllPub"/>
    <s v="Inside"/>
    <x v="2"/>
    <s v="Norm"/>
    <x v="0"/>
    <s v="1.5Fin"/>
    <n v="7"/>
    <x v="65"/>
    <n v="1987"/>
    <s v="Gable"/>
    <s v="CompShg"/>
    <s v="BrkFace"/>
    <s v="Gd"/>
    <s v="CBlock"/>
    <s v="Gd"/>
    <s v="No"/>
    <n v="1017"/>
    <s v="Gd"/>
    <s v="Y"/>
    <n v="2057"/>
    <n v="0"/>
    <n v="1.3"/>
    <n v="3"/>
    <n v="1"/>
    <s v="Gd"/>
    <n v="6"/>
    <n v="1"/>
    <s v="Gd"/>
    <s v="Attchd"/>
    <s v="Fin"/>
    <n v="1"/>
    <n v="180"/>
    <s v="Fa"/>
    <s v="Y"/>
    <n v="0"/>
    <n v="0"/>
    <n v="0"/>
    <n v="322"/>
    <n v="0"/>
    <n v="0"/>
    <s v="NA"/>
    <s v="NA"/>
    <n v="6"/>
    <x v="2"/>
    <s v="WD"/>
    <s v="Normal"/>
    <x v="4"/>
  </r>
  <r>
    <n v="909"/>
    <n v="20"/>
    <x v="0"/>
    <s v="NA"/>
    <n v="8885"/>
    <s v="Pave"/>
    <s v="IR1"/>
    <s v="Low"/>
    <s v="AllPub"/>
    <s v="Inside"/>
    <x v="4"/>
    <s v="Norm"/>
    <x v="0"/>
    <s v="1Story"/>
    <n v="5"/>
    <x v="33"/>
    <n v="1983"/>
    <s v="Gable"/>
    <s v="CompShg"/>
    <s v="HdBoard"/>
    <s v="TA"/>
    <s v="CBlock"/>
    <s v="Gd"/>
    <s v="Av"/>
    <n v="864"/>
    <s v="TA"/>
    <s v="Y"/>
    <n v="902"/>
    <n v="1"/>
    <n v="1"/>
    <n v="2"/>
    <n v="1"/>
    <s v="TA"/>
    <n v="5"/>
    <n v="0"/>
    <s v="NA"/>
    <s v="Attchd"/>
    <s v="Unf"/>
    <n v="2"/>
    <n v="484"/>
    <s v="TA"/>
    <s v="Y"/>
    <n v="164"/>
    <n v="0"/>
    <n v="0"/>
    <n v="0"/>
    <n v="0"/>
    <n v="0"/>
    <s v="NA"/>
    <s v="MnPrv"/>
    <n v="6"/>
    <x v="2"/>
    <s v="WD"/>
    <s v="Normal"/>
    <x v="213"/>
  </r>
  <r>
    <n v="910"/>
    <n v="60"/>
    <x v="0"/>
    <n v="149"/>
    <n v="12589"/>
    <s v="Pave"/>
    <s v="IR2"/>
    <s v="Lvl"/>
    <s v="AllPub"/>
    <s v="Inside"/>
    <x v="17"/>
    <s v="Norm"/>
    <x v="0"/>
    <s v="2Story"/>
    <n v="6"/>
    <x v="11"/>
    <n v="2005"/>
    <s v="Gable"/>
    <s v="CompShg"/>
    <s v="VinylSd"/>
    <s v="Gd"/>
    <s v="PConc"/>
    <s v="Gd"/>
    <s v="No"/>
    <n v="742"/>
    <s v="Ex"/>
    <s v="Y"/>
    <n v="1484"/>
    <n v="0"/>
    <n v="2.2999999999999998"/>
    <n v="3"/>
    <n v="1"/>
    <s v="Gd"/>
    <n v="8"/>
    <n v="1"/>
    <s v="Gd"/>
    <s v="Attchd"/>
    <s v="Fin"/>
    <n v="2"/>
    <n v="390"/>
    <s v="TA"/>
    <s v="Y"/>
    <n v="36"/>
    <n v="24"/>
    <n v="0"/>
    <n v="0"/>
    <n v="0"/>
    <n v="0"/>
    <s v="NA"/>
    <s v="NA"/>
    <n v="6"/>
    <x v="3"/>
    <s v="WD"/>
    <s v="Normal"/>
    <x v="80"/>
  </r>
  <r>
    <n v="911"/>
    <n v="90"/>
    <x v="0"/>
    <n v="80"/>
    <n v="11600"/>
    <s v="Pave"/>
    <s v="Reg"/>
    <s v="Lvl"/>
    <s v="AllPub"/>
    <s v="Corner"/>
    <x v="11"/>
    <s v="Feedr"/>
    <x v="2"/>
    <s v="2Story"/>
    <n v="5"/>
    <x v="14"/>
    <n v="1960"/>
    <s v="Gable"/>
    <s v="CompShg"/>
    <s v="MetalSd"/>
    <s v="TA"/>
    <s v="CBlock"/>
    <s v="TA"/>
    <s v="No"/>
    <n v="1105"/>
    <s v="TA"/>
    <s v="Y"/>
    <n v="2274"/>
    <n v="0"/>
    <n v="2"/>
    <n v="5"/>
    <n v="2"/>
    <s v="TA"/>
    <n v="12"/>
    <n v="0"/>
    <s v="NA"/>
    <s v="Detchd"/>
    <s v="Unf"/>
    <n v="2"/>
    <n v="480"/>
    <s v="TA"/>
    <s v="Y"/>
    <n v="0"/>
    <n v="0"/>
    <n v="0"/>
    <n v="0"/>
    <n v="0"/>
    <n v="0"/>
    <s v="NA"/>
    <s v="NA"/>
    <n v="1"/>
    <x v="4"/>
    <s v="WD"/>
    <s v="Normal"/>
    <x v="499"/>
  </r>
  <r>
    <n v="912"/>
    <n v="20"/>
    <x v="0"/>
    <s v="NA"/>
    <n v="9286"/>
    <s v="Pave"/>
    <s v="IR1"/>
    <s v="Lvl"/>
    <s v="AllPub"/>
    <s v="CulDSac"/>
    <x v="0"/>
    <s v="Norm"/>
    <x v="0"/>
    <s v="1Story"/>
    <n v="5"/>
    <x v="54"/>
    <n v="1989"/>
    <s v="Gable"/>
    <s v="CompShg"/>
    <s v="Plywood"/>
    <s v="TA"/>
    <s v="CBlock"/>
    <s v="Gd"/>
    <s v="Av"/>
    <n v="1268"/>
    <s v="TA"/>
    <s v="Y"/>
    <n v="1268"/>
    <n v="0"/>
    <n v="1.3"/>
    <n v="3"/>
    <n v="1"/>
    <s v="Gd"/>
    <n v="5"/>
    <n v="0"/>
    <s v="NA"/>
    <s v="Detchd"/>
    <s v="Unf"/>
    <n v="1"/>
    <n v="252"/>
    <s v="TA"/>
    <s v="Y"/>
    <n v="173"/>
    <n v="0"/>
    <n v="0"/>
    <n v="0"/>
    <n v="0"/>
    <n v="0"/>
    <s v="NA"/>
    <s v="NA"/>
    <n v="10"/>
    <x v="3"/>
    <s v="WD"/>
    <s v="Normal"/>
    <x v="463"/>
  </r>
  <r>
    <n v="913"/>
    <n v="30"/>
    <x v="1"/>
    <n v="51"/>
    <n v="6120"/>
    <s v="Pave"/>
    <s v="Reg"/>
    <s v="Lvl"/>
    <s v="AllPub"/>
    <s v="Inside"/>
    <x v="8"/>
    <s v="Norm"/>
    <x v="0"/>
    <s v="1Story"/>
    <n v="5"/>
    <x v="82"/>
    <n v="1950"/>
    <s v="Gable"/>
    <s v="CompShg"/>
    <s v="MetalSd"/>
    <s v="TA"/>
    <s v="BrkTil"/>
    <s v="TA"/>
    <s v="No"/>
    <n v="768"/>
    <s v="TA"/>
    <s v="N"/>
    <n v="1015"/>
    <n v="0"/>
    <n v="1"/>
    <n v="3"/>
    <n v="1"/>
    <s v="TA"/>
    <n v="6"/>
    <n v="0"/>
    <s v="NA"/>
    <s v="Detchd"/>
    <s v="Unf"/>
    <n v="1"/>
    <n v="450"/>
    <s v="TA"/>
    <s v="Y"/>
    <n v="0"/>
    <n v="0"/>
    <n v="112"/>
    <n v="120"/>
    <n v="0"/>
    <n v="0"/>
    <s v="NA"/>
    <s v="MnPrv"/>
    <n v="7"/>
    <x v="2"/>
    <s v="WD"/>
    <s v="Abnorml"/>
    <x v="209"/>
  </r>
  <r>
    <n v="914"/>
    <n v="90"/>
    <x v="4"/>
    <n v="82"/>
    <n v="6270"/>
    <s v="Pave"/>
    <s v="Reg"/>
    <s v="HLS"/>
    <s v="AllPub"/>
    <s v="Inside"/>
    <x v="2"/>
    <s v="Norm"/>
    <x v="2"/>
    <s v="2Story"/>
    <n v="5"/>
    <x v="87"/>
    <n v="1950"/>
    <s v="Gable"/>
    <s v="CompShg"/>
    <s v="MetalSd"/>
    <s v="TA"/>
    <s v="CBlock"/>
    <s v="TA"/>
    <s v="No"/>
    <n v="1001"/>
    <s v="TA"/>
    <s v="N"/>
    <n v="2002"/>
    <n v="0"/>
    <n v="2"/>
    <n v="4"/>
    <n v="2"/>
    <s v="TA"/>
    <n v="8"/>
    <n v="0"/>
    <s v="NA"/>
    <s v="2Types"/>
    <s v="Unf"/>
    <n v="3"/>
    <n v="871"/>
    <s v="TA"/>
    <s v="Y"/>
    <n v="0"/>
    <n v="0"/>
    <n v="0"/>
    <n v="0"/>
    <n v="0"/>
    <n v="0"/>
    <s v="NA"/>
    <s v="NA"/>
    <n v="8"/>
    <x v="1"/>
    <s v="WD"/>
    <s v="Normal"/>
    <x v="35"/>
  </r>
  <r>
    <n v="915"/>
    <n v="160"/>
    <x v="3"/>
    <n v="30"/>
    <n v="3000"/>
    <s v="Pave"/>
    <s v="Reg"/>
    <s v="Lvl"/>
    <s v="AllPub"/>
    <s v="Inside"/>
    <x v="5"/>
    <s v="Norm"/>
    <x v="3"/>
    <s v="2Story"/>
    <n v="6"/>
    <x v="51"/>
    <n v="2009"/>
    <s v="Gable"/>
    <s v="CompShg"/>
    <s v="VinylSd"/>
    <s v="Gd"/>
    <s v="PConc"/>
    <s v="Gd"/>
    <s v="Av"/>
    <n v="612"/>
    <s v="Ex"/>
    <s v="Y"/>
    <n v="1224"/>
    <n v="0"/>
    <n v="2.2999999999999998"/>
    <n v="2"/>
    <n v="1"/>
    <s v="Gd"/>
    <n v="4"/>
    <n v="0"/>
    <s v="NA"/>
    <s v="Detchd"/>
    <s v="RFn"/>
    <n v="2"/>
    <n v="528"/>
    <s v="TA"/>
    <s v="Y"/>
    <n v="0"/>
    <n v="234"/>
    <n v="0"/>
    <n v="0"/>
    <n v="0"/>
    <n v="0"/>
    <s v="NA"/>
    <s v="NA"/>
    <n v="6"/>
    <x v="3"/>
    <s v="New"/>
    <s v="Partial"/>
    <x v="500"/>
  </r>
  <r>
    <n v="916"/>
    <n v="160"/>
    <x v="1"/>
    <n v="21"/>
    <n v="2001"/>
    <s v="Pave"/>
    <s v="Reg"/>
    <s v="Lvl"/>
    <s v="AllPub"/>
    <s v="Inside"/>
    <x v="14"/>
    <s v="Norm"/>
    <x v="4"/>
    <s v="2Story"/>
    <n v="4"/>
    <x v="16"/>
    <n v="1970"/>
    <s v="Gable"/>
    <s v="CompShg"/>
    <s v="CmentBd"/>
    <s v="TA"/>
    <s v="CBlock"/>
    <s v="TA"/>
    <s v="No"/>
    <n v="546"/>
    <s v="Fa"/>
    <s v="Y"/>
    <n v="1092"/>
    <n v="0"/>
    <n v="1.3"/>
    <n v="3"/>
    <n v="1"/>
    <s v="TA"/>
    <n v="6"/>
    <n v="0"/>
    <s v="NA"/>
    <s v="Attchd"/>
    <s v="Unf"/>
    <n v="1"/>
    <n v="286"/>
    <s v="TA"/>
    <s v="Y"/>
    <n v="0"/>
    <n v="0"/>
    <n v="0"/>
    <n v="0"/>
    <n v="0"/>
    <n v="0"/>
    <s v="NA"/>
    <s v="NA"/>
    <n v="1"/>
    <x v="1"/>
    <s v="WD"/>
    <s v="Normal"/>
    <x v="501"/>
  </r>
  <r>
    <n v="917"/>
    <n v="20"/>
    <x v="2"/>
    <n v="50"/>
    <n v="9000"/>
    <s v="Pave"/>
    <s v="Reg"/>
    <s v="Lvl"/>
    <s v="AllPub"/>
    <s v="Inside"/>
    <x v="13"/>
    <s v="Norm"/>
    <x v="0"/>
    <s v="1Story"/>
    <n v="2"/>
    <x v="87"/>
    <n v="1950"/>
    <s v="Gable"/>
    <s v="CompShg"/>
    <s v="AsbShng"/>
    <s v="TA"/>
    <s v="CBlock"/>
    <s v="TA"/>
    <s v="Av"/>
    <n v="480"/>
    <s v="TA"/>
    <s v="N"/>
    <n v="480"/>
    <n v="1"/>
    <n v="0"/>
    <n v="1"/>
    <n v="1"/>
    <s v="TA"/>
    <n v="4"/>
    <n v="0"/>
    <s v="NA"/>
    <s v="Detchd"/>
    <s v="Unf"/>
    <n v="1"/>
    <n v="308"/>
    <s v="TA"/>
    <s v="Y"/>
    <n v="0"/>
    <n v="0"/>
    <n v="0"/>
    <n v="0"/>
    <n v="0"/>
    <n v="0"/>
    <s v="NA"/>
    <s v="NA"/>
    <n v="10"/>
    <x v="2"/>
    <s v="WD"/>
    <s v="Abnorml"/>
    <x v="502"/>
  </r>
  <r>
    <n v="918"/>
    <n v="20"/>
    <x v="0"/>
    <s v="NA"/>
    <n v="17140"/>
    <s v="Pave"/>
    <s v="Reg"/>
    <s v="Lvl"/>
    <s v="AllPub"/>
    <s v="Inside"/>
    <x v="15"/>
    <s v="Norm"/>
    <x v="0"/>
    <s v="1Story"/>
    <n v="4"/>
    <x v="46"/>
    <n v="1956"/>
    <s v="Gable"/>
    <s v="CompShg"/>
    <s v="VinylSd"/>
    <s v="TA"/>
    <s v="CBlock"/>
    <s v="TA"/>
    <s v="No"/>
    <n v="1134"/>
    <s v="Ex"/>
    <s v="Y"/>
    <n v="1229"/>
    <n v="0"/>
    <n v="1"/>
    <n v="3"/>
    <n v="1"/>
    <s v="TA"/>
    <n v="6"/>
    <n v="0"/>
    <s v="NA"/>
    <s v="Attchd"/>
    <s v="RFn"/>
    <n v="1"/>
    <n v="284"/>
    <s v="TA"/>
    <s v="Y"/>
    <n v="0"/>
    <n v="0"/>
    <n v="0"/>
    <n v="0"/>
    <n v="0"/>
    <n v="0"/>
    <s v="NA"/>
    <s v="NA"/>
    <n v="4"/>
    <x v="3"/>
    <s v="WD"/>
    <s v="Normal"/>
    <x v="152"/>
  </r>
  <r>
    <n v="919"/>
    <n v="60"/>
    <x v="0"/>
    <n v="103"/>
    <n v="13125"/>
    <s v="Pave"/>
    <s v="IR1"/>
    <s v="Lvl"/>
    <s v="AllPub"/>
    <s v="Corner"/>
    <x v="12"/>
    <s v="Norm"/>
    <x v="0"/>
    <s v="2Story"/>
    <n v="7"/>
    <x v="50"/>
    <n v="1991"/>
    <s v="Gable"/>
    <s v="CompShg"/>
    <s v="HdBoard"/>
    <s v="Gd"/>
    <s v="PConc"/>
    <s v="Ex"/>
    <s v="Mn"/>
    <n v="1104"/>
    <s v="Ex"/>
    <s v="Y"/>
    <n v="2127"/>
    <n v="1"/>
    <n v="2.2999999999999998"/>
    <n v="4"/>
    <n v="1"/>
    <s v="Gd"/>
    <n v="8"/>
    <n v="1"/>
    <s v="TA"/>
    <s v="Attchd"/>
    <s v="RFn"/>
    <n v="3"/>
    <n v="833"/>
    <s v="TA"/>
    <s v="Y"/>
    <n v="72"/>
    <n v="192"/>
    <n v="224"/>
    <n v="0"/>
    <n v="0"/>
    <n v="0"/>
    <s v="NA"/>
    <s v="GdPrv"/>
    <n v="11"/>
    <x v="1"/>
    <s v="WD"/>
    <s v="Normal"/>
    <x v="503"/>
  </r>
  <r>
    <n v="920"/>
    <n v="20"/>
    <x v="0"/>
    <n v="87"/>
    <n v="11029"/>
    <s v="Pave"/>
    <s v="IR1"/>
    <s v="Lvl"/>
    <s v="AllPub"/>
    <s v="Corner"/>
    <x v="11"/>
    <s v="Norm"/>
    <x v="0"/>
    <s v="1Story"/>
    <n v="6"/>
    <x v="18"/>
    <n v="2002"/>
    <s v="Hip"/>
    <s v="CompShg"/>
    <s v="MetalSd"/>
    <s v="Ex"/>
    <s v="CBlock"/>
    <s v="Gd"/>
    <s v="No"/>
    <n v="1184"/>
    <s v="Ex"/>
    <s v="Y"/>
    <n v="1414"/>
    <n v="1"/>
    <n v="1"/>
    <n v="3"/>
    <n v="1"/>
    <s v="TA"/>
    <n v="6"/>
    <n v="1"/>
    <s v="TA"/>
    <s v="Attchd"/>
    <s v="Unf"/>
    <n v="2"/>
    <n v="601"/>
    <s v="TA"/>
    <s v="Y"/>
    <n v="0"/>
    <n v="51"/>
    <n v="0"/>
    <n v="190"/>
    <n v="0"/>
    <n v="0"/>
    <s v="NA"/>
    <s v="NA"/>
    <n v="5"/>
    <x v="0"/>
    <s v="WD"/>
    <s v="Normal"/>
    <x v="504"/>
  </r>
  <r>
    <n v="921"/>
    <n v="60"/>
    <x v="0"/>
    <n v="70"/>
    <n v="8462"/>
    <s v="Pave"/>
    <s v="IR1"/>
    <s v="Lvl"/>
    <s v="AllPub"/>
    <s v="Inside"/>
    <x v="12"/>
    <s v="Norm"/>
    <x v="0"/>
    <s v="2Story"/>
    <n v="6"/>
    <x v="29"/>
    <n v="1994"/>
    <s v="Gable"/>
    <s v="CompShg"/>
    <s v="HdBoard"/>
    <s v="Gd"/>
    <s v="PConc"/>
    <s v="Gd"/>
    <s v="No"/>
    <n v="928"/>
    <s v="Ex"/>
    <s v="Y"/>
    <n v="1721"/>
    <n v="0.3"/>
    <n v="2.2999999999999998"/>
    <n v="3"/>
    <n v="1"/>
    <s v="Gd"/>
    <n v="7"/>
    <n v="0"/>
    <s v="NA"/>
    <s v="Attchd"/>
    <s v="RFn"/>
    <n v="2"/>
    <n v="471"/>
    <s v="TA"/>
    <s v="Y"/>
    <n v="300"/>
    <n v="87"/>
    <n v="0"/>
    <n v="0"/>
    <n v="0"/>
    <n v="0"/>
    <s v="NA"/>
    <s v="NA"/>
    <n v="7"/>
    <x v="1"/>
    <s v="WD"/>
    <s v="Normal"/>
    <x v="203"/>
  </r>
  <r>
    <n v="922"/>
    <n v="90"/>
    <x v="0"/>
    <n v="67"/>
    <n v="8777"/>
    <s v="Pave"/>
    <s v="Reg"/>
    <s v="Lvl"/>
    <s v="AllPub"/>
    <s v="Inside"/>
    <x v="15"/>
    <s v="Feedr"/>
    <x v="2"/>
    <s v="1.5Fin"/>
    <n v="5"/>
    <x v="83"/>
    <n v="2003"/>
    <s v="Gable"/>
    <s v="CompShg"/>
    <s v="MetalSd"/>
    <s v="TA"/>
    <s v="CBlock"/>
    <s v="TA"/>
    <s v="No"/>
    <n v="1272"/>
    <s v="Gd"/>
    <s v="Y"/>
    <n v="2200"/>
    <n v="2"/>
    <n v="2.6"/>
    <n v="4"/>
    <n v="2"/>
    <s v="TA"/>
    <n v="9"/>
    <n v="0"/>
    <s v="NA"/>
    <s v="NA"/>
    <s v="NA"/>
    <n v="0"/>
    <n v="0"/>
    <s v="NA"/>
    <s v="N"/>
    <n v="0"/>
    <n v="70"/>
    <n v="0"/>
    <n v="0"/>
    <n v="0"/>
    <n v="0"/>
    <s v="NA"/>
    <s v="GdPrv"/>
    <n v="9"/>
    <x v="0"/>
    <s v="WD"/>
    <s v="Normal"/>
    <x v="505"/>
  </r>
  <r>
    <n v="923"/>
    <n v="20"/>
    <x v="0"/>
    <n v="65"/>
    <n v="10237"/>
    <s v="Pave"/>
    <s v="Reg"/>
    <s v="Lvl"/>
    <s v="AllPub"/>
    <s v="Inside"/>
    <x v="17"/>
    <s v="RRAn"/>
    <x v="0"/>
    <s v="1Story"/>
    <n v="6"/>
    <x v="11"/>
    <n v="2006"/>
    <s v="Gable"/>
    <s v="CompShg"/>
    <s v="VinylSd"/>
    <s v="Gd"/>
    <s v="PConc"/>
    <s v="Gd"/>
    <s v="No"/>
    <n v="1316"/>
    <s v="Ex"/>
    <s v="Y"/>
    <n v="1316"/>
    <n v="0"/>
    <n v="2"/>
    <n v="3"/>
    <n v="1"/>
    <s v="Gd"/>
    <n v="6"/>
    <n v="1"/>
    <s v="Gd"/>
    <s v="Attchd"/>
    <s v="Fin"/>
    <n v="2"/>
    <n v="397"/>
    <s v="TA"/>
    <s v="Y"/>
    <n v="100"/>
    <n v="0"/>
    <n v="0"/>
    <n v="0"/>
    <n v="23"/>
    <n v="0"/>
    <s v="NA"/>
    <s v="NA"/>
    <n v="10"/>
    <x v="2"/>
    <s v="New"/>
    <s v="Partial"/>
    <x v="506"/>
  </r>
  <r>
    <n v="924"/>
    <n v="120"/>
    <x v="0"/>
    <n v="50"/>
    <n v="8012"/>
    <s v="Pave"/>
    <s v="Reg"/>
    <s v="Lvl"/>
    <s v="AllPub"/>
    <s v="Inside"/>
    <x v="12"/>
    <s v="Norm"/>
    <x v="3"/>
    <s v="1Story"/>
    <n v="6"/>
    <x v="5"/>
    <n v="1994"/>
    <s v="Gable"/>
    <s v="CompShg"/>
    <s v="Plywood"/>
    <s v="Gd"/>
    <s v="PConc"/>
    <s v="Gd"/>
    <s v="No"/>
    <n v="1604"/>
    <s v="Ex"/>
    <s v="Y"/>
    <n v="1617"/>
    <n v="1"/>
    <n v="2"/>
    <n v="2"/>
    <n v="1"/>
    <s v="Gd"/>
    <n v="5"/>
    <n v="1"/>
    <s v="Fa"/>
    <s v="Attchd"/>
    <s v="RFn"/>
    <n v="2"/>
    <n v="533"/>
    <s v="TA"/>
    <s v="Y"/>
    <n v="0"/>
    <n v="69"/>
    <n v="0"/>
    <n v="0"/>
    <n v="0"/>
    <n v="0"/>
    <s v="NA"/>
    <s v="NA"/>
    <n v="7"/>
    <x v="0"/>
    <s v="WD"/>
    <s v="Normal"/>
    <x v="507"/>
  </r>
  <r>
    <n v="925"/>
    <n v="20"/>
    <x v="0"/>
    <n v="79"/>
    <n v="10240"/>
    <s v="Pave"/>
    <s v="Reg"/>
    <s v="Lvl"/>
    <s v="AllPub"/>
    <s v="Inside"/>
    <x v="6"/>
    <s v="Norm"/>
    <x v="0"/>
    <s v="1Story"/>
    <n v="6"/>
    <x v="84"/>
    <n v="1980"/>
    <s v="Gable"/>
    <s v="CompShg"/>
    <s v="Plywood"/>
    <s v="TA"/>
    <s v="CBlock"/>
    <s v="Gd"/>
    <s v="No"/>
    <n v="1686"/>
    <s v="TA"/>
    <s v="Y"/>
    <n v="1686"/>
    <n v="1"/>
    <n v="2"/>
    <n v="3"/>
    <n v="1"/>
    <s v="TA"/>
    <n v="7"/>
    <n v="1"/>
    <s v="TA"/>
    <s v="Attchd"/>
    <s v="Unf"/>
    <n v="2"/>
    <n v="612"/>
    <s v="TA"/>
    <s v="Y"/>
    <n v="384"/>
    <n v="131"/>
    <n v="0"/>
    <n v="0"/>
    <n v="0"/>
    <n v="0"/>
    <s v="NA"/>
    <s v="NA"/>
    <n v="5"/>
    <x v="2"/>
    <s v="WD"/>
    <s v="Normal"/>
    <x v="27"/>
  </r>
  <r>
    <n v="926"/>
    <n v="20"/>
    <x v="0"/>
    <s v="NA"/>
    <n v="15611"/>
    <s v="Pave"/>
    <s v="IR1"/>
    <s v="Lvl"/>
    <s v="AllPub"/>
    <s v="Corner"/>
    <x v="6"/>
    <s v="Norm"/>
    <x v="0"/>
    <s v="1Story"/>
    <n v="5"/>
    <x v="54"/>
    <n v="1977"/>
    <s v="Gable"/>
    <s v="CompShg"/>
    <s v="VinylSd"/>
    <s v="TA"/>
    <s v="PConc"/>
    <s v="Gd"/>
    <s v="Av"/>
    <n v="1126"/>
    <s v="TA"/>
    <s v="Y"/>
    <n v="1126"/>
    <n v="0.3"/>
    <n v="2"/>
    <n v="3"/>
    <n v="1"/>
    <s v="Ex"/>
    <n v="6"/>
    <n v="0"/>
    <s v="NA"/>
    <s v="Attchd"/>
    <s v="RFn"/>
    <n v="2"/>
    <n v="540"/>
    <s v="TA"/>
    <s v="Y"/>
    <n v="180"/>
    <n v="0"/>
    <n v="0"/>
    <n v="0"/>
    <n v="0"/>
    <n v="0"/>
    <s v="NA"/>
    <s v="NA"/>
    <n v="3"/>
    <x v="0"/>
    <s v="WD"/>
    <s v="Abnorml"/>
    <x v="216"/>
  </r>
  <r>
    <n v="927"/>
    <n v="60"/>
    <x v="0"/>
    <n v="93"/>
    <n v="11999"/>
    <s v="Pave"/>
    <s v="Reg"/>
    <s v="Lvl"/>
    <s v="AllPub"/>
    <s v="Inside"/>
    <x v="10"/>
    <s v="Norm"/>
    <x v="0"/>
    <s v="2Story"/>
    <n v="8"/>
    <x v="0"/>
    <n v="2004"/>
    <s v="Hip"/>
    <s v="CompShg"/>
    <s v="VinylSd"/>
    <s v="Gd"/>
    <s v="PConc"/>
    <s v="Gd"/>
    <s v="No"/>
    <n v="1181"/>
    <s v="Ex"/>
    <s v="Y"/>
    <n v="2374"/>
    <n v="0"/>
    <n v="2.2999999999999998"/>
    <n v="4"/>
    <n v="1"/>
    <s v="Ex"/>
    <n v="10"/>
    <n v="1"/>
    <s v="Gd"/>
    <s v="BuiltIn"/>
    <s v="Fin"/>
    <n v="3"/>
    <n v="656"/>
    <s v="TA"/>
    <s v="Y"/>
    <n v="104"/>
    <n v="100"/>
    <n v="0"/>
    <n v="0"/>
    <n v="0"/>
    <n v="0"/>
    <s v="NA"/>
    <s v="NA"/>
    <n v="5"/>
    <x v="1"/>
    <s v="WD"/>
    <s v="Normal"/>
    <x v="408"/>
  </r>
  <r>
    <n v="928"/>
    <n v="60"/>
    <x v="0"/>
    <s v="NA"/>
    <n v="9900"/>
    <s v="Pave"/>
    <s v="Reg"/>
    <s v="Lvl"/>
    <s v="AllPub"/>
    <s v="Inside"/>
    <x v="6"/>
    <s v="Feedr"/>
    <x v="0"/>
    <s v="2Story"/>
    <n v="7"/>
    <x v="21"/>
    <n v="1968"/>
    <s v="Gable"/>
    <s v="CompShg"/>
    <s v="MetalSd"/>
    <s v="TA"/>
    <s v="CBlock"/>
    <s v="TA"/>
    <s v="No"/>
    <n v="832"/>
    <s v="Gd"/>
    <s v="Y"/>
    <n v="1978"/>
    <n v="0"/>
    <n v="2.2999999999999998"/>
    <n v="4"/>
    <n v="1"/>
    <s v="TA"/>
    <n v="9"/>
    <n v="1"/>
    <s v="Gd"/>
    <s v="Attchd"/>
    <s v="RFn"/>
    <n v="2"/>
    <n v="486"/>
    <s v="TA"/>
    <s v="Y"/>
    <n v="0"/>
    <n v="43"/>
    <n v="0"/>
    <n v="0"/>
    <n v="0"/>
    <n v="0"/>
    <s v="NA"/>
    <s v="GdPrv"/>
    <n v="4"/>
    <x v="0"/>
    <s v="WD"/>
    <s v="Normal"/>
    <x v="105"/>
  </r>
  <r>
    <n v="929"/>
    <n v="20"/>
    <x v="0"/>
    <s v="NA"/>
    <n v="11838"/>
    <s v="Pave"/>
    <s v="Reg"/>
    <s v="Lvl"/>
    <s v="AllPub"/>
    <s v="Inside"/>
    <x v="0"/>
    <s v="Norm"/>
    <x v="0"/>
    <s v="1Story"/>
    <n v="8"/>
    <x v="2"/>
    <n v="2001"/>
    <s v="Hip"/>
    <s v="CompShg"/>
    <s v="VinylSd"/>
    <s v="Gd"/>
    <s v="PConc"/>
    <s v="Gd"/>
    <s v="Av"/>
    <n v="1753"/>
    <s v="Ex"/>
    <s v="Y"/>
    <n v="1788"/>
    <n v="0"/>
    <n v="2"/>
    <n v="3"/>
    <n v="1"/>
    <s v="Ex"/>
    <n v="7"/>
    <n v="1"/>
    <s v="TA"/>
    <s v="Attchd"/>
    <s v="RFn"/>
    <n v="2"/>
    <n v="522"/>
    <s v="TA"/>
    <s v="Y"/>
    <n v="202"/>
    <n v="151"/>
    <n v="0"/>
    <n v="0"/>
    <n v="0"/>
    <n v="0"/>
    <s v="NA"/>
    <s v="NA"/>
    <n v="6"/>
    <x v="3"/>
    <s v="WD"/>
    <s v="Normal"/>
    <x v="435"/>
  </r>
  <r>
    <n v="930"/>
    <n v="60"/>
    <x v="0"/>
    <s v="NA"/>
    <n v="13006"/>
    <s v="Pave"/>
    <s v="IR1"/>
    <s v="Lvl"/>
    <s v="AllPub"/>
    <s v="Corner"/>
    <x v="17"/>
    <s v="Norm"/>
    <x v="0"/>
    <s v="2Story"/>
    <n v="7"/>
    <x v="35"/>
    <n v="1997"/>
    <s v="Gable"/>
    <s v="CompShg"/>
    <s v="HdBoard"/>
    <s v="TA"/>
    <s v="PConc"/>
    <s v="Gd"/>
    <s v="No"/>
    <n v="964"/>
    <s v="Gd"/>
    <s v="Y"/>
    <n v="2236"/>
    <n v="0"/>
    <n v="2.2999999999999998"/>
    <n v="4"/>
    <n v="1"/>
    <s v="Gd"/>
    <n v="8"/>
    <n v="1"/>
    <s v="TA"/>
    <s v="BuiltIn"/>
    <s v="Fin"/>
    <n v="2"/>
    <n v="642"/>
    <s v="TA"/>
    <s v="Y"/>
    <n v="0"/>
    <n v="0"/>
    <n v="0"/>
    <n v="0"/>
    <n v="0"/>
    <n v="0"/>
    <s v="NA"/>
    <s v="NA"/>
    <n v="11"/>
    <x v="2"/>
    <s v="WD"/>
    <s v="Normal"/>
    <x v="285"/>
  </r>
  <r>
    <n v="931"/>
    <n v="20"/>
    <x v="0"/>
    <n v="73"/>
    <n v="8925"/>
    <s v="Pave"/>
    <s v="IR1"/>
    <s v="HLS"/>
    <s v="AllPub"/>
    <s v="Inside"/>
    <x v="16"/>
    <s v="Norm"/>
    <x v="0"/>
    <s v="1Story"/>
    <n v="8"/>
    <x v="22"/>
    <n v="2007"/>
    <s v="Gable"/>
    <s v="CompShg"/>
    <s v="VinylSd"/>
    <s v="Gd"/>
    <s v="PConc"/>
    <s v="Gd"/>
    <s v="Av"/>
    <n v="1466"/>
    <s v="Ex"/>
    <s v="Y"/>
    <n v="1466"/>
    <n v="0"/>
    <n v="2"/>
    <n v="3"/>
    <n v="1"/>
    <s v="Gd"/>
    <n v="7"/>
    <n v="0"/>
    <s v="NA"/>
    <s v="Attchd"/>
    <s v="Fin"/>
    <n v="3"/>
    <n v="610"/>
    <s v="TA"/>
    <s v="Y"/>
    <n v="100"/>
    <n v="18"/>
    <n v="0"/>
    <n v="0"/>
    <n v="0"/>
    <n v="0"/>
    <s v="NA"/>
    <s v="NA"/>
    <n v="7"/>
    <x v="3"/>
    <s v="WD"/>
    <s v="Normal"/>
    <x v="203"/>
  </r>
  <r>
    <n v="932"/>
    <n v="20"/>
    <x v="0"/>
    <n v="70"/>
    <n v="9100"/>
    <s v="Pave"/>
    <s v="Reg"/>
    <s v="Lvl"/>
    <s v="AllPub"/>
    <s v="Inside"/>
    <x v="11"/>
    <s v="Norm"/>
    <x v="0"/>
    <s v="1Story"/>
    <n v="5"/>
    <x v="10"/>
    <n v="1965"/>
    <s v="Gable"/>
    <s v="CompShg"/>
    <s v="VinylSd"/>
    <s v="TA"/>
    <s v="CBlock"/>
    <s v="TA"/>
    <s v="No"/>
    <n v="925"/>
    <s v="Ex"/>
    <s v="Y"/>
    <n v="925"/>
    <n v="0.3"/>
    <n v="1"/>
    <n v="2"/>
    <n v="1"/>
    <s v="TA"/>
    <n v="5"/>
    <n v="0"/>
    <s v="NA"/>
    <s v="Detchd"/>
    <s v="Unf"/>
    <n v="1"/>
    <n v="429"/>
    <s v="TA"/>
    <s v="Y"/>
    <n v="0"/>
    <n v="0"/>
    <n v="0"/>
    <n v="0"/>
    <n v="0"/>
    <n v="0"/>
    <s v="NA"/>
    <s v="GdWo"/>
    <n v="7"/>
    <x v="3"/>
    <s v="WD"/>
    <s v="Normal"/>
    <x v="508"/>
  </r>
  <r>
    <n v="933"/>
    <n v="20"/>
    <x v="0"/>
    <n v="84"/>
    <n v="11670"/>
    <s v="Pave"/>
    <s v="IR1"/>
    <s v="Lvl"/>
    <s v="AllPub"/>
    <s v="Corner"/>
    <x v="5"/>
    <s v="RRNn"/>
    <x v="0"/>
    <s v="1Story"/>
    <n v="9"/>
    <x v="13"/>
    <n v="2006"/>
    <s v="Hip"/>
    <s v="CompShg"/>
    <s v="ImStucc"/>
    <s v="Ex"/>
    <s v="PConc"/>
    <s v="Ex"/>
    <s v="No"/>
    <n v="1905"/>
    <s v="Ex"/>
    <s v="Y"/>
    <n v="1905"/>
    <n v="0"/>
    <n v="2"/>
    <n v="3"/>
    <n v="1"/>
    <s v="Ex"/>
    <n v="8"/>
    <n v="1"/>
    <s v="Gd"/>
    <s v="Attchd"/>
    <s v="Fin"/>
    <n v="3"/>
    <n v="788"/>
    <s v="TA"/>
    <s v="Y"/>
    <n v="0"/>
    <n v="191"/>
    <n v="0"/>
    <n v="0"/>
    <n v="0"/>
    <n v="0"/>
    <s v="NA"/>
    <s v="NA"/>
    <n v="3"/>
    <x v="1"/>
    <s v="WD"/>
    <s v="Normal"/>
    <x v="107"/>
  </r>
  <r>
    <n v="934"/>
    <n v="20"/>
    <x v="0"/>
    <n v="63"/>
    <n v="8487"/>
    <s v="Pave"/>
    <s v="Reg"/>
    <s v="Lvl"/>
    <s v="AllPub"/>
    <s v="FR2"/>
    <x v="0"/>
    <s v="Norm"/>
    <x v="0"/>
    <s v="1Story"/>
    <n v="7"/>
    <x v="6"/>
    <n v="2004"/>
    <s v="Gable"/>
    <s v="CompShg"/>
    <s v="VinylSd"/>
    <s v="Gd"/>
    <s v="PConc"/>
    <s v="Gd"/>
    <s v="Av"/>
    <n v="1500"/>
    <s v="Ex"/>
    <s v="Y"/>
    <n v="1500"/>
    <n v="0"/>
    <n v="2"/>
    <n v="3"/>
    <n v="1"/>
    <s v="Gd"/>
    <n v="6"/>
    <n v="0"/>
    <s v="NA"/>
    <s v="Attchd"/>
    <s v="RFn"/>
    <n v="2"/>
    <n v="570"/>
    <s v="TA"/>
    <s v="Y"/>
    <n v="192"/>
    <n v="36"/>
    <n v="0"/>
    <n v="0"/>
    <n v="0"/>
    <n v="0"/>
    <s v="NA"/>
    <s v="NA"/>
    <n v="8"/>
    <x v="3"/>
    <s v="WD"/>
    <s v="Normal"/>
    <x v="100"/>
  </r>
  <r>
    <n v="935"/>
    <n v="20"/>
    <x v="0"/>
    <n v="313"/>
    <n v="27650"/>
    <s v="Pave"/>
    <s v="IR2"/>
    <s v="HLS"/>
    <s v="AllPub"/>
    <s v="Inside"/>
    <x v="11"/>
    <s v="PosA"/>
    <x v="0"/>
    <s v="1Story"/>
    <n v="7"/>
    <x v="14"/>
    <n v="2007"/>
    <s v="Flat"/>
    <s v="Tar&amp;Grv"/>
    <s v="Wd Sdng"/>
    <s v="TA"/>
    <s v="CBlock"/>
    <s v="Gd"/>
    <s v="Gd"/>
    <n v="585"/>
    <s v="Ex"/>
    <s v="Y"/>
    <n v="2069"/>
    <n v="1"/>
    <n v="2"/>
    <n v="4"/>
    <n v="1"/>
    <s v="Gd"/>
    <n v="9"/>
    <n v="1"/>
    <s v="Gd"/>
    <s v="Attchd"/>
    <s v="RFn"/>
    <n v="2"/>
    <n v="505"/>
    <s v="TA"/>
    <s v="Y"/>
    <n v="0"/>
    <n v="0"/>
    <n v="0"/>
    <n v="0"/>
    <n v="0"/>
    <n v="0"/>
    <s v="NA"/>
    <s v="NA"/>
    <n v="11"/>
    <x v="0"/>
    <s v="WD"/>
    <s v="Normal"/>
    <x v="234"/>
  </r>
  <r>
    <n v="936"/>
    <n v="30"/>
    <x v="0"/>
    <n v="52"/>
    <n v="5825"/>
    <s v="Pave"/>
    <s v="IR1"/>
    <s v="Lvl"/>
    <s v="AllPub"/>
    <s v="Inside"/>
    <x v="8"/>
    <s v="Norm"/>
    <x v="0"/>
    <s v="1Story"/>
    <n v="4"/>
    <x v="69"/>
    <n v="1953"/>
    <s v="Gable"/>
    <s v="CompShg"/>
    <s v="MetalSd"/>
    <s v="TA"/>
    <s v="PConc"/>
    <s v="Fa"/>
    <s v="Mn"/>
    <n v="600"/>
    <s v="Gd"/>
    <s v="Y"/>
    <n v="747"/>
    <n v="0"/>
    <n v="1"/>
    <n v="1"/>
    <n v="1"/>
    <s v="TA"/>
    <n v="5"/>
    <n v="0"/>
    <s v="NA"/>
    <s v="Detchd"/>
    <s v="Unf"/>
    <n v="2"/>
    <n v="528"/>
    <s v="TA"/>
    <s v="Y"/>
    <n v="0"/>
    <n v="0"/>
    <n v="32"/>
    <n v="0"/>
    <n v="0"/>
    <n v="0"/>
    <s v="NA"/>
    <s v="NA"/>
    <n v="6"/>
    <x v="2"/>
    <s v="WD"/>
    <s v="Normal"/>
    <x v="295"/>
  </r>
  <r>
    <n v="937"/>
    <n v="20"/>
    <x v="0"/>
    <n v="67"/>
    <n v="10083"/>
    <s v="Pave"/>
    <s v="Reg"/>
    <s v="Lvl"/>
    <s v="AllPub"/>
    <s v="Inside"/>
    <x v="12"/>
    <s v="Norm"/>
    <x v="0"/>
    <s v="1Story"/>
    <n v="7"/>
    <x v="0"/>
    <n v="2003"/>
    <s v="Gable"/>
    <s v="CompShg"/>
    <s v="VinylSd"/>
    <s v="Gd"/>
    <s v="PConc"/>
    <s v="Gd"/>
    <s v="No"/>
    <n v="1176"/>
    <s v="Ex"/>
    <s v="Y"/>
    <n v="1200"/>
    <n v="1"/>
    <n v="2"/>
    <n v="2"/>
    <n v="1"/>
    <s v="Gd"/>
    <n v="5"/>
    <n v="0"/>
    <s v="NA"/>
    <s v="Attchd"/>
    <s v="RFn"/>
    <n v="2"/>
    <n v="555"/>
    <s v="TA"/>
    <s v="Y"/>
    <n v="0"/>
    <n v="41"/>
    <n v="0"/>
    <n v="0"/>
    <n v="0"/>
    <n v="0"/>
    <s v="NA"/>
    <s v="NA"/>
    <n v="8"/>
    <x v="3"/>
    <s v="WD"/>
    <s v="Normal"/>
    <x v="509"/>
  </r>
  <r>
    <n v="938"/>
    <n v="60"/>
    <x v="0"/>
    <n v="75"/>
    <n v="9675"/>
    <s v="Pave"/>
    <s v="Reg"/>
    <s v="Lvl"/>
    <s v="AllPub"/>
    <s v="Inside"/>
    <x v="5"/>
    <s v="Norm"/>
    <x v="0"/>
    <s v="2Story"/>
    <n v="7"/>
    <x v="11"/>
    <n v="2005"/>
    <s v="Gable"/>
    <s v="CompShg"/>
    <s v="VinylSd"/>
    <s v="Gd"/>
    <s v="PConc"/>
    <s v="Gd"/>
    <s v="Mn"/>
    <n v="1113"/>
    <s v="Ex"/>
    <s v="Y"/>
    <n v="1971"/>
    <n v="0"/>
    <n v="2.2999999999999998"/>
    <n v="3"/>
    <n v="1"/>
    <s v="Gd"/>
    <n v="8"/>
    <n v="1"/>
    <s v="Gd"/>
    <s v="Attchd"/>
    <s v="RFn"/>
    <n v="2"/>
    <n v="689"/>
    <s v="TA"/>
    <s v="Y"/>
    <n v="0"/>
    <n v="48"/>
    <n v="0"/>
    <n v="0"/>
    <n v="0"/>
    <n v="0"/>
    <s v="NA"/>
    <s v="NA"/>
    <n v="2"/>
    <x v="3"/>
    <s v="WD"/>
    <s v="Normal"/>
    <x v="510"/>
  </r>
  <r>
    <n v="939"/>
    <n v="60"/>
    <x v="0"/>
    <n v="73"/>
    <n v="8760"/>
    <s v="Pave"/>
    <s v="Reg"/>
    <s v="Lvl"/>
    <s v="AllPub"/>
    <s v="Inside"/>
    <x v="0"/>
    <s v="Norm"/>
    <x v="0"/>
    <s v="2Story"/>
    <n v="7"/>
    <x v="13"/>
    <n v="2006"/>
    <s v="Gable"/>
    <s v="CompShg"/>
    <s v="VinylSd"/>
    <s v="Gd"/>
    <s v="PConc"/>
    <s v="Gd"/>
    <s v="Mn"/>
    <n v="1391"/>
    <s v="Ex"/>
    <s v="Y"/>
    <n v="1962"/>
    <n v="0"/>
    <n v="2.2999999999999998"/>
    <n v="3"/>
    <n v="1"/>
    <s v="Gd"/>
    <n v="7"/>
    <n v="0"/>
    <s v="NA"/>
    <s v="Attchd"/>
    <s v="RFn"/>
    <n v="3"/>
    <n v="868"/>
    <s v="TA"/>
    <s v="Y"/>
    <n v="0"/>
    <n v="90"/>
    <n v="0"/>
    <n v="0"/>
    <n v="0"/>
    <n v="0"/>
    <s v="NA"/>
    <s v="NA"/>
    <n v="8"/>
    <x v="2"/>
    <s v="New"/>
    <s v="Partial"/>
    <x v="511"/>
  </r>
  <r>
    <n v="940"/>
    <n v="70"/>
    <x v="0"/>
    <s v="NA"/>
    <n v="24090"/>
    <s v="Pave"/>
    <s v="Reg"/>
    <s v="Lvl"/>
    <s v="AllPub"/>
    <s v="Inside"/>
    <x v="19"/>
    <s v="Norm"/>
    <x v="0"/>
    <s v="2Story"/>
    <n v="7"/>
    <x v="70"/>
    <n v="1950"/>
    <s v="Gable"/>
    <s v="CompShg"/>
    <s v="MetalSd"/>
    <s v="TA"/>
    <s v="CBlock"/>
    <s v="TA"/>
    <s v="Mn"/>
    <n v="1032"/>
    <s v="Ex"/>
    <s v="Y"/>
    <n v="2403"/>
    <n v="0"/>
    <n v="2"/>
    <n v="4"/>
    <n v="1"/>
    <s v="TA"/>
    <n v="10"/>
    <n v="2"/>
    <s v="TA"/>
    <s v="Attchd"/>
    <s v="Unf"/>
    <n v="1"/>
    <n v="349"/>
    <s v="TA"/>
    <s v="Y"/>
    <n v="56"/>
    <n v="0"/>
    <n v="318"/>
    <n v="0"/>
    <n v="0"/>
    <n v="0"/>
    <s v="NA"/>
    <s v="NA"/>
    <n v="6"/>
    <x v="4"/>
    <s v="COD"/>
    <s v="Normal"/>
    <x v="512"/>
  </r>
  <r>
    <n v="941"/>
    <n v="90"/>
    <x v="0"/>
    <n v="55"/>
    <n v="12640"/>
    <s v="Pave"/>
    <s v="IR1"/>
    <s v="Lvl"/>
    <s v="AllPub"/>
    <s v="Inside"/>
    <x v="4"/>
    <s v="Norm"/>
    <x v="2"/>
    <s v="1Story"/>
    <n v="6"/>
    <x v="1"/>
    <n v="1976"/>
    <s v="Gable"/>
    <s v="CompShg"/>
    <s v="Plywood"/>
    <s v="TA"/>
    <s v="CBlock"/>
    <s v="TA"/>
    <s v="Gd"/>
    <n v="1728"/>
    <s v="TA"/>
    <s v="Y"/>
    <n v="1728"/>
    <n v="0"/>
    <n v="2"/>
    <n v="4"/>
    <n v="2"/>
    <s v="TA"/>
    <n v="8"/>
    <n v="0"/>
    <s v="NA"/>
    <s v="Attchd"/>
    <s v="Unf"/>
    <n v="2"/>
    <n v="574"/>
    <s v="TA"/>
    <s v="Y"/>
    <n v="40"/>
    <n v="0"/>
    <n v="0"/>
    <n v="0"/>
    <n v="0"/>
    <n v="0"/>
    <s v="NA"/>
    <s v="NA"/>
    <n v="7"/>
    <x v="2"/>
    <s v="WD"/>
    <s v="Normal"/>
    <x v="513"/>
  </r>
  <r>
    <n v="942"/>
    <n v="60"/>
    <x v="0"/>
    <s v="NA"/>
    <n v="8755"/>
    <s v="Pave"/>
    <s v="IR1"/>
    <s v="Lvl"/>
    <s v="AllPub"/>
    <s v="FR2"/>
    <x v="17"/>
    <s v="RRNn"/>
    <x v="0"/>
    <s v="2Story"/>
    <n v="7"/>
    <x v="40"/>
    <n v="1999"/>
    <s v="Gable"/>
    <s v="CompShg"/>
    <s v="VinylSd"/>
    <s v="Gd"/>
    <s v="PConc"/>
    <s v="Gd"/>
    <s v="No"/>
    <n v="992"/>
    <s v="Ex"/>
    <s v="Y"/>
    <n v="2060"/>
    <n v="1"/>
    <n v="2.2999999999999998"/>
    <n v="3"/>
    <n v="1"/>
    <s v="Gd"/>
    <n v="8"/>
    <n v="1"/>
    <s v="TA"/>
    <s v="BuiltIn"/>
    <s v="RFn"/>
    <n v="2"/>
    <n v="390"/>
    <s v="TA"/>
    <s v="Y"/>
    <n v="0"/>
    <n v="0"/>
    <n v="0"/>
    <n v="0"/>
    <n v="168"/>
    <n v="0"/>
    <s v="NA"/>
    <s v="GdPrv"/>
    <n v="6"/>
    <x v="3"/>
    <s v="WD"/>
    <s v="Normal"/>
    <x v="89"/>
  </r>
  <r>
    <n v="943"/>
    <n v="90"/>
    <x v="0"/>
    <n v="42"/>
    <n v="7711"/>
    <s v="Pave"/>
    <s v="IR1"/>
    <s v="Lvl"/>
    <s v="AllPub"/>
    <s v="Inside"/>
    <x v="15"/>
    <s v="Norm"/>
    <x v="2"/>
    <s v="1Story"/>
    <n v="4"/>
    <x v="54"/>
    <n v="1977"/>
    <s v="Gable"/>
    <s v="CompShg"/>
    <s v="MetalSd"/>
    <s v="TA"/>
    <s v="PConc"/>
    <s v="Gd"/>
    <s v="Gd"/>
    <n v="1440"/>
    <s v="TA"/>
    <s v="Y"/>
    <n v="1440"/>
    <n v="2"/>
    <n v="2"/>
    <n v="4"/>
    <n v="2"/>
    <s v="TA"/>
    <n v="8"/>
    <n v="0"/>
    <s v="NA"/>
    <s v="NA"/>
    <s v="NA"/>
    <n v="0"/>
    <n v="0"/>
    <s v="NA"/>
    <s v="N"/>
    <n v="321"/>
    <n v="0"/>
    <n v="0"/>
    <n v="0"/>
    <n v="0"/>
    <n v="0"/>
    <s v="NA"/>
    <s v="NA"/>
    <n v="8"/>
    <x v="1"/>
    <s v="Oth"/>
    <s v="Abnorml"/>
    <x v="115"/>
  </r>
  <r>
    <n v="944"/>
    <n v="90"/>
    <x v="0"/>
    <n v="100"/>
    <n v="25000"/>
    <s v="Pave"/>
    <s v="Reg"/>
    <s v="Low"/>
    <s v="AllPub"/>
    <s v="Inside"/>
    <x v="4"/>
    <s v="Norm"/>
    <x v="2"/>
    <s v="1Story"/>
    <n v="5"/>
    <x v="17"/>
    <n v="1967"/>
    <s v="Gable"/>
    <s v="CompShg"/>
    <s v="Plywood"/>
    <s v="TA"/>
    <s v="CBlock"/>
    <s v="TA"/>
    <s v="Av"/>
    <n v="1632"/>
    <s v="TA"/>
    <s v="Y"/>
    <n v="1632"/>
    <n v="0"/>
    <n v="2"/>
    <n v="4"/>
    <n v="2"/>
    <s v="TA"/>
    <n v="8"/>
    <n v="0"/>
    <s v="NA"/>
    <s v="Attchd"/>
    <s v="Unf"/>
    <n v="2"/>
    <n v="576"/>
    <s v="TA"/>
    <s v="P"/>
    <n v="0"/>
    <n v="0"/>
    <n v="0"/>
    <n v="0"/>
    <n v="0"/>
    <n v="0"/>
    <s v="NA"/>
    <s v="NA"/>
    <n v="6"/>
    <x v="1"/>
    <s v="WD"/>
    <s v="Normal"/>
    <x v="5"/>
  </r>
  <r>
    <n v="945"/>
    <n v="20"/>
    <x v="0"/>
    <s v="NA"/>
    <n v="14375"/>
    <s v="Pave"/>
    <s v="IR1"/>
    <s v="Lvl"/>
    <s v="NoSeWa"/>
    <s v="CulDSac"/>
    <x v="16"/>
    <s v="Norm"/>
    <x v="0"/>
    <s v="SLvl"/>
    <n v="6"/>
    <x v="18"/>
    <n v="1958"/>
    <s v="Gable"/>
    <s v="CompShg"/>
    <s v="HdBoard"/>
    <s v="TA"/>
    <s v="CBlock"/>
    <s v="TA"/>
    <s v="No"/>
    <n v="819"/>
    <s v="Gd"/>
    <s v="Y"/>
    <n v="1344"/>
    <n v="0.3"/>
    <n v="1"/>
    <n v="3"/>
    <n v="1"/>
    <s v="Gd"/>
    <n v="7"/>
    <n v="1"/>
    <s v="Gd"/>
    <s v="Basment"/>
    <s v="RFn"/>
    <n v="2"/>
    <n v="525"/>
    <s v="TA"/>
    <s v="Y"/>
    <n v="0"/>
    <n v="118"/>
    <n v="0"/>
    <n v="233"/>
    <n v="0"/>
    <n v="0"/>
    <s v="NA"/>
    <s v="NA"/>
    <n v="1"/>
    <x v="3"/>
    <s v="COD"/>
    <s v="Abnorml"/>
    <x v="381"/>
  </r>
  <r>
    <n v="946"/>
    <n v="50"/>
    <x v="1"/>
    <n v="98"/>
    <n v="8820"/>
    <s v="Pave"/>
    <s v="Reg"/>
    <s v="Lvl"/>
    <s v="AllPub"/>
    <s v="Corner"/>
    <x v="7"/>
    <s v="Norm"/>
    <x v="0"/>
    <s v="1.5Fin"/>
    <n v="5"/>
    <x v="103"/>
    <n v="1996"/>
    <s v="Hip"/>
    <s v="CompShg"/>
    <s v="VinylSd"/>
    <s v="TA"/>
    <s v="BrkTil"/>
    <s v="TA"/>
    <s v="No"/>
    <n v="1088"/>
    <s v="TA"/>
    <s v="Y"/>
    <n v="1869"/>
    <n v="0"/>
    <n v="1"/>
    <n v="2"/>
    <n v="1"/>
    <s v="TA"/>
    <n v="7"/>
    <n v="0"/>
    <s v="NA"/>
    <s v="Detchd"/>
    <s v="Unf"/>
    <n v="2"/>
    <n v="456"/>
    <s v="TA"/>
    <s v="Y"/>
    <n v="48"/>
    <n v="0"/>
    <n v="244"/>
    <n v="0"/>
    <n v="0"/>
    <n v="0"/>
    <s v="NA"/>
    <s v="MnWw"/>
    <n v="9"/>
    <x v="3"/>
    <s v="WD"/>
    <s v="Normal"/>
    <x v="57"/>
  </r>
  <r>
    <n v="947"/>
    <n v="80"/>
    <x v="0"/>
    <n v="70"/>
    <n v="8163"/>
    <s v="Pave"/>
    <s v="Reg"/>
    <s v="Lvl"/>
    <s v="AllPub"/>
    <s v="Inside"/>
    <x v="11"/>
    <s v="Norm"/>
    <x v="0"/>
    <s v="SLvl"/>
    <n v="5"/>
    <x v="28"/>
    <n v="1959"/>
    <s v="Gable"/>
    <s v="CompShg"/>
    <s v="HdBoard"/>
    <s v="TA"/>
    <s v="CBlock"/>
    <s v="TA"/>
    <s v="Av"/>
    <n v="1144"/>
    <s v="TA"/>
    <s v="Y"/>
    <n v="1144"/>
    <n v="1"/>
    <n v="1"/>
    <n v="3"/>
    <n v="1"/>
    <s v="TA"/>
    <n v="6"/>
    <n v="1"/>
    <s v="TA"/>
    <s v="Attchd"/>
    <s v="RFn"/>
    <n v="1"/>
    <n v="796"/>
    <s v="TA"/>
    <s v="Y"/>
    <n v="86"/>
    <n v="0"/>
    <n v="0"/>
    <n v="0"/>
    <n v="0"/>
    <n v="0"/>
    <s v="NA"/>
    <s v="NA"/>
    <n v="3"/>
    <x v="2"/>
    <s v="WD"/>
    <s v="Normal"/>
    <x v="5"/>
  </r>
  <r>
    <n v="948"/>
    <n v="20"/>
    <x v="0"/>
    <n v="85"/>
    <n v="14536"/>
    <s v="Pave"/>
    <s v="Reg"/>
    <s v="Lvl"/>
    <s v="AllPub"/>
    <s v="Inside"/>
    <x v="16"/>
    <s v="Norm"/>
    <x v="0"/>
    <s v="1Story"/>
    <n v="8"/>
    <x v="20"/>
    <n v="2003"/>
    <s v="Hip"/>
    <s v="CompShg"/>
    <s v="VinylSd"/>
    <s v="Gd"/>
    <s v="PConc"/>
    <s v="Gd"/>
    <s v="Av"/>
    <n v="1616"/>
    <s v="Ex"/>
    <s v="Y"/>
    <n v="1629"/>
    <n v="1"/>
    <n v="2"/>
    <n v="3"/>
    <n v="1"/>
    <s v="Gd"/>
    <n v="9"/>
    <n v="1"/>
    <s v="Gd"/>
    <s v="Attchd"/>
    <s v="Fin"/>
    <n v="3"/>
    <n v="808"/>
    <s v="TA"/>
    <s v="Y"/>
    <n v="0"/>
    <n v="252"/>
    <n v="0"/>
    <n v="0"/>
    <n v="0"/>
    <n v="0"/>
    <s v="NA"/>
    <s v="NA"/>
    <n v="11"/>
    <x v="1"/>
    <s v="WD"/>
    <s v="Normal"/>
    <x v="228"/>
  </r>
  <r>
    <n v="949"/>
    <n v="60"/>
    <x v="0"/>
    <n v="65"/>
    <n v="14006"/>
    <s v="Pave"/>
    <s v="IR1"/>
    <s v="Lvl"/>
    <s v="AllPub"/>
    <s v="Inside"/>
    <x v="0"/>
    <s v="Norm"/>
    <x v="0"/>
    <s v="2Story"/>
    <n v="7"/>
    <x v="20"/>
    <n v="2002"/>
    <s v="Gable"/>
    <s v="CompShg"/>
    <s v="VinylSd"/>
    <s v="Gd"/>
    <s v="PConc"/>
    <s v="Gd"/>
    <s v="NA"/>
    <n v="936"/>
    <s v="Ex"/>
    <s v="Y"/>
    <n v="1776"/>
    <n v="0"/>
    <n v="2.2999999999999998"/>
    <n v="3"/>
    <n v="1"/>
    <s v="Gd"/>
    <n v="7"/>
    <n v="1"/>
    <s v="TA"/>
    <s v="Attchd"/>
    <s v="RFn"/>
    <n v="2"/>
    <n v="474"/>
    <s v="TA"/>
    <s v="Y"/>
    <n v="144"/>
    <n v="96"/>
    <n v="0"/>
    <n v="0"/>
    <n v="0"/>
    <n v="0"/>
    <s v="NA"/>
    <s v="NA"/>
    <n v="2"/>
    <x v="2"/>
    <s v="WD"/>
    <s v="Normal"/>
    <x v="180"/>
  </r>
  <r>
    <n v="950"/>
    <n v="20"/>
    <x v="0"/>
    <n v="78"/>
    <n v="9360"/>
    <s v="Pave"/>
    <s v="Reg"/>
    <s v="Lvl"/>
    <s v="AllPub"/>
    <s v="Inside"/>
    <x v="6"/>
    <s v="Norm"/>
    <x v="0"/>
    <s v="1Story"/>
    <n v="6"/>
    <x v="41"/>
    <n v="2006"/>
    <s v="Hip"/>
    <s v="CompShg"/>
    <s v="Plywood"/>
    <s v="TA"/>
    <s v="CBlock"/>
    <s v="TA"/>
    <s v="No"/>
    <n v="1161"/>
    <s v="TA"/>
    <s v="Y"/>
    <n v="1381"/>
    <n v="1"/>
    <n v="1.3"/>
    <n v="3"/>
    <n v="1"/>
    <s v="Gd"/>
    <n v="5"/>
    <n v="1"/>
    <s v="TA"/>
    <s v="Attchd"/>
    <s v="RFn"/>
    <n v="2"/>
    <n v="676"/>
    <s v="TA"/>
    <s v="Y"/>
    <n v="0"/>
    <n v="0"/>
    <n v="0"/>
    <n v="0"/>
    <n v="0"/>
    <n v="0"/>
    <s v="NA"/>
    <s v="NA"/>
    <n v="3"/>
    <x v="4"/>
    <s v="WD"/>
    <s v="Normal"/>
    <x v="514"/>
  </r>
  <r>
    <n v="951"/>
    <n v="20"/>
    <x v="0"/>
    <n v="60"/>
    <n v="7200"/>
    <s v="Pave"/>
    <s v="Reg"/>
    <s v="Lvl"/>
    <s v="AllPub"/>
    <s v="Inside"/>
    <x v="11"/>
    <s v="Norm"/>
    <x v="0"/>
    <s v="1Story"/>
    <n v="5"/>
    <x v="52"/>
    <n v="2002"/>
    <s v="Gable"/>
    <s v="CompShg"/>
    <s v="VinylSd"/>
    <s v="TA"/>
    <s v="CBlock"/>
    <s v="TA"/>
    <s v="No"/>
    <n v="864"/>
    <s v="Gd"/>
    <s v="Y"/>
    <n v="864"/>
    <n v="1"/>
    <n v="1"/>
    <n v="3"/>
    <n v="1"/>
    <s v="Gd"/>
    <n v="5"/>
    <n v="0"/>
    <s v="NA"/>
    <s v="Detchd"/>
    <s v="RFn"/>
    <n v="2"/>
    <n v="720"/>
    <s v="TA"/>
    <s v="Y"/>
    <n v="194"/>
    <n v="0"/>
    <n v="0"/>
    <n v="0"/>
    <n v="0"/>
    <n v="0"/>
    <s v="NA"/>
    <s v="NA"/>
    <n v="7"/>
    <x v="1"/>
    <s v="WD"/>
    <s v="Normal"/>
    <x v="275"/>
  </r>
  <r>
    <n v="952"/>
    <n v="20"/>
    <x v="4"/>
    <n v="60"/>
    <n v="7800"/>
    <s v="Pave"/>
    <s v="Reg"/>
    <s v="Lvl"/>
    <s v="AllPub"/>
    <s v="Corner"/>
    <x v="12"/>
    <s v="Norm"/>
    <x v="0"/>
    <s v="1Story"/>
    <n v="5"/>
    <x v="10"/>
    <n v="1965"/>
    <s v="Gable"/>
    <s v="CompShg"/>
    <s v="VinylSd"/>
    <s v="TA"/>
    <s v="CBlock"/>
    <s v="TA"/>
    <s v="No"/>
    <n v="828"/>
    <s v="Gd"/>
    <s v="Y"/>
    <n v="965"/>
    <n v="1"/>
    <n v="1"/>
    <n v="3"/>
    <n v="1"/>
    <s v="TA"/>
    <n v="6"/>
    <n v="0"/>
    <s v="NA"/>
    <s v="Detchd"/>
    <s v="Unf"/>
    <n v="1"/>
    <n v="300"/>
    <s v="TA"/>
    <s v="Y"/>
    <n v="421"/>
    <n v="0"/>
    <n v="0"/>
    <n v="0"/>
    <n v="0"/>
    <n v="0"/>
    <s v="NA"/>
    <s v="MnPrv"/>
    <n v="7"/>
    <x v="2"/>
    <s v="WD"/>
    <s v="Abnorml"/>
    <x v="225"/>
  </r>
  <r>
    <n v="953"/>
    <n v="85"/>
    <x v="0"/>
    <n v="60"/>
    <n v="7200"/>
    <s v="Pave"/>
    <s v="Reg"/>
    <s v="Lvl"/>
    <s v="AllPub"/>
    <s v="Inside"/>
    <x v="0"/>
    <s v="Norm"/>
    <x v="0"/>
    <s v="SFoyer"/>
    <n v="5"/>
    <x v="41"/>
    <n v="2003"/>
    <s v="Gable"/>
    <s v="CompShg"/>
    <s v="HdBoard"/>
    <s v="TA"/>
    <s v="CBlock"/>
    <s v="Gd"/>
    <s v="Av"/>
    <n v="768"/>
    <s v="Gd"/>
    <s v="Y"/>
    <n v="768"/>
    <n v="0.3"/>
    <n v="1"/>
    <n v="2"/>
    <n v="1"/>
    <s v="TA"/>
    <n v="5"/>
    <n v="0"/>
    <s v="NA"/>
    <s v="Detchd"/>
    <s v="Fin"/>
    <n v="1"/>
    <n v="396"/>
    <s v="TA"/>
    <s v="Y"/>
    <n v="192"/>
    <n v="0"/>
    <n v="0"/>
    <n v="0"/>
    <n v="0"/>
    <n v="0"/>
    <s v="NA"/>
    <s v="MnPrv"/>
    <n v="4"/>
    <x v="3"/>
    <s v="WD"/>
    <s v="Normal"/>
    <x v="87"/>
  </r>
  <r>
    <n v="954"/>
    <n v="60"/>
    <x v="0"/>
    <s v="NA"/>
    <n v="11075"/>
    <s v="Pave"/>
    <s v="IR1"/>
    <s v="Lvl"/>
    <s v="AllPub"/>
    <s v="Inside"/>
    <x v="4"/>
    <s v="Norm"/>
    <x v="0"/>
    <s v="2Story"/>
    <n v="5"/>
    <x v="60"/>
    <n v="1969"/>
    <s v="Gable"/>
    <s v="CompShg"/>
    <s v="HdBoard"/>
    <s v="TA"/>
    <s v="CBlock"/>
    <s v="TA"/>
    <s v="Av"/>
    <n v="784"/>
    <s v="Ex"/>
    <s v="Y"/>
    <n v="1968"/>
    <n v="0.3"/>
    <n v="2.2999999999999998"/>
    <n v="4"/>
    <n v="1"/>
    <s v="TA"/>
    <n v="7"/>
    <n v="1"/>
    <s v="Po"/>
    <s v="Attchd"/>
    <s v="RFn"/>
    <n v="2"/>
    <n v="530"/>
    <s v="TA"/>
    <s v="Y"/>
    <n v="305"/>
    <n v="189"/>
    <n v="0"/>
    <n v="0"/>
    <n v="0"/>
    <n v="0"/>
    <s v="NA"/>
    <s v="MnPrv"/>
    <n v="9"/>
    <x v="0"/>
    <s v="WD"/>
    <s v="Normal"/>
    <x v="515"/>
  </r>
  <r>
    <n v="955"/>
    <n v="90"/>
    <x v="0"/>
    <n v="35"/>
    <n v="9400"/>
    <s v="Pave"/>
    <s v="IR1"/>
    <s v="Lvl"/>
    <s v="AllPub"/>
    <s v="CulDSac"/>
    <x v="15"/>
    <s v="Norm"/>
    <x v="2"/>
    <s v="SFoyer"/>
    <n v="6"/>
    <x v="34"/>
    <n v="1975"/>
    <s v="Flat"/>
    <s v="Tar&amp;Grv"/>
    <s v="Plywood"/>
    <s v="TA"/>
    <s v="CBlock"/>
    <s v="Gd"/>
    <s v="Gd"/>
    <n v="945"/>
    <s v="TA"/>
    <s v="Y"/>
    <n v="980"/>
    <n v="0.6"/>
    <n v="2"/>
    <n v="4"/>
    <n v="0"/>
    <s v="TA"/>
    <n v="4"/>
    <n v="0"/>
    <s v="NA"/>
    <s v="NA"/>
    <s v="NA"/>
    <n v="0"/>
    <n v="0"/>
    <s v="NA"/>
    <s v="Y"/>
    <n v="0"/>
    <n v="0"/>
    <n v="0"/>
    <n v="0"/>
    <n v="0"/>
    <n v="0"/>
    <s v="NA"/>
    <s v="NA"/>
    <n v="10"/>
    <x v="2"/>
    <s v="WD"/>
    <s v="AdjLand"/>
    <x v="136"/>
  </r>
  <r>
    <n v="956"/>
    <n v="90"/>
    <x v="4"/>
    <n v="82"/>
    <n v="7136"/>
    <s v="Pave"/>
    <s v="IR1"/>
    <s v="HLS"/>
    <s v="AllPub"/>
    <s v="Inside"/>
    <x v="2"/>
    <s v="Norm"/>
    <x v="2"/>
    <s v="2Story"/>
    <n v="6"/>
    <x v="94"/>
    <n v="1950"/>
    <s v="Gable"/>
    <s v="CompShg"/>
    <s v="MetalSd"/>
    <s v="TA"/>
    <s v="CBlock"/>
    <s v="Gd"/>
    <s v="No"/>
    <n v="979"/>
    <s v="TA"/>
    <s v="N"/>
    <n v="1958"/>
    <n v="0"/>
    <n v="2"/>
    <n v="4"/>
    <n v="2"/>
    <s v="TA"/>
    <n v="8"/>
    <n v="0"/>
    <s v="NA"/>
    <s v="Attchd"/>
    <s v="Unf"/>
    <n v="2"/>
    <n v="492"/>
    <s v="TA"/>
    <s v="Y"/>
    <n v="0"/>
    <n v="0"/>
    <n v="0"/>
    <n v="0"/>
    <n v="0"/>
    <n v="0"/>
    <s v="NA"/>
    <s v="NA"/>
    <n v="8"/>
    <x v="1"/>
    <s v="WD"/>
    <s v="Normal"/>
    <x v="35"/>
  </r>
  <r>
    <n v="957"/>
    <n v="160"/>
    <x v="1"/>
    <n v="24"/>
    <n v="1300"/>
    <s v="Pave"/>
    <s v="Reg"/>
    <s v="Lvl"/>
    <s v="AllPub"/>
    <s v="Inside"/>
    <x v="24"/>
    <s v="Norm"/>
    <x v="3"/>
    <s v="2Story"/>
    <n v="6"/>
    <x v="84"/>
    <n v="1980"/>
    <s v="Gable"/>
    <s v="CompShg"/>
    <s v="MetalSd"/>
    <s v="TA"/>
    <s v="CBlock"/>
    <s v="Gd"/>
    <s v="No"/>
    <n v="561"/>
    <s v="TA"/>
    <s v="Y"/>
    <n v="1229"/>
    <n v="0"/>
    <n v="1.3"/>
    <n v="2"/>
    <n v="1"/>
    <s v="TA"/>
    <n v="5"/>
    <n v="1"/>
    <s v="TA"/>
    <s v="Attchd"/>
    <s v="Fin"/>
    <n v="2"/>
    <n v="462"/>
    <s v="TA"/>
    <s v="Y"/>
    <n v="150"/>
    <n v="0"/>
    <n v="0"/>
    <n v="0"/>
    <n v="0"/>
    <n v="0"/>
    <s v="NA"/>
    <s v="GdPrv"/>
    <n v="5"/>
    <x v="3"/>
    <s v="WD"/>
    <s v="Normal"/>
    <x v="310"/>
  </r>
  <r>
    <n v="958"/>
    <n v="20"/>
    <x v="0"/>
    <n v="70"/>
    <n v="7420"/>
    <s v="Pave"/>
    <s v="Reg"/>
    <s v="Lvl"/>
    <s v="AllPub"/>
    <s v="Inside"/>
    <x v="9"/>
    <s v="Norm"/>
    <x v="0"/>
    <s v="1Story"/>
    <n v="5"/>
    <x v="12"/>
    <n v="1962"/>
    <s v="Hip"/>
    <s v="CompShg"/>
    <s v="MetalSd"/>
    <s v="TA"/>
    <s v="CBlock"/>
    <s v="TA"/>
    <s v="No"/>
    <n v="1057"/>
    <s v="TA"/>
    <s v="Y"/>
    <n v="1057"/>
    <n v="0"/>
    <n v="1"/>
    <n v="3"/>
    <n v="1"/>
    <s v="TA"/>
    <n v="6"/>
    <n v="0"/>
    <s v="NA"/>
    <s v="Detchd"/>
    <s v="Fin"/>
    <n v="2"/>
    <n v="576"/>
    <s v="TA"/>
    <s v="Y"/>
    <n v="0"/>
    <n v="0"/>
    <n v="0"/>
    <n v="0"/>
    <n v="0"/>
    <n v="0"/>
    <s v="NA"/>
    <s v="NA"/>
    <n v="4"/>
    <x v="1"/>
    <s v="WD"/>
    <s v="Normal"/>
    <x v="15"/>
  </r>
  <r>
    <n v="959"/>
    <n v="20"/>
    <x v="0"/>
    <n v="65"/>
    <n v="8450"/>
    <s v="Pave"/>
    <s v="Reg"/>
    <s v="Lvl"/>
    <s v="AllPub"/>
    <s v="Inside"/>
    <x v="0"/>
    <s v="Norm"/>
    <x v="0"/>
    <s v="1Story"/>
    <n v="7"/>
    <x v="0"/>
    <n v="2003"/>
    <s v="Gable"/>
    <s v="CompShg"/>
    <s v="VinylSd"/>
    <s v="Gd"/>
    <s v="PConc"/>
    <s v="Gd"/>
    <s v="Mn"/>
    <n v="1337"/>
    <s v="Ex"/>
    <s v="Y"/>
    <n v="1337"/>
    <n v="1"/>
    <n v="2"/>
    <n v="3"/>
    <n v="1"/>
    <s v="Gd"/>
    <n v="6"/>
    <n v="0"/>
    <s v="NA"/>
    <s v="Attchd"/>
    <s v="RFn"/>
    <n v="2"/>
    <n v="531"/>
    <s v="TA"/>
    <s v="Y"/>
    <n v="0"/>
    <n v="39"/>
    <n v="0"/>
    <n v="0"/>
    <n v="0"/>
    <n v="0"/>
    <s v="NA"/>
    <s v="NA"/>
    <n v="10"/>
    <x v="1"/>
    <s v="WD"/>
    <s v="Normal"/>
    <x v="68"/>
  </r>
  <r>
    <n v="960"/>
    <n v="160"/>
    <x v="3"/>
    <n v="24"/>
    <n v="2572"/>
    <s v="Pave"/>
    <s v="Reg"/>
    <s v="Lvl"/>
    <s v="AllPub"/>
    <s v="FR2"/>
    <x v="5"/>
    <s v="Norm"/>
    <x v="4"/>
    <s v="2Story"/>
    <n v="7"/>
    <x v="40"/>
    <n v="1999"/>
    <s v="Hip"/>
    <s v="CompShg"/>
    <s v="MetalSd"/>
    <s v="Gd"/>
    <s v="PConc"/>
    <s v="Gd"/>
    <s v="No"/>
    <n v="696"/>
    <s v="Ex"/>
    <s v="Y"/>
    <n v="1416"/>
    <n v="1"/>
    <n v="2.2999999999999998"/>
    <n v="3"/>
    <n v="1"/>
    <s v="Gd"/>
    <n v="6"/>
    <n v="0"/>
    <s v="NA"/>
    <s v="Detchd"/>
    <s v="Unf"/>
    <n v="2"/>
    <n v="484"/>
    <s v="TA"/>
    <s v="Y"/>
    <n v="0"/>
    <n v="44"/>
    <n v="0"/>
    <n v="0"/>
    <n v="0"/>
    <n v="0"/>
    <s v="NA"/>
    <s v="NA"/>
    <n v="5"/>
    <x v="4"/>
    <s v="WD"/>
    <s v="Normal"/>
    <x v="106"/>
  </r>
  <r>
    <n v="961"/>
    <n v="20"/>
    <x v="0"/>
    <n v="50"/>
    <n v="7207"/>
    <s v="Pave"/>
    <s v="IR1"/>
    <s v="Lvl"/>
    <s v="AllPub"/>
    <s v="Inside"/>
    <x v="8"/>
    <s v="Norm"/>
    <x v="0"/>
    <s v="1Story"/>
    <n v="5"/>
    <x v="18"/>
    <n v="2008"/>
    <s v="Gable"/>
    <s v="CompShg"/>
    <s v="Plywood"/>
    <s v="TA"/>
    <s v="CBlock"/>
    <s v="TA"/>
    <s v="Gd"/>
    <n v="858"/>
    <s v="Gd"/>
    <s v="Y"/>
    <n v="858"/>
    <n v="1"/>
    <n v="1"/>
    <n v="2"/>
    <n v="1"/>
    <s v="TA"/>
    <n v="4"/>
    <n v="0"/>
    <s v="NA"/>
    <s v="NA"/>
    <s v="NA"/>
    <n v="0"/>
    <n v="0"/>
    <s v="NA"/>
    <s v="Y"/>
    <n v="117"/>
    <n v="0"/>
    <n v="0"/>
    <n v="0"/>
    <n v="0"/>
    <n v="0"/>
    <s v="NA"/>
    <s v="NA"/>
    <n v="2"/>
    <x v="4"/>
    <s v="WD"/>
    <s v="Normal"/>
    <x v="516"/>
  </r>
  <r>
    <n v="962"/>
    <n v="60"/>
    <x v="0"/>
    <s v="NA"/>
    <n v="12227"/>
    <s v="Pave"/>
    <s v="IR1"/>
    <s v="Lvl"/>
    <s v="AllPub"/>
    <s v="Corner"/>
    <x v="6"/>
    <s v="PosN"/>
    <x v="0"/>
    <s v="2Story"/>
    <n v="6"/>
    <x v="54"/>
    <n v="1995"/>
    <s v="Gable"/>
    <s v="CompShg"/>
    <s v="HdBoard"/>
    <s v="TA"/>
    <s v="CBlock"/>
    <s v="Gd"/>
    <s v="No"/>
    <n v="1330"/>
    <s v="TA"/>
    <s v="Y"/>
    <n v="2872"/>
    <n v="1"/>
    <n v="2.2999999999999998"/>
    <n v="4"/>
    <n v="1"/>
    <s v="TA"/>
    <n v="11"/>
    <n v="1"/>
    <s v="TA"/>
    <s v="Attchd"/>
    <s v="Fin"/>
    <n v="2"/>
    <n v="619"/>
    <s v="TA"/>
    <s v="Y"/>
    <n v="550"/>
    <n v="282"/>
    <n v="0"/>
    <n v="0"/>
    <n v="0"/>
    <n v="0"/>
    <s v="NA"/>
    <s v="NA"/>
    <n v="7"/>
    <x v="0"/>
    <s v="WD"/>
    <s v="Normal"/>
    <x v="347"/>
  </r>
  <r>
    <n v="963"/>
    <n v="160"/>
    <x v="0"/>
    <n v="24"/>
    <n v="2308"/>
    <s v="Pave"/>
    <s v="Reg"/>
    <s v="Lvl"/>
    <s v="AllPub"/>
    <s v="Corner"/>
    <x v="20"/>
    <s v="Norm"/>
    <x v="3"/>
    <s v="2Story"/>
    <n v="6"/>
    <x v="1"/>
    <n v="1976"/>
    <s v="Gable"/>
    <s v="CompShg"/>
    <s v="Brk Cmn"/>
    <s v="TA"/>
    <s v="CBlock"/>
    <s v="Gd"/>
    <s v="No"/>
    <n v="804"/>
    <s v="TA"/>
    <s v="Y"/>
    <n v="1548"/>
    <n v="1"/>
    <n v="2.2999999999999998"/>
    <n v="3"/>
    <n v="1"/>
    <s v="Gd"/>
    <n v="7"/>
    <n v="1"/>
    <s v="TA"/>
    <s v="Detchd"/>
    <s v="Unf"/>
    <n v="2"/>
    <n v="440"/>
    <s v="TA"/>
    <s v="Y"/>
    <n v="48"/>
    <n v="0"/>
    <n v="0"/>
    <n v="0"/>
    <n v="0"/>
    <n v="0"/>
    <s v="NA"/>
    <s v="NA"/>
    <n v="7"/>
    <x v="1"/>
    <s v="WD"/>
    <s v="Normal"/>
    <x v="106"/>
  </r>
  <r>
    <n v="964"/>
    <n v="20"/>
    <x v="0"/>
    <n v="122"/>
    <n v="11923"/>
    <s v="Pave"/>
    <s v="IR1"/>
    <s v="Lvl"/>
    <s v="AllPub"/>
    <s v="Corner"/>
    <x v="0"/>
    <s v="Norm"/>
    <x v="0"/>
    <s v="1Story"/>
    <n v="9"/>
    <x v="22"/>
    <n v="2007"/>
    <s v="Gable"/>
    <s v="CompShg"/>
    <s v="VinylSd"/>
    <s v="Gd"/>
    <s v="PConc"/>
    <s v="Ex"/>
    <s v="No"/>
    <n v="1800"/>
    <s v="Ex"/>
    <s v="Y"/>
    <n v="1800"/>
    <n v="0"/>
    <n v="2"/>
    <n v="2"/>
    <n v="1"/>
    <s v="Ex"/>
    <n v="7"/>
    <n v="0"/>
    <s v="NA"/>
    <s v="Attchd"/>
    <s v="Fin"/>
    <n v="2"/>
    <n v="702"/>
    <s v="TA"/>
    <s v="Y"/>
    <n v="288"/>
    <n v="136"/>
    <n v="0"/>
    <n v="0"/>
    <n v="0"/>
    <n v="0"/>
    <s v="NA"/>
    <s v="NA"/>
    <n v="5"/>
    <x v="3"/>
    <s v="WD"/>
    <s v="Normal"/>
    <x v="142"/>
  </r>
  <r>
    <n v="965"/>
    <n v="60"/>
    <x v="0"/>
    <n v="80"/>
    <n v="11316"/>
    <s v="Pave"/>
    <s v="Reg"/>
    <s v="Lvl"/>
    <s v="AllPub"/>
    <s v="Corner"/>
    <x v="16"/>
    <s v="Norm"/>
    <x v="0"/>
    <s v="2Story"/>
    <n v="7"/>
    <x v="20"/>
    <n v="2003"/>
    <s v="Gable"/>
    <s v="CompShg"/>
    <s v="VinylSd"/>
    <s v="Gd"/>
    <s v="PConc"/>
    <s v="Gd"/>
    <s v="No"/>
    <n v="817"/>
    <s v="Ex"/>
    <s v="Y"/>
    <n v="1894"/>
    <n v="1"/>
    <n v="2.2999999999999998"/>
    <n v="4"/>
    <n v="1"/>
    <s v="Gd"/>
    <n v="8"/>
    <n v="1"/>
    <s v="Gd"/>
    <s v="BuiltIn"/>
    <s v="Fin"/>
    <n v="2"/>
    <n v="510"/>
    <s v="TA"/>
    <s v="Y"/>
    <n v="0"/>
    <n v="40"/>
    <n v="0"/>
    <n v="0"/>
    <n v="0"/>
    <n v="0"/>
    <s v="NA"/>
    <s v="NA"/>
    <n v="2"/>
    <x v="4"/>
    <s v="WD"/>
    <s v="Normal"/>
    <x v="517"/>
  </r>
  <r>
    <n v="966"/>
    <n v="60"/>
    <x v="0"/>
    <n v="65"/>
    <n v="10237"/>
    <s v="Pave"/>
    <s v="Reg"/>
    <s v="Lvl"/>
    <s v="AllPub"/>
    <s v="Inside"/>
    <x v="17"/>
    <s v="RRAn"/>
    <x v="0"/>
    <s v="2Story"/>
    <n v="6"/>
    <x v="11"/>
    <n v="2007"/>
    <s v="Gable"/>
    <s v="CompShg"/>
    <s v="VinylSd"/>
    <s v="Gd"/>
    <s v="PConc"/>
    <s v="Gd"/>
    <s v="No"/>
    <n v="783"/>
    <s v="Ex"/>
    <s v="Y"/>
    <n v="1484"/>
    <n v="0"/>
    <n v="2.2999999999999998"/>
    <n v="3"/>
    <n v="1"/>
    <s v="Gd"/>
    <n v="8"/>
    <n v="1"/>
    <s v="Gd"/>
    <s v="Attchd"/>
    <s v="Fin"/>
    <n v="2"/>
    <n v="393"/>
    <s v="TA"/>
    <s v="Y"/>
    <n v="0"/>
    <n v="72"/>
    <n v="0"/>
    <n v="0"/>
    <n v="0"/>
    <n v="0"/>
    <s v="NA"/>
    <s v="NA"/>
    <n v="7"/>
    <x v="1"/>
    <s v="New"/>
    <s v="Partial"/>
    <x v="518"/>
  </r>
  <r>
    <n v="967"/>
    <n v="50"/>
    <x v="0"/>
    <n v="130"/>
    <n v="9600"/>
    <s v="Pave"/>
    <s v="IR1"/>
    <s v="HLS"/>
    <s v="AllPub"/>
    <s v="Inside"/>
    <x v="2"/>
    <s v="Norm"/>
    <x v="0"/>
    <s v="1.5Fin"/>
    <n v="5"/>
    <x v="70"/>
    <n v="1950"/>
    <s v="Gable"/>
    <s v="CompShg"/>
    <s v="MetalSd"/>
    <s v="Gd"/>
    <s v="BrkTil"/>
    <s v="TA"/>
    <s v="No"/>
    <n v="728"/>
    <s v="Ex"/>
    <s v="Y"/>
    <n v="1308"/>
    <n v="1"/>
    <n v="1.3"/>
    <n v="2"/>
    <n v="1"/>
    <s v="TA"/>
    <n v="7"/>
    <n v="2"/>
    <s v="TA"/>
    <s v="Detchd"/>
    <s v="Unf"/>
    <n v="1"/>
    <n v="256"/>
    <s v="TA"/>
    <s v="Y"/>
    <n v="0"/>
    <n v="70"/>
    <n v="0"/>
    <n v="0"/>
    <n v="0"/>
    <n v="0"/>
    <s v="NA"/>
    <s v="NA"/>
    <n v="6"/>
    <x v="3"/>
    <s v="WD"/>
    <s v="Normal"/>
    <x v="39"/>
  </r>
  <r>
    <n v="968"/>
    <n v="20"/>
    <x v="0"/>
    <s v="NA"/>
    <n v="7390"/>
    <s v="Pave"/>
    <s v="IR1"/>
    <s v="Lvl"/>
    <s v="AllPub"/>
    <s v="Inside"/>
    <x v="11"/>
    <s v="Norm"/>
    <x v="0"/>
    <s v="1Story"/>
    <n v="5"/>
    <x v="32"/>
    <n v="1955"/>
    <s v="Hip"/>
    <s v="CompShg"/>
    <s v="Wd Sdng"/>
    <s v="TA"/>
    <s v="CBlock"/>
    <s v="TA"/>
    <s v="No"/>
    <n v="1098"/>
    <s v="TA"/>
    <s v="Y"/>
    <n v="1098"/>
    <n v="1"/>
    <n v="1"/>
    <n v="3"/>
    <n v="1"/>
    <s v="TA"/>
    <n v="6"/>
    <n v="0"/>
    <s v="NA"/>
    <s v="Attchd"/>
    <s v="Unf"/>
    <n v="1"/>
    <n v="260"/>
    <s v="TA"/>
    <s v="Y"/>
    <n v="0"/>
    <n v="0"/>
    <n v="0"/>
    <n v="0"/>
    <n v="0"/>
    <n v="0"/>
    <s v="NA"/>
    <s v="NA"/>
    <n v="7"/>
    <x v="0"/>
    <s v="WD"/>
    <s v="Normal"/>
    <x v="152"/>
  </r>
  <r>
    <n v="969"/>
    <n v="50"/>
    <x v="1"/>
    <n v="50"/>
    <n v="5925"/>
    <s v="Pave"/>
    <s v="Reg"/>
    <s v="Lvl"/>
    <s v="AllPub"/>
    <s v="Inside"/>
    <x v="7"/>
    <s v="Norm"/>
    <x v="0"/>
    <s v="1.5Fin"/>
    <n v="3"/>
    <x v="48"/>
    <n v="1950"/>
    <s v="Gable"/>
    <s v="CompShg"/>
    <s v="VinylSd"/>
    <s v="TA"/>
    <s v="BrkTil"/>
    <s v="TA"/>
    <s v="No"/>
    <n v="600"/>
    <s v="Fa"/>
    <s v="N"/>
    <n v="968"/>
    <n v="0"/>
    <n v="1"/>
    <n v="2"/>
    <n v="1"/>
    <s v="TA"/>
    <n v="6"/>
    <n v="0"/>
    <s v="NA"/>
    <s v="NA"/>
    <s v="NA"/>
    <n v="0"/>
    <n v="0"/>
    <s v="NA"/>
    <s v="Y"/>
    <n v="0"/>
    <n v="0"/>
    <n v="0"/>
    <n v="0"/>
    <n v="0"/>
    <n v="0"/>
    <s v="NA"/>
    <s v="GdWo"/>
    <n v="5"/>
    <x v="3"/>
    <s v="WD"/>
    <s v="Abnorml"/>
    <x v="519"/>
  </r>
  <r>
    <n v="970"/>
    <n v="190"/>
    <x v="0"/>
    <n v="75"/>
    <n v="10382"/>
    <s v="Pave"/>
    <s v="Reg"/>
    <s v="Lvl"/>
    <s v="AllPub"/>
    <s v="Inside"/>
    <x v="11"/>
    <s v="Norm"/>
    <x v="1"/>
    <s v="SLvl"/>
    <n v="6"/>
    <x v="18"/>
    <n v="1958"/>
    <s v="Hip"/>
    <s v="CompShg"/>
    <s v="HdBoard"/>
    <s v="TA"/>
    <s v="CBlock"/>
    <s v="TA"/>
    <s v="Gd"/>
    <n v="588"/>
    <s v="TA"/>
    <s v="Y"/>
    <n v="1095"/>
    <n v="1"/>
    <n v="1"/>
    <n v="2"/>
    <n v="1"/>
    <s v="TA"/>
    <n v="6"/>
    <n v="0"/>
    <s v="NA"/>
    <s v="Attchd"/>
    <s v="RFn"/>
    <n v="1"/>
    <n v="264"/>
    <s v="TA"/>
    <s v="Y"/>
    <n v="0"/>
    <n v="0"/>
    <n v="0"/>
    <n v="0"/>
    <n v="0"/>
    <n v="0"/>
    <s v="NA"/>
    <s v="NA"/>
    <n v="3"/>
    <x v="2"/>
    <s v="ConLD"/>
    <s v="Normal"/>
    <x v="3"/>
  </r>
  <r>
    <n v="971"/>
    <n v="50"/>
    <x v="0"/>
    <n v="60"/>
    <n v="10800"/>
    <s v="Pave"/>
    <s v="Reg"/>
    <s v="Lvl"/>
    <s v="AllPub"/>
    <s v="Inside"/>
    <x v="11"/>
    <s v="Norm"/>
    <x v="0"/>
    <s v="1.5Fin"/>
    <n v="4"/>
    <x v="87"/>
    <n v="1950"/>
    <s v="Gable"/>
    <s v="CompShg"/>
    <s v="AsbShng"/>
    <s v="TA"/>
    <s v="CBlock"/>
    <s v="TA"/>
    <s v="No"/>
    <n v="720"/>
    <s v="TA"/>
    <s v="N"/>
    <n v="1192"/>
    <n v="0"/>
    <n v="1.3"/>
    <n v="4"/>
    <n v="1"/>
    <s v="TA"/>
    <n v="6"/>
    <n v="0"/>
    <s v="NA"/>
    <s v="NA"/>
    <s v="NA"/>
    <n v="0"/>
    <n v="0"/>
    <s v="NA"/>
    <s v="Y"/>
    <n v="0"/>
    <n v="0"/>
    <n v="0"/>
    <n v="0"/>
    <n v="0"/>
    <n v="0"/>
    <s v="NA"/>
    <s v="NA"/>
    <n v="12"/>
    <x v="2"/>
    <s v="WD"/>
    <s v="Abnorml"/>
    <x v="152"/>
  </r>
  <r>
    <n v="972"/>
    <n v="160"/>
    <x v="0"/>
    <n v="36"/>
    <n v="2268"/>
    <s v="Pave"/>
    <s v="Reg"/>
    <s v="Lvl"/>
    <s v="AllPub"/>
    <s v="Inside"/>
    <x v="10"/>
    <s v="Norm"/>
    <x v="4"/>
    <s v="2Story"/>
    <n v="7"/>
    <x v="0"/>
    <n v="2004"/>
    <s v="Gable"/>
    <s v="CompShg"/>
    <s v="Wd Shng"/>
    <s v="Gd"/>
    <s v="PConc"/>
    <s v="Gd"/>
    <s v="No"/>
    <n v="764"/>
    <s v="Ex"/>
    <s v="Y"/>
    <n v="1626"/>
    <n v="0"/>
    <n v="2"/>
    <n v="2"/>
    <n v="1"/>
    <s v="Gd"/>
    <n v="6"/>
    <n v="0"/>
    <s v="NA"/>
    <s v="BuiltIn"/>
    <s v="RFn"/>
    <n v="2"/>
    <n v="474"/>
    <s v="TA"/>
    <s v="Y"/>
    <n v="0"/>
    <n v="27"/>
    <n v="0"/>
    <n v="0"/>
    <n v="0"/>
    <n v="0"/>
    <s v="NA"/>
    <s v="NA"/>
    <n v="7"/>
    <x v="3"/>
    <s v="WD"/>
    <s v="Normal"/>
    <x v="151"/>
  </r>
  <r>
    <n v="973"/>
    <n v="120"/>
    <x v="0"/>
    <n v="55"/>
    <n v="7892"/>
    <s v="Pave"/>
    <s v="Reg"/>
    <s v="Lvl"/>
    <s v="AllPub"/>
    <s v="Inside"/>
    <x v="12"/>
    <s v="Norm"/>
    <x v="3"/>
    <s v="1Story"/>
    <n v="6"/>
    <x v="56"/>
    <n v="1979"/>
    <s v="Gable"/>
    <s v="CompShg"/>
    <s v="Plywood"/>
    <s v="TA"/>
    <s v="CBlock"/>
    <s v="Gd"/>
    <s v="No"/>
    <n v="918"/>
    <s v="TA"/>
    <s v="Y"/>
    <n v="918"/>
    <n v="0"/>
    <n v="2"/>
    <n v="2"/>
    <n v="1"/>
    <s v="TA"/>
    <n v="5"/>
    <n v="1"/>
    <s v="TA"/>
    <s v="Attchd"/>
    <s v="Unf"/>
    <n v="1"/>
    <n v="264"/>
    <s v="TA"/>
    <s v="Y"/>
    <n v="28"/>
    <n v="0"/>
    <n v="0"/>
    <n v="0"/>
    <n v="0"/>
    <n v="0"/>
    <s v="NA"/>
    <s v="NA"/>
    <n v="4"/>
    <x v="4"/>
    <s v="WD"/>
    <s v="Normal"/>
    <x v="520"/>
  </r>
  <r>
    <n v="974"/>
    <n v="20"/>
    <x v="3"/>
    <n v="95"/>
    <n v="11639"/>
    <s v="Pave"/>
    <s v="Reg"/>
    <s v="Lvl"/>
    <s v="AllPub"/>
    <s v="Corner"/>
    <x v="5"/>
    <s v="Norm"/>
    <x v="0"/>
    <s v="1Story"/>
    <n v="7"/>
    <x v="22"/>
    <n v="2008"/>
    <s v="Gable"/>
    <s v="CompShg"/>
    <s v="CmentBd"/>
    <s v="Gd"/>
    <s v="PConc"/>
    <s v="Gd"/>
    <s v="No"/>
    <n v="1428"/>
    <s v="Ex"/>
    <s v="Y"/>
    <n v="1428"/>
    <n v="0"/>
    <n v="2"/>
    <n v="3"/>
    <n v="1"/>
    <s v="Gd"/>
    <n v="6"/>
    <n v="0"/>
    <s v="NA"/>
    <s v="Attchd"/>
    <s v="Fin"/>
    <n v="2"/>
    <n v="480"/>
    <s v="TA"/>
    <s v="Y"/>
    <n v="0"/>
    <n v="120"/>
    <n v="0"/>
    <n v="0"/>
    <n v="0"/>
    <n v="0"/>
    <s v="NA"/>
    <s v="NA"/>
    <n v="12"/>
    <x v="0"/>
    <s v="New"/>
    <s v="Partial"/>
    <x v="521"/>
  </r>
  <r>
    <n v="975"/>
    <n v="70"/>
    <x v="0"/>
    <n v="60"/>
    <n v="11414"/>
    <s v="Pave"/>
    <s v="IR1"/>
    <s v="Lvl"/>
    <s v="AllPub"/>
    <s v="Corner"/>
    <x v="8"/>
    <s v="RRAn"/>
    <x v="0"/>
    <s v="2Story"/>
    <n v="7"/>
    <x v="48"/>
    <n v="1993"/>
    <s v="Gable"/>
    <s v="CompShg"/>
    <s v="HdBoard"/>
    <s v="TA"/>
    <s v="BrkTil"/>
    <s v="Gd"/>
    <s v="No"/>
    <n v="728"/>
    <s v="TA"/>
    <s v="N"/>
    <n v="2019"/>
    <n v="0"/>
    <n v="1"/>
    <n v="3"/>
    <n v="1"/>
    <s v="Gd"/>
    <n v="8"/>
    <n v="0"/>
    <s v="NA"/>
    <s v="Detchd"/>
    <s v="Unf"/>
    <n v="2"/>
    <n v="532"/>
    <s v="TA"/>
    <s v="Y"/>
    <n v="509"/>
    <n v="135"/>
    <n v="0"/>
    <n v="0"/>
    <n v="0"/>
    <n v="0"/>
    <s v="NA"/>
    <s v="GdPrv"/>
    <n v="10"/>
    <x v="3"/>
    <s v="WD"/>
    <s v="Normal"/>
    <x v="522"/>
  </r>
  <r>
    <n v="976"/>
    <n v="160"/>
    <x v="3"/>
    <s v="NA"/>
    <n v="2651"/>
    <s v="Pave"/>
    <s v="Reg"/>
    <s v="Lvl"/>
    <s v="AllPub"/>
    <s v="FR2"/>
    <x v="5"/>
    <s v="Norm"/>
    <x v="4"/>
    <s v="2Story"/>
    <n v="7"/>
    <x v="4"/>
    <n v="2000"/>
    <s v="Gable"/>
    <s v="CompShg"/>
    <s v="MetalSd"/>
    <s v="Gd"/>
    <s v="PConc"/>
    <s v="Gd"/>
    <s v="No"/>
    <n v="673"/>
    <s v="Ex"/>
    <s v="Y"/>
    <n v="1382"/>
    <n v="1"/>
    <n v="2.2999999999999998"/>
    <n v="3"/>
    <n v="1"/>
    <s v="Gd"/>
    <n v="6"/>
    <n v="0"/>
    <s v="NA"/>
    <s v="Detchd"/>
    <s v="Unf"/>
    <n v="2"/>
    <n v="490"/>
    <s v="TA"/>
    <s v="Y"/>
    <n v="153"/>
    <n v="50"/>
    <n v="0"/>
    <n v="0"/>
    <n v="0"/>
    <n v="0"/>
    <s v="NA"/>
    <s v="NA"/>
    <n v="4"/>
    <x v="2"/>
    <s v="WD"/>
    <s v="Normal"/>
    <x v="258"/>
  </r>
  <r>
    <n v="977"/>
    <n v="30"/>
    <x v="0"/>
    <n v="51"/>
    <n v="5900"/>
    <s v="Pave"/>
    <s v="IR1"/>
    <s v="Bnk"/>
    <s v="AllPub"/>
    <s v="Inside"/>
    <x v="8"/>
    <s v="Norm"/>
    <x v="0"/>
    <s v="1Story"/>
    <n v="4"/>
    <x v="66"/>
    <n v="1958"/>
    <s v="Gable"/>
    <s v="CompShg"/>
    <s v="Wd Sdng"/>
    <s v="TA"/>
    <s v="PConc"/>
    <s v="Gd"/>
    <s v="No"/>
    <n v="440"/>
    <s v="TA"/>
    <s v="Y"/>
    <n v="869"/>
    <n v="0"/>
    <n v="1"/>
    <n v="2"/>
    <n v="1"/>
    <s v="Fa"/>
    <n v="4"/>
    <n v="0"/>
    <s v="NA"/>
    <s v="NA"/>
    <s v="NA"/>
    <n v="0"/>
    <n v="0"/>
    <s v="NA"/>
    <s v="Y"/>
    <n v="0"/>
    <n v="0"/>
    <n v="0"/>
    <n v="0"/>
    <n v="0"/>
    <n v="0"/>
    <s v="NA"/>
    <s v="NA"/>
    <n v="8"/>
    <x v="2"/>
    <s v="WD"/>
    <s v="Normal"/>
    <x v="523"/>
  </r>
  <r>
    <n v="978"/>
    <n v="120"/>
    <x v="3"/>
    <n v="35"/>
    <n v="4274"/>
    <s v="Pave"/>
    <s v="IR1"/>
    <s v="Lvl"/>
    <s v="AllPub"/>
    <s v="Inside"/>
    <x v="5"/>
    <s v="Norm"/>
    <x v="3"/>
    <s v="1Story"/>
    <n v="7"/>
    <x v="13"/>
    <n v="2007"/>
    <s v="Gable"/>
    <s v="CompShg"/>
    <s v="VinylSd"/>
    <s v="Gd"/>
    <s v="PConc"/>
    <s v="Gd"/>
    <s v="No"/>
    <n v="1241"/>
    <s v="Ex"/>
    <s v="Y"/>
    <n v="1241"/>
    <n v="1"/>
    <n v="1.3"/>
    <n v="1"/>
    <n v="1"/>
    <s v="Gd"/>
    <n v="4"/>
    <n v="0"/>
    <s v="NA"/>
    <s v="Attchd"/>
    <s v="Fin"/>
    <n v="2"/>
    <n v="569"/>
    <s v="TA"/>
    <s v="Y"/>
    <n v="0"/>
    <n v="116"/>
    <n v="0"/>
    <n v="0"/>
    <n v="0"/>
    <n v="0"/>
    <s v="NA"/>
    <s v="NA"/>
    <n v="11"/>
    <x v="1"/>
    <s v="New"/>
    <s v="Partial"/>
    <x v="302"/>
  </r>
  <r>
    <n v="979"/>
    <n v="20"/>
    <x v="0"/>
    <n v="68"/>
    <n v="9450"/>
    <s v="Pave"/>
    <s v="Reg"/>
    <s v="Bnk"/>
    <s v="AllPub"/>
    <s v="Inside"/>
    <x v="15"/>
    <s v="Norm"/>
    <x v="0"/>
    <s v="1Story"/>
    <n v="4"/>
    <x v="30"/>
    <n v="1954"/>
    <s v="Gable"/>
    <s v="CompShg"/>
    <s v="MetalSd"/>
    <s v="TA"/>
    <s v="CBlock"/>
    <s v="TA"/>
    <s v="No"/>
    <n v="894"/>
    <s v="Ex"/>
    <s v="Y"/>
    <n v="894"/>
    <n v="0"/>
    <n v="1"/>
    <n v="3"/>
    <n v="1"/>
    <s v="TA"/>
    <n v="5"/>
    <n v="0"/>
    <s v="NA"/>
    <s v="Detchd"/>
    <s v="Unf"/>
    <n v="2"/>
    <n v="400"/>
    <s v="TA"/>
    <s v="Y"/>
    <n v="0"/>
    <n v="0"/>
    <n v="0"/>
    <n v="0"/>
    <n v="0"/>
    <n v="0"/>
    <s v="NA"/>
    <s v="NA"/>
    <n v="5"/>
    <x v="1"/>
    <s v="WD"/>
    <s v="Abnorml"/>
    <x v="50"/>
  </r>
  <r>
    <n v="980"/>
    <n v="20"/>
    <x v="0"/>
    <n v="80"/>
    <n v="8816"/>
    <s v="Pave"/>
    <s v="Reg"/>
    <s v="Lvl"/>
    <s v="AllPub"/>
    <s v="Corner"/>
    <x v="9"/>
    <s v="Feedr"/>
    <x v="0"/>
    <s v="1Story"/>
    <n v="5"/>
    <x v="37"/>
    <n v="1963"/>
    <s v="Gable"/>
    <s v="CompShg"/>
    <s v="VinylSd"/>
    <s v="TA"/>
    <s v="PConc"/>
    <s v="TA"/>
    <s v="No"/>
    <n v="1121"/>
    <s v="TA"/>
    <s v="Y"/>
    <n v="1121"/>
    <n v="1"/>
    <n v="1"/>
    <n v="3"/>
    <n v="1"/>
    <s v="TA"/>
    <n v="5"/>
    <n v="0"/>
    <s v="NA"/>
    <s v="Detchd"/>
    <s v="Unf"/>
    <n v="2"/>
    <n v="480"/>
    <s v="TA"/>
    <s v="Y"/>
    <n v="0"/>
    <n v="80"/>
    <n v="0"/>
    <n v="0"/>
    <n v="0"/>
    <n v="0"/>
    <s v="NA"/>
    <s v="MnPrv"/>
    <n v="6"/>
    <x v="3"/>
    <s v="WD"/>
    <s v="Normal"/>
    <x v="19"/>
  </r>
  <r>
    <n v="981"/>
    <n v="85"/>
    <x v="0"/>
    <s v="NA"/>
    <n v="12122"/>
    <s v="Pave"/>
    <s v="IR1"/>
    <s v="Lvl"/>
    <s v="AllPub"/>
    <s v="Corner"/>
    <x v="11"/>
    <s v="Norm"/>
    <x v="0"/>
    <s v="SFoyer"/>
    <n v="7"/>
    <x v="53"/>
    <n v="2007"/>
    <s v="Gable"/>
    <s v="CompShg"/>
    <s v="CmentBd"/>
    <s v="Ex"/>
    <s v="CBlock"/>
    <s v="TA"/>
    <s v="Av"/>
    <n v="944"/>
    <s v="Gd"/>
    <s v="Y"/>
    <n v="999"/>
    <n v="1"/>
    <n v="1"/>
    <n v="3"/>
    <n v="1"/>
    <s v="Ex"/>
    <n v="6"/>
    <n v="0"/>
    <s v="NA"/>
    <s v="Attchd"/>
    <s v="RFn"/>
    <n v="2"/>
    <n v="588"/>
    <s v="TA"/>
    <s v="Y"/>
    <n v="144"/>
    <n v="76"/>
    <n v="0"/>
    <n v="0"/>
    <n v="0"/>
    <n v="0"/>
    <s v="NA"/>
    <s v="NA"/>
    <n v="7"/>
    <x v="0"/>
    <s v="WD"/>
    <s v="Normal"/>
    <x v="524"/>
  </r>
  <r>
    <n v="982"/>
    <n v="60"/>
    <x v="0"/>
    <n v="98"/>
    <n v="12203"/>
    <s v="Pave"/>
    <s v="IR1"/>
    <s v="Lvl"/>
    <s v="AllPub"/>
    <s v="Corner"/>
    <x v="3"/>
    <s v="Norm"/>
    <x v="0"/>
    <s v="2Story"/>
    <n v="8"/>
    <x v="45"/>
    <n v="1999"/>
    <s v="Hip"/>
    <s v="CompShg"/>
    <s v="VinylSd"/>
    <s v="Gd"/>
    <s v="PConc"/>
    <s v="Gd"/>
    <s v="No"/>
    <n v="1225"/>
    <s v="Ex"/>
    <s v="Y"/>
    <n v="2612"/>
    <n v="1"/>
    <n v="2.2999999999999998"/>
    <n v="4"/>
    <n v="1"/>
    <s v="Gd"/>
    <n v="8"/>
    <n v="1"/>
    <s v="TA"/>
    <s v="Attchd"/>
    <s v="Fin"/>
    <n v="3"/>
    <n v="676"/>
    <s v="TA"/>
    <s v="Y"/>
    <n v="250"/>
    <n v="0"/>
    <n v="0"/>
    <n v="0"/>
    <n v="0"/>
    <n v="0"/>
    <s v="NA"/>
    <s v="NA"/>
    <n v="7"/>
    <x v="3"/>
    <s v="WD"/>
    <s v="Normal"/>
    <x v="525"/>
  </r>
  <r>
    <n v="983"/>
    <n v="20"/>
    <x v="0"/>
    <n v="43"/>
    <n v="3182"/>
    <s v="Pave"/>
    <s v="Reg"/>
    <s v="Lvl"/>
    <s v="AllPub"/>
    <s v="Inside"/>
    <x v="21"/>
    <s v="Norm"/>
    <x v="0"/>
    <s v="1Story"/>
    <n v="7"/>
    <x v="22"/>
    <n v="2007"/>
    <s v="Gable"/>
    <s v="CompShg"/>
    <s v="VinylSd"/>
    <s v="Gd"/>
    <s v="PConc"/>
    <s v="Gd"/>
    <s v="Av"/>
    <n v="1266"/>
    <s v="Ex"/>
    <s v="Y"/>
    <n v="1266"/>
    <n v="0"/>
    <n v="2"/>
    <n v="2"/>
    <n v="1"/>
    <s v="Gd"/>
    <n v="6"/>
    <n v="1"/>
    <s v="Gd"/>
    <s v="Attchd"/>
    <s v="Fin"/>
    <n v="2"/>
    <n v="388"/>
    <s v="TA"/>
    <s v="Y"/>
    <n v="100"/>
    <n v="16"/>
    <n v="0"/>
    <n v="0"/>
    <n v="0"/>
    <n v="0"/>
    <s v="NA"/>
    <s v="NA"/>
    <n v="3"/>
    <x v="0"/>
    <s v="WD"/>
    <s v="Normal"/>
    <x v="526"/>
  </r>
  <r>
    <n v="984"/>
    <n v="60"/>
    <x v="0"/>
    <s v="NA"/>
    <n v="11250"/>
    <s v="Pave"/>
    <s v="Reg"/>
    <s v="Lvl"/>
    <s v="AllPub"/>
    <s v="Corner"/>
    <x v="0"/>
    <s v="Norm"/>
    <x v="0"/>
    <s v="2Story"/>
    <n v="8"/>
    <x v="20"/>
    <n v="2002"/>
    <s v="Gable"/>
    <s v="CompShg"/>
    <s v="CmentBd"/>
    <s v="Gd"/>
    <s v="PConc"/>
    <s v="Gd"/>
    <s v="Mn"/>
    <n v="1128"/>
    <s v="Ex"/>
    <s v="Y"/>
    <n v="2290"/>
    <n v="0"/>
    <n v="2.2999999999999998"/>
    <n v="4"/>
    <n v="1"/>
    <s v="Gd"/>
    <n v="9"/>
    <n v="1"/>
    <s v="Gd"/>
    <s v="Attchd"/>
    <s v="Unf"/>
    <n v="2"/>
    <n v="779"/>
    <s v="TA"/>
    <s v="Y"/>
    <n v="0"/>
    <n v="0"/>
    <n v="0"/>
    <n v="0"/>
    <n v="0"/>
    <n v="0"/>
    <s v="NA"/>
    <s v="NA"/>
    <n v="5"/>
    <x v="0"/>
    <s v="WD"/>
    <s v="Normal"/>
    <x v="527"/>
  </r>
  <r>
    <n v="985"/>
    <n v="90"/>
    <x v="0"/>
    <n v="75"/>
    <n v="10125"/>
    <s v="Pave"/>
    <s v="Reg"/>
    <s v="Lvl"/>
    <s v="AllPub"/>
    <s v="Inside"/>
    <x v="4"/>
    <s v="Norm"/>
    <x v="2"/>
    <s v="1.5Fin"/>
    <n v="5"/>
    <x v="54"/>
    <n v="1977"/>
    <s v="Gable"/>
    <s v="CompShg"/>
    <s v="Plywood"/>
    <s v="TA"/>
    <s v="CBlock"/>
    <s v="NA"/>
    <s v="NA"/>
    <n v="0"/>
    <s v="TA"/>
    <s v="Y"/>
    <n v="1734"/>
    <n v="0"/>
    <n v="2"/>
    <n v="4"/>
    <n v="2"/>
    <s v="Gd"/>
    <n v="8"/>
    <n v="0"/>
    <s v="NA"/>
    <s v="Attchd"/>
    <s v="Unf"/>
    <n v="2"/>
    <n v="539"/>
    <s v="TA"/>
    <s v="Y"/>
    <n v="0"/>
    <n v="0"/>
    <n v="0"/>
    <n v="0"/>
    <n v="0"/>
    <n v="0"/>
    <s v="NA"/>
    <s v="NA"/>
    <n v="8"/>
    <x v="3"/>
    <s v="COD"/>
    <s v="Normal"/>
    <x v="288"/>
  </r>
  <r>
    <n v="986"/>
    <n v="190"/>
    <x v="0"/>
    <n v="68"/>
    <n v="10880"/>
    <s v="Pave"/>
    <s v="Reg"/>
    <s v="Lvl"/>
    <s v="AllPub"/>
    <s v="Inside"/>
    <x v="15"/>
    <s v="Norm"/>
    <x v="1"/>
    <s v="1Story"/>
    <n v="5"/>
    <x v="52"/>
    <n v="1950"/>
    <s v="Gable"/>
    <s v="CompShg"/>
    <s v="MetalSd"/>
    <s v="TA"/>
    <s v="CBlock"/>
    <s v="TA"/>
    <s v="No"/>
    <n v="1164"/>
    <s v="TA"/>
    <s v="N"/>
    <n v="1164"/>
    <n v="1"/>
    <n v="1"/>
    <n v="3"/>
    <n v="1"/>
    <s v="TA"/>
    <n v="5"/>
    <n v="0"/>
    <s v="NA"/>
    <s v="Detchd"/>
    <s v="Unf"/>
    <n v="1"/>
    <n v="240"/>
    <s v="TA"/>
    <s v="Y"/>
    <n v="0"/>
    <n v="48"/>
    <n v="0"/>
    <n v="0"/>
    <n v="0"/>
    <n v="0"/>
    <s v="NA"/>
    <s v="NA"/>
    <n v="8"/>
    <x v="0"/>
    <s v="ConLD"/>
    <s v="Normal"/>
    <x v="122"/>
  </r>
  <r>
    <n v="987"/>
    <n v="50"/>
    <x v="1"/>
    <n v="59"/>
    <n v="5310"/>
    <s v="Pave"/>
    <s v="Reg"/>
    <s v="Lvl"/>
    <s v="AllPub"/>
    <s v="Corner"/>
    <x v="7"/>
    <s v="Feedr"/>
    <x v="0"/>
    <s v="1.5Fin"/>
    <n v="6"/>
    <x v="48"/>
    <n v="2003"/>
    <s v="Hip"/>
    <s v="CompShg"/>
    <s v="VinylSd"/>
    <s v="TA"/>
    <s v="CBlock"/>
    <s v="TA"/>
    <s v="No"/>
    <n v="485"/>
    <s v="Gd"/>
    <s v="Y"/>
    <n v="1635"/>
    <n v="0"/>
    <n v="1"/>
    <n v="2"/>
    <n v="1"/>
    <s v="Gd"/>
    <n v="5"/>
    <n v="0"/>
    <s v="NA"/>
    <s v="Attchd"/>
    <s v="Unf"/>
    <n v="1"/>
    <n v="255"/>
    <s v="Fa"/>
    <s v="Y"/>
    <n v="394"/>
    <n v="0"/>
    <n v="0"/>
    <n v="0"/>
    <n v="0"/>
    <n v="0"/>
    <s v="NA"/>
    <s v="NA"/>
    <n v="6"/>
    <x v="2"/>
    <s v="WD"/>
    <s v="Normal"/>
    <x v="528"/>
  </r>
  <r>
    <n v="988"/>
    <n v="20"/>
    <x v="0"/>
    <n v="83"/>
    <n v="10159"/>
    <s v="Pave"/>
    <s v="IR1"/>
    <s v="Lvl"/>
    <s v="AllPub"/>
    <s v="Inside"/>
    <x v="10"/>
    <s v="Norm"/>
    <x v="0"/>
    <s v="1Story"/>
    <n v="9"/>
    <x v="51"/>
    <n v="2010"/>
    <s v="Hip"/>
    <s v="CompShg"/>
    <s v="VinylSd"/>
    <s v="Ex"/>
    <s v="PConc"/>
    <s v="Ex"/>
    <s v="Av"/>
    <n v="1930"/>
    <s v="Ex"/>
    <s v="Y"/>
    <n v="1940"/>
    <n v="1"/>
    <n v="2.2999999999999998"/>
    <n v="3"/>
    <n v="1"/>
    <s v="Ex"/>
    <n v="8"/>
    <n v="1"/>
    <s v="Gd"/>
    <s v="Attchd"/>
    <s v="Fin"/>
    <n v="3"/>
    <n v="606"/>
    <s v="TA"/>
    <s v="Y"/>
    <n v="168"/>
    <n v="95"/>
    <n v="0"/>
    <n v="0"/>
    <n v="0"/>
    <n v="0"/>
    <s v="NA"/>
    <s v="NA"/>
    <n v="4"/>
    <x v="4"/>
    <s v="New"/>
    <s v="Partial"/>
    <x v="529"/>
  </r>
  <r>
    <n v="989"/>
    <n v="60"/>
    <x v="0"/>
    <s v="NA"/>
    <n v="12046"/>
    <s v="Pave"/>
    <s v="IR1"/>
    <s v="Lvl"/>
    <s v="AllPub"/>
    <s v="Inside"/>
    <x v="6"/>
    <s v="Norm"/>
    <x v="0"/>
    <s v="2Story"/>
    <n v="6"/>
    <x v="1"/>
    <n v="1976"/>
    <s v="Gable"/>
    <s v="CompShg"/>
    <s v="Plywood"/>
    <s v="TA"/>
    <s v="CBlock"/>
    <s v="TA"/>
    <s v="No"/>
    <n v="848"/>
    <s v="TA"/>
    <s v="Y"/>
    <n v="2030"/>
    <n v="0"/>
    <n v="2.2999999999999998"/>
    <n v="4"/>
    <n v="1"/>
    <s v="Gd"/>
    <n v="8"/>
    <n v="1"/>
    <s v="TA"/>
    <s v="Attchd"/>
    <s v="Fin"/>
    <n v="2"/>
    <n v="551"/>
    <s v="TA"/>
    <s v="Y"/>
    <n v="0"/>
    <n v="224"/>
    <n v="0"/>
    <n v="0"/>
    <n v="0"/>
    <n v="0"/>
    <s v="NA"/>
    <s v="NA"/>
    <n v="6"/>
    <x v="1"/>
    <s v="WD"/>
    <s v="Normal"/>
    <x v="530"/>
  </r>
  <r>
    <n v="990"/>
    <n v="60"/>
    <x v="3"/>
    <n v="65"/>
    <n v="8125"/>
    <s v="Pave"/>
    <s v="Reg"/>
    <s v="Lvl"/>
    <s v="AllPub"/>
    <s v="Inside"/>
    <x v="5"/>
    <s v="Norm"/>
    <x v="0"/>
    <s v="2Story"/>
    <n v="7"/>
    <x v="13"/>
    <n v="2006"/>
    <s v="Gable"/>
    <s v="CompShg"/>
    <s v="VinylSd"/>
    <s v="Gd"/>
    <s v="PConc"/>
    <s v="Gd"/>
    <s v="No"/>
    <n v="770"/>
    <s v="Ex"/>
    <s v="Y"/>
    <n v="1576"/>
    <n v="0"/>
    <n v="2.2999999999999998"/>
    <n v="3"/>
    <n v="1"/>
    <s v="Gd"/>
    <n v="6"/>
    <n v="0"/>
    <s v="NA"/>
    <s v="Attchd"/>
    <s v="RFn"/>
    <n v="2"/>
    <n v="614"/>
    <s v="TA"/>
    <s v="Y"/>
    <n v="0"/>
    <n v="50"/>
    <n v="0"/>
    <n v="0"/>
    <n v="0"/>
    <n v="0"/>
    <s v="NA"/>
    <s v="NA"/>
    <n v="8"/>
    <x v="2"/>
    <s v="New"/>
    <s v="Partial"/>
    <x v="531"/>
  </r>
  <r>
    <n v="991"/>
    <n v="60"/>
    <x v="0"/>
    <n v="82"/>
    <n v="9452"/>
    <s v="Pave"/>
    <s v="Reg"/>
    <s v="Lvl"/>
    <s v="AllPub"/>
    <s v="Inside"/>
    <x v="3"/>
    <s v="Norm"/>
    <x v="0"/>
    <s v="2Story"/>
    <n v="8"/>
    <x v="35"/>
    <n v="1998"/>
    <s v="Gable"/>
    <s v="CompShg"/>
    <s v="VinylSd"/>
    <s v="Gd"/>
    <s v="PConc"/>
    <s v="Gd"/>
    <s v="No"/>
    <n v="1396"/>
    <s v="Ex"/>
    <s v="Y"/>
    <n v="2392"/>
    <n v="1"/>
    <n v="2.2999999999999998"/>
    <n v="3"/>
    <n v="1"/>
    <s v="Gd"/>
    <n v="7"/>
    <n v="1"/>
    <s v="TA"/>
    <s v="Attchd"/>
    <s v="Fin"/>
    <n v="3"/>
    <n v="870"/>
    <s v="TA"/>
    <s v="Y"/>
    <n v="0"/>
    <n v="70"/>
    <n v="0"/>
    <n v="0"/>
    <n v="0"/>
    <n v="0"/>
    <s v="NA"/>
    <s v="NA"/>
    <n v="6"/>
    <x v="2"/>
    <s v="WD"/>
    <s v="Normal"/>
    <x v="532"/>
  </r>
  <r>
    <n v="992"/>
    <n v="70"/>
    <x v="1"/>
    <n v="121"/>
    <n v="17671"/>
    <s v="Pave"/>
    <s v="Reg"/>
    <s v="Lvl"/>
    <s v="AllPub"/>
    <s v="Corner"/>
    <x v="7"/>
    <s v="Artery"/>
    <x v="0"/>
    <s v="2Story"/>
    <n v="8"/>
    <x v="106"/>
    <n v="1986"/>
    <s v="Gable"/>
    <s v="CompShg"/>
    <s v="Wd Sdng"/>
    <s v="Gd"/>
    <s v="BrkTil"/>
    <s v="TA"/>
    <s v="No"/>
    <n v="916"/>
    <s v="Gd"/>
    <s v="Y"/>
    <n v="1742"/>
    <n v="0"/>
    <n v="1.3"/>
    <n v="4"/>
    <n v="1"/>
    <s v="Gd"/>
    <n v="8"/>
    <n v="1"/>
    <s v="Gd"/>
    <s v="Attchd"/>
    <s v="Unf"/>
    <n v="2"/>
    <n v="424"/>
    <s v="TA"/>
    <s v="P"/>
    <n v="0"/>
    <n v="169"/>
    <n v="0"/>
    <n v="0"/>
    <n v="0"/>
    <n v="0"/>
    <s v="NA"/>
    <s v="NA"/>
    <n v="11"/>
    <x v="3"/>
    <s v="WD"/>
    <s v="Normal"/>
    <x v="282"/>
  </r>
  <r>
    <n v="993"/>
    <n v="60"/>
    <x v="0"/>
    <n v="80"/>
    <n v="9760"/>
    <s v="Pave"/>
    <s v="Reg"/>
    <s v="Lvl"/>
    <s v="AllPub"/>
    <s v="Inside"/>
    <x v="11"/>
    <s v="Norm"/>
    <x v="0"/>
    <s v="2Story"/>
    <n v="6"/>
    <x v="39"/>
    <n v="1993"/>
    <s v="Hip"/>
    <s v="CompShg"/>
    <s v="Wd Sdng"/>
    <s v="TA"/>
    <s v="CBlock"/>
    <s v="TA"/>
    <s v="Gd"/>
    <n v="822"/>
    <s v="Gd"/>
    <s v="Y"/>
    <n v="1851"/>
    <n v="0"/>
    <n v="2.2999999999999998"/>
    <n v="3"/>
    <n v="1"/>
    <s v="Gd"/>
    <n v="7"/>
    <n v="1"/>
    <s v="Fa"/>
    <s v="Attchd"/>
    <s v="RFn"/>
    <n v="2"/>
    <n v="440"/>
    <s v="TA"/>
    <s v="Y"/>
    <n v="239"/>
    <n v="42"/>
    <n v="0"/>
    <n v="0"/>
    <n v="0"/>
    <n v="0"/>
    <s v="NA"/>
    <s v="MnWw"/>
    <n v="7"/>
    <x v="1"/>
    <s v="WD"/>
    <s v="Normal"/>
    <x v="313"/>
  </r>
  <r>
    <n v="994"/>
    <n v="60"/>
    <x v="0"/>
    <n v="68"/>
    <n v="8846"/>
    <s v="Pave"/>
    <s v="Reg"/>
    <s v="Lvl"/>
    <s v="AllPub"/>
    <s v="Inside"/>
    <x v="0"/>
    <s v="Norm"/>
    <x v="0"/>
    <s v="2Story"/>
    <n v="6"/>
    <x v="11"/>
    <n v="2006"/>
    <s v="Gable"/>
    <s v="CompShg"/>
    <s v="VinylSd"/>
    <s v="TA"/>
    <s v="PConc"/>
    <s v="Gd"/>
    <s v="No"/>
    <n v="750"/>
    <s v="Ex"/>
    <s v="Y"/>
    <n v="1500"/>
    <n v="0"/>
    <n v="2.2999999999999998"/>
    <n v="3"/>
    <n v="1"/>
    <s v="Gd"/>
    <n v="6"/>
    <n v="0"/>
    <s v="NA"/>
    <s v="Attchd"/>
    <s v="RFn"/>
    <n v="2"/>
    <n v="564"/>
    <s v="TA"/>
    <s v="Y"/>
    <n v="0"/>
    <n v="35"/>
    <n v="0"/>
    <n v="0"/>
    <n v="0"/>
    <n v="0"/>
    <s v="NA"/>
    <s v="NA"/>
    <n v="8"/>
    <x v="2"/>
    <s v="New"/>
    <s v="Partial"/>
    <x v="533"/>
  </r>
  <r>
    <n v="995"/>
    <n v="20"/>
    <x v="0"/>
    <n v="96"/>
    <n v="12456"/>
    <s v="Pave"/>
    <s v="Reg"/>
    <s v="Lvl"/>
    <s v="AllPub"/>
    <s v="FR2"/>
    <x v="10"/>
    <s v="Norm"/>
    <x v="0"/>
    <s v="1Story"/>
    <n v="10"/>
    <x v="13"/>
    <n v="2007"/>
    <s v="Hip"/>
    <s v="CompShg"/>
    <s v="CmentBd"/>
    <s v="Ex"/>
    <s v="PConc"/>
    <s v="Ex"/>
    <s v="Gd"/>
    <n v="1700"/>
    <s v="Ex"/>
    <s v="Y"/>
    <n v="1718"/>
    <n v="1"/>
    <n v="2"/>
    <n v="3"/>
    <n v="1"/>
    <s v="Ex"/>
    <n v="7"/>
    <n v="1"/>
    <s v="Gd"/>
    <s v="Attchd"/>
    <s v="Fin"/>
    <n v="3"/>
    <n v="786"/>
    <s v="TA"/>
    <s v="Y"/>
    <n v="216"/>
    <n v="48"/>
    <n v="0"/>
    <n v="0"/>
    <n v="0"/>
    <n v="0"/>
    <s v="NA"/>
    <s v="NA"/>
    <n v="7"/>
    <x v="3"/>
    <s v="WD"/>
    <s v="Normal"/>
    <x v="534"/>
  </r>
  <r>
    <n v="996"/>
    <n v="50"/>
    <x v="0"/>
    <n v="51"/>
    <n v="4712"/>
    <s v="Pave"/>
    <s v="IR1"/>
    <s v="Lvl"/>
    <s v="AllPub"/>
    <s v="Inside"/>
    <x v="8"/>
    <s v="Feedr"/>
    <x v="0"/>
    <s v="1.5Fin"/>
    <n v="4"/>
    <x v="94"/>
    <n v="1950"/>
    <s v="Gable"/>
    <s v="CompShg"/>
    <s v="MetalSd"/>
    <s v="TA"/>
    <s v="CBlock"/>
    <s v="TA"/>
    <s v="No"/>
    <n v="747"/>
    <s v="TA"/>
    <s v="Y"/>
    <n v="1230"/>
    <n v="1"/>
    <n v="1.3"/>
    <n v="3"/>
    <n v="1"/>
    <s v="TA"/>
    <n v="5"/>
    <n v="0"/>
    <s v="NA"/>
    <s v="Detchd"/>
    <s v="Unf"/>
    <n v="1"/>
    <n v="305"/>
    <s v="TA"/>
    <s v="Y"/>
    <n v="0"/>
    <n v="57"/>
    <n v="0"/>
    <n v="63"/>
    <n v="0"/>
    <n v="0"/>
    <s v="NA"/>
    <s v="MnPrv"/>
    <n v="8"/>
    <x v="2"/>
    <s v="WD"/>
    <s v="Abnorml"/>
    <x v="535"/>
  </r>
  <r>
    <n v="997"/>
    <n v="20"/>
    <x v="0"/>
    <s v="NA"/>
    <n v="10659"/>
    <s v="Pave"/>
    <s v="IR1"/>
    <s v="Lvl"/>
    <s v="AllPub"/>
    <s v="Inside"/>
    <x v="11"/>
    <s v="Norm"/>
    <x v="0"/>
    <s v="1Story"/>
    <n v="5"/>
    <x v="53"/>
    <n v="1961"/>
    <s v="Hip"/>
    <s v="CompShg"/>
    <s v="Wd Sdng"/>
    <s v="TA"/>
    <s v="CBlock"/>
    <s v="TA"/>
    <s v="No"/>
    <n v="1050"/>
    <s v="TA"/>
    <s v="Y"/>
    <n v="1050"/>
    <n v="1"/>
    <n v="1"/>
    <n v="3"/>
    <n v="1"/>
    <s v="TA"/>
    <n v="6"/>
    <n v="0"/>
    <s v="NA"/>
    <s v="Attchd"/>
    <s v="Unf"/>
    <n v="1"/>
    <n v="368"/>
    <s v="TA"/>
    <s v="Y"/>
    <n v="0"/>
    <n v="319"/>
    <n v="0"/>
    <n v="0"/>
    <n v="0"/>
    <n v="0"/>
    <s v="NA"/>
    <s v="NA"/>
    <n v="1"/>
    <x v="2"/>
    <s v="COD"/>
    <s v="Normal"/>
    <x v="73"/>
  </r>
  <r>
    <n v="998"/>
    <n v="20"/>
    <x v="0"/>
    <s v="NA"/>
    <n v="11717"/>
    <s v="Pave"/>
    <s v="IR1"/>
    <s v="Lvl"/>
    <s v="AllPub"/>
    <s v="Inside"/>
    <x v="6"/>
    <s v="PosA"/>
    <x v="0"/>
    <s v="1Story"/>
    <n v="6"/>
    <x v="16"/>
    <n v="1970"/>
    <s v="Hip"/>
    <s v="CompShg"/>
    <s v="HdBoard"/>
    <s v="TA"/>
    <s v="CBlock"/>
    <s v="TA"/>
    <s v="No"/>
    <n v="1442"/>
    <s v="TA"/>
    <s v="Y"/>
    <n v="1442"/>
    <n v="0"/>
    <n v="2"/>
    <n v="2"/>
    <n v="1"/>
    <s v="TA"/>
    <n v="6"/>
    <n v="1"/>
    <s v="TA"/>
    <s v="Attchd"/>
    <s v="RFn"/>
    <n v="2"/>
    <n v="615"/>
    <s v="TA"/>
    <s v="Y"/>
    <n v="371"/>
    <n v="0"/>
    <n v="0"/>
    <n v="0"/>
    <n v="0"/>
    <n v="0"/>
    <s v="NA"/>
    <s v="NA"/>
    <n v="2"/>
    <x v="3"/>
    <s v="WD"/>
    <s v="Normal"/>
    <x v="68"/>
  </r>
  <r>
    <n v="999"/>
    <n v="30"/>
    <x v="1"/>
    <n v="60"/>
    <n v="9786"/>
    <s v="Pave"/>
    <s v="Reg"/>
    <s v="Lvl"/>
    <s v="AllPub"/>
    <s v="Inside"/>
    <x v="13"/>
    <s v="Norm"/>
    <x v="0"/>
    <s v="1Story"/>
    <n v="3"/>
    <x v="91"/>
    <n v="1950"/>
    <s v="Hip"/>
    <s v="CompShg"/>
    <s v="Wd Sdng"/>
    <s v="TA"/>
    <s v="BrkTil"/>
    <s v="TA"/>
    <s v="No"/>
    <n v="1007"/>
    <s v="Fa"/>
    <s v="N"/>
    <n v="1077"/>
    <n v="0"/>
    <n v="1"/>
    <n v="3"/>
    <n v="1"/>
    <s v="TA"/>
    <n v="6"/>
    <n v="1"/>
    <s v="Gd"/>
    <s v="Detchd"/>
    <s v="Unf"/>
    <n v="1"/>
    <n v="210"/>
    <s v="TA"/>
    <s v="P"/>
    <n v="0"/>
    <n v="100"/>
    <n v="48"/>
    <n v="0"/>
    <n v="0"/>
    <n v="0"/>
    <s v="NA"/>
    <s v="NA"/>
    <n v="5"/>
    <x v="2"/>
    <s v="WD"/>
    <s v="Normal"/>
    <x v="71"/>
  </r>
  <r>
    <n v="1000"/>
    <n v="20"/>
    <x v="0"/>
    <n v="64"/>
    <n v="6762"/>
    <s v="Pave"/>
    <s v="Reg"/>
    <s v="Lvl"/>
    <s v="AllPub"/>
    <s v="Inside"/>
    <x v="0"/>
    <s v="Norm"/>
    <x v="0"/>
    <s v="1Story"/>
    <n v="7"/>
    <x v="13"/>
    <n v="2006"/>
    <s v="Gable"/>
    <s v="CompShg"/>
    <s v="VinylSd"/>
    <s v="Gd"/>
    <s v="PConc"/>
    <s v="Gd"/>
    <s v="Av"/>
    <n v="1187"/>
    <s v="Ex"/>
    <s v="Y"/>
    <n v="1208"/>
    <n v="1"/>
    <n v="2"/>
    <n v="2"/>
    <n v="1"/>
    <s v="Gd"/>
    <n v="6"/>
    <n v="0"/>
    <s v="NA"/>
    <s v="Attchd"/>
    <s v="RFn"/>
    <n v="2"/>
    <n v="632"/>
    <s v="TA"/>
    <s v="Y"/>
    <n v="105"/>
    <n v="61"/>
    <n v="0"/>
    <n v="0"/>
    <n v="0"/>
    <n v="0"/>
    <s v="NA"/>
    <s v="NA"/>
    <n v="2"/>
    <x v="4"/>
    <s v="WD"/>
    <s v="Normal"/>
    <x v="536"/>
  </r>
  <r>
    <n v="1001"/>
    <n v="20"/>
    <x v="0"/>
    <n v="74"/>
    <n v="10206"/>
    <s v="Pave"/>
    <s v="Reg"/>
    <s v="Lvl"/>
    <s v="AllPub"/>
    <s v="Corner"/>
    <x v="15"/>
    <s v="Norm"/>
    <x v="0"/>
    <s v="1Story"/>
    <n v="3"/>
    <x v="64"/>
    <n v="1952"/>
    <s v="Flat"/>
    <s v="Tar&amp;Grv"/>
    <s v="Brk Cmn"/>
    <s v="TA"/>
    <s v="Slab"/>
    <s v="NA"/>
    <s v="NA"/>
    <n v="0"/>
    <s v="Fa"/>
    <s v="N"/>
    <n v="944"/>
    <n v="0"/>
    <n v="1"/>
    <n v="2"/>
    <n v="1"/>
    <s v="Fa"/>
    <n v="4"/>
    <n v="0"/>
    <s v="NA"/>
    <s v="Detchd"/>
    <s v="Unf"/>
    <n v="2"/>
    <n v="528"/>
    <s v="TA"/>
    <s v="Y"/>
    <n v="0"/>
    <n v="0"/>
    <n v="0"/>
    <n v="0"/>
    <n v="0"/>
    <n v="0"/>
    <s v="NA"/>
    <s v="NA"/>
    <n v="7"/>
    <x v="3"/>
    <s v="WD"/>
    <s v="Normal"/>
    <x v="38"/>
  </r>
  <r>
    <n v="1002"/>
    <n v="30"/>
    <x v="0"/>
    <n v="60"/>
    <n v="5400"/>
    <s v="Pave"/>
    <s v="Reg"/>
    <s v="Lvl"/>
    <s v="AllPub"/>
    <s v="Corner"/>
    <x v="7"/>
    <s v="Norm"/>
    <x v="0"/>
    <s v="1Story"/>
    <n v="5"/>
    <x v="26"/>
    <n v="1950"/>
    <s v="Gable"/>
    <s v="CompShg"/>
    <s v="Wd Sdng"/>
    <s v="TA"/>
    <s v="BrkTil"/>
    <s v="Fa"/>
    <s v="No"/>
    <n v="691"/>
    <s v="Ex"/>
    <s v="Y"/>
    <n v="691"/>
    <n v="0"/>
    <n v="1"/>
    <n v="2"/>
    <n v="1"/>
    <s v="Ex"/>
    <n v="4"/>
    <n v="0"/>
    <s v="NA"/>
    <s v="Detchd"/>
    <s v="Unf"/>
    <n v="1"/>
    <n v="216"/>
    <s v="Fa"/>
    <s v="N"/>
    <n v="0"/>
    <n v="20"/>
    <n v="94"/>
    <n v="0"/>
    <n v="0"/>
    <n v="0"/>
    <s v="NA"/>
    <s v="NA"/>
    <n v="1"/>
    <x v="1"/>
    <s v="WD"/>
    <s v="Abnorml"/>
    <x v="324"/>
  </r>
  <r>
    <n v="1003"/>
    <n v="20"/>
    <x v="0"/>
    <n v="75"/>
    <n v="11957"/>
    <s v="Pave"/>
    <s v="IR1"/>
    <s v="Lvl"/>
    <s v="AllPub"/>
    <s v="Inside"/>
    <x v="5"/>
    <s v="RRAn"/>
    <x v="0"/>
    <s v="1Story"/>
    <n v="8"/>
    <x v="13"/>
    <n v="2006"/>
    <s v="Gable"/>
    <s v="CompShg"/>
    <s v="VinylSd"/>
    <s v="Gd"/>
    <s v="PConc"/>
    <s v="Gd"/>
    <s v="No"/>
    <n v="1574"/>
    <s v="Ex"/>
    <s v="Y"/>
    <n v="1574"/>
    <n v="0"/>
    <n v="2"/>
    <n v="3"/>
    <n v="1"/>
    <s v="Gd"/>
    <n v="7"/>
    <n v="1"/>
    <s v="Gd"/>
    <s v="Attchd"/>
    <s v="RFn"/>
    <n v="3"/>
    <n v="824"/>
    <s v="TA"/>
    <s v="Y"/>
    <n v="144"/>
    <n v="104"/>
    <n v="0"/>
    <n v="0"/>
    <n v="0"/>
    <n v="0"/>
    <s v="NA"/>
    <s v="NA"/>
    <n v="7"/>
    <x v="0"/>
    <s v="WD"/>
    <s v="Normal"/>
    <x v="537"/>
  </r>
  <r>
    <n v="1004"/>
    <n v="90"/>
    <x v="0"/>
    <s v="NA"/>
    <n v="11500"/>
    <s v="Pave"/>
    <s v="IR1"/>
    <s v="Lvl"/>
    <s v="AllPub"/>
    <s v="Corner"/>
    <x v="6"/>
    <s v="Feedr"/>
    <x v="2"/>
    <s v="1Story"/>
    <n v="5"/>
    <x v="1"/>
    <n v="1976"/>
    <s v="Gable"/>
    <s v="CompShg"/>
    <s v="VinylSd"/>
    <s v="TA"/>
    <s v="CBlock"/>
    <s v="TA"/>
    <s v="No"/>
    <n v="1680"/>
    <s v="Fa"/>
    <s v="Y"/>
    <n v="1680"/>
    <n v="0"/>
    <n v="2"/>
    <n v="4"/>
    <n v="2"/>
    <s v="TA"/>
    <n v="8"/>
    <n v="0"/>
    <s v="NA"/>
    <s v="Detchd"/>
    <s v="Unf"/>
    <n v="2"/>
    <n v="528"/>
    <s v="TA"/>
    <s v="Y"/>
    <n v="0"/>
    <n v="0"/>
    <n v="0"/>
    <n v="0"/>
    <n v="0"/>
    <n v="0"/>
    <s v="NA"/>
    <s v="NA"/>
    <n v="6"/>
    <x v="1"/>
    <s v="WD"/>
    <s v="Normal"/>
    <x v="538"/>
  </r>
  <r>
    <n v="1005"/>
    <n v="120"/>
    <x v="0"/>
    <n v="43"/>
    <n v="3182"/>
    <s v="Pave"/>
    <s v="Reg"/>
    <s v="Lvl"/>
    <s v="AllPub"/>
    <s v="Inside"/>
    <x v="21"/>
    <s v="Norm"/>
    <x v="3"/>
    <s v="1Story"/>
    <n v="7"/>
    <x v="11"/>
    <n v="2006"/>
    <s v="Gable"/>
    <s v="CompShg"/>
    <s v="VinylSd"/>
    <s v="Gd"/>
    <s v="PConc"/>
    <s v="Gd"/>
    <s v="No"/>
    <n v="1346"/>
    <s v="Ex"/>
    <s v="Y"/>
    <n v="1504"/>
    <n v="0"/>
    <n v="2"/>
    <n v="1"/>
    <n v="1"/>
    <s v="Gd"/>
    <n v="7"/>
    <n v="1"/>
    <s v="Gd"/>
    <s v="Attchd"/>
    <s v="Fin"/>
    <n v="2"/>
    <n v="457"/>
    <s v="TA"/>
    <s v="Y"/>
    <n v="156"/>
    <n v="0"/>
    <n v="0"/>
    <n v="0"/>
    <n v="0"/>
    <n v="0"/>
    <s v="NA"/>
    <s v="NA"/>
    <n v="5"/>
    <x v="3"/>
    <s v="WD"/>
    <s v="Normal"/>
    <x v="111"/>
  </r>
  <r>
    <n v="1006"/>
    <n v="80"/>
    <x v="0"/>
    <n v="65"/>
    <n v="8385"/>
    <s v="Pave"/>
    <s v="Reg"/>
    <s v="Lvl"/>
    <s v="AllPub"/>
    <s v="Inside"/>
    <x v="0"/>
    <s v="Norm"/>
    <x v="0"/>
    <s v="SLvl"/>
    <n v="5"/>
    <x v="54"/>
    <n v="1977"/>
    <s v="Gable"/>
    <s v="CompShg"/>
    <s v="HdBoard"/>
    <s v="Gd"/>
    <s v="CBlock"/>
    <s v="Gd"/>
    <s v="Av"/>
    <n v="985"/>
    <s v="TA"/>
    <s v="Y"/>
    <n v="985"/>
    <n v="0"/>
    <n v="2"/>
    <n v="3"/>
    <n v="1"/>
    <s v="TA"/>
    <n v="6"/>
    <n v="0"/>
    <s v="NA"/>
    <s v="Attchd"/>
    <s v="Unf"/>
    <n v="1"/>
    <n v="328"/>
    <s v="TA"/>
    <s v="Y"/>
    <n v="210"/>
    <n v="0"/>
    <n v="0"/>
    <n v="0"/>
    <n v="0"/>
    <n v="0"/>
    <s v="NA"/>
    <s v="NA"/>
    <n v="11"/>
    <x v="0"/>
    <s v="WD"/>
    <s v="Normal"/>
    <x v="219"/>
  </r>
  <r>
    <n v="1007"/>
    <n v="20"/>
    <x v="0"/>
    <s v="NA"/>
    <n v="12155"/>
    <s v="Pave"/>
    <s v="IR3"/>
    <s v="Lvl"/>
    <s v="AllPub"/>
    <s v="Inside"/>
    <x v="11"/>
    <s v="PosN"/>
    <x v="0"/>
    <s v="1Story"/>
    <n v="6"/>
    <x v="16"/>
    <n v="1970"/>
    <s v="Gable"/>
    <s v="CompShg"/>
    <s v="Plywood"/>
    <s v="TA"/>
    <s v="CBlock"/>
    <s v="Gd"/>
    <s v="No"/>
    <n v="1657"/>
    <s v="Gd"/>
    <s v="Y"/>
    <n v="1657"/>
    <n v="0.3"/>
    <n v="2"/>
    <n v="3"/>
    <n v="1"/>
    <s v="TA"/>
    <n v="7"/>
    <n v="1"/>
    <s v="TA"/>
    <s v="Attchd"/>
    <s v="Unf"/>
    <n v="2"/>
    <n v="484"/>
    <s v="TA"/>
    <s v="Y"/>
    <n v="0"/>
    <n v="0"/>
    <n v="0"/>
    <n v="147"/>
    <n v="0"/>
    <n v="0"/>
    <s v="NA"/>
    <s v="NA"/>
    <n v="3"/>
    <x v="1"/>
    <s v="WD"/>
    <s v="Normal"/>
    <x v="86"/>
  </r>
  <r>
    <n v="1008"/>
    <n v="160"/>
    <x v="1"/>
    <n v="21"/>
    <n v="2217"/>
    <s v="Pave"/>
    <s v="Reg"/>
    <s v="Lvl"/>
    <s v="AllPub"/>
    <s v="Inside"/>
    <x v="14"/>
    <s v="Norm"/>
    <x v="3"/>
    <s v="2Story"/>
    <n v="4"/>
    <x v="16"/>
    <n v="1970"/>
    <s v="Gable"/>
    <s v="CompShg"/>
    <s v="CmentBd"/>
    <s v="TA"/>
    <s v="CBlock"/>
    <s v="TA"/>
    <s v="No"/>
    <n v="546"/>
    <s v="TA"/>
    <s v="Y"/>
    <n v="1092"/>
    <n v="0"/>
    <n v="1.3"/>
    <n v="3"/>
    <n v="1"/>
    <s v="TA"/>
    <n v="6"/>
    <n v="0"/>
    <s v="NA"/>
    <s v="Attchd"/>
    <s v="RFn"/>
    <n v="1"/>
    <n v="286"/>
    <s v="TA"/>
    <s v="Y"/>
    <n v="238"/>
    <n v="0"/>
    <n v="0"/>
    <n v="0"/>
    <n v="0"/>
    <n v="0"/>
    <s v="NA"/>
    <s v="NA"/>
    <n v="8"/>
    <x v="3"/>
    <s v="WD"/>
    <s v="Normal"/>
    <x v="209"/>
  </r>
  <r>
    <n v="1009"/>
    <n v="20"/>
    <x v="0"/>
    <n v="43"/>
    <n v="12118"/>
    <s v="Pave"/>
    <s v="IR1"/>
    <s v="Lvl"/>
    <s v="AllPub"/>
    <s v="CulDSac"/>
    <x v="4"/>
    <s v="Norm"/>
    <x v="0"/>
    <s v="1Story"/>
    <n v="7"/>
    <x v="6"/>
    <n v="2005"/>
    <s v="Hip"/>
    <s v="CompShg"/>
    <s v="VinylSd"/>
    <s v="Gd"/>
    <s v="PConc"/>
    <s v="Ex"/>
    <s v="Mn"/>
    <n v="1710"/>
    <s v="Ex"/>
    <s v="Y"/>
    <n v="1710"/>
    <n v="0"/>
    <n v="2"/>
    <n v="3"/>
    <n v="1"/>
    <s v="Gd"/>
    <n v="7"/>
    <n v="1"/>
    <s v="Gd"/>
    <s v="Attchd"/>
    <s v="Fin"/>
    <n v="2"/>
    <n v="550"/>
    <s v="TA"/>
    <s v="Y"/>
    <n v="100"/>
    <n v="48"/>
    <n v="0"/>
    <n v="180"/>
    <n v="0"/>
    <n v="0"/>
    <s v="NA"/>
    <s v="NA"/>
    <n v="4"/>
    <x v="3"/>
    <s v="WD"/>
    <s v="Normal"/>
    <x v="270"/>
  </r>
  <r>
    <n v="1010"/>
    <n v="50"/>
    <x v="0"/>
    <n v="60"/>
    <n v="6000"/>
    <s v="Pave"/>
    <s v="Reg"/>
    <s v="Lvl"/>
    <s v="AllPub"/>
    <s v="Inside"/>
    <x v="23"/>
    <s v="Norm"/>
    <x v="0"/>
    <s v="1.5Fin"/>
    <n v="5"/>
    <x v="69"/>
    <n v="1950"/>
    <s v="Gable"/>
    <s v="CompShg"/>
    <s v="Wd Sdng"/>
    <s v="TA"/>
    <s v="BrkTil"/>
    <s v="TA"/>
    <s v="No"/>
    <n v="1008"/>
    <s v="Ex"/>
    <s v="Y"/>
    <n v="1522"/>
    <n v="0"/>
    <n v="2"/>
    <n v="4"/>
    <n v="1"/>
    <s v="TA"/>
    <n v="7"/>
    <n v="0"/>
    <s v="NA"/>
    <s v="NA"/>
    <s v="NA"/>
    <n v="0"/>
    <n v="0"/>
    <s v="NA"/>
    <s v="P"/>
    <n v="0"/>
    <n v="0"/>
    <n v="138"/>
    <n v="0"/>
    <n v="0"/>
    <n v="0"/>
    <s v="NA"/>
    <s v="NA"/>
    <n v="6"/>
    <x v="2"/>
    <s v="WD"/>
    <s v="Normal"/>
    <x v="452"/>
  </r>
  <r>
    <n v="1011"/>
    <n v="50"/>
    <x v="0"/>
    <n v="115"/>
    <n v="21286"/>
    <s v="Pave"/>
    <s v="Reg"/>
    <s v="Lvl"/>
    <s v="AllPub"/>
    <s v="Inside"/>
    <x v="9"/>
    <s v="Norm"/>
    <x v="0"/>
    <s v="1.5Fin"/>
    <n v="5"/>
    <x v="47"/>
    <n v="1950"/>
    <s v="Gable"/>
    <s v="CompShg"/>
    <s v="Wd Sdng"/>
    <s v="TA"/>
    <s v="CBlock"/>
    <s v="TA"/>
    <s v="No"/>
    <n v="720"/>
    <s v="TA"/>
    <s v="Y"/>
    <n v="1271"/>
    <n v="0"/>
    <n v="2"/>
    <n v="4"/>
    <n v="1"/>
    <s v="TA"/>
    <n v="7"/>
    <n v="1"/>
    <s v="Gd"/>
    <s v="Attchd"/>
    <s v="Unf"/>
    <n v="1"/>
    <n v="312"/>
    <s v="TA"/>
    <s v="Y"/>
    <n v="0"/>
    <n v="0"/>
    <n v="108"/>
    <n v="0"/>
    <n v="0"/>
    <n v="0"/>
    <s v="NA"/>
    <s v="NA"/>
    <n v="8"/>
    <x v="0"/>
    <s v="WD"/>
    <s v="Normal"/>
    <x v="152"/>
  </r>
  <r>
    <n v="1012"/>
    <n v="90"/>
    <x v="0"/>
    <n v="75"/>
    <n v="9825"/>
    <s v="Pave"/>
    <s v="Reg"/>
    <s v="Lvl"/>
    <s v="AllPub"/>
    <s v="Inside"/>
    <x v="15"/>
    <s v="Norm"/>
    <x v="2"/>
    <s v="1Story"/>
    <n v="5"/>
    <x v="10"/>
    <n v="1965"/>
    <s v="Hip"/>
    <s v="CompShg"/>
    <s v="AsphShn"/>
    <s v="TA"/>
    <s v="CBlock"/>
    <s v="NA"/>
    <s v="NA"/>
    <n v="0"/>
    <s v="TA"/>
    <s v="N"/>
    <n v="1664"/>
    <n v="0"/>
    <n v="2"/>
    <n v="4"/>
    <n v="2"/>
    <s v="TA"/>
    <n v="8"/>
    <n v="0"/>
    <s v="NA"/>
    <s v="NA"/>
    <s v="NA"/>
    <n v="0"/>
    <n v="0"/>
    <s v="NA"/>
    <s v="Y"/>
    <n v="0"/>
    <n v="0"/>
    <n v="0"/>
    <n v="0"/>
    <n v="0"/>
    <n v="0"/>
    <s v="NA"/>
    <s v="NA"/>
    <n v="5"/>
    <x v="4"/>
    <s v="WD"/>
    <s v="Normal"/>
    <x v="98"/>
  </r>
  <r>
    <n v="1013"/>
    <n v="70"/>
    <x v="0"/>
    <n v="55"/>
    <n v="10592"/>
    <s v="Pave"/>
    <s v="Reg"/>
    <s v="Lvl"/>
    <s v="AllPub"/>
    <s v="Inside"/>
    <x v="2"/>
    <s v="Norm"/>
    <x v="0"/>
    <s v="2Story"/>
    <n v="6"/>
    <x v="66"/>
    <n v="1996"/>
    <s v="Hip"/>
    <s v="CompShg"/>
    <s v="Wd Sdng"/>
    <s v="TA"/>
    <s v="PConc"/>
    <s v="TA"/>
    <s v="No"/>
    <n v="602"/>
    <s v="TA"/>
    <s v="Y"/>
    <n v="1502"/>
    <n v="0"/>
    <n v="1.3"/>
    <n v="3"/>
    <n v="1"/>
    <s v="Gd"/>
    <n v="7"/>
    <n v="2"/>
    <s v="TA"/>
    <s v="Detchd"/>
    <s v="Unf"/>
    <n v="1"/>
    <n v="180"/>
    <s v="TA"/>
    <s v="Y"/>
    <n v="96"/>
    <n v="0"/>
    <n v="112"/>
    <n v="53"/>
    <n v="0"/>
    <n v="0"/>
    <s v="NA"/>
    <s v="NA"/>
    <n v="8"/>
    <x v="1"/>
    <s v="WD"/>
    <s v="Normal"/>
    <x v="258"/>
  </r>
  <r>
    <n v="1014"/>
    <n v="30"/>
    <x v="1"/>
    <n v="60"/>
    <n v="7200"/>
    <s v="Pave"/>
    <s v="Reg"/>
    <s v="Lvl"/>
    <s v="AllPub"/>
    <s v="Inside"/>
    <x v="7"/>
    <s v="Norm"/>
    <x v="0"/>
    <s v="1Story"/>
    <n v="5"/>
    <x v="48"/>
    <n v="2006"/>
    <s v="Hip"/>
    <s v="CompShg"/>
    <s v="Stucco"/>
    <s v="TA"/>
    <s v="BrkTil"/>
    <s v="TA"/>
    <s v="No"/>
    <n v="1022"/>
    <s v="TA"/>
    <s v="N"/>
    <n v="1022"/>
    <n v="1"/>
    <n v="1"/>
    <n v="2"/>
    <n v="1"/>
    <s v="TA"/>
    <n v="4"/>
    <n v="0"/>
    <s v="NA"/>
    <s v="Detchd"/>
    <s v="Unf"/>
    <n v="1"/>
    <n v="280"/>
    <s v="TA"/>
    <s v="Y"/>
    <n v="0"/>
    <n v="30"/>
    <n v="226"/>
    <n v="0"/>
    <n v="0"/>
    <n v="0"/>
    <s v="NA"/>
    <s v="NA"/>
    <n v="6"/>
    <x v="3"/>
    <s v="WD"/>
    <s v="Normal"/>
    <x v="82"/>
  </r>
  <r>
    <n v="1015"/>
    <n v="20"/>
    <x v="0"/>
    <n v="60"/>
    <n v="11664"/>
    <s v="Pave"/>
    <s v="Reg"/>
    <s v="Lvl"/>
    <s v="AllPub"/>
    <s v="Inside"/>
    <x v="11"/>
    <s v="Artery"/>
    <x v="0"/>
    <s v="1Story"/>
    <n v="6"/>
    <x v="47"/>
    <n v="1950"/>
    <s v="Gable"/>
    <s v="CompShg"/>
    <s v="MetalSd"/>
    <s v="TA"/>
    <s v="CBlock"/>
    <s v="TA"/>
    <s v="No"/>
    <n v="1082"/>
    <s v="TA"/>
    <s v="Y"/>
    <n v="1082"/>
    <n v="0"/>
    <n v="1"/>
    <n v="2"/>
    <n v="1"/>
    <s v="TA"/>
    <n v="5"/>
    <n v="1"/>
    <s v="Gd"/>
    <s v="Detchd"/>
    <s v="Unf"/>
    <n v="1"/>
    <n v="240"/>
    <s v="TA"/>
    <s v="Y"/>
    <n v="0"/>
    <n v="130"/>
    <n v="0"/>
    <n v="0"/>
    <n v="0"/>
    <n v="0"/>
    <s v="NA"/>
    <s v="NA"/>
    <n v="11"/>
    <x v="1"/>
    <s v="WD"/>
    <s v="Normal"/>
    <x v="539"/>
  </r>
  <r>
    <n v="1016"/>
    <n v="60"/>
    <x v="0"/>
    <n v="70"/>
    <n v="8400"/>
    <s v="Pave"/>
    <s v="Reg"/>
    <s v="Lvl"/>
    <s v="AllPub"/>
    <s v="Inside"/>
    <x v="6"/>
    <s v="Norm"/>
    <x v="0"/>
    <s v="2Story"/>
    <n v="8"/>
    <x v="2"/>
    <n v="2001"/>
    <s v="Gable"/>
    <s v="CompShg"/>
    <s v="VinylSd"/>
    <s v="Gd"/>
    <s v="PConc"/>
    <s v="Gd"/>
    <s v="No"/>
    <n v="810"/>
    <s v="Ex"/>
    <s v="Y"/>
    <n v="1665"/>
    <n v="1"/>
    <n v="2.2999999999999998"/>
    <n v="3"/>
    <n v="1"/>
    <s v="Gd"/>
    <n v="6"/>
    <n v="0"/>
    <s v="NA"/>
    <s v="Attchd"/>
    <s v="Fin"/>
    <n v="2"/>
    <n v="528"/>
    <s v="TA"/>
    <s v="Y"/>
    <n v="0"/>
    <n v="45"/>
    <n v="0"/>
    <n v="0"/>
    <n v="0"/>
    <n v="0"/>
    <s v="NA"/>
    <s v="NA"/>
    <n v="11"/>
    <x v="3"/>
    <s v="WD"/>
    <s v="Normal"/>
    <x v="540"/>
  </r>
  <r>
    <n v="1017"/>
    <n v="20"/>
    <x v="0"/>
    <n v="73"/>
    <n v="11883"/>
    <s v="Pave"/>
    <s v="Reg"/>
    <s v="Lvl"/>
    <s v="AllPub"/>
    <s v="Inside"/>
    <x v="0"/>
    <s v="Norm"/>
    <x v="0"/>
    <s v="1Story"/>
    <n v="7"/>
    <x v="92"/>
    <n v="1996"/>
    <s v="Hip"/>
    <s v="CompShg"/>
    <s v="VinylSd"/>
    <s v="Gd"/>
    <s v="PConc"/>
    <s v="Gd"/>
    <s v="Gd"/>
    <n v="1504"/>
    <s v="Ex"/>
    <s v="Y"/>
    <n v="1504"/>
    <n v="1"/>
    <n v="2"/>
    <n v="3"/>
    <n v="1"/>
    <s v="Gd"/>
    <n v="6"/>
    <n v="1"/>
    <s v="TA"/>
    <s v="Attchd"/>
    <s v="Fin"/>
    <n v="2"/>
    <n v="478"/>
    <s v="TA"/>
    <s v="Y"/>
    <n v="115"/>
    <n v="66"/>
    <n v="0"/>
    <n v="0"/>
    <n v="0"/>
    <n v="0"/>
    <s v="NA"/>
    <s v="NA"/>
    <n v="6"/>
    <x v="3"/>
    <s v="WD"/>
    <s v="Normal"/>
    <x v="541"/>
  </r>
  <r>
    <n v="1018"/>
    <n v="120"/>
    <x v="0"/>
    <s v="NA"/>
    <n v="5814"/>
    <s v="Pave"/>
    <s v="IR1"/>
    <s v="Lvl"/>
    <s v="AllPub"/>
    <s v="CulDSac"/>
    <x v="18"/>
    <s v="Norm"/>
    <x v="3"/>
    <s v="1Story"/>
    <n v="8"/>
    <x v="68"/>
    <n v="1984"/>
    <s v="Gable"/>
    <s v="CompShg"/>
    <s v="HdBoard"/>
    <s v="Gd"/>
    <s v="CBlock"/>
    <s v="Gd"/>
    <s v="Av"/>
    <n v="1220"/>
    <s v="Gd"/>
    <s v="Y"/>
    <n v="1360"/>
    <n v="1"/>
    <n v="1"/>
    <n v="1"/>
    <n v="1"/>
    <s v="Gd"/>
    <n v="4"/>
    <n v="1"/>
    <s v="Ex"/>
    <s v="Attchd"/>
    <s v="RFn"/>
    <n v="2"/>
    <n v="565"/>
    <s v="TA"/>
    <s v="Y"/>
    <n v="63"/>
    <n v="0"/>
    <n v="0"/>
    <n v="0"/>
    <n v="0"/>
    <n v="0"/>
    <s v="NA"/>
    <s v="NA"/>
    <n v="8"/>
    <x v="3"/>
    <s v="COD"/>
    <s v="Abnorml"/>
    <x v="229"/>
  </r>
  <r>
    <n v="1019"/>
    <n v="80"/>
    <x v="0"/>
    <s v="NA"/>
    <n v="10784"/>
    <s v="Pave"/>
    <s v="IR1"/>
    <s v="Lvl"/>
    <s v="AllPub"/>
    <s v="FR2"/>
    <x v="17"/>
    <s v="Norm"/>
    <x v="0"/>
    <s v="SLvl"/>
    <n v="7"/>
    <x v="50"/>
    <n v="1992"/>
    <s v="Gable"/>
    <s v="CompShg"/>
    <s v="HdBoard"/>
    <s v="Gd"/>
    <s v="PConc"/>
    <s v="Gd"/>
    <s v="No"/>
    <n v="384"/>
    <s v="Gd"/>
    <s v="Y"/>
    <n v="1472"/>
    <n v="0"/>
    <n v="2.2999999999999998"/>
    <n v="3"/>
    <n v="1"/>
    <s v="Gd"/>
    <n v="7"/>
    <n v="1"/>
    <s v="TA"/>
    <s v="Attchd"/>
    <s v="RFn"/>
    <n v="2"/>
    <n v="402"/>
    <s v="TA"/>
    <s v="Y"/>
    <n v="164"/>
    <n v="0"/>
    <n v="0"/>
    <n v="0"/>
    <n v="0"/>
    <n v="0"/>
    <s v="NA"/>
    <s v="NA"/>
    <n v="5"/>
    <x v="1"/>
    <s v="WD"/>
    <s v="Normal"/>
    <x v="39"/>
  </r>
  <r>
    <n v="1020"/>
    <n v="120"/>
    <x v="0"/>
    <n v="43"/>
    <n v="3013"/>
    <s v="Pave"/>
    <s v="Reg"/>
    <s v="Lvl"/>
    <s v="AllPub"/>
    <s v="Inside"/>
    <x v="21"/>
    <s v="Norm"/>
    <x v="3"/>
    <s v="1Story"/>
    <n v="7"/>
    <x v="11"/>
    <n v="2005"/>
    <s v="Gable"/>
    <s v="CompShg"/>
    <s v="VinylSd"/>
    <s v="Gd"/>
    <s v="PConc"/>
    <s v="Gd"/>
    <s v="Gd"/>
    <n v="1362"/>
    <s v="Ex"/>
    <s v="Y"/>
    <n v="1506"/>
    <n v="0"/>
    <n v="2"/>
    <n v="2"/>
    <n v="1"/>
    <s v="Gd"/>
    <n v="6"/>
    <n v="1"/>
    <s v="Gd"/>
    <s v="Attchd"/>
    <s v="Fin"/>
    <n v="2"/>
    <n v="440"/>
    <s v="TA"/>
    <s v="Y"/>
    <n v="142"/>
    <n v="20"/>
    <n v="0"/>
    <n v="0"/>
    <n v="0"/>
    <n v="0"/>
    <s v="NA"/>
    <s v="NA"/>
    <n v="4"/>
    <x v="2"/>
    <s v="WD"/>
    <s v="Normal"/>
    <x v="542"/>
  </r>
  <r>
    <n v="1021"/>
    <n v="20"/>
    <x v="0"/>
    <n v="60"/>
    <n v="7024"/>
    <s v="Pave"/>
    <s v="Reg"/>
    <s v="Lvl"/>
    <s v="AllPub"/>
    <s v="Inside"/>
    <x v="15"/>
    <s v="Norm"/>
    <x v="0"/>
    <s v="1Story"/>
    <n v="4"/>
    <x v="11"/>
    <n v="2005"/>
    <s v="Gable"/>
    <s v="CompShg"/>
    <s v="VinylSd"/>
    <s v="TA"/>
    <s v="PConc"/>
    <s v="Gd"/>
    <s v="No"/>
    <n v="1132"/>
    <s v="Ex"/>
    <s v="Y"/>
    <n v="1132"/>
    <n v="1"/>
    <n v="1.3"/>
    <n v="2"/>
    <n v="1"/>
    <s v="Gd"/>
    <n v="5"/>
    <n v="0"/>
    <s v="NA"/>
    <s v="Attchd"/>
    <s v="Fin"/>
    <n v="2"/>
    <n v="451"/>
    <s v="TA"/>
    <s v="Y"/>
    <n v="252"/>
    <n v="64"/>
    <n v="0"/>
    <n v="0"/>
    <n v="0"/>
    <n v="0"/>
    <s v="NA"/>
    <s v="NA"/>
    <n v="6"/>
    <x v="0"/>
    <s v="WD"/>
    <s v="Normal"/>
    <x v="105"/>
  </r>
  <r>
    <n v="1022"/>
    <n v="20"/>
    <x v="0"/>
    <n v="64"/>
    <n v="7406"/>
    <s v="Pave"/>
    <s v="Reg"/>
    <s v="Lvl"/>
    <s v="AllPub"/>
    <s v="Inside"/>
    <x v="0"/>
    <s v="Norm"/>
    <x v="0"/>
    <s v="1Story"/>
    <n v="7"/>
    <x v="13"/>
    <n v="2006"/>
    <s v="Gable"/>
    <s v="CompShg"/>
    <s v="VinylSd"/>
    <s v="Gd"/>
    <s v="PConc"/>
    <s v="Gd"/>
    <s v="Av"/>
    <n v="1199"/>
    <s v="Ex"/>
    <s v="Y"/>
    <n v="1220"/>
    <n v="1"/>
    <n v="2"/>
    <n v="2"/>
    <n v="1"/>
    <s v="Gd"/>
    <n v="6"/>
    <n v="0"/>
    <s v="NA"/>
    <s v="Attchd"/>
    <s v="RFn"/>
    <n v="2"/>
    <n v="632"/>
    <s v="TA"/>
    <s v="Y"/>
    <n v="105"/>
    <n v="54"/>
    <n v="0"/>
    <n v="0"/>
    <n v="0"/>
    <n v="0"/>
    <s v="NA"/>
    <s v="NA"/>
    <n v="7"/>
    <x v="2"/>
    <s v="New"/>
    <s v="Partial"/>
    <x v="543"/>
  </r>
  <r>
    <n v="1023"/>
    <n v="50"/>
    <x v="1"/>
    <n v="52"/>
    <n v="9439"/>
    <s v="Pave"/>
    <s v="Reg"/>
    <s v="Lvl"/>
    <s v="AllPub"/>
    <s v="Inside"/>
    <x v="7"/>
    <s v="Norm"/>
    <x v="0"/>
    <s v="1.5Fin"/>
    <n v="5"/>
    <x v="19"/>
    <n v="1950"/>
    <s v="Gable"/>
    <s v="CompShg"/>
    <s v="Wd Sdng"/>
    <s v="TA"/>
    <s v="CBlock"/>
    <s v="TA"/>
    <s v="No"/>
    <n v="912"/>
    <s v="Gd"/>
    <s v="Y"/>
    <n v="1248"/>
    <n v="0"/>
    <n v="1"/>
    <n v="2"/>
    <n v="1"/>
    <s v="TA"/>
    <n v="6"/>
    <n v="0"/>
    <s v="NA"/>
    <s v="Detchd"/>
    <s v="Unf"/>
    <n v="1"/>
    <n v="160"/>
    <s v="Fa"/>
    <s v="Y"/>
    <n v="0"/>
    <n v="0"/>
    <n v="192"/>
    <n v="0"/>
    <n v="0"/>
    <n v="0"/>
    <s v="NA"/>
    <s v="NA"/>
    <n v="3"/>
    <x v="1"/>
    <s v="WD"/>
    <s v="Normal"/>
    <x v="114"/>
  </r>
  <r>
    <n v="1024"/>
    <n v="120"/>
    <x v="0"/>
    <n v="43"/>
    <n v="3182"/>
    <s v="Pave"/>
    <s v="Reg"/>
    <s v="Lvl"/>
    <s v="AllPub"/>
    <s v="Inside"/>
    <x v="21"/>
    <s v="Norm"/>
    <x v="3"/>
    <s v="1Story"/>
    <n v="7"/>
    <x v="11"/>
    <n v="2006"/>
    <s v="Gable"/>
    <s v="CompShg"/>
    <s v="VinylSd"/>
    <s v="Gd"/>
    <s v="PConc"/>
    <s v="Gd"/>
    <s v="No"/>
    <n v="1346"/>
    <s v="Ex"/>
    <s v="Y"/>
    <n v="1504"/>
    <n v="0"/>
    <n v="2"/>
    <n v="2"/>
    <n v="1"/>
    <s v="Gd"/>
    <n v="7"/>
    <n v="1"/>
    <s v="Gd"/>
    <s v="Attchd"/>
    <s v="Fin"/>
    <n v="2"/>
    <n v="437"/>
    <s v="TA"/>
    <s v="Y"/>
    <n v="156"/>
    <n v="20"/>
    <n v="0"/>
    <n v="0"/>
    <n v="0"/>
    <n v="0"/>
    <s v="NA"/>
    <s v="NA"/>
    <n v="5"/>
    <x v="0"/>
    <s v="WD"/>
    <s v="Normal"/>
    <x v="272"/>
  </r>
  <r>
    <n v="1025"/>
    <n v="20"/>
    <x v="0"/>
    <s v="NA"/>
    <n v="15498"/>
    <s v="Pave"/>
    <s v="IR1"/>
    <s v="Lvl"/>
    <s v="AllPub"/>
    <s v="Corner"/>
    <x v="16"/>
    <s v="Norm"/>
    <x v="0"/>
    <s v="1Story"/>
    <n v="8"/>
    <x v="1"/>
    <n v="1976"/>
    <s v="Hip"/>
    <s v="WdShake"/>
    <s v="HdBoard"/>
    <s v="Gd"/>
    <s v="CBlock"/>
    <s v="Gd"/>
    <s v="Av"/>
    <n v="1565"/>
    <s v="TA"/>
    <s v="Y"/>
    <n v="2898"/>
    <n v="1"/>
    <n v="2"/>
    <n v="2"/>
    <n v="1"/>
    <s v="Gd"/>
    <n v="10"/>
    <n v="1"/>
    <s v="Gd"/>
    <s v="Attchd"/>
    <s v="Fin"/>
    <n v="2"/>
    <n v="665"/>
    <s v="TA"/>
    <s v="Y"/>
    <n v="0"/>
    <n v="72"/>
    <n v="174"/>
    <n v="0"/>
    <n v="0"/>
    <n v="0"/>
    <s v="NA"/>
    <s v="NA"/>
    <n v="5"/>
    <x v="0"/>
    <s v="COD"/>
    <s v="Abnorml"/>
    <x v="544"/>
  </r>
  <r>
    <n v="1026"/>
    <n v="20"/>
    <x v="0"/>
    <n v="70"/>
    <n v="7700"/>
    <s v="Pave"/>
    <s v="Reg"/>
    <s v="Lvl"/>
    <s v="AllPub"/>
    <s v="Corner"/>
    <x v="0"/>
    <s v="Norm"/>
    <x v="0"/>
    <s v="1Story"/>
    <n v="5"/>
    <x v="41"/>
    <n v="1972"/>
    <s v="Gable"/>
    <s v="CompShg"/>
    <s v="VinylSd"/>
    <s v="TA"/>
    <s v="CBlock"/>
    <s v="TA"/>
    <s v="No"/>
    <n v="882"/>
    <s v="TA"/>
    <s v="Y"/>
    <n v="882"/>
    <n v="1"/>
    <n v="1"/>
    <n v="3"/>
    <n v="1"/>
    <s v="TA"/>
    <n v="5"/>
    <n v="0"/>
    <s v="NA"/>
    <s v="Detchd"/>
    <s v="Unf"/>
    <n v="2"/>
    <n v="461"/>
    <s v="TA"/>
    <s v="Y"/>
    <n v="96"/>
    <n v="0"/>
    <n v="0"/>
    <n v="0"/>
    <n v="0"/>
    <n v="0"/>
    <s v="NA"/>
    <s v="MnPrv"/>
    <n v="3"/>
    <x v="1"/>
    <s v="WD"/>
    <s v="Normal"/>
    <x v="353"/>
  </r>
  <r>
    <n v="1027"/>
    <n v="20"/>
    <x v="0"/>
    <n v="73"/>
    <n v="9300"/>
    <s v="Pave"/>
    <s v="Reg"/>
    <s v="Lvl"/>
    <s v="AllPub"/>
    <s v="Inside"/>
    <x v="11"/>
    <s v="Feedr"/>
    <x v="0"/>
    <s v="1Story"/>
    <n v="5"/>
    <x v="14"/>
    <n v="1960"/>
    <s v="Gable"/>
    <s v="CompShg"/>
    <s v="HdBoard"/>
    <s v="TA"/>
    <s v="CBlock"/>
    <s v="TA"/>
    <s v="No"/>
    <n v="1268"/>
    <s v="TA"/>
    <s v="Y"/>
    <n v="1264"/>
    <n v="1"/>
    <n v="1"/>
    <n v="3"/>
    <n v="1"/>
    <s v="TA"/>
    <n v="6"/>
    <n v="2"/>
    <s v="Gd"/>
    <s v="Attchd"/>
    <s v="Unf"/>
    <n v="2"/>
    <n v="461"/>
    <s v="TA"/>
    <s v="Y"/>
    <n v="0"/>
    <n v="0"/>
    <n v="0"/>
    <n v="143"/>
    <n v="0"/>
    <n v="0"/>
    <s v="NA"/>
    <s v="NA"/>
    <n v="4"/>
    <x v="4"/>
    <s v="WD"/>
    <s v="Normal"/>
    <x v="522"/>
  </r>
  <r>
    <n v="1028"/>
    <n v="20"/>
    <x v="0"/>
    <n v="71"/>
    <n v="9520"/>
    <s v="Pave"/>
    <s v="IR1"/>
    <s v="HLS"/>
    <s v="AllPub"/>
    <s v="Inside"/>
    <x v="16"/>
    <s v="Norm"/>
    <x v="0"/>
    <s v="1Story"/>
    <n v="8"/>
    <x v="22"/>
    <n v="2008"/>
    <s v="Gable"/>
    <s v="CompShg"/>
    <s v="VinylSd"/>
    <s v="Gd"/>
    <s v="PConc"/>
    <s v="Gd"/>
    <s v="Gd"/>
    <n v="1638"/>
    <s v="Ex"/>
    <s v="Y"/>
    <n v="1646"/>
    <n v="1"/>
    <n v="2"/>
    <n v="3"/>
    <n v="1"/>
    <s v="Gd"/>
    <n v="7"/>
    <n v="1"/>
    <s v="Gd"/>
    <s v="Attchd"/>
    <s v="RFn"/>
    <n v="3"/>
    <n v="800"/>
    <s v="TA"/>
    <s v="Y"/>
    <n v="192"/>
    <n v="44"/>
    <n v="0"/>
    <n v="0"/>
    <n v="0"/>
    <n v="0"/>
    <s v="NA"/>
    <s v="NA"/>
    <n v="4"/>
    <x v="0"/>
    <s v="New"/>
    <s v="Partial"/>
    <x v="545"/>
  </r>
  <r>
    <n v="1029"/>
    <n v="50"/>
    <x v="0"/>
    <n v="79"/>
    <n v="9492"/>
    <s v="Pave"/>
    <s v="Reg"/>
    <s v="Lvl"/>
    <s v="AllPub"/>
    <s v="Inside"/>
    <x v="11"/>
    <s v="Artery"/>
    <x v="0"/>
    <s v="1.5Fin"/>
    <n v="5"/>
    <x v="71"/>
    <n v="1950"/>
    <s v="Gable"/>
    <s v="CompShg"/>
    <s v="Wd Shng"/>
    <s v="TA"/>
    <s v="CBlock"/>
    <s v="TA"/>
    <s v="No"/>
    <n v="768"/>
    <s v="TA"/>
    <s v="Y"/>
    <n v="1376"/>
    <n v="1"/>
    <n v="1"/>
    <n v="3"/>
    <n v="1"/>
    <s v="TA"/>
    <n v="6"/>
    <n v="1"/>
    <s v="Gd"/>
    <s v="Attchd"/>
    <s v="Unf"/>
    <n v="1"/>
    <n v="240"/>
    <s v="TA"/>
    <s v="Y"/>
    <n v="0"/>
    <n v="0"/>
    <n v="0"/>
    <n v="0"/>
    <n v="0"/>
    <n v="0"/>
    <s v="NA"/>
    <s v="NA"/>
    <n v="4"/>
    <x v="1"/>
    <s v="WD"/>
    <s v="Normal"/>
    <x v="123"/>
  </r>
  <r>
    <n v="1030"/>
    <n v="160"/>
    <x v="1"/>
    <n v="21"/>
    <n v="1680"/>
    <s v="Pave"/>
    <s v="Reg"/>
    <s v="Lvl"/>
    <s v="AllPub"/>
    <s v="Inside"/>
    <x v="22"/>
    <s v="Norm"/>
    <x v="4"/>
    <s v="2Story"/>
    <n v="6"/>
    <x v="41"/>
    <n v="1972"/>
    <s v="Gable"/>
    <s v="CompShg"/>
    <s v="HdBoard"/>
    <s v="TA"/>
    <s v="CBlock"/>
    <s v="TA"/>
    <s v="No"/>
    <n v="672"/>
    <s v="Gd"/>
    <s v="Y"/>
    <n v="1218"/>
    <n v="0.3"/>
    <n v="1.3"/>
    <n v="3"/>
    <n v="1"/>
    <s v="TA"/>
    <n v="7"/>
    <n v="0"/>
    <s v="NA"/>
    <s v="Detchd"/>
    <s v="Unf"/>
    <n v="1"/>
    <n v="264"/>
    <s v="TA"/>
    <s v="Y"/>
    <n v="0"/>
    <n v="28"/>
    <n v="0"/>
    <n v="0"/>
    <n v="0"/>
    <n v="0"/>
    <s v="NA"/>
    <s v="NA"/>
    <n v="5"/>
    <x v="2"/>
    <s v="WD"/>
    <s v="Normal"/>
    <x v="9"/>
  </r>
  <r>
    <n v="1031"/>
    <n v="190"/>
    <x v="4"/>
    <s v="NA"/>
    <n v="7082"/>
    <s v="Pave"/>
    <s v="Reg"/>
    <s v="Lvl"/>
    <s v="AllPub"/>
    <s v="Inside"/>
    <x v="23"/>
    <s v="Norm"/>
    <x v="1"/>
    <s v="2Story"/>
    <n v="5"/>
    <x v="77"/>
    <n v="1995"/>
    <s v="Gable"/>
    <s v="CompShg"/>
    <s v="VinylSd"/>
    <s v="TA"/>
    <s v="PConc"/>
    <s v="TA"/>
    <s v="Mn"/>
    <n v="686"/>
    <s v="Gd"/>
    <s v="Y"/>
    <n v="1928"/>
    <n v="0"/>
    <n v="2"/>
    <n v="5"/>
    <n v="2"/>
    <s v="TA"/>
    <n v="10"/>
    <n v="0"/>
    <s v="NA"/>
    <s v="NA"/>
    <s v="NA"/>
    <n v="0"/>
    <n v="0"/>
    <s v="NA"/>
    <s v="N"/>
    <n v="0"/>
    <n v="0"/>
    <n v="228"/>
    <n v="0"/>
    <n v="0"/>
    <n v="0"/>
    <s v="NA"/>
    <s v="NA"/>
    <n v="7"/>
    <x v="2"/>
    <s v="WD"/>
    <s v="Normal"/>
    <x v="39"/>
  </r>
  <r>
    <n v="1032"/>
    <n v="75"/>
    <x v="0"/>
    <n v="102"/>
    <n v="15863"/>
    <s v="Pave"/>
    <s v="Reg"/>
    <s v="Lvl"/>
    <s v="AllPub"/>
    <s v="Corner"/>
    <x v="23"/>
    <s v="Norm"/>
    <x v="0"/>
    <s v="2.5Fin"/>
    <n v="7"/>
    <x v="26"/>
    <n v="1970"/>
    <s v="Gable"/>
    <s v="CompShg"/>
    <s v="Plywood"/>
    <s v="TA"/>
    <s v="BrkTil"/>
    <s v="TA"/>
    <s v="No"/>
    <n v="824"/>
    <s v="Ex"/>
    <s v="Y"/>
    <n v="3082"/>
    <n v="1"/>
    <n v="2.2999999999999998"/>
    <n v="5"/>
    <n v="1"/>
    <s v="TA"/>
    <n v="12"/>
    <n v="2"/>
    <s v="TA"/>
    <s v="Basment"/>
    <s v="Fin"/>
    <n v="2"/>
    <n v="672"/>
    <s v="TA"/>
    <s v="Y"/>
    <n v="136"/>
    <n v="63"/>
    <n v="0"/>
    <n v="0"/>
    <n v="0"/>
    <n v="0"/>
    <s v="NA"/>
    <s v="NA"/>
    <n v="8"/>
    <x v="3"/>
    <s v="WD"/>
    <s v="Normal"/>
    <x v="531"/>
  </r>
  <r>
    <n v="1033"/>
    <n v="60"/>
    <x v="0"/>
    <s v="NA"/>
    <n v="14541"/>
    <s v="Pave"/>
    <s v="IR1"/>
    <s v="Lvl"/>
    <s v="AllPub"/>
    <s v="Corner"/>
    <x v="3"/>
    <s v="Norm"/>
    <x v="0"/>
    <s v="2Story"/>
    <n v="8"/>
    <x v="5"/>
    <n v="1993"/>
    <s v="Gable"/>
    <s v="CompShg"/>
    <s v="MetalSd"/>
    <s v="Gd"/>
    <s v="PConc"/>
    <s v="Gd"/>
    <s v="No"/>
    <n v="1338"/>
    <s v="Ex"/>
    <s v="Y"/>
    <n v="2520"/>
    <n v="1"/>
    <n v="2.2999999999999998"/>
    <n v="5"/>
    <n v="1"/>
    <s v="Gd"/>
    <n v="10"/>
    <n v="1"/>
    <s v="TA"/>
    <s v="Attchd"/>
    <s v="RFn"/>
    <n v="3"/>
    <n v="796"/>
    <s v="TA"/>
    <s v="Y"/>
    <n v="209"/>
    <n v="55"/>
    <n v="0"/>
    <n v="0"/>
    <n v="0"/>
    <n v="0"/>
    <s v="NA"/>
    <s v="NA"/>
    <n v="11"/>
    <x v="2"/>
    <s v="WD"/>
    <s v="Abnorml"/>
    <x v="546"/>
  </r>
  <r>
    <n v="1034"/>
    <n v="20"/>
    <x v="0"/>
    <s v="NA"/>
    <n v="8125"/>
    <s v="Pave"/>
    <s v="Reg"/>
    <s v="Lvl"/>
    <s v="AllPub"/>
    <s v="Inside"/>
    <x v="0"/>
    <s v="Norm"/>
    <x v="0"/>
    <s v="1Story"/>
    <n v="7"/>
    <x v="20"/>
    <n v="2002"/>
    <s v="Gable"/>
    <s v="CompShg"/>
    <s v="VinylSd"/>
    <s v="Gd"/>
    <s v="PConc"/>
    <s v="Gd"/>
    <s v="No"/>
    <n v="1654"/>
    <s v="Ex"/>
    <s v="Y"/>
    <n v="1654"/>
    <n v="1"/>
    <n v="2"/>
    <n v="3"/>
    <n v="1"/>
    <s v="Gd"/>
    <n v="6"/>
    <n v="0"/>
    <s v="NA"/>
    <s v="Attchd"/>
    <s v="Unf"/>
    <n v="3"/>
    <n v="900"/>
    <s v="TA"/>
    <s v="Y"/>
    <n v="0"/>
    <n v="136"/>
    <n v="0"/>
    <n v="0"/>
    <n v="0"/>
    <n v="0"/>
    <s v="NA"/>
    <s v="NA"/>
    <n v="2"/>
    <x v="2"/>
    <s v="WD"/>
    <s v="Normal"/>
    <x v="22"/>
  </r>
  <r>
    <n v="1035"/>
    <n v="30"/>
    <x v="0"/>
    <n v="50"/>
    <n v="6305"/>
    <s v="Pave"/>
    <s v="Reg"/>
    <s v="Bnk"/>
    <s v="AllPub"/>
    <s v="Inside"/>
    <x v="2"/>
    <s v="Norm"/>
    <x v="0"/>
    <s v="1Story"/>
    <n v="5"/>
    <x v="98"/>
    <n v="1950"/>
    <s v="Gable"/>
    <s v="CompShg"/>
    <s v="MetalSd"/>
    <s v="TA"/>
    <s v="PConc"/>
    <s v="Fa"/>
    <s v="No"/>
    <n v="920"/>
    <s v="Ex"/>
    <s v="Y"/>
    <n v="954"/>
    <n v="0"/>
    <n v="1"/>
    <n v="2"/>
    <n v="1"/>
    <s v="Fa"/>
    <n v="5"/>
    <n v="1"/>
    <s v="Gd"/>
    <s v="Basment"/>
    <s v="Unf"/>
    <n v="1"/>
    <n v="240"/>
    <s v="Fa"/>
    <s v="Y"/>
    <n v="0"/>
    <n v="0"/>
    <n v="0"/>
    <n v="0"/>
    <n v="0"/>
    <n v="0"/>
    <s v="NA"/>
    <s v="MnPrv"/>
    <n v="6"/>
    <x v="1"/>
    <s v="WD"/>
    <s v="Normal"/>
    <x v="547"/>
  </r>
  <r>
    <n v="1036"/>
    <n v="20"/>
    <x v="0"/>
    <s v="NA"/>
    <n v="11500"/>
    <s v="Pave"/>
    <s v="IR1"/>
    <s v="Lvl"/>
    <s v="AllPub"/>
    <s v="CulDSac"/>
    <x v="15"/>
    <s v="Norm"/>
    <x v="0"/>
    <s v="1Story"/>
    <n v="4"/>
    <x v="24"/>
    <n v="1957"/>
    <s v="Gable"/>
    <s v="CompShg"/>
    <s v="Wd Sdng"/>
    <s v="TA"/>
    <s v="Slab"/>
    <s v="NA"/>
    <s v="NA"/>
    <n v="0"/>
    <s v="Ex"/>
    <s v="N"/>
    <n v="845"/>
    <n v="0"/>
    <n v="1"/>
    <n v="3"/>
    <n v="1"/>
    <s v="TA"/>
    <n v="5"/>
    <n v="0"/>
    <s v="NA"/>
    <s v="Detchd"/>
    <s v="Unf"/>
    <n v="1"/>
    <n v="290"/>
    <s v="TA"/>
    <s v="N"/>
    <n v="186"/>
    <n v="0"/>
    <n v="0"/>
    <n v="0"/>
    <n v="0"/>
    <n v="0"/>
    <s v="NA"/>
    <s v="NA"/>
    <n v="1"/>
    <x v="3"/>
    <s v="WD"/>
    <s v="Normal"/>
    <x v="548"/>
  </r>
  <r>
    <n v="1037"/>
    <n v="20"/>
    <x v="0"/>
    <n v="89"/>
    <n v="12898"/>
    <s v="Pave"/>
    <s v="IR1"/>
    <s v="HLS"/>
    <s v="AllPub"/>
    <s v="Inside"/>
    <x v="16"/>
    <s v="Norm"/>
    <x v="0"/>
    <s v="1Story"/>
    <n v="9"/>
    <x v="22"/>
    <n v="2008"/>
    <s v="Hip"/>
    <s v="CompShg"/>
    <s v="VinylSd"/>
    <s v="Gd"/>
    <s v="PConc"/>
    <s v="Ex"/>
    <s v="Gd"/>
    <n v="1620"/>
    <s v="Ex"/>
    <s v="Y"/>
    <n v="1620"/>
    <n v="1"/>
    <n v="2"/>
    <n v="2"/>
    <n v="1"/>
    <s v="Ex"/>
    <n v="6"/>
    <n v="1"/>
    <s v="Ex"/>
    <s v="Attchd"/>
    <s v="Fin"/>
    <n v="3"/>
    <n v="912"/>
    <s v="TA"/>
    <s v="Y"/>
    <n v="228"/>
    <n v="0"/>
    <n v="0"/>
    <n v="0"/>
    <n v="0"/>
    <n v="0"/>
    <s v="NA"/>
    <s v="NA"/>
    <n v="9"/>
    <x v="3"/>
    <s v="WD"/>
    <s v="Normal"/>
    <x v="549"/>
  </r>
  <r>
    <n v="1038"/>
    <n v="60"/>
    <x v="0"/>
    <s v="NA"/>
    <n v="9240"/>
    <s v="Pave"/>
    <s v="Reg"/>
    <s v="Lvl"/>
    <s v="AllPub"/>
    <s v="Inside"/>
    <x v="0"/>
    <s v="Norm"/>
    <x v="0"/>
    <s v="2Story"/>
    <n v="8"/>
    <x v="2"/>
    <n v="2002"/>
    <s v="Gable"/>
    <s v="CompShg"/>
    <s v="VinylSd"/>
    <s v="Gd"/>
    <s v="PConc"/>
    <s v="Gd"/>
    <s v="No"/>
    <n v="1055"/>
    <s v="Ex"/>
    <s v="Y"/>
    <n v="2263"/>
    <n v="0"/>
    <n v="2.2999999999999998"/>
    <n v="3"/>
    <n v="1"/>
    <s v="Gd"/>
    <n v="7"/>
    <n v="1"/>
    <s v="TA"/>
    <s v="BuiltIn"/>
    <s v="Fin"/>
    <n v="2"/>
    <n v="905"/>
    <s v="TA"/>
    <s v="Y"/>
    <n v="0"/>
    <n v="45"/>
    <n v="0"/>
    <n v="189"/>
    <n v="0"/>
    <n v="0"/>
    <s v="NA"/>
    <s v="NA"/>
    <n v="9"/>
    <x v="0"/>
    <s v="WD"/>
    <s v="Normal"/>
    <x v="544"/>
  </r>
  <r>
    <n v="1039"/>
    <n v="160"/>
    <x v="1"/>
    <n v="21"/>
    <n v="1533"/>
    <s v="Pave"/>
    <s v="Reg"/>
    <s v="Lvl"/>
    <s v="AllPub"/>
    <s v="Inside"/>
    <x v="14"/>
    <s v="Norm"/>
    <x v="4"/>
    <s v="2Story"/>
    <n v="4"/>
    <x v="16"/>
    <n v="2008"/>
    <s v="Gable"/>
    <s v="CompShg"/>
    <s v="CmentBd"/>
    <s v="TA"/>
    <s v="CBlock"/>
    <s v="TA"/>
    <s v="No"/>
    <n v="546"/>
    <s v="TA"/>
    <s v="Y"/>
    <n v="1344"/>
    <n v="0"/>
    <n v="1.3"/>
    <n v="3"/>
    <n v="1"/>
    <s v="TA"/>
    <n v="6"/>
    <n v="1"/>
    <s v="TA"/>
    <s v="NA"/>
    <s v="NA"/>
    <n v="0"/>
    <n v="0"/>
    <s v="NA"/>
    <s v="Y"/>
    <n v="0"/>
    <n v="0"/>
    <n v="0"/>
    <n v="0"/>
    <n v="0"/>
    <n v="0"/>
    <s v="NA"/>
    <s v="NA"/>
    <n v="5"/>
    <x v="3"/>
    <s v="WD"/>
    <s v="Normal"/>
    <x v="176"/>
  </r>
  <r>
    <n v="1040"/>
    <n v="180"/>
    <x v="1"/>
    <n v="21"/>
    <n v="1477"/>
    <s v="Pave"/>
    <s v="Reg"/>
    <s v="Lvl"/>
    <s v="AllPub"/>
    <s v="Inside"/>
    <x v="14"/>
    <s v="Norm"/>
    <x v="3"/>
    <s v="SFoyer"/>
    <n v="4"/>
    <x v="16"/>
    <n v="1970"/>
    <s v="Gable"/>
    <s v="CompShg"/>
    <s v="CmentBd"/>
    <s v="TA"/>
    <s v="CBlock"/>
    <s v="Gd"/>
    <s v="Av"/>
    <n v="630"/>
    <s v="TA"/>
    <s v="Y"/>
    <n v="630"/>
    <n v="1"/>
    <n v="1"/>
    <n v="1"/>
    <n v="1"/>
    <s v="TA"/>
    <n v="3"/>
    <n v="0"/>
    <s v="NA"/>
    <s v="Attchd"/>
    <s v="Unf"/>
    <n v="1"/>
    <n v="286"/>
    <s v="TA"/>
    <s v="Y"/>
    <n v="0"/>
    <n v="0"/>
    <n v="0"/>
    <n v="0"/>
    <n v="0"/>
    <n v="0"/>
    <s v="NA"/>
    <s v="NA"/>
    <n v="4"/>
    <x v="3"/>
    <s v="WD"/>
    <s v="Normal"/>
    <x v="65"/>
  </r>
  <r>
    <n v="1041"/>
    <n v="20"/>
    <x v="0"/>
    <n v="88"/>
    <n v="13125"/>
    <s v="Pave"/>
    <s v="Reg"/>
    <s v="Lvl"/>
    <s v="AllPub"/>
    <s v="Corner"/>
    <x v="9"/>
    <s v="Norm"/>
    <x v="0"/>
    <s v="1Story"/>
    <n v="5"/>
    <x v="24"/>
    <n v="2000"/>
    <s v="Gable"/>
    <s v="CompShg"/>
    <s v="Wd Sdng"/>
    <s v="TA"/>
    <s v="CBlock"/>
    <s v="TA"/>
    <s v="No"/>
    <n v="1134"/>
    <s v="Ex"/>
    <s v="Y"/>
    <n v="1803"/>
    <n v="1"/>
    <n v="2"/>
    <n v="3"/>
    <n v="1"/>
    <s v="TA"/>
    <n v="8"/>
    <n v="1"/>
    <s v="TA"/>
    <s v="Attchd"/>
    <s v="RFn"/>
    <n v="2"/>
    <n v="484"/>
    <s v="TA"/>
    <s v="Y"/>
    <n v="0"/>
    <n v="0"/>
    <n v="0"/>
    <n v="0"/>
    <n v="0"/>
    <n v="0"/>
    <s v="NA"/>
    <s v="GdPrv"/>
    <n v="1"/>
    <x v="2"/>
    <s v="WD"/>
    <s v="Normal"/>
    <x v="106"/>
  </r>
  <r>
    <n v="1042"/>
    <n v="60"/>
    <x v="0"/>
    <s v="NA"/>
    <n v="9130"/>
    <s v="Pave"/>
    <s v="Reg"/>
    <s v="Lvl"/>
    <s v="AllPub"/>
    <s v="Inside"/>
    <x v="6"/>
    <s v="Feedr"/>
    <x v="0"/>
    <s v="2Story"/>
    <n v="6"/>
    <x v="27"/>
    <n v="2000"/>
    <s v="Hip"/>
    <s v="CompShg"/>
    <s v="HdBoard"/>
    <s v="TA"/>
    <s v="CBlock"/>
    <s v="TA"/>
    <s v="No"/>
    <n v="800"/>
    <s v="Gd"/>
    <s v="Y"/>
    <n v="1632"/>
    <n v="0.3"/>
    <n v="1.3"/>
    <n v="4"/>
    <n v="1"/>
    <s v="Gd"/>
    <n v="7"/>
    <n v="0"/>
    <s v="NA"/>
    <s v="Attchd"/>
    <s v="Unf"/>
    <n v="2"/>
    <n v="484"/>
    <s v="TA"/>
    <s v="Y"/>
    <n v="0"/>
    <n v="40"/>
    <n v="0"/>
    <n v="0"/>
    <n v="0"/>
    <n v="0"/>
    <s v="NA"/>
    <s v="NA"/>
    <n v="7"/>
    <x v="0"/>
    <s v="WD"/>
    <s v="Normal"/>
    <x v="151"/>
  </r>
  <r>
    <n v="1043"/>
    <n v="120"/>
    <x v="0"/>
    <n v="34"/>
    <n v="5381"/>
    <s v="Pave"/>
    <s v="IR1"/>
    <s v="Lvl"/>
    <s v="AllPub"/>
    <s v="Inside"/>
    <x v="10"/>
    <s v="Norm"/>
    <x v="4"/>
    <s v="1Story"/>
    <n v="6"/>
    <x v="11"/>
    <n v="2005"/>
    <s v="Gable"/>
    <s v="CompShg"/>
    <s v="VinylSd"/>
    <s v="Gd"/>
    <s v="PConc"/>
    <s v="Gd"/>
    <s v="Av"/>
    <n v="1306"/>
    <s v="Ex"/>
    <s v="Y"/>
    <n v="1306"/>
    <n v="1"/>
    <n v="2"/>
    <n v="1"/>
    <n v="1"/>
    <s v="Gd"/>
    <n v="5"/>
    <n v="1"/>
    <s v="Gd"/>
    <s v="Attchd"/>
    <s v="RFn"/>
    <n v="2"/>
    <n v="624"/>
    <s v="TA"/>
    <s v="Y"/>
    <n v="170"/>
    <n v="63"/>
    <n v="0"/>
    <n v="0"/>
    <n v="0"/>
    <n v="0"/>
    <s v="NA"/>
    <s v="NA"/>
    <n v="8"/>
    <x v="3"/>
    <s v="WD"/>
    <s v="Normal"/>
    <x v="420"/>
  </r>
  <r>
    <n v="1044"/>
    <n v="60"/>
    <x v="0"/>
    <n v="86"/>
    <n v="11839"/>
    <s v="Pave"/>
    <s v="Reg"/>
    <s v="Lvl"/>
    <s v="AllPub"/>
    <s v="Inside"/>
    <x v="12"/>
    <s v="Norm"/>
    <x v="0"/>
    <s v="2Story"/>
    <n v="7"/>
    <x v="59"/>
    <n v="1990"/>
    <s v="Hip"/>
    <s v="CompShg"/>
    <s v="HdBoard"/>
    <s v="TA"/>
    <s v="PConc"/>
    <s v="Gd"/>
    <s v="No"/>
    <n v="1475"/>
    <s v="Ex"/>
    <s v="Y"/>
    <n v="2329"/>
    <n v="1"/>
    <n v="2.2999999999999998"/>
    <n v="4"/>
    <n v="1"/>
    <s v="Gd"/>
    <n v="10"/>
    <n v="1"/>
    <s v="Ex"/>
    <s v="Attchd"/>
    <s v="Unf"/>
    <n v="2"/>
    <n v="514"/>
    <s v="TA"/>
    <s v="Y"/>
    <n v="192"/>
    <n v="121"/>
    <n v="0"/>
    <n v="0"/>
    <n v="0"/>
    <n v="0"/>
    <s v="NA"/>
    <s v="NA"/>
    <n v="5"/>
    <x v="0"/>
    <s v="WD"/>
    <s v="Normal"/>
    <x v="550"/>
  </r>
  <r>
    <n v="1045"/>
    <n v="20"/>
    <x v="0"/>
    <n v="80"/>
    <n v="9600"/>
    <s v="Pave"/>
    <s v="Reg"/>
    <s v="Lvl"/>
    <s v="AllPub"/>
    <s v="Inside"/>
    <x v="6"/>
    <s v="PosN"/>
    <x v="0"/>
    <s v="1Story"/>
    <n v="8"/>
    <x v="38"/>
    <n v="1981"/>
    <s v="Hip"/>
    <s v="WdShngl"/>
    <s v="BrkFace"/>
    <s v="Gd"/>
    <s v="PConc"/>
    <s v="Gd"/>
    <s v="No"/>
    <n v="2524"/>
    <s v="TA"/>
    <s v="Y"/>
    <n v="2524"/>
    <n v="1"/>
    <n v="2.2999999999999998"/>
    <n v="4"/>
    <n v="1"/>
    <s v="Gd"/>
    <n v="9"/>
    <n v="1"/>
    <s v="Gd"/>
    <s v="Attchd"/>
    <s v="Fin"/>
    <n v="2"/>
    <n v="542"/>
    <s v="TA"/>
    <s v="Y"/>
    <n v="474"/>
    <n v="120"/>
    <n v="0"/>
    <n v="0"/>
    <n v="0"/>
    <n v="0"/>
    <s v="NA"/>
    <s v="MnPrv"/>
    <n v="7"/>
    <x v="3"/>
    <s v="WD"/>
    <s v="Normal"/>
    <x v="551"/>
  </r>
  <r>
    <n v="1046"/>
    <n v="20"/>
    <x v="0"/>
    <s v="NA"/>
    <n v="13680"/>
    <s v="Pave"/>
    <s v="IR1"/>
    <s v="Lvl"/>
    <s v="AllPub"/>
    <s v="CulDSac"/>
    <x v="15"/>
    <s v="Norm"/>
    <x v="0"/>
    <s v="1Story"/>
    <n v="3"/>
    <x v="32"/>
    <n v="1955"/>
    <s v="Hip"/>
    <s v="CompShg"/>
    <s v="Wd Sdng"/>
    <s v="TA"/>
    <s v="Slab"/>
    <s v="NA"/>
    <s v="NA"/>
    <n v="0"/>
    <s v="Ex"/>
    <s v="Y"/>
    <n v="1733"/>
    <n v="0"/>
    <n v="2"/>
    <n v="4"/>
    <n v="1"/>
    <s v="TA"/>
    <n v="8"/>
    <n v="1"/>
    <s v="Gd"/>
    <s v="Attchd"/>
    <s v="Unf"/>
    <n v="2"/>
    <n v="452"/>
    <s v="TA"/>
    <s v="Y"/>
    <n v="0"/>
    <n v="0"/>
    <n v="0"/>
    <n v="0"/>
    <n v="0"/>
    <n v="0"/>
    <s v="NA"/>
    <s v="NA"/>
    <n v="6"/>
    <x v="3"/>
    <s v="WD"/>
    <s v="Normal"/>
    <x v="552"/>
  </r>
  <r>
    <n v="1047"/>
    <n v="60"/>
    <x v="0"/>
    <n v="85"/>
    <n v="16056"/>
    <s v="Pave"/>
    <s v="IR1"/>
    <s v="Lvl"/>
    <s v="AllPub"/>
    <s v="Inside"/>
    <x v="18"/>
    <s v="Norm"/>
    <x v="0"/>
    <s v="2Story"/>
    <n v="9"/>
    <x v="11"/>
    <n v="2006"/>
    <s v="Hip"/>
    <s v="CompShg"/>
    <s v="CmentBd"/>
    <s v="Gd"/>
    <s v="PConc"/>
    <s v="Ex"/>
    <s v="Av"/>
    <n v="1992"/>
    <s v="Ex"/>
    <s v="Y"/>
    <n v="2868"/>
    <n v="0"/>
    <n v="3.3"/>
    <n v="4"/>
    <n v="1"/>
    <s v="Ex"/>
    <n v="11"/>
    <n v="1"/>
    <s v="Gd"/>
    <s v="BuiltIn"/>
    <s v="Fin"/>
    <n v="3"/>
    <n v="716"/>
    <s v="TA"/>
    <s v="Y"/>
    <n v="214"/>
    <n v="108"/>
    <n v="0"/>
    <n v="0"/>
    <n v="0"/>
    <n v="0"/>
    <s v="NA"/>
    <s v="NA"/>
    <n v="7"/>
    <x v="2"/>
    <s v="New"/>
    <s v="Partial"/>
    <x v="553"/>
  </r>
  <r>
    <n v="1048"/>
    <n v="20"/>
    <x v="0"/>
    <n v="57"/>
    <n v="9245"/>
    <s v="Pave"/>
    <s v="IR2"/>
    <s v="Lvl"/>
    <s v="AllPub"/>
    <s v="Inside"/>
    <x v="0"/>
    <s v="Norm"/>
    <x v="0"/>
    <s v="1Story"/>
    <n v="5"/>
    <x v="29"/>
    <n v="1995"/>
    <s v="Gable"/>
    <s v="CompShg"/>
    <s v="VinylSd"/>
    <s v="TA"/>
    <s v="PConc"/>
    <s v="Gd"/>
    <s v="No"/>
    <n v="990"/>
    <s v="Ex"/>
    <s v="Y"/>
    <n v="990"/>
    <n v="0.3"/>
    <n v="1"/>
    <n v="3"/>
    <n v="1"/>
    <s v="TA"/>
    <n v="5"/>
    <n v="0"/>
    <s v="NA"/>
    <s v="Detchd"/>
    <s v="Unf"/>
    <n v="2"/>
    <n v="672"/>
    <s v="TA"/>
    <s v="Y"/>
    <n v="0"/>
    <n v="0"/>
    <n v="0"/>
    <n v="0"/>
    <n v="0"/>
    <n v="0"/>
    <s v="NA"/>
    <s v="NA"/>
    <n v="2"/>
    <x v="0"/>
    <s v="WD"/>
    <s v="Normal"/>
    <x v="35"/>
  </r>
  <r>
    <n v="1049"/>
    <n v="20"/>
    <x v="0"/>
    <n v="100"/>
    <n v="21750"/>
    <s v="Pave"/>
    <s v="Reg"/>
    <s v="Lvl"/>
    <s v="AllPub"/>
    <s v="Inside"/>
    <x v="4"/>
    <s v="Norm"/>
    <x v="0"/>
    <s v="1Story"/>
    <n v="5"/>
    <x v="14"/>
    <n v="2006"/>
    <s v="Hip"/>
    <s v="CompShg"/>
    <s v="HdBoard"/>
    <s v="TA"/>
    <s v="Slab"/>
    <s v="NA"/>
    <s v="NA"/>
    <n v="0"/>
    <s v="TA"/>
    <s v="Y"/>
    <n v="1771"/>
    <n v="0"/>
    <n v="1"/>
    <n v="3"/>
    <n v="1"/>
    <s v="TA"/>
    <n v="9"/>
    <n v="1"/>
    <s v="TA"/>
    <s v="Attchd"/>
    <s v="Unf"/>
    <n v="2"/>
    <n v="336"/>
    <s v="TA"/>
    <s v="Y"/>
    <n v="0"/>
    <n v="0"/>
    <n v="0"/>
    <n v="0"/>
    <n v="0"/>
    <n v="0"/>
    <s v="NA"/>
    <s v="GdPrv"/>
    <n v="11"/>
    <x v="3"/>
    <s v="WD"/>
    <s v="Normal"/>
    <x v="99"/>
  </r>
  <r>
    <n v="1050"/>
    <n v="20"/>
    <x v="0"/>
    <n v="60"/>
    <n v="11100"/>
    <s v="Pave"/>
    <s v="Reg"/>
    <s v="Low"/>
    <s v="AllPub"/>
    <s v="Inside"/>
    <x v="15"/>
    <s v="Norm"/>
    <x v="0"/>
    <s v="1Story"/>
    <n v="4"/>
    <x v="94"/>
    <n v="2006"/>
    <s v="Gable"/>
    <s v="CompShg"/>
    <s v="MetalSd"/>
    <s v="TA"/>
    <s v="CBlock"/>
    <s v="NA"/>
    <s v="NA"/>
    <n v="0"/>
    <s v="Ex"/>
    <s v="Y"/>
    <n v="930"/>
    <n v="0"/>
    <n v="1"/>
    <n v="2"/>
    <n v="1"/>
    <s v="Gd"/>
    <n v="6"/>
    <n v="0"/>
    <s v="NA"/>
    <s v="Detchd"/>
    <s v="Unf"/>
    <n v="1"/>
    <n v="308"/>
    <s v="TA"/>
    <s v="Y"/>
    <n v="0"/>
    <n v="0"/>
    <n v="0"/>
    <n v="0"/>
    <n v="0"/>
    <n v="0"/>
    <s v="NA"/>
    <s v="NA"/>
    <n v="4"/>
    <x v="4"/>
    <s v="WD"/>
    <s v="Abnorml"/>
    <x v="554"/>
  </r>
  <r>
    <n v="1051"/>
    <n v="20"/>
    <x v="0"/>
    <n v="73"/>
    <n v="8993"/>
    <s v="Pave"/>
    <s v="IR1"/>
    <s v="Lvl"/>
    <s v="AllPub"/>
    <s v="Inside"/>
    <x v="17"/>
    <s v="Norm"/>
    <x v="0"/>
    <s v="1Story"/>
    <n v="7"/>
    <x v="22"/>
    <n v="2007"/>
    <s v="Gable"/>
    <s v="CompShg"/>
    <s v="VinylSd"/>
    <s v="Gd"/>
    <s v="PConc"/>
    <s v="Gd"/>
    <s v="Av"/>
    <n v="1302"/>
    <s v="Ex"/>
    <s v="Y"/>
    <n v="1302"/>
    <n v="0"/>
    <n v="2"/>
    <n v="3"/>
    <n v="1"/>
    <s v="Gd"/>
    <n v="6"/>
    <n v="0"/>
    <s v="NA"/>
    <s v="Attchd"/>
    <s v="Fin"/>
    <n v="2"/>
    <n v="436"/>
    <s v="TA"/>
    <s v="Y"/>
    <n v="0"/>
    <n v="22"/>
    <n v="0"/>
    <n v="0"/>
    <n v="0"/>
    <n v="0"/>
    <s v="NA"/>
    <s v="NA"/>
    <n v="8"/>
    <x v="1"/>
    <s v="New"/>
    <s v="Partial"/>
    <x v="555"/>
  </r>
  <r>
    <n v="1052"/>
    <n v="20"/>
    <x v="0"/>
    <n v="103"/>
    <n v="11175"/>
    <s v="Pave"/>
    <s v="IR1"/>
    <s v="Lvl"/>
    <s v="AllPub"/>
    <s v="Corner"/>
    <x v="0"/>
    <s v="Norm"/>
    <x v="0"/>
    <s v="1Story"/>
    <n v="7"/>
    <x v="22"/>
    <n v="2007"/>
    <s v="Gable"/>
    <s v="CompShg"/>
    <s v="VinylSd"/>
    <s v="Gd"/>
    <s v="PConc"/>
    <s v="Gd"/>
    <s v="Av"/>
    <n v="1316"/>
    <s v="Ex"/>
    <s v="Y"/>
    <n v="1316"/>
    <n v="0"/>
    <n v="2"/>
    <n v="3"/>
    <n v="1"/>
    <s v="Gd"/>
    <n v="6"/>
    <n v="1"/>
    <s v="Gd"/>
    <s v="Attchd"/>
    <s v="Fin"/>
    <n v="2"/>
    <n v="440"/>
    <s v="TA"/>
    <s v="Y"/>
    <n v="0"/>
    <n v="20"/>
    <n v="0"/>
    <n v="0"/>
    <n v="0"/>
    <n v="0"/>
    <s v="NA"/>
    <s v="NA"/>
    <n v="10"/>
    <x v="1"/>
    <s v="New"/>
    <s v="Partial"/>
    <x v="556"/>
  </r>
  <r>
    <n v="1053"/>
    <n v="60"/>
    <x v="0"/>
    <n v="100"/>
    <n v="9500"/>
    <s v="Pave"/>
    <s v="Reg"/>
    <s v="Lvl"/>
    <s v="AllPub"/>
    <s v="Corner"/>
    <x v="11"/>
    <s v="Artery"/>
    <x v="0"/>
    <s v="2Story"/>
    <n v="6"/>
    <x v="39"/>
    <n v="1978"/>
    <s v="Gable"/>
    <s v="CompShg"/>
    <s v="VinylSd"/>
    <s v="TA"/>
    <s v="CBlock"/>
    <s v="TA"/>
    <s v="No"/>
    <n v="816"/>
    <s v="TA"/>
    <s v="Y"/>
    <n v="1977"/>
    <n v="0.3"/>
    <n v="1.3"/>
    <n v="4"/>
    <n v="1"/>
    <s v="TA"/>
    <n v="9"/>
    <n v="1"/>
    <s v="TA"/>
    <s v="Attchd"/>
    <s v="RFn"/>
    <n v="2"/>
    <n v="540"/>
    <s v="TA"/>
    <s v="Y"/>
    <n v="0"/>
    <n v="52"/>
    <n v="0"/>
    <n v="0"/>
    <n v="0"/>
    <n v="0"/>
    <s v="NA"/>
    <s v="GdPrv"/>
    <n v="6"/>
    <x v="1"/>
    <s v="WD"/>
    <s v="Normal"/>
    <x v="258"/>
  </r>
  <r>
    <n v="1054"/>
    <n v="20"/>
    <x v="0"/>
    <n v="68"/>
    <n v="8562"/>
    <s v="Pave"/>
    <s v="Reg"/>
    <s v="Lvl"/>
    <s v="AllPub"/>
    <s v="Inside"/>
    <x v="15"/>
    <s v="Norm"/>
    <x v="0"/>
    <s v="1Story"/>
    <n v="5"/>
    <x v="24"/>
    <n v="2002"/>
    <s v="Hip"/>
    <s v="CompShg"/>
    <s v="HdBoard"/>
    <s v="TA"/>
    <s v="CBlock"/>
    <s v="TA"/>
    <s v="Av"/>
    <n v="1216"/>
    <s v="Ex"/>
    <s v="Y"/>
    <n v="1526"/>
    <n v="0"/>
    <n v="1"/>
    <n v="4"/>
    <n v="1"/>
    <s v="TA"/>
    <n v="7"/>
    <n v="1"/>
    <s v="Gd"/>
    <s v="Basment"/>
    <s v="Unf"/>
    <n v="1"/>
    <n v="364"/>
    <s v="TA"/>
    <s v="Y"/>
    <n v="116"/>
    <n v="78"/>
    <n v="0"/>
    <n v="0"/>
    <n v="0"/>
    <n v="0"/>
    <s v="NA"/>
    <s v="NA"/>
    <n v="5"/>
    <x v="4"/>
    <s v="WD"/>
    <s v="Normal"/>
    <x v="469"/>
  </r>
  <r>
    <n v="1055"/>
    <n v="60"/>
    <x v="0"/>
    <n v="90"/>
    <n v="11367"/>
    <s v="Pave"/>
    <s v="Reg"/>
    <s v="Lvl"/>
    <s v="AllPub"/>
    <s v="Corner"/>
    <x v="0"/>
    <s v="Norm"/>
    <x v="0"/>
    <s v="2Story"/>
    <n v="8"/>
    <x v="20"/>
    <n v="2002"/>
    <s v="Gable"/>
    <s v="CompShg"/>
    <s v="VinylSd"/>
    <s v="Gd"/>
    <s v="PConc"/>
    <s v="Gd"/>
    <s v="Mn"/>
    <n v="1065"/>
    <s v="Ex"/>
    <s v="Y"/>
    <n v="1989"/>
    <n v="1"/>
    <n v="2.2999999999999998"/>
    <n v="3"/>
    <n v="1"/>
    <s v="Gd"/>
    <n v="7"/>
    <n v="1"/>
    <s v="Gd"/>
    <s v="Attchd"/>
    <s v="Fin"/>
    <n v="2"/>
    <n v="586"/>
    <s v="TA"/>
    <s v="Y"/>
    <n v="199"/>
    <n v="60"/>
    <n v="0"/>
    <n v="0"/>
    <n v="0"/>
    <n v="0"/>
    <s v="NA"/>
    <s v="NA"/>
    <n v="11"/>
    <x v="2"/>
    <s v="WD"/>
    <s v="Normal"/>
    <x v="498"/>
  </r>
  <r>
    <n v="1056"/>
    <n v="20"/>
    <x v="0"/>
    <n v="104"/>
    <n v="11361"/>
    <s v="Pave"/>
    <s v="Reg"/>
    <s v="Lvl"/>
    <s v="AllPub"/>
    <s v="Inside"/>
    <x v="6"/>
    <s v="Norm"/>
    <x v="0"/>
    <s v="1Story"/>
    <n v="6"/>
    <x v="1"/>
    <n v="1976"/>
    <s v="Gable"/>
    <s v="CompShg"/>
    <s v="Plywood"/>
    <s v="TA"/>
    <s v="CBlock"/>
    <s v="Gd"/>
    <s v="No"/>
    <n v="1193"/>
    <s v="TA"/>
    <s v="Y"/>
    <n v="1523"/>
    <n v="0.3"/>
    <n v="2"/>
    <n v="3"/>
    <n v="1"/>
    <s v="TA"/>
    <n v="7"/>
    <n v="1"/>
    <s v="TA"/>
    <s v="Attchd"/>
    <s v="Fin"/>
    <n v="2"/>
    <n v="478"/>
    <s v="TA"/>
    <s v="Y"/>
    <n v="0"/>
    <n v="0"/>
    <n v="0"/>
    <n v="189"/>
    <n v="0"/>
    <n v="0"/>
    <s v="NA"/>
    <s v="MnPrv"/>
    <n v="5"/>
    <x v="0"/>
    <s v="COD"/>
    <s v="Abnorml"/>
    <x v="63"/>
  </r>
  <r>
    <n v="1057"/>
    <n v="120"/>
    <x v="0"/>
    <n v="43"/>
    <n v="7052"/>
    <s v="Pave"/>
    <s v="IR1"/>
    <s v="Lvl"/>
    <s v="AllPub"/>
    <s v="Inside"/>
    <x v="10"/>
    <s v="Norm"/>
    <x v="3"/>
    <s v="1Story"/>
    <n v="7"/>
    <x v="11"/>
    <n v="2005"/>
    <s v="Gable"/>
    <s v="CompShg"/>
    <s v="VinylSd"/>
    <s v="Gd"/>
    <s v="PConc"/>
    <s v="Gd"/>
    <s v="Av"/>
    <n v="1364"/>
    <s v="Ex"/>
    <s v="Y"/>
    <n v="1364"/>
    <n v="1"/>
    <n v="2"/>
    <n v="2"/>
    <n v="1"/>
    <s v="Gd"/>
    <n v="6"/>
    <n v="1"/>
    <s v="Gd"/>
    <s v="Attchd"/>
    <s v="RFn"/>
    <n v="2"/>
    <n v="484"/>
    <s v="TA"/>
    <s v="Y"/>
    <n v="192"/>
    <n v="36"/>
    <n v="0"/>
    <n v="0"/>
    <n v="0"/>
    <n v="0"/>
    <s v="NA"/>
    <s v="NA"/>
    <n v="6"/>
    <x v="2"/>
    <s v="WD"/>
    <s v="Normal"/>
    <x v="557"/>
  </r>
  <r>
    <n v="1058"/>
    <n v="60"/>
    <x v="0"/>
    <s v="NA"/>
    <n v="29959"/>
    <s v="Pave"/>
    <s v="IR2"/>
    <s v="Lvl"/>
    <s v="AllPub"/>
    <s v="FR2"/>
    <x v="3"/>
    <s v="Norm"/>
    <x v="0"/>
    <s v="2Story"/>
    <n v="7"/>
    <x v="29"/>
    <n v="1994"/>
    <s v="Gable"/>
    <s v="CompShg"/>
    <s v="HdBoard"/>
    <s v="Gd"/>
    <s v="PConc"/>
    <s v="Gd"/>
    <s v="No"/>
    <n v="973"/>
    <s v="Ex"/>
    <s v="Y"/>
    <n v="1850"/>
    <n v="0"/>
    <n v="2.2999999999999998"/>
    <n v="3"/>
    <n v="1"/>
    <s v="Gd"/>
    <n v="7"/>
    <n v="1"/>
    <s v="Gd"/>
    <s v="BuiltIn"/>
    <s v="Fin"/>
    <n v="2"/>
    <n v="467"/>
    <s v="TA"/>
    <s v="Y"/>
    <n v="168"/>
    <n v="98"/>
    <n v="0"/>
    <n v="0"/>
    <n v="0"/>
    <n v="0"/>
    <s v="NA"/>
    <s v="NA"/>
    <n v="1"/>
    <x v="3"/>
    <s v="WD"/>
    <s v="Normal"/>
    <x v="348"/>
  </r>
  <r>
    <n v="1059"/>
    <n v="60"/>
    <x v="0"/>
    <n v="96"/>
    <n v="11308"/>
    <s v="Pave"/>
    <s v="IR1"/>
    <s v="Lvl"/>
    <s v="AllPub"/>
    <s v="Inside"/>
    <x v="10"/>
    <s v="Norm"/>
    <x v="0"/>
    <s v="2Story"/>
    <n v="9"/>
    <x v="74"/>
    <n v="2008"/>
    <s v="Gable"/>
    <s v="CompShg"/>
    <s v="VinylSd"/>
    <s v="Ex"/>
    <s v="PConc"/>
    <s v="Ex"/>
    <s v="Av"/>
    <n v="1104"/>
    <s v="Ex"/>
    <s v="Y"/>
    <n v="2184"/>
    <n v="1"/>
    <n v="2.2999999999999998"/>
    <n v="3"/>
    <n v="1"/>
    <s v="Ex"/>
    <n v="10"/>
    <n v="1"/>
    <s v="Gd"/>
    <s v="Attchd"/>
    <s v="Fin"/>
    <n v="3"/>
    <n v="836"/>
    <s v="TA"/>
    <s v="Y"/>
    <n v="0"/>
    <n v="102"/>
    <n v="0"/>
    <n v="0"/>
    <n v="0"/>
    <n v="0"/>
    <s v="NA"/>
    <s v="NA"/>
    <n v="7"/>
    <x v="3"/>
    <s v="WD"/>
    <s v="Normal"/>
    <x v="414"/>
  </r>
  <r>
    <n v="1060"/>
    <n v="50"/>
    <x v="0"/>
    <s v="NA"/>
    <n v="11275"/>
    <s v="Pave"/>
    <s v="IR1"/>
    <s v="HLS"/>
    <s v="AllPub"/>
    <s v="Corner"/>
    <x v="2"/>
    <s v="Norm"/>
    <x v="0"/>
    <s v="1.5Fin"/>
    <n v="6"/>
    <x v="78"/>
    <n v="1950"/>
    <s v="Gable"/>
    <s v="CompShg"/>
    <s v="MetalSd"/>
    <s v="TA"/>
    <s v="CBlock"/>
    <s v="TA"/>
    <s v="Mn"/>
    <n v="854"/>
    <s v="TA"/>
    <s v="Y"/>
    <n v="1991"/>
    <n v="0"/>
    <n v="1.3"/>
    <n v="3"/>
    <n v="1"/>
    <s v="TA"/>
    <n v="7"/>
    <n v="1"/>
    <s v="Gd"/>
    <s v="Detchd"/>
    <s v="Unf"/>
    <n v="2"/>
    <n v="432"/>
    <s v="TA"/>
    <s v="Y"/>
    <n v="0"/>
    <n v="0"/>
    <n v="19"/>
    <n v="0"/>
    <n v="0"/>
    <n v="0"/>
    <s v="NA"/>
    <s v="NA"/>
    <n v="3"/>
    <x v="1"/>
    <s v="WD"/>
    <s v="Normal"/>
    <x v="117"/>
  </r>
  <r>
    <n v="1061"/>
    <n v="120"/>
    <x v="0"/>
    <n v="41"/>
    <n v="4920"/>
    <s v="Pave"/>
    <s v="Reg"/>
    <s v="Lvl"/>
    <s v="AllPub"/>
    <s v="Inside"/>
    <x v="18"/>
    <s v="Norm"/>
    <x v="3"/>
    <s v="1Story"/>
    <n v="8"/>
    <x v="2"/>
    <n v="2001"/>
    <s v="Gable"/>
    <s v="CompShg"/>
    <s v="CmentBd"/>
    <s v="Gd"/>
    <s v="PConc"/>
    <s v="Gd"/>
    <s v="Mn"/>
    <n v="1338"/>
    <s v="Ex"/>
    <s v="Y"/>
    <n v="1338"/>
    <n v="1"/>
    <n v="2"/>
    <n v="2"/>
    <n v="1"/>
    <s v="Gd"/>
    <n v="6"/>
    <n v="0"/>
    <s v="NA"/>
    <s v="Attchd"/>
    <s v="Fin"/>
    <n v="2"/>
    <n v="582"/>
    <s v="TA"/>
    <s v="Y"/>
    <n v="0"/>
    <n v="0"/>
    <n v="170"/>
    <n v="0"/>
    <n v="0"/>
    <n v="0"/>
    <s v="NA"/>
    <s v="NA"/>
    <n v="4"/>
    <x v="4"/>
    <s v="WD"/>
    <s v="Normal"/>
    <x v="268"/>
  </r>
  <r>
    <n v="1062"/>
    <n v="30"/>
    <x v="2"/>
    <n v="120"/>
    <n v="18000"/>
    <s v="Grvl"/>
    <s v="Reg"/>
    <s v="Low"/>
    <s v="AllPub"/>
    <s v="Inside"/>
    <x v="13"/>
    <s v="Norm"/>
    <x v="0"/>
    <s v="1Story"/>
    <n v="3"/>
    <x v="61"/>
    <n v="1950"/>
    <s v="Gable"/>
    <s v="CompShg"/>
    <s v="MetalSd"/>
    <s v="Fa"/>
    <s v="CBlock"/>
    <s v="TA"/>
    <s v="No"/>
    <n v="894"/>
    <s v="TA"/>
    <s v="Y"/>
    <n v="894"/>
    <n v="0"/>
    <n v="1"/>
    <n v="2"/>
    <n v="1"/>
    <s v="TA"/>
    <n v="6"/>
    <n v="0"/>
    <s v="NA"/>
    <s v="Detchd"/>
    <s v="RFn"/>
    <n v="3"/>
    <n v="1248"/>
    <s v="TA"/>
    <s v="Y"/>
    <n v="0"/>
    <n v="20"/>
    <n v="0"/>
    <n v="0"/>
    <n v="0"/>
    <n v="0"/>
    <s v="NA"/>
    <s v="NA"/>
    <n v="8"/>
    <x v="0"/>
    <s v="ConLD"/>
    <s v="Normal"/>
    <x v="271"/>
  </r>
  <r>
    <n v="1063"/>
    <n v="190"/>
    <x v="1"/>
    <n v="85"/>
    <n v="13600"/>
    <s v="Pave"/>
    <s v="Reg"/>
    <s v="Lvl"/>
    <s v="AllPub"/>
    <s v="Inside"/>
    <x v="7"/>
    <s v="Norm"/>
    <x v="1"/>
    <s v="2Story"/>
    <n v="5"/>
    <x v="83"/>
    <n v="1950"/>
    <s v="Gable"/>
    <s v="CompShg"/>
    <s v="Wd Sdng"/>
    <s v="TA"/>
    <s v="BrkTil"/>
    <s v="TA"/>
    <s v="No"/>
    <n v="662"/>
    <s v="TA"/>
    <s v="N"/>
    <n v="2337"/>
    <n v="0"/>
    <n v="2"/>
    <n v="5"/>
    <n v="2"/>
    <s v="TA"/>
    <n v="10"/>
    <n v="0"/>
    <s v="NA"/>
    <s v="Detchd"/>
    <s v="Unf"/>
    <n v="2"/>
    <n v="560"/>
    <s v="TA"/>
    <s v="Y"/>
    <n v="0"/>
    <n v="57"/>
    <n v="0"/>
    <n v="0"/>
    <n v="0"/>
    <n v="0"/>
    <s v="NA"/>
    <s v="NA"/>
    <n v="9"/>
    <x v="1"/>
    <s v="WD"/>
    <s v="Normal"/>
    <x v="17"/>
  </r>
  <r>
    <n v="1064"/>
    <n v="30"/>
    <x v="1"/>
    <n v="50"/>
    <n v="6000"/>
    <s v="Pave"/>
    <s v="Reg"/>
    <s v="Lvl"/>
    <s v="AllPub"/>
    <s v="Inside"/>
    <x v="7"/>
    <s v="Artery"/>
    <x v="0"/>
    <s v="1Story"/>
    <n v="6"/>
    <x v="82"/>
    <n v="1980"/>
    <s v="Gable"/>
    <s v="CompShg"/>
    <s v="MetalSd"/>
    <s v="TA"/>
    <s v="BrkTil"/>
    <s v="TA"/>
    <s v="No"/>
    <n v="1103"/>
    <s v="Gd"/>
    <s v="Y"/>
    <n v="1103"/>
    <n v="0"/>
    <n v="1"/>
    <n v="2"/>
    <n v="1"/>
    <s v="Gd"/>
    <n v="5"/>
    <n v="1"/>
    <s v="Gd"/>
    <s v="Detchd"/>
    <s v="Unf"/>
    <n v="2"/>
    <n v="440"/>
    <s v="TA"/>
    <s v="Y"/>
    <n v="166"/>
    <n v="120"/>
    <n v="0"/>
    <n v="0"/>
    <n v="0"/>
    <n v="0"/>
    <s v="NA"/>
    <s v="MnPrv"/>
    <n v="7"/>
    <x v="2"/>
    <s v="WD"/>
    <s v="Normal"/>
    <x v="191"/>
  </r>
  <r>
    <n v="1065"/>
    <n v="20"/>
    <x v="0"/>
    <s v="NA"/>
    <n v="11000"/>
    <s v="Pave"/>
    <s v="IR1"/>
    <s v="Lvl"/>
    <s v="AllPub"/>
    <s v="CulDSac"/>
    <x v="11"/>
    <s v="Norm"/>
    <x v="0"/>
    <s v="1Story"/>
    <n v="5"/>
    <x v="27"/>
    <n v="1966"/>
    <s v="Gable"/>
    <s v="CompShg"/>
    <s v="Plywood"/>
    <s v="TA"/>
    <s v="CBlock"/>
    <s v="TA"/>
    <s v="Mn"/>
    <n v="1154"/>
    <s v="Ex"/>
    <s v="Y"/>
    <n v="1154"/>
    <n v="0"/>
    <n v="1.3"/>
    <n v="3"/>
    <n v="1"/>
    <s v="TA"/>
    <n v="6"/>
    <n v="1"/>
    <s v="Po"/>
    <s v="Attchd"/>
    <s v="RFn"/>
    <n v="2"/>
    <n v="480"/>
    <s v="TA"/>
    <s v="Y"/>
    <n v="0"/>
    <n v="58"/>
    <n v="0"/>
    <n v="0"/>
    <n v="0"/>
    <n v="0"/>
    <s v="NA"/>
    <s v="MnPrv"/>
    <n v="11"/>
    <x v="3"/>
    <s v="WD"/>
    <s v="Normal"/>
    <x v="23"/>
  </r>
  <r>
    <n v="1066"/>
    <n v="60"/>
    <x v="0"/>
    <n v="80"/>
    <n v="14000"/>
    <s v="Pave"/>
    <s v="Reg"/>
    <s v="Lvl"/>
    <s v="AllPub"/>
    <s v="Inside"/>
    <x v="19"/>
    <s v="Norm"/>
    <x v="0"/>
    <s v="2Story"/>
    <n v="7"/>
    <x v="92"/>
    <n v="1997"/>
    <s v="Gable"/>
    <s v="CompShg"/>
    <s v="Wd Sdng"/>
    <s v="Gd"/>
    <s v="PConc"/>
    <s v="Ex"/>
    <s v="Gd"/>
    <n v="1306"/>
    <s v="Ex"/>
    <s v="Y"/>
    <n v="2260"/>
    <n v="1"/>
    <n v="2.2999999999999998"/>
    <n v="3"/>
    <n v="1"/>
    <s v="Gd"/>
    <n v="7"/>
    <n v="0"/>
    <s v="NA"/>
    <s v="Attchd"/>
    <s v="RFn"/>
    <n v="2"/>
    <n v="533"/>
    <s v="TA"/>
    <s v="Y"/>
    <n v="296"/>
    <n v="44"/>
    <n v="0"/>
    <n v="0"/>
    <n v="0"/>
    <n v="0"/>
    <s v="NA"/>
    <s v="NA"/>
    <n v="4"/>
    <x v="4"/>
    <s v="WD"/>
    <s v="Normal"/>
    <x v="558"/>
  </r>
  <r>
    <n v="1067"/>
    <n v="60"/>
    <x v="0"/>
    <n v="59"/>
    <n v="7837"/>
    <s v="Pave"/>
    <s v="IR1"/>
    <s v="Lvl"/>
    <s v="AllPub"/>
    <s v="Inside"/>
    <x v="17"/>
    <s v="Norm"/>
    <x v="0"/>
    <s v="2Story"/>
    <n v="6"/>
    <x v="5"/>
    <n v="1994"/>
    <s v="Gable"/>
    <s v="CompShg"/>
    <s v="VinylSd"/>
    <s v="Gd"/>
    <s v="PConc"/>
    <s v="Gd"/>
    <s v="No"/>
    <n v="799"/>
    <s v="Gd"/>
    <s v="Y"/>
    <n v="1571"/>
    <n v="0"/>
    <n v="2.2999999999999998"/>
    <n v="3"/>
    <n v="1"/>
    <s v="TA"/>
    <n v="7"/>
    <n v="1"/>
    <s v="TA"/>
    <s v="Attchd"/>
    <s v="RFn"/>
    <n v="2"/>
    <n v="380"/>
    <s v="TA"/>
    <s v="Y"/>
    <n v="0"/>
    <n v="40"/>
    <n v="0"/>
    <n v="0"/>
    <n v="0"/>
    <n v="0"/>
    <s v="NA"/>
    <s v="NA"/>
    <n v="5"/>
    <x v="3"/>
    <s v="WD"/>
    <s v="Normal"/>
    <x v="94"/>
  </r>
  <r>
    <n v="1068"/>
    <n v="60"/>
    <x v="0"/>
    <n v="80"/>
    <n v="9760"/>
    <s v="Pave"/>
    <s v="Reg"/>
    <s v="Lvl"/>
    <s v="AllPub"/>
    <s v="Inside"/>
    <x v="11"/>
    <s v="Norm"/>
    <x v="0"/>
    <s v="2Story"/>
    <n v="6"/>
    <x v="39"/>
    <n v="1964"/>
    <s v="Gable"/>
    <s v="CompShg"/>
    <s v="HdBoard"/>
    <s v="TA"/>
    <s v="CBlock"/>
    <s v="TA"/>
    <s v="Gd"/>
    <n v="780"/>
    <s v="TA"/>
    <s v="Y"/>
    <n v="1611"/>
    <n v="1"/>
    <n v="1.3"/>
    <n v="4"/>
    <n v="1"/>
    <s v="TA"/>
    <n v="7"/>
    <n v="0"/>
    <s v="NA"/>
    <s v="Attchd"/>
    <s v="RFn"/>
    <n v="2"/>
    <n v="442"/>
    <s v="TA"/>
    <s v="Y"/>
    <n v="328"/>
    <n v="128"/>
    <n v="0"/>
    <n v="189"/>
    <n v="0"/>
    <n v="0"/>
    <s v="NA"/>
    <s v="NA"/>
    <n v="6"/>
    <x v="0"/>
    <s v="WD"/>
    <s v="Normal"/>
    <x v="559"/>
  </r>
  <r>
    <n v="1069"/>
    <n v="160"/>
    <x v="1"/>
    <n v="42"/>
    <n v="3964"/>
    <s v="Pave"/>
    <s v="Reg"/>
    <s v="Lvl"/>
    <s v="AllPub"/>
    <s v="Inside"/>
    <x v="14"/>
    <s v="Norm"/>
    <x v="3"/>
    <s v="2Story"/>
    <n v="6"/>
    <x v="7"/>
    <n v="1973"/>
    <s v="Gable"/>
    <s v="CompShg"/>
    <s v="CmentBd"/>
    <s v="TA"/>
    <s v="CBlock"/>
    <s v="Gd"/>
    <s v="No"/>
    <n v="942"/>
    <s v="Gd"/>
    <s v="Y"/>
    <n v="2521"/>
    <n v="1"/>
    <n v="2.2999999999999998"/>
    <n v="5"/>
    <n v="1"/>
    <s v="TA"/>
    <n v="10"/>
    <n v="1"/>
    <s v="Gd"/>
    <s v="Attchd"/>
    <s v="Fin"/>
    <n v="2"/>
    <n v="576"/>
    <s v="TA"/>
    <s v="Y"/>
    <n v="728"/>
    <n v="20"/>
    <n v="0"/>
    <n v="0"/>
    <n v="0"/>
    <n v="0"/>
    <s v="NA"/>
    <s v="GdPrv"/>
    <n v="6"/>
    <x v="2"/>
    <s v="WD"/>
    <s v="Normal"/>
    <x v="560"/>
  </r>
  <r>
    <n v="1070"/>
    <n v="45"/>
    <x v="0"/>
    <n v="60"/>
    <n v="9600"/>
    <s v="Pave"/>
    <s v="Reg"/>
    <s v="Lvl"/>
    <s v="AllPub"/>
    <s v="Inside"/>
    <x v="11"/>
    <s v="Norm"/>
    <x v="0"/>
    <s v="1.5Unf"/>
    <n v="5"/>
    <x v="87"/>
    <n v="2003"/>
    <s v="Gable"/>
    <s v="CompShg"/>
    <s v="MetalSd"/>
    <s v="TA"/>
    <s v="CBlock"/>
    <s v="TA"/>
    <s v="No"/>
    <n v="845"/>
    <s v="TA"/>
    <s v="Y"/>
    <n v="893"/>
    <n v="0.3"/>
    <n v="1"/>
    <n v="2"/>
    <n v="1"/>
    <s v="Gd"/>
    <n v="4"/>
    <n v="0"/>
    <s v="NA"/>
    <s v="Detchd"/>
    <s v="Unf"/>
    <n v="2"/>
    <n v="576"/>
    <s v="TA"/>
    <s v="Y"/>
    <n v="0"/>
    <n v="0"/>
    <n v="0"/>
    <n v="0"/>
    <n v="0"/>
    <n v="0"/>
    <s v="NA"/>
    <s v="NA"/>
    <n v="5"/>
    <x v="1"/>
    <s v="WD"/>
    <s v="Normal"/>
    <x v="152"/>
  </r>
  <r>
    <n v="1071"/>
    <n v="20"/>
    <x v="0"/>
    <n v="72"/>
    <n v="10152"/>
    <s v="Pave"/>
    <s v="Reg"/>
    <s v="Lvl"/>
    <s v="AllPub"/>
    <s v="Inside"/>
    <x v="11"/>
    <s v="Norm"/>
    <x v="0"/>
    <s v="1Story"/>
    <n v="5"/>
    <x v="46"/>
    <n v="1956"/>
    <s v="Hip"/>
    <s v="CompShg"/>
    <s v="MetalSd"/>
    <s v="TA"/>
    <s v="CBlock"/>
    <s v="TA"/>
    <s v="No"/>
    <n v="1048"/>
    <s v="TA"/>
    <s v="Y"/>
    <n v="1048"/>
    <n v="1"/>
    <n v="1"/>
    <n v="3"/>
    <n v="1"/>
    <s v="TA"/>
    <n v="6"/>
    <n v="0"/>
    <s v="NA"/>
    <s v="Attchd"/>
    <s v="Unf"/>
    <n v="1"/>
    <n v="286"/>
    <s v="TA"/>
    <s v="Y"/>
    <n v="0"/>
    <n v="20"/>
    <n v="0"/>
    <n v="192"/>
    <n v="0"/>
    <n v="0"/>
    <s v="NA"/>
    <s v="NA"/>
    <n v="6"/>
    <x v="1"/>
    <s v="WD"/>
    <s v="Normal"/>
    <x v="152"/>
  </r>
  <r>
    <n v="1072"/>
    <n v="60"/>
    <x v="0"/>
    <n v="78"/>
    <n v="11700"/>
    <s v="Pave"/>
    <s v="Reg"/>
    <s v="Lvl"/>
    <s v="AllPub"/>
    <s v="Inside"/>
    <x v="6"/>
    <s v="RRAn"/>
    <x v="0"/>
    <s v="2Story"/>
    <n v="6"/>
    <x v="21"/>
    <n v="1968"/>
    <s v="Gable"/>
    <s v="CompShg"/>
    <s v="MetalSd"/>
    <s v="TA"/>
    <s v="CBlock"/>
    <s v="TA"/>
    <s v="No"/>
    <n v="727"/>
    <s v="Ex"/>
    <s v="Y"/>
    <n v="1556"/>
    <n v="0"/>
    <n v="1.3"/>
    <n v="4"/>
    <n v="1"/>
    <s v="TA"/>
    <n v="8"/>
    <n v="0"/>
    <s v="NA"/>
    <s v="Attchd"/>
    <s v="Unf"/>
    <n v="2"/>
    <n v="441"/>
    <s v="TA"/>
    <s v="Y"/>
    <n v="0"/>
    <n v="0"/>
    <n v="0"/>
    <n v="0"/>
    <n v="0"/>
    <n v="0"/>
    <s v="NA"/>
    <s v="NA"/>
    <n v="5"/>
    <x v="3"/>
    <s v="WD"/>
    <s v="Normal"/>
    <x v="23"/>
  </r>
  <r>
    <n v="1073"/>
    <n v="50"/>
    <x v="0"/>
    <n v="50"/>
    <n v="7585"/>
    <s v="Pave"/>
    <s v="Reg"/>
    <s v="Lvl"/>
    <s v="AllPub"/>
    <s v="Inside"/>
    <x v="15"/>
    <s v="Artery"/>
    <x v="0"/>
    <s v="1.5Fin"/>
    <n v="5"/>
    <x v="47"/>
    <n v="1950"/>
    <s v="Gable"/>
    <s v="CompShg"/>
    <s v="MetalSd"/>
    <s v="TA"/>
    <s v="CBlock"/>
    <s v="Fa"/>
    <s v="Mn"/>
    <n v="810"/>
    <s v="Fa"/>
    <s v="Y"/>
    <n v="1456"/>
    <n v="1.3"/>
    <n v="1"/>
    <n v="4"/>
    <n v="1"/>
    <s v="TA"/>
    <n v="7"/>
    <n v="1"/>
    <s v="TA"/>
    <s v="Detchd"/>
    <s v="Unf"/>
    <n v="1"/>
    <n v="280"/>
    <s v="TA"/>
    <s v="P"/>
    <n v="0"/>
    <n v="0"/>
    <n v="0"/>
    <n v="0"/>
    <n v="0"/>
    <n v="0"/>
    <s v="NA"/>
    <s v="NA"/>
    <n v="8"/>
    <x v="2"/>
    <s v="WD"/>
    <s v="Normal"/>
    <x v="561"/>
  </r>
  <r>
    <n v="1074"/>
    <n v="60"/>
    <x v="0"/>
    <n v="75"/>
    <n v="7950"/>
    <s v="Pave"/>
    <s v="IR1"/>
    <s v="Bnk"/>
    <s v="AllPub"/>
    <s v="Corner"/>
    <x v="15"/>
    <s v="Norm"/>
    <x v="0"/>
    <s v="2Story"/>
    <n v="6"/>
    <x v="54"/>
    <n v="1977"/>
    <s v="Hip"/>
    <s v="CompShg"/>
    <s v="Plywood"/>
    <s v="TA"/>
    <s v="CBlock"/>
    <s v="TA"/>
    <s v="No"/>
    <n v="690"/>
    <s v="TA"/>
    <s v="Y"/>
    <n v="1426"/>
    <n v="0"/>
    <n v="1.3"/>
    <n v="3"/>
    <n v="1"/>
    <s v="TA"/>
    <n v="6"/>
    <n v="0"/>
    <s v="NA"/>
    <s v="Attchd"/>
    <s v="Fin"/>
    <n v="2"/>
    <n v="440"/>
    <s v="TA"/>
    <s v="Y"/>
    <n v="252"/>
    <n v="0"/>
    <n v="0"/>
    <n v="0"/>
    <n v="0"/>
    <n v="0"/>
    <s v="NA"/>
    <s v="MnPrv"/>
    <n v="7"/>
    <x v="3"/>
    <s v="WD"/>
    <s v="Normal"/>
    <x v="432"/>
  </r>
  <r>
    <n v="1075"/>
    <n v="20"/>
    <x v="0"/>
    <n v="74"/>
    <n v="8556"/>
    <s v="Pave"/>
    <s v="Reg"/>
    <s v="Lvl"/>
    <s v="AllPub"/>
    <s v="Inside"/>
    <x v="0"/>
    <s v="Norm"/>
    <x v="0"/>
    <s v="1Story"/>
    <n v="7"/>
    <x v="13"/>
    <n v="2006"/>
    <s v="Gable"/>
    <s v="CompShg"/>
    <s v="VinylSd"/>
    <s v="Gd"/>
    <s v="PConc"/>
    <s v="Gd"/>
    <s v="Av"/>
    <n v="1240"/>
    <s v="Ex"/>
    <s v="Y"/>
    <n v="1240"/>
    <n v="0"/>
    <n v="2"/>
    <n v="2"/>
    <n v="1"/>
    <s v="Gd"/>
    <n v="5"/>
    <n v="0"/>
    <s v="NA"/>
    <s v="Attchd"/>
    <s v="RFn"/>
    <n v="3"/>
    <n v="826"/>
    <s v="TA"/>
    <s v="Y"/>
    <n v="140"/>
    <n v="93"/>
    <n v="0"/>
    <n v="0"/>
    <n v="0"/>
    <n v="0"/>
    <s v="NA"/>
    <s v="NA"/>
    <n v="5"/>
    <x v="1"/>
    <s v="WD"/>
    <s v="Normal"/>
    <x v="543"/>
  </r>
  <r>
    <n v="1076"/>
    <n v="70"/>
    <x v="0"/>
    <n v="75"/>
    <n v="13125"/>
    <s v="Pave"/>
    <s v="Reg"/>
    <s v="Lvl"/>
    <s v="AllPub"/>
    <s v="Inside"/>
    <x v="2"/>
    <s v="Norm"/>
    <x v="0"/>
    <s v="2Story"/>
    <n v="7"/>
    <x v="70"/>
    <n v="1984"/>
    <s v="Gable"/>
    <s v="CompShg"/>
    <s v="Wd Sdng"/>
    <s v="TA"/>
    <s v="CBlock"/>
    <s v="TA"/>
    <s v="No"/>
    <n v="800"/>
    <s v="TA"/>
    <s v="Y"/>
    <n v="1740"/>
    <n v="0"/>
    <n v="1.3"/>
    <n v="3"/>
    <n v="1"/>
    <s v="TA"/>
    <n v="6"/>
    <n v="2"/>
    <s v="Gd"/>
    <s v="Attchd"/>
    <s v="Unf"/>
    <n v="1"/>
    <n v="240"/>
    <s v="TA"/>
    <s v="Y"/>
    <n v="0"/>
    <n v="0"/>
    <n v="0"/>
    <n v="0"/>
    <n v="0"/>
    <n v="0"/>
    <s v="NA"/>
    <s v="NA"/>
    <n v="7"/>
    <x v="1"/>
    <s v="CWD"/>
    <s v="Normal"/>
    <x v="61"/>
  </r>
  <r>
    <n v="1077"/>
    <n v="50"/>
    <x v="0"/>
    <n v="60"/>
    <n v="10800"/>
    <s v="Pave"/>
    <s v="Reg"/>
    <s v="Lvl"/>
    <s v="AllPub"/>
    <s v="Inside"/>
    <x v="7"/>
    <s v="Norm"/>
    <x v="0"/>
    <s v="1.5Fin"/>
    <n v="5"/>
    <x v="65"/>
    <n v="1989"/>
    <s v="Gable"/>
    <s v="CompShg"/>
    <s v="Wd Sdng"/>
    <s v="TA"/>
    <s v="CBlock"/>
    <s v="Fa"/>
    <s v="No"/>
    <n v="796"/>
    <s v="Gd"/>
    <s v="Y"/>
    <n v="1466"/>
    <n v="0.3"/>
    <n v="2"/>
    <n v="3"/>
    <n v="1"/>
    <s v="Gd"/>
    <n v="7"/>
    <n v="1"/>
    <s v="TA"/>
    <s v="Attchd"/>
    <s v="Unf"/>
    <n v="2"/>
    <n v="566"/>
    <s v="TA"/>
    <s v="Y"/>
    <n v="436"/>
    <n v="21"/>
    <n v="0"/>
    <n v="0"/>
    <n v="0"/>
    <n v="0"/>
    <s v="NA"/>
    <s v="NA"/>
    <n v="4"/>
    <x v="2"/>
    <s v="WD"/>
    <s v="Normal"/>
    <x v="40"/>
  </r>
  <r>
    <n v="1078"/>
    <n v="20"/>
    <x v="0"/>
    <s v="NA"/>
    <n v="15870"/>
    <s v="Pave"/>
    <s v="IR1"/>
    <s v="Lvl"/>
    <s v="AllPub"/>
    <s v="Corner"/>
    <x v="11"/>
    <s v="Norm"/>
    <x v="0"/>
    <s v="1Story"/>
    <n v="5"/>
    <x v="60"/>
    <n v="1969"/>
    <s v="Gable"/>
    <s v="CompShg"/>
    <s v="Plywood"/>
    <s v="TA"/>
    <s v="CBlock"/>
    <s v="TA"/>
    <s v="Mn"/>
    <n v="1096"/>
    <s v="Ex"/>
    <s v="Y"/>
    <n v="1096"/>
    <n v="1"/>
    <n v="1"/>
    <n v="3"/>
    <n v="1"/>
    <s v="TA"/>
    <n v="6"/>
    <n v="0"/>
    <s v="NA"/>
    <s v="Attchd"/>
    <s v="Fin"/>
    <n v="1"/>
    <n v="299"/>
    <s v="TA"/>
    <s v="Y"/>
    <n v="240"/>
    <n v="32"/>
    <n v="0"/>
    <n v="0"/>
    <n v="0"/>
    <n v="0"/>
    <s v="NA"/>
    <s v="NA"/>
    <n v="3"/>
    <x v="2"/>
    <s v="WD"/>
    <s v="Abnorml"/>
    <x v="562"/>
  </r>
  <r>
    <n v="1079"/>
    <n v="120"/>
    <x v="1"/>
    <n v="37"/>
    <n v="4435"/>
    <s v="Pave"/>
    <s v="Reg"/>
    <s v="Lvl"/>
    <s v="AllPub"/>
    <s v="Inside"/>
    <x v="0"/>
    <s v="Norm"/>
    <x v="3"/>
    <s v="1Story"/>
    <n v="6"/>
    <x v="6"/>
    <n v="2004"/>
    <s v="Gable"/>
    <s v="CompShg"/>
    <s v="VinylSd"/>
    <s v="Gd"/>
    <s v="PConc"/>
    <s v="Gd"/>
    <s v="Mn"/>
    <n v="848"/>
    <s v="Ex"/>
    <s v="Y"/>
    <n v="848"/>
    <n v="1"/>
    <n v="1"/>
    <n v="1"/>
    <n v="1"/>
    <s v="Gd"/>
    <n v="3"/>
    <n v="1"/>
    <s v="Gd"/>
    <s v="Attchd"/>
    <s v="RFn"/>
    <n v="2"/>
    <n v="420"/>
    <s v="TA"/>
    <s v="Y"/>
    <n v="140"/>
    <n v="0"/>
    <n v="0"/>
    <n v="0"/>
    <n v="0"/>
    <n v="0"/>
    <s v="NA"/>
    <s v="NA"/>
    <n v="5"/>
    <x v="2"/>
    <s v="WD"/>
    <s v="Normal"/>
    <x v="563"/>
  </r>
  <r>
    <n v="1080"/>
    <n v="20"/>
    <x v="0"/>
    <n v="65"/>
    <n v="8775"/>
    <s v="Pave"/>
    <s v="Reg"/>
    <s v="Lvl"/>
    <s v="AllPub"/>
    <s v="Inside"/>
    <x v="0"/>
    <s v="Norm"/>
    <x v="0"/>
    <s v="1Story"/>
    <n v="5"/>
    <x v="29"/>
    <n v="1994"/>
    <s v="Gable"/>
    <s v="CompShg"/>
    <s v="VinylSd"/>
    <s v="TA"/>
    <s v="PConc"/>
    <s v="Gd"/>
    <s v="No"/>
    <n v="990"/>
    <s v="Gd"/>
    <s v="Y"/>
    <n v="990"/>
    <n v="0"/>
    <n v="1"/>
    <n v="3"/>
    <n v="1"/>
    <s v="TA"/>
    <n v="5"/>
    <n v="0"/>
    <s v="NA"/>
    <s v="Attchd"/>
    <s v="Unf"/>
    <n v="1"/>
    <n v="299"/>
    <s v="TA"/>
    <s v="Y"/>
    <n v="0"/>
    <n v="64"/>
    <n v="0"/>
    <n v="0"/>
    <n v="0"/>
    <n v="0"/>
    <s v="NA"/>
    <s v="NA"/>
    <n v="4"/>
    <x v="1"/>
    <s v="WD"/>
    <s v="Normal"/>
    <x v="288"/>
  </r>
  <r>
    <n v="1081"/>
    <n v="20"/>
    <x v="0"/>
    <n v="80"/>
    <n v="11040"/>
    <s v="Pave"/>
    <s v="Reg"/>
    <s v="Lvl"/>
    <s v="AllPub"/>
    <s v="Inside"/>
    <x v="6"/>
    <s v="Norm"/>
    <x v="0"/>
    <s v="1Story"/>
    <n v="6"/>
    <x v="63"/>
    <n v="2004"/>
    <s v="Gable"/>
    <s v="CompShg"/>
    <s v="VinylSd"/>
    <s v="Gd"/>
    <s v="CBlock"/>
    <s v="TA"/>
    <s v="No"/>
    <n v="1258"/>
    <s v="Ex"/>
    <s v="Y"/>
    <n v="1258"/>
    <n v="0.3"/>
    <n v="2"/>
    <n v="3"/>
    <n v="1"/>
    <s v="Gd"/>
    <n v="5"/>
    <n v="0"/>
    <s v="NA"/>
    <s v="Attchd"/>
    <s v="RFn"/>
    <n v="2"/>
    <n v="528"/>
    <s v="TA"/>
    <s v="Y"/>
    <n v="55"/>
    <n v="0"/>
    <n v="0"/>
    <n v="0"/>
    <n v="216"/>
    <n v="0"/>
    <s v="NA"/>
    <s v="NA"/>
    <n v="10"/>
    <x v="0"/>
    <s v="COD"/>
    <s v="Abnorml"/>
    <x v="35"/>
  </r>
  <r>
    <n v="1082"/>
    <n v="20"/>
    <x v="0"/>
    <n v="75"/>
    <n v="7500"/>
    <s v="Pave"/>
    <s v="Reg"/>
    <s v="Lvl"/>
    <s v="AllPub"/>
    <s v="Corner"/>
    <x v="9"/>
    <s v="Feedr"/>
    <x v="0"/>
    <s v="1Story"/>
    <n v="5"/>
    <x v="37"/>
    <n v="1963"/>
    <s v="Gable"/>
    <s v="CompShg"/>
    <s v="HdBoard"/>
    <s v="TA"/>
    <s v="CBlock"/>
    <s v="TA"/>
    <s v="No"/>
    <n v="1040"/>
    <s v="Fa"/>
    <s v="Y"/>
    <n v="1040"/>
    <n v="1"/>
    <n v="1.3"/>
    <n v="3"/>
    <n v="1"/>
    <s v="TA"/>
    <n v="5"/>
    <n v="0"/>
    <s v="NA"/>
    <s v="Attchd"/>
    <s v="Fin"/>
    <n v="1"/>
    <n v="308"/>
    <s v="TA"/>
    <s v="Y"/>
    <n v="0"/>
    <n v="0"/>
    <n v="220"/>
    <n v="0"/>
    <n v="0"/>
    <n v="0"/>
    <s v="NA"/>
    <s v="MnPrv"/>
    <n v="6"/>
    <x v="4"/>
    <s v="WD"/>
    <s v="Normal"/>
    <x v="325"/>
  </r>
  <r>
    <n v="1083"/>
    <n v="20"/>
    <x v="0"/>
    <n v="70"/>
    <n v="8749"/>
    <s v="Pave"/>
    <s v="Reg"/>
    <s v="Lvl"/>
    <s v="AllPub"/>
    <s v="Inside"/>
    <x v="0"/>
    <s v="Norm"/>
    <x v="0"/>
    <s v="1Story"/>
    <n v="7"/>
    <x v="20"/>
    <n v="2002"/>
    <s v="Gable"/>
    <s v="CompShg"/>
    <s v="VinylSd"/>
    <s v="Gd"/>
    <s v="PConc"/>
    <s v="Gd"/>
    <s v="No"/>
    <n v="1459"/>
    <s v="Ex"/>
    <s v="Y"/>
    <n v="1459"/>
    <n v="0"/>
    <n v="2"/>
    <n v="3"/>
    <n v="1"/>
    <s v="Gd"/>
    <n v="6"/>
    <n v="1"/>
    <s v="Gd"/>
    <s v="Attchd"/>
    <s v="RFn"/>
    <n v="2"/>
    <n v="527"/>
    <s v="TA"/>
    <s v="Y"/>
    <n v="192"/>
    <n v="39"/>
    <n v="0"/>
    <n v="0"/>
    <n v="0"/>
    <n v="0"/>
    <s v="NA"/>
    <s v="NA"/>
    <n v="9"/>
    <x v="1"/>
    <s v="WD"/>
    <s v="Normal"/>
    <x v="156"/>
  </r>
  <r>
    <n v="1084"/>
    <n v="20"/>
    <x v="0"/>
    <n v="80"/>
    <n v="8800"/>
    <s v="Pave"/>
    <s v="Reg"/>
    <s v="Lvl"/>
    <s v="AllPub"/>
    <s v="Inside"/>
    <x v="11"/>
    <s v="Norm"/>
    <x v="0"/>
    <s v="1Story"/>
    <n v="6"/>
    <x v="39"/>
    <n v="1964"/>
    <s v="Hip"/>
    <s v="CompShg"/>
    <s v="HdBoard"/>
    <s v="TA"/>
    <s v="CBlock"/>
    <s v="TA"/>
    <s v="No"/>
    <n v="1251"/>
    <s v="TA"/>
    <s v="Y"/>
    <n v="1251"/>
    <n v="1"/>
    <n v="1"/>
    <n v="3"/>
    <n v="1"/>
    <s v="TA"/>
    <n v="6"/>
    <n v="2"/>
    <s v="Gd"/>
    <s v="Attchd"/>
    <s v="RFn"/>
    <n v="1"/>
    <n v="461"/>
    <s v="TA"/>
    <s v="Y"/>
    <n v="0"/>
    <n v="116"/>
    <n v="0"/>
    <n v="0"/>
    <n v="0"/>
    <n v="0"/>
    <s v="NA"/>
    <s v="MnPrv"/>
    <n v="3"/>
    <x v="2"/>
    <s v="WD"/>
    <s v="Normal"/>
    <x v="39"/>
  </r>
  <r>
    <n v="1085"/>
    <n v="60"/>
    <x v="0"/>
    <s v="NA"/>
    <n v="13031"/>
    <s v="Pave"/>
    <s v="IR2"/>
    <s v="Lvl"/>
    <s v="AllPub"/>
    <s v="Corner"/>
    <x v="17"/>
    <s v="Norm"/>
    <x v="0"/>
    <s v="2Story"/>
    <n v="6"/>
    <x v="49"/>
    <n v="1996"/>
    <s v="Gable"/>
    <s v="CompShg"/>
    <s v="HdBoard"/>
    <s v="TA"/>
    <s v="PConc"/>
    <s v="Gd"/>
    <s v="No"/>
    <n v="691"/>
    <s v="Gd"/>
    <s v="Y"/>
    <n v="1498"/>
    <n v="0"/>
    <n v="2.2999999999999998"/>
    <n v="3"/>
    <n v="1"/>
    <s v="TA"/>
    <n v="6"/>
    <n v="1"/>
    <s v="TA"/>
    <s v="Attchd"/>
    <s v="Fin"/>
    <n v="2"/>
    <n v="409"/>
    <s v="TA"/>
    <s v="Y"/>
    <n v="315"/>
    <n v="44"/>
    <n v="0"/>
    <n v="0"/>
    <n v="0"/>
    <n v="0"/>
    <s v="NA"/>
    <s v="NA"/>
    <n v="7"/>
    <x v="2"/>
    <s v="WD"/>
    <s v="Normal"/>
    <x v="229"/>
  </r>
  <r>
    <n v="1086"/>
    <n v="85"/>
    <x v="0"/>
    <n v="73"/>
    <n v="9069"/>
    <s v="Pave"/>
    <s v="Reg"/>
    <s v="Lvl"/>
    <s v="AllPub"/>
    <s v="Inside"/>
    <x v="12"/>
    <s v="Norm"/>
    <x v="0"/>
    <s v="SFoyer"/>
    <n v="6"/>
    <x v="86"/>
    <n v="1992"/>
    <s v="Gable"/>
    <s v="CompShg"/>
    <s v="HdBoard"/>
    <s v="TA"/>
    <s v="PConc"/>
    <s v="Gd"/>
    <s v="Av"/>
    <n v="936"/>
    <s v="Ex"/>
    <s v="Y"/>
    <n v="996"/>
    <n v="1"/>
    <n v="1"/>
    <n v="2"/>
    <n v="1"/>
    <s v="Gd"/>
    <n v="5"/>
    <n v="0"/>
    <s v="NA"/>
    <s v="Attchd"/>
    <s v="Unf"/>
    <n v="2"/>
    <n v="564"/>
    <s v="TA"/>
    <s v="Y"/>
    <n v="120"/>
    <n v="0"/>
    <n v="0"/>
    <n v="0"/>
    <n v="0"/>
    <n v="0"/>
    <s v="NA"/>
    <s v="NA"/>
    <n v="4"/>
    <x v="4"/>
    <s v="WD"/>
    <s v="Normal"/>
    <x v="257"/>
  </r>
  <r>
    <n v="1087"/>
    <n v="160"/>
    <x v="1"/>
    <s v="NA"/>
    <n v="1974"/>
    <s v="Pave"/>
    <s v="Reg"/>
    <s v="Lvl"/>
    <s v="AllPub"/>
    <s v="Inside"/>
    <x v="14"/>
    <s v="Norm"/>
    <x v="3"/>
    <s v="2Story"/>
    <n v="4"/>
    <x v="7"/>
    <n v="1973"/>
    <s v="Gable"/>
    <s v="CompShg"/>
    <s v="CmentBd"/>
    <s v="TA"/>
    <s v="CBlock"/>
    <s v="TA"/>
    <s v="No"/>
    <n v="546"/>
    <s v="TA"/>
    <s v="Y"/>
    <n v="1092"/>
    <n v="0"/>
    <n v="1.3"/>
    <n v="3"/>
    <n v="1"/>
    <s v="TA"/>
    <n v="6"/>
    <n v="0"/>
    <s v="NA"/>
    <s v="Attchd"/>
    <s v="RFn"/>
    <n v="1"/>
    <n v="286"/>
    <s v="TA"/>
    <s v="Y"/>
    <n v="120"/>
    <n v="96"/>
    <n v="0"/>
    <n v="0"/>
    <n v="0"/>
    <n v="0"/>
    <s v="NA"/>
    <s v="NA"/>
    <n v="5"/>
    <x v="4"/>
    <s v="WD"/>
    <s v="Normal"/>
    <x v="564"/>
  </r>
  <r>
    <n v="1088"/>
    <n v="60"/>
    <x v="3"/>
    <n v="85"/>
    <n v="10574"/>
    <s v="Pave"/>
    <s v="Reg"/>
    <s v="Lvl"/>
    <s v="AllPub"/>
    <s v="Inside"/>
    <x v="5"/>
    <s v="Norm"/>
    <x v="0"/>
    <s v="2Story"/>
    <n v="8"/>
    <x v="11"/>
    <n v="2006"/>
    <s v="Gable"/>
    <s v="CompShg"/>
    <s v="VinylSd"/>
    <s v="Gd"/>
    <s v="PConc"/>
    <s v="Gd"/>
    <s v="Mn"/>
    <n v="1082"/>
    <s v="Ex"/>
    <s v="Y"/>
    <n v="1953"/>
    <n v="0"/>
    <n v="2.2999999999999998"/>
    <n v="3"/>
    <n v="1"/>
    <s v="Gd"/>
    <n v="9"/>
    <n v="1"/>
    <s v="Gd"/>
    <s v="Attchd"/>
    <s v="RFn"/>
    <n v="3"/>
    <n v="1043"/>
    <s v="TA"/>
    <s v="Y"/>
    <n v="160"/>
    <n v="50"/>
    <n v="0"/>
    <n v="0"/>
    <n v="0"/>
    <n v="0"/>
    <s v="NA"/>
    <s v="NA"/>
    <n v="5"/>
    <x v="3"/>
    <s v="WD"/>
    <s v="Normal"/>
    <x v="565"/>
  </r>
  <r>
    <n v="1089"/>
    <n v="160"/>
    <x v="1"/>
    <n v="24"/>
    <n v="2522"/>
    <s v="Pave"/>
    <s v="Reg"/>
    <s v="Lvl"/>
    <s v="AllPub"/>
    <s v="Inside"/>
    <x v="15"/>
    <s v="Norm"/>
    <x v="4"/>
    <s v="2Story"/>
    <n v="7"/>
    <x v="6"/>
    <n v="2004"/>
    <s v="Gable"/>
    <s v="CompShg"/>
    <s v="VinylSd"/>
    <s v="Gd"/>
    <s v="PConc"/>
    <s v="Gd"/>
    <s v="No"/>
    <n v="970"/>
    <s v="Ex"/>
    <s v="Y"/>
    <n v="1709"/>
    <n v="0"/>
    <n v="2"/>
    <n v="3"/>
    <n v="1"/>
    <s v="Gd"/>
    <n v="7"/>
    <n v="0"/>
    <s v="NA"/>
    <s v="Detchd"/>
    <s v="Unf"/>
    <n v="2"/>
    <n v="380"/>
    <s v="TA"/>
    <s v="Y"/>
    <n v="0"/>
    <n v="40"/>
    <n v="0"/>
    <n v="0"/>
    <n v="0"/>
    <n v="0"/>
    <s v="NA"/>
    <s v="NA"/>
    <n v="4"/>
    <x v="2"/>
    <s v="WD"/>
    <s v="Normal"/>
    <x v="381"/>
  </r>
  <r>
    <n v="1090"/>
    <n v="120"/>
    <x v="3"/>
    <n v="37"/>
    <n v="3316"/>
    <s v="Pave"/>
    <s v="IR1"/>
    <s v="Lvl"/>
    <s v="AllPub"/>
    <s v="Inside"/>
    <x v="5"/>
    <s v="Norm"/>
    <x v="3"/>
    <s v="1Story"/>
    <n v="8"/>
    <x v="11"/>
    <n v="2005"/>
    <s v="Gable"/>
    <s v="CompShg"/>
    <s v="MetalSd"/>
    <s v="Gd"/>
    <s v="PConc"/>
    <s v="Gd"/>
    <s v="No"/>
    <n v="1247"/>
    <s v="Ex"/>
    <s v="Y"/>
    <n v="1247"/>
    <n v="1"/>
    <n v="1.3"/>
    <n v="1"/>
    <n v="1"/>
    <s v="Gd"/>
    <n v="4"/>
    <n v="1"/>
    <s v="Gd"/>
    <s v="Attchd"/>
    <s v="Fin"/>
    <n v="2"/>
    <n v="550"/>
    <s v="TA"/>
    <s v="Y"/>
    <n v="0"/>
    <n v="84"/>
    <n v="0"/>
    <n v="0"/>
    <n v="0"/>
    <n v="0"/>
    <s v="NA"/>
    <s v="NA"/>
    <n v="4"/>
    <x v="2"/>
    <s v="WD"/>
    <s v="Normal"/>
    <x v="531"/>
  </r>
  <r>
    <n v="1091"/>
    <n v="90"/>
    <x v="0"/>
    <n v="60"/>
    <n v="8544"/>
    <s v="Pave"/>
    <s v="Reg"/>
    <s v="Lvl"/>
    <s v="AllPub"/>
    <s v="Corner"/>
    <x v="11"/>
    <s v="Norm"/>
    <x v="2"/>
    <s v="1Story"/>
    <n v="3"/>
    <x v="52"/>
    <n v="1950"/>
    <s v="Gable"/>
    <s v="CompShg"/>
    <s v="BrkFace"/>
    <s v="TA"/>
    <s v="Slab"/>
    <s v="NA"/>
    <s v="NA"/>
    <n v="0"/>
    <s v="Fa"/>
    <s v="N"/>
    <n v="1040"/>
    <n v="0"/>
    <n v="2"/>
    <n v="2"/>
    <n v="2"/>
    <s v="TA"/>
    <n v="6"/>
    <n v="0"/>
    <s v="NA"/>
    <s v="Detchd"/>
    <s v="Unf"/>
    <n v="2"/>
    <n v="400"/>
    <s v="TA"/>
    <s v="Y"/>
    <n v="0"/>
    <n v="0"/>
    <n v="0"/>
    <n v="0"/>
    <n v="0"/>
    <n v="0"/>
    <s v="NA"/>
    <s v="NA"/>
    <n v="6"/>
    <x v="3"/>
    <s v="WD"/>
    <s v="Normal"/>
    <x v="566"/>
  </r>
  <r>
    <n v="1092"/>
    <n v="160"/>
    <x v="3"/>
    <n v="24"/>
    <n v="2160"/>
    <s v="Pave"/>
    <s v="Reg"/>
    <s v="Lvl"/>
    <s v="AllPub"/>
    <s v="Inside"/>
    <x v="5"/>
    <s v="Norm"/>
    <x v="4"/>
    <s v="2Story"/>
    <n v="7"/>
    <x v="40"/>
    <n v="2000"/>
    <s v="Gable"/>
    <s v="CompShg"/>
    <s v="MetalSd"/>
    <s v="Gd"/>
    <s v="PConc"/>
    <s v="Gd"/>
    <s v="No"/>
    <n v="600"/>
    <s v="Ex"/>
    <s v="Y"/>
    <n v="1252"/>
    <n v="1"/>
    <n v="2.2999999999999998"/>
    <n v="2"/>
    <n v="1"/>
    <s v="Gd"/>
    <n v="4"/>
    <n v="0"/>
    <s v="NA"/>
    <s v="Detchd"/>
    <s v="Unf"/>
    <n v="2"/>
    <n v="462"/>
    <s v="TA"/>
    <s v="Y"/>
    <n v="0"/>
    <n v="48"/>
    <n v="0"/>
    <n v="0"/>
    <n v="0"/>
    <n v="0"/>
    <s v="NA"/>
    <s v="NA"/>
    <n v="3"/>
    <x v="0"/>
    <s v="WD"/>
    <s v="Normal"/>
    <x v="39"/>
  </r>
  <r>
    <n v="1093"/>
    <n v="50"/>
    <x v="0"/>
    <n v="60"/>
    <n v="8400"/>
    <s v="Pave"/>
    <s v="Reg"/>
    <s v="Bnk"/>
    <s v="AllPub"/>
    <s v="Inside"/>
    <x v="23"/>
    <s v="Norm"/>
    <x v="0"/>
    <s v="1.5Fin"/>
    <n v="6"/>
    <x v="82"/>
    <n v="1950"/>
    <s v="Gable"/>
    <s v="CompShg"/>
    <s v="MetalSd"/>
    <s v="TA"/>
    <s v="PConc"/>
    <s v="TA"/>
    <s v="No"/>
    <n v="1181"/>
    <s v="Fa"/>
    <s v="Y"/>
    <n v="1694"/>
    <n v="0"/>
    <n v="2"/>
    <n v="4"/>
    <n v="1"/>
    <s v="TA"/>
    <n v="7"/>
    <n v="1"/>
    <s v="Gd"/>
    <s v="Detchd"/>
    <s v="Unf"/>
    <n v="2"/>
    <n v="576"/>
    <s v="TA"/>
    <s v="Y"/>
    <n v="342"/>
    <n v="0"/>
    <n v="128"/>
    <n v="0"/>
    <n v="0"/>
    <n v="0"/>
    <s v="NA"/>
    <s v="NA"/>
    <n v="6"/>
    <x v="0"/>
    <s v="WD"/>
    <s v="Normal"/>
    <x v="73"/>
  </r>
  <r>
    <n v="1094"/>
    <n v="20"/>
    <x v="0"/>
    <n v="71"/>
    <n v="9230"/>
    <s v="Pave"/>
    <s v="Reg"/>
    <s v="Lvl"/>
    <s v="AllPub"/>
    <s v="Corner"/>
    <x v="11"/>
    <s v="Feedr"/>
    <x v="0"/>
    <s v="1Story"/>
    <n v="5"/>
    <x v="10"/>
    <n v="1998"/>
    <s v="Hip"/>
    <s v="CompShg"/>
    <s v="MetalSd"/>
    <s v="TA"/>
    <s v="CBlock"/>
    <s v="TA"/>
    <s v="Mn"/>
    <n v="864"/>
    <s v="Gd"/>
    <s v="Y"/>
    <n v="1200"/>
    <n v="1"/>
    <n v="1.3"/>
    <n v="1"/>
    <n v="1"/>
    <s v="Gd"/>
    <n v="6"/>
    <n v="0"/>
    <s v="NA"/>
    <s v="Detchd"/>
    <s v="Unf"/>
    <n v="2"/>
    <n v="884"/>
    <s v="TA"/>
    <s v="Y"/>
    <n v="0"/>
    <n v="64"/>
    <n v="0"/>
    <n v="0"/>
    <n v="0"/>
    <n v="0"/>
    <s v="NA"/>
    <s v="MnPrv"/>
    <n v="10"/>
    <x v="2"/>
    <s v="WD"/>
    <s v="Normal"/>
    <x v="363"/>
  </r>
  <r>
    <n v="1095"/>
    <n v="20"/>
    <x v="0"/>
    <n v="74"/>
    <n v="5868"/>
    <s v="Pave"/>
    <s v="Reg"/>
    <s v="Lvl"/>
    <s v="AllPub"/>
    <s v="Inside"/>
    <x v="11"/>
    <s v="Norm"/>
    <x v="0"/>
    <s v="1Story"/>
    <n v="5"/>
    <x v="46"/>
    <n v="2000"/>
    <s v="Gable"/>
    <s v="CompShg"/>
    <s v="MetalSd"/>
    <s v="TA"/>
    <s v="CBlock"/>
    <s v="TA"/>
    <s v="No"/>
    <n v="936"/>
    <s v="Ex"/>
    <s v="Y"/>
    <n v="936"/>
    <n v="1"/>
    <n v="1"/>
    <n v="2"/>
    <n v="1"/>
    <s v="TA"/>
    <n v="4"/>
    <n v="0"/>
    <s v="NA"/>
    <s v="Attchd"/>
    <s v="Fin"/>
    <n v="1"/>
    <n v="308"/>
    <s v="TA"/>
    <s v="Y"/>
    <n v="0"/>
    <n v="0"/>
    <n v="80"/>
    <n v="160"/>
    <n v="0"/>
    <n v="0"/>
    <s v="NA"/>
    <s v="NA"/>
    <n v="5"/>
    <x v="4"/>
    <s v="WD"/>
    <s v="Normal"/>
    <x v="275"/>
  </r>
  <r>
    <n v="1096"/>
    <n v="20"/>
    <x v="0"/>
    <n v="78"/>
    <n v="9317"/>
    <s v="Pave"/>
    <s v="IR1"/>
    <s v="Lvl"/>
    <s v="AllPub"/>
    <s v="Inside"/>
    <x v="0"/>
    <s v="Norm"/>
    <x v="0"/>
    <s v="1Story"/>
    <n v="6"/>
    <x v="13"/>
    <n v="2006"/>
    <s v="Gable"/>
    <s v="CompShg"/>
    <s v="VinylSd"/>
    <s v="Gd"/>
    <s v="PConc"/>
    <s v="Gd"/>
    <s v="No"/>
    <n v="1314"/>
    <s v="Gd"/>
    <s v="Y"/>
    <n v="1314"/>
    <n v="0"/>
    <n v="2"/>
    <n v="3"/>
    <n v="1"/>
    <s v="Gd"/>
    <n v="6"/>
    <n v="1"/>
    <s v="Gd"/>
    <s v="Attchd"/>
    <s v="RFn"/>
    <n v="2"/>
    <n v="440"/>
    <s v="TA"/>
    <s v="Y"/>
    <n v="0"/>
    <n v="22"/>
    <n v="0"/>
    <n v="0"/>
    <n v="0"/>
    <n v="0"/>
    <s v="NA"/>
    <s v="NA"/>
    <n v="3"/>
    <x v="1"/>
    <s v="WD"/>
    <s v="Normal"/>
    <x v="567"/>
  </r>
  <r>
    <n v="1097"/>
    <n v="70"/>
    <x v="1"/>
    <n v="60"/>
    <n v="6882"/>
    <s v="Pave"/>
    <s v="Reg"/>
    <s v="Lvl"/>
    <s v="AllPub"/>
    <s v="Inside"/>
    <x v="13"/>
    <s v="Norm"/>
    <x v="0"/>
    <s v="2Story"/>
    <n v="6"/>
    <x v="101"/>
    <n v="2006"/>
    <s v="Gable"/>
    <s v="CompShg"/>
    <s v="Wd Sdng"/>
    <s v="TA"/>
    <s v="PConc"/>
    <s v="TA"/>
    <s v="No"/>
    <n v="684"/>
    <s v="TA"/>
    <s v="Y"/>
    <n v="1355"/>
    <n v="0"/>
    <n v="1.3"/>
    <n v="3"/>
    <n v="1"/>
    <s v="Gd"/>
    <n v="7"/>
    <n v="0"/>
    <s v="NA"/>
    <s v="NA"/>
    <s v="NA"/>
    <n v="0"/>
    <n v="0"/>
    <s v="NA"/>
    <s v="Y"/>
    <n v="136"/>
    <n v="0"/>
    <n v="115"/>
    <n v="0"/>
    <n v="0"/>
    <n v="0"/>
    <s v="NA"/>
    <s v="NA"/>
    <n v="3"/>
    <x v="1"/>
    <s v="WD"/>
    <s v="Normal"/>
    <x v="47"/>
  </r>
  <r>
    <n v="1098"/>
    <n v="120"/>
    <x v="0"/>
    <s v="NA"/>
    <n v="3696"/>
    <s v="Pave"/>
    <s v="Reg"/>
    <s v="Lvl"/>
    <s v="AllPub"/>
    <s v="Inside"/>
    <x v="18"/>
    <s v="Norm"/>
    <x v="3"/>
    <s v="1Story"/>
    <n v="8"/>
    <x v="73"/>
    <n v="1986"/>
    <s v="Gable"/>
    <s v="CompShg"/>
    <s v="HdBoard"/>
    <s v="Gd"/>
    <s v="CBlock"/>
    <s v="Gd"/>
    <s v="No"/>
    <n v="1074"/>
    <s v="Ex"/>
    <s v="Y"/>
    <n v="1088"/>
    <n v="0"/>
    <n v="1.3"/>
    <n v="2"/>
    <n v="1"/>
    <s v="Gd"/>
    <n v="5"/>
    <n v="0"/>
    <s v="NA"/>
    <s v="Attchd"/>
    <s v="RFn"/>
    <n v="2"/>
    <n v="461"/>
    <s v="TA"/>
    <s v="Y"/>
    <n v="0"/>
    <n v="74"/>
    <n v="137"/>
    <n v="0"/>
    <n v="0"/>
    <n v="0"/>
    <s v="NA"/>
    <s v="NA"/>
    <n v="10"/>
    <x v="1"/>
    <s v="WD"/>
    <s v="Normal"/>
    <x v="40"/>
  </r>
  <r>
    <n v="1099"/>
    <n v="50"/>
    <x v="1"/>
    <n v="50"/>
    <n v="6000"/>
    <s v="Pave"/>
    <s v="Reg"/>
    <s v="Lvl"/>
    <s v="AllPub"/>
    <s v="Inside"/>
    <x v="8"/>
    <s v="Norm"/>
    <x v="0"/>
    <s v="1.5Fin"/>
    <n v="4"/>
    <x v="65"/>
    <n v="1950"/>
    <s v="Gable"/>
    <s v="CompShg"/>
    <s v="MetalSd"/>
    <s v="TA"/>
    <s v="BrkTil"/>
    <s v="TA"/>
    <s v="No"/>
    <n v="672"/>
    <s v="TA"/>
    <s v="Y"/>
    <n v="1324"/>
    <n v="0"/>
    <n v="1"/>
    <n v="3"/>
    <n v="1"/>
    <s v="TA"/>
    <n v="6"/>
    <n v="0"/>
    <s v="NA"/>
    <s v="Detchd"/>
    <s v="Unf"/>
    <n v="1"/>
    <n v="240"/>
    <s v="TA"/>
    <s v="Y"/>
    <n v="0"/>
    <n v="0"/>
    <n v="0"/>
    <n v="0"/>
    <n v="0"/>
    <n v="0"/>
    <s v="NA"/>
    <s v="NA"/>
    <n v="7"/>
    <x v="3"/>
    <s v="WD"/>
    <s v="Normal"/>
    <x v="113"/>
  </r>
  <r>
    <n v="1100"/>
    <n v="20"/>
    <x v="0"/>
    <n v="82"/>
    <n v="11880"/>
    <s v="Pave"/>
    <s v="IR1"/>
    <s v="Lvl"/>
    <s v="AllPub"/>
    <s v="Inside"/>
    <x v="6"/>
    <s v="RRAn"/>
    <x v="0"/>
    <s v="1Story"/>
    <n v="7"/>
    <x v="90"/>
    <n v="1978"/>
    <s v="Gable"/>
    <s v="CompShg"/>
    <s v="Plywood"/>
    <s v="TA"/>
    <s v="CBlock"/>
    <s v="Gd"/>
    <s v="No"/>
    <n v="1271"/>
    <s v="TA"/>
    <s v="Y"/>
    <n v="1601"/>
    <n v="0"/>
    <n v="2"/>
    <n v="3"/>
    <n v="1"/>
    <s v="TA"/>
    <n v="7"/>
    <n v="1"/>
    <s v="TA"/>
    <s v="Attchd"/>
    <s v="RFn"/>
    <n v="2"/>
    <n v="478"/>
    <s v="TA"/>
    <s v="Y"/>
    <n v="0"/>
    <n v="0"/>
    <n v="0"/>
    <n v="0"/>
    <n v="0"/>
    <n v="0"/>
    <s v="NA"/>
    <s v="NA"/>
    <n v="4"/>
    <x v="3"/>
    <s v="COD"/>
    <s v="Abnorml"/>
    <x v="14"/>
  </r>
  <r>
    <n v="1101"/>
    <n v="30"/>
    <x v="0"/>
    <n v="60"/>
    <n v="8400"/>
    <s v="Pave"/>
    <s v="Reg"/>
    <s v="Bnk"/>
    <s v="AllPub"/>
    <s v="Inside"/>
    <x v="23"/>
    <s v="Norm"/>
    <x v="0"/>
    <s v="1Story"/>
    <n v="2"/>
    <x v="26"/>
    <n v="1950"/>
    <s v="Gable"/>
    <s v="CompShg"/>
    <s v="Wd Sdng"/>
    <s v="TA"/>
    <s v="CBlock"/>
    <s v="TA"/>
    <s v="No"/>
    <n v="290"/>
    <s v="TA"/>
    <s v="N"/>
    <n v="438"/>
    <n v="0"/>
    <n v="1"/>
    <n v="1"/>
    <n v="1"/>
    <s v="Fa"/>
    <n v="3"/>
    <n v="0"/>
    <s v="NA"/>
    <s v="Detchd"/>
    <s v="Unf"/>
    <n v="1"/>
    <n v="246"/>
    <s v="TA"/>
    <s v="N"/>
    <n v="0"/>
    <n v="0"/>
    <n v="0"/>
    <n v="0"/>
    <n v="0"/>
    <n v="0"/>
    <s v="NA"/>
    <s v="NA"/>
    <n v="1"/>
    <x v="3"/>
    <s v="WD"/>
    <s v="Normal"/>
    <x v="284"/>
  </r>
  <r>
    <n v="1102"/>
    <n v="20"/>
    <x v="0"/>
    <n v="61"/>
    <n v="9758"/>
    <s v="Pave"/>
    <s v="IR1"/>
    <s v="Lvl"/>
    <s v="AllPub"/>
    <s v="Inside"/>
    <x v="11"/>
    <s v="Norm"/>
    <x v="0"/>
    <s v="1Story"/>
    <n v="5"/>
    <x v="63"/>
    <n v="1971"/>
    <s v="Gable"/>
    <s v="CompShg"/>
    <s v="MetalSd"/>
    <s v="TA"/>
    <s v="CBlock"/>
    <s v="TA"/>
    <s v="No"/>
    <n v="950"/>
    <s v="TA"/>
    <s v="Y"/>
    <n v="950"/>
    <n v="0"/>
    <n v="1"/>
    <n v="3"/>
    <n v="1"/>
    <s v="TA"/>
    <n v="5"/>
    <n v="0"/>
    <s v="NA"/>
    <s v="Detchd"/>
    <s v="Unf"/>
    <n v="1"/>
    <n v="280"/>
    <s v="TA"/>
    <s v="Y"/>
    <n v="0"/>
    <n v="0"/>
    <n v="0"/>
    <n v="0"/>
    <n v="0"/>
    <n v="0"/>
    <s v="NA"/>
    <s v="NA"/>
    <n v="7"/>
    <x v="1"/>
    <s v="WD"/>
    <s v="Normal"/>
    <x v="303"/>
  </r>
  <r>
    <n v="1103"/>
    <n v="20"/>
    <x v="0"/>
    <n v="70"/>
    <n v="7000"/>
    <s v="Pave"/>
    <s v="Reg"/>
    <s v="Lvl"/>
    <s v="AllPub"/>
    <s v="Inside"/>
    <x v="11"/>
    <s v="Norm"/>
    <x v="0"/>
    <s v="1Story"/>
    <n v="5"/>
    <x v="14"/>
    <n v="2002"/>
    <s v="Gable"/>
    <s v="CompShg"/>
    <s v="Wd Sdng"/>
    <s v="TA"/>
    <s v="CBlock"/>
    <s v="TA"/>
    <s v="No"/>
    <n v="1010"/>
    <s v="Ex"/>
    <s v="Y"/>
    <n v="1134"/>
    <n v="0"/>
    <n v="1"/>
    <n v="2"/>
    <n v="1"/>
    <s v="TA"/>
    <n v="6"/>
    <n v="0"/>
    <s v="NA"/>
    <s v="Attchd"/>
    <s v="RFn"/>
    <n v="1"/>
    <n v="254"/>
    <s v="TA"/>
    <s v="Y"/>
    <n v="0"/>
    <n v="16"/>
    <n v="0"/>
    <n v="0"/>
    <n v="0"/>
    <n v="0"/>
    <s v="NA"/>
    <s v="MnWw"/>
    <n v="4"/>
    <x v="1"/>
    <s v="WD"/>
    <s v="Family"/>
    <x v="152"/>
  </r>
  <r>
    <n v="1104"/>
    <n v="20"/>
    <x v="0"/>
    <n v="79"/>
    <n v="8910"/>
    <s v="Pave"/>
    <s v="Reg"/>
    <s v="Lvl"/>
    <s v="AllPub"/>
    <s v="Corner"/>
    <x v="11"/>
    <s v="Norm"/>
    <x v="0"/>
    <s v="1Story"/>
    <n v="6"/>
    <x v="28"/>
    <n v="1959"/>
    <s v="Hip"/>
    <s v="CompShg"/>
    <s v="BrkFace"/>
    <s v="TA"/>
    <s v="CBlock"/>
    <s v="TA"/>
    <s v="Mn"/>
    <n v="655"/>
    <s v="Ex"/>
    <s v="Y"/>
    <n v="1194"/>
    <n v="0.3"/>
    <n v="1"/>
    <n v="3"/>
    <n v="1"/>
    <s v="TA"/>
    <n v="6"/>
    <n v="1"/>
    <s v="Fa"/>
    <s v="BuiltIn"/>
    <s v="Fin"/>
    <n v="2"/>
    <n v="539"/>
    <s v="TA"/>
    <s v="Y"/>
    <n v="0"/>
    <n v="0"/>
    <n v="192"/>
    <n v="0"/>
    <n v="0"/>
    <n v="0"/>
    <s v="NA"/>
    <s v="NA"/>
    <n v="7"/>
    <x v="2"/>
    <s v="WD"/>
    <s v="Normal"/>
    <x v="432"/>
  </r>
  <r>
    <n v="1105"/>
    <n v="160"/>
    <x v="1"/>
    <n v="24"/>
    <n v="2016"/>
    <s v="Pave"/>
    <s v="Reg"/>
    <s v="Lvl"/>
    <s v="AllPub"/>
    <s v="Inside"/>
    <x v="22"/>
    <s v="Norm"/>
    <x v="3"/>
    <s v="2Story"/>
    <n v="5"/>
    <x v="16"/>
    <n v="1970"/>
    <s v="Gable"/>
    <s v="CompShg"/>
    <s v="HdBoard"/>
    <s v="TA"/>
    <s v="CBlock"/>
    <s v="TA"/>
    <s v="No"/>
    <n v="630"/>
    <s v="TA"/>
    <s v="Y"/>
    <n v="1302"/>
    <n v="0"/>
    <n v="2.2999999999999998"/>
    <n v="3"/>
    <n v="1"/>
    <s v="TA"/>
    <n v="6"/>
    <n v="0"/>
    <s v="NA"/>
    <s v="Detchd"/>
    <s v="Unf"/>
    <n v="2"/>
    <n v="440"/>
    <s v="TA"/>
    <s v="Y"/>
    <n v="0"/>
    <n v="0"/>
    <n v="0"/>
    <n v="0"/>
    <n v="0"/>
    <n v="0"/>
    <s v="NA"/>
    <s v="NA"/>
    <n v="4"/>
    <x v="1"/>
    <s v="WD"/>
    <s v="Normal"/>
    <x v="179"/>
  </r>
  <r>
    <n v="1106"/>
    <n v="60"/>
    <x v="0"/>
    <n v="98"/>
    <n v="12256"/>
    <s v="Pave"/>
    <s v="IR1"/>
    <s v="Lvl"/>
    <s v="AllPub"/>
    <s v="Corner"/>
    <x v="3"/>
    <s v="Norm"/>
    <x v="0"/>
    <s v="2Story"/>
    <n v="8"/>
    <x v="29"/>
    <n v="1995"/>
    <s v="Gable"/>
    <s v="CompShg"/>
    <s v="HdBoard"/>
    <s v="Gd"/>
    <s v="PConc"/>
    <s v="Ex"/>
    <s v="Av"/>
    <n v="1463"/>
    <s v="Ex"/>
    <s v="Y"/>
    <n v="2622"/>
    <n v="1"/>
    <n v="2.2999999999999998"/>
    <n v="3"/>
    <n v="1"/>
    <s v="Gd"/>
    <n v="9"/>
    <n v="2"/>
    <s v="TA"/>
    <s v="Attchd"/>
    <s v="RFn"/>
    <n v="2"/>
    <n v="712"/>
    <s v="TA"/>
    <s v="Y"/>
    <n v="186"/>
    <n v="32"/>
    <n v="0"/>
    <n v="0"/>
    <n v="0"/>
    <n v="0"/>
    <s v="NA"/>
    <s v="NA"/>
    <n v="4"/>
    <x v="4"/>
    <s v="WD"/>
    <s v="Normal"/>
    <x v="357"/>
  </r>
  <r>
    <n v="1107"/>
    <n v="20"/>
    <x v="0"/>
    <n v="114"/>
    <n v="10357"/>
    <s v="Pave"/>
    <s v="IR1"/>
    <s v="Lvl"/>
    <s v="AllPub"/>
    <s v="Corner"/>
    <x v="12"/>
    <s v="Feedr"/>
    <x v="0"/>
    <s v="1Story"/>
    <n v="7"/>
    <x v="59"/>
    <n v="1991"/>
    <s v="Hip"/>
    <s v="CompShg"/>
    <s v="HdBoard"/>
    <s v="Gd"/>
    <s v="PConc"/>
    <s v="Gd"/>
    <s v="Mn"/>
    <n v="910"/>
    <s v="Gd"/>
    <s v="Y"/>
    <n v="1442"/>
    <n v="1"/>
    <n v="2"/>
    <n v="3"/>
    <n v="1"/>
    <s v="Gd"/>
    <n v="6"/>
    <n v="1"/>
    <s v="TA"/>
    <s v="Attchd"/>
    <s v="Fin"/>
    <n v="2"/>
    <n v="719"/>
    <s v="TA"/>
    <s v="Y"/>
    <n v="0"/>
    <n v="244"/>
    <n v="0"/>
    <n v="0"/>
    <n v="0"/>
    <n v="0"/>
    <s v="NA"/>
    <s v="NA"/>
    <n v="5"/>
    <x v="1"/>
    <s v="WD"/>
    <s v="Normal"/>
    <x v="31"/>
  </r>
  <r>
    <n v="1108"/>
    <n v="60"/>
    <x v="0"/>
    <n v="168"/>
    <n v="23257"/>
    <s v="Pave"/>
    <s v="IR3"/>
    <s v="HLS"/>
    <s v="AllPub"/>
    <s v="CulDSac"/>
    <x v="17"/>
    <s v="Norm"/>
    <x v="0"/>
    <s v="2Story"/>
    <n v="7"/>
    <x v="13"/>
    <n v="2006"/>
    <s v="Gable"/>
    <s v="CompShg"/>
    <s v="VinylSd"/>
    <s v="Gd"/>
    <s v="PConc"/>
    <s v="Ex"/>
    <s v="No"/>
    <n v="868"/>
    <s v="Ex"/>
    <s v="Y"/>
    <n v="2021"/>
    <n v="0"/>
    <n v="2.2999999999999998"/>
    <n v="3"/>
    <n v="1"/>
    <s v="Gd"/>
    <n v="9"/>
    <n v="1"/>
    <s v="Gd"/>
    <s v="BuiltIn"/>
    <s v="RFn"/>
    <n v="2"/>
    <n v="422"/>
    <s v="TA"/>
    <s v="Y"/>
    <n v="0"/>
    <n v="100"/>
    <n v="0"/>
    <n v="0"/>
    <n v="0"/>
    <n v="0"/>
    <s v="NA"/>
    <s v="NA"/>
    <n v="9"/>
    <x v="2"/>
    <s v="New"/>
    <s v="Partial"/>
    <x v="568"/>
  </r>
  <r>
    <n v="1109"/>
    <n v="60"/>
    <x v="0"/>
    <s v="NA"/>
    <n v="8063"/>
    <s v="Pave"/>
    <s v="Reg"/>
    <s v="Lvl"/>
    <s v="AllPub"/>
    <s v="Inside"/>
    <x v="17"/>
    <s v="Norm"/>
    <x v="0"/>
    <s v="2Story"/>
    <n v="6"/>
    <x v="4"/>
    <n v="2000"/>
    <s v="Gable"/>
    <s v="CompShg"/>
    <s v="VinylSd"/>
    <s v="TA"/>
    <s v="PConc"/>
    <s v="Gd"/>
    <s v="No"/>
    <n v="924"/>
    <s v="Ex"/>
    <s v="Y"/>
    <n v="1690"/>
    <n v="0"/>
    <n v="2.2999999999999998"/>
    <n v="3"/>
    <n v="1"/>
    <s v="TA"/>
    <n v="7"/>
    <n v="1"/>
    <s v="TA"/>
    <s v="Attchd"/>
    <s v="RFn"/>
    <n v="2"/>
    <n v="463"/>
    <s v="TA"/>
    <s v="Y"/>
    <n v="100"/>
    <n v="48"/>
    <n v="0"/>
    <n v="0"/>
    <n v="0"/>
    <n v="0"/>
    <s v="NA"/>
    <s v="NA"/>
    <n v="11"/>
    <x v="1"/>
    <s v="WD"/>
    <s v="Abnorml"/>
    <x v="111"/>
  </r>
  <r>
    <n v="1110"/>
    <n v="20"/>
    <x v="0"/>
    <n v="107"/>
    <n v="11362"/>
    <s v="Pave"/>
    <s v="IR1"/>
    <s v="Lvl"/>
    <s v="AllPub"/>
    <s v="Inside"/>
    <x v="10"/>
    <s v="Norm"/>
    <x v="0"/>
    <s v="1Story"/>
    <n v="8"/>
    <x v="6"/>
    <n v="2005"/>
    <s v="Gable"/>
    <s v="CompShg"/>
    <s v="MetalSd"/>
    <s v="Gd"/>
    <s v="PConc"/>
    <s v="Ex"/>
    <s v="Mn"/>
    <n v="1836"/>
    <s v="Ex"/>
    <s v="Y"/>
    <n v="1836"/>
    <n v="1"/>
    <n v="2"/>
    <n v="3"/>
    <n v="1"/>
    <s v="Gd"/>
    <n v="7"/>
    <n v="1"/>
    <s v="Gd"/>
    <s v="Attchd"/>
    <s v="Fin"/>
    <n v="3"/>
    <n v="862"/>
    <s v="TA"/>
    <s v="Y"/>
    <n v="125"/>
    <n v="185"/>
    <n v="0"/>
    <n v="0"/>
    <n v="0"/>
    <n v="0"/>
    <s v="NA"/>
    <s v="NA"/>
    <n v="3"/>
    <x v="3"/>
    <s v="WD"/>
    <s v="Normal"/>
    <x v="255"/>
  </r>
  <r>
    <n v="1111"/>
    <n v="60"/>
    <x v="0"/>
    <s v="NA"/>
    <n v="8000"/>
    <s v="Pave"/>
    <s v="Reg"/>
    <s v="Lvl"/>
    <s v="AllPub"/>
    <s v="Inside"/>
    <x v="17"/>
    <s v="Norm"/>
    <x v="0"/>
    <s v="2Story"/>
    <n v="6"/>
    <x v="49"/>
    <n v="1996"/>
    <s v="Gable"/>
    <s v="CompShg"/>
    <s v="HdBoard"/>
    <s v="TA"/>
    <s v="PConc"/>
    <s v="Gd"/>
    <s v="No"/>
    <n v="773"/>
    <s v="Gd"/>
    <s v="Y"/>
    <n v="1658"/>
    <n v="1"/>
    <n v="2.2999999999999998"/>
    <n v="3"/>
    <n v="1"/>
    <s v="TA"/>
    <n v="8"/>
    <n v="1"/>
    <s v="TA"/>
    <s v="Attchd"/>
    <s v="Fin"/>
    <n v="2"/>
    <n v="431"/>
    <s v="TA"/>
    <s v="Y"/>
    <n v="224"/>
    <n v="84"/>
    <n v="0"/>
    <n v="0"/>
    <n v="0"/>
    <n v="0"/>
    <s v="NA"/>
    <s v="NA"/>
    <n v="6"/>
    <x v="0"/>
    <s v="WD"/>
    <s v="Normal"/>
    <x v="304"/>
  </r>
  <r>
    <n v="1112"/>
    <n v="60"/>
    <x v="0"/>
    <n v="80"/>
    <n v="10480"/>
    <s v="Pave"/>
    <s v="Reg"/>
    <s v="Lvl"/>
    <s v="AllPub"/>
    <s v="Inside"/>
    <x v="6"/>
    <s v="Norm"/>
    <x v="0"/>
    <s v="2Story"/>
    <n v="7"/>
    <x v="1"/>
    <n v="1976"/>
    <s v="Hip"/>
    <s v="CompShg"/>
    <s v="Plywood"/>
    <s v="TA"/>
    <s v="CBlock"/>
    <s v="TA"/>
    <s v="No"/>
    <n v="803"/>
    <s v="TA"/>
    <s v="Y"/>
    <n v="1964"/>
    <n v="0"/>
    <n v="2.2999999999999998"/>
    <n v="4"/>
    <n v="1"/>
    <s v="TA"/>
    <n v="8"/>
    <n v="1"/>
    <s v="Gd"/>
    <s v="Attchd"/>
    <s v="RFn"/>
    <n v="2"/>
    <n v="483"/>
    <s v="TA"/>
    <s v="Y"/>
    <n v="0"/>
    <n v="69"/>
    <n v="0"/>
    <n v="0"/>
    <n v="0"/>
    <n v="0"/>
    <s v="NA"/>
    <s v="NA"/>
    <n v="9"/>
    <x v="0"/>
    <s v="WD"/>
    <s v="Normal"/>
    <x v="93"/>
  </r>
  <r>
    <n v="1113"/>
    <n v="20"/>
    <x v="0"/>
    <n v="73"/>
    <n v="7100"/>
    <s v="Pave"/>
    <s v="IR1"/>
    <s v="Lvl"/>
    <s v="AllPub"/>
    <s v="Corner"/>
    <x v="11"/>
    <s v="Norm"/>
    <x v="0"/>
    <s v="1Story"/>
    <n v="5"/>
    <x v="24"/>
    <n v="1957"/>
    <s v="Gable"/>
    <s v="CompShg"/>
    <s v="Wd Shng"/>
    <s v="TA"/>
    <s v="CBlock"/>
    <s v="TA"/>
    <s v="No"/>
    <n v="816"/>
    <s v="TA"/>
    <s v="Y"/>
    <n v="816"/>
    <n v="1"/>
    <n v="1"/>
    <n v="2"/>
    <n v="1"/>
    <s v="TA"/>
    <n v="5"/>
    <n v="0"/>
    <s v="NA"/>
    <s v="Detchd"/>
    <s v="Unf"/>
    <n v="1"/>
    <n v="308"/>
    <s v="TA"/>
    <s v="Y"/>
    <n v="0"/>
    <n v="0"/>
    <n v="0"/>
    <n v="0"/>
    <n v="0"/>
    <n v="0"/>
    <s v="NA"/>
    <s v="NA"/>
    <n v="7"/>
    <x v="2"/>
    <s v="WD"/>
    <s v="Normal"/>
    <x v="8"/>
  </r>
  <r>
    <n v="1114"/>
    <n v="20"/>
    <x v="0"/>
    <n v="66"/>
    <n v="8923"/>
    <s v="Pave"/>
    <s v="Reg"/>
    <s v="Lvl"/>
    <s v="AllPub"/>
    <s v="Inside"/>
    <x v="11"/>
    <s v="Norm"/>
    <x v="0"/>
    <s v="1Story"/>
    <n v="5"/>
    <x v="31"/>
    <n v="2006"/>
    <s v="Gable"/>
    <s v="CompShg"/>
    <s v="Wd Sdng"/>
    <s v="TA"/>
    <s v="CBlock"/>
    <s v="TA"/>
    <s v="No"/>
    <n v="1008"/>
    <s v="Gd"/>
    <s v="Y"/>
    <n v="1008"/>
    <n v="1"/>
    <n v="1"/>
    <n v="2"/>
    <n v="1"/>
    <s v="Gd"/>
    <n v="6"/>
    <n v="0"/>
    <s v="NA"/>
    <s v="Attchd"/>
    <s v="Unf"/>
    <n v="1"/>
    <n v="240"/>
    <s v="TA"/>
    <s v="Y"/>
    <n v="0"/>
    <n v="18"/>
    <n v="0"/>
    <n v="0"/>
    <n v="0"/>
    <n v="0"/>
    <s v="NA"/>
    <s v="NA"/>
    <n v="5"/>
    <x v="1"/>
    <s v="WD"/>
    <s v="Normal"/>
    <x v="569"/>
  </r>
  <r>
    <n v="1115"/>
    <n v="20"/>
    <x v="0"/>
    <n v="90"/>
    <n v="5400"/>
    <s v="Pave"/>
    <s v="Reg"/>
    <s v="Lvl"/>
    <s v="AllPub"/>
    <s v="Inside"/>
    <x v="7"/>
    <s v="Norm"/>
    <x v="0"/>
    <s v="1Story"/>
    <n v="5"/>
    <x v="30"/>
    <n v="2000"/>
    <s v="Gable"/>
    <s v="CompShg"/>
    <s v="MetalSd"/>
    <s v="TA"/>
    <s v="CBlock"/>
    <s v="TA"/>
    <s v="No"/>
    <n v="833"/>
    <s v="Ex"/>
    <s v="Y"/>
    <n v="833"/>
    <n v="0"/>
    <n v="1"/>
    <n v="2"/>
    <n v="1"/>
    <s v="Gd"/>
    <n v="4"/>
    <n v="0"/>
    <s v="NA"/>
    <s v="Detchd"/>
    <s v="Unf"/>
    <n v="1"/>
    <n v="326"/>
    <s v="TA"/>
    <s v="Y"/>
    <n v="0"/>
    <n v="0"/>
    <n v="0"/>
    <n v="0"/>
    <n v="0"/>
    <n v="0"/>
    <s v="NA"/>
    <s v="MnPrv"/>
    <n v="8"/>
    <x v="2"/>
    <s v="WD"/>
    <s v="Normal"/>
    <x v="528"/>
  </r>
  <r>
    <n v="1116"/>
    <n v="20"/>
    <x v="0"/>
    <n v="93"/>
    <n v="12085"/>
    <s v="Pave"/>
    <s v="Reg"/>
    <s v="Lvl"/>
    <s v="AllPub"/>
    <s v="Inside"/>
    <x v="10"/>
    <s v="Norm"/>
    <x v="0"/>
    <s v="1Story"/>
    <n v="8"/>
    <x v="22"/>
    <n v="2007"/>
    <s v="Hip"/>
    <s v="CompShg"/>
    <s v="VinylSd"/>
    <s v="Gd"/>
    <s v="PConc"/>
    <s v="Ex"/>
    <s v="No"/>
    <n v="1734"/>
    <s v="Ex"/>
    <s v="Y"/>
    <n v="1734"/>
    <n v="1"/>
    <n v="2"/>
    <n v="3"/>
    <n v="1"/>
    <s v="Ex"/>
    <n v="7"/>
    <n v="1"/>
    <s v="Gd"/>
    <s v="Attchd"/>
    <s v="RFn"/>
    <n v="3"/>
    <n v="928"/>
    <s v="TA"/>
    <s v="Y"/>
    <n v="0"/>
    <n v="0"/>
    <n v="0"/>
    <n v="0"/>
    <n v="0"/>
    <n v="0"/>
    <s v="NA"/>
    <s v="NA"/>
    <n v="11"/>
    <x v="1"/>
    <s v="New"/>
    <s v="Partial"/>
    <x v="189"/>
  </r>
  <r>
    <n v="1117"/>
    <n v="80"/>
    <x v="0"/>
    <s v="NA"/>
    <n v="7750"/>
    <s v="Pave"/>
    <s v="Reg"/>
    <s v="Lvl"/>
    <s v="AllPub"/>
    <s v="Inside"/>
    <x v="17"/>
    <s v="Norm"/>
    <x v="0"/>
    <s v="SLvl"/>
    <n v="8"/>
    <x v="20"/>
    <n v="2002"/>
    <s v="Hip"/>
    <s v="CompShg"/>
    <s v="VinylSd"/>
    <s v="Gd"/>
    <s v="PConc"/>
    <s v="Gd"/>
    <s v="No"/>
    <n v="408"/>
    <s v="Ex"/>
    <s v="Y"/>
    <n v="1419"/>
    <n v="1"/>
    <n v="2.2999999999999998"/>
    <n v="3"/>
    <n v="1"/>
    <s v="Gd"/>
    <n v="7"/>
    <n v="1"/>
    <s v="TA"/>
    <s v="BuiltIn"/>
    <s v="Fin"/>
    <n v="2"/>
    <n v="527"/>
    <s v="TA"/>
    <s v="Y"/>
    <n v="120"/>
    <n v="0"/>
    <n v="0"/>
    <n v="0"/>
    <n v="0"/>
    <n v="0"/>
    <s v="NA"/>
    <s v="NA"/>
    <n v="3"/>
    <x v="3"/>
    <s v="WD"/>
    <s v="Normal"/>
    <x v="570"/>
  </r>
  <r>
    <n v="1118"/>
    <n v="20"/>
    <x v="0"/>
    <n v="57"/>
    <n v="9764"/>
    <s v="Pave"/>
    <s v="IR1"/>
    <s v="Lvl"/>
    <s v="AllPub"/>
    <s v="FR2"/>
    <x v="9"/>
    <s v="Feedr"/>
    <x v="0"/>
    <s v="1Story"/>
    <n v="5"/>
    <x v="17"/>
    <n v="2003"/>
    <s v="Gable"/>
    <s v="CompShg"/>
    <s v="VinylSd"/>
    <s v="TA"/>
    <s v="CBlock"/>
    <s v="TA"/>
    <s v="No"/>
    <n v="894"/>
    <s v="Ex"/>
    <s v="Y"/>
    <n v="894"/>
    <n v="1"/>
    <n v="1"/>
    <n v="3"/>
    <n v="1"/>
    <s v="Gd"/>
    <n v="5"/>
    <n v="0"/>
    <s v="NA"/>
    <s v="Attchd"/>
    <s v="RFn"/>
    <n v="2"/>
    <n v="450"/>
    <s v="TA"/>
    <s v="Y"/>
    <n v="0"/>
    <n v="0"/>
    <n v="0"/>
    <n v="0"/>
    <n v="0"/>
    <n v="0"/>
    <s v="NA"/>
    <s v="NA"/>
    <n v="5"/>
    <x v="0"/>
    <s v="WD"/>
    <s v="Normal"/>
    <x v="52"/>
  </r>
  <r>
    <n v="1119"/>
    <n v="80"/>
    <x v="0"/>
    <n v="85"/>
    <n v="13825"/>
    <s v="Pave"/>
    <s v="Reg"/>
    <s v="Lvl"/>
    <s v="AllPub"/>
    <s v="Inside"/>
    <x v="9"/>
    <s v="Norm"/>
    <x v="0"/>
    <s v="SLvl"/>
    <n v="5"/>
    <x v="18"/>
    <n v="1987"/>
    <s v="Gable"/>
    <s v="CompShg"/>
    <s v="MetalSd"/>
    <s v="TA"/>
    <s v="CBlock"/>
    <s v="TA"/>
    <s v="No"/>
    <n v="533"/>
    <s v="TA"/>
    <s v="Y"/>
    <n v="1601"/>
    <n v="0.3"/>
    <n v="1"/>
    <n v="3"/>
    <n v="1"/>
    <s v="TA"/>
    <n v="6"/>
    <n v="0"/>
    <s v="NA"/>
    <s v="BuiltIn"/>
    <s v="RFn"/>
    <n v="1"/>
    <n v="300"/>
    <s v="TA"/>
    <s v="Y"/>
    <n v="280"/>
    <n v="34"/>
    <n v="0"/>
    <n v="0"/>
    <n v="0"/>
    <n v="0"/>
    <s v="NA"/>
    <s v="NA"/>
    <n v="12"/>
    <x v="0"/>
    <s v="WD"/>
    <s v="Normal"/>
    <x v="3"/>
  </r>
  <r>
    <n v="1120"/>
    <n v="20"/>
    <x v="0"/>
    <n v="70"/>
    <n v="7560"/>
    <s v="Pave"/>
    <s v="Reg"/>
    <s v="Lvl"/>
    <s v="AllPub"/>
    <s v="Inside"/>
    <x v="11"/>
    <s v="Norm"/>
    <x v="0"/>
    <s v="1Story"/>
    <n v="5"/>
    <x v="28"/>
    <n v="1959"/>
    <s v="Gable"/>
    <s v="CompShg"/>
    <s v="Wd Sdng"/>
    <s v="TA"/>
    <s v="CBlock"/>
    <s v="TA"/>
    <s v="No"/>
    <n v="1040"/>
    <s v="TA"/>
    <s v="Y"/>
    <n v="1040"/>
    <n v="0"/>
    <n v="1"/>
    <n v="3"/>
    <n v="1"/>
    <s v="TA"/>
    <n v="6"/>
    <n v="0"/>
    <s v="NA"/>
    <s v="Attchd"/>
    <s v="RFn"/>
    <n v="1"/>
    <n v="286"/>
    <s v="TA"/>
    <s v="Y"/>
    <n v="140"/>
    <n v="0"/>
    <n v="252"/>
    <n v="0"/>
    <n v="0"/>
    <n v="0"/>
    <s v="NA"/>
    <s v="GdWo"/>
    <n v="7"/>
    <x v="2"/>
    <s v="WD"/>
    <s v="Normal"/>
    <x v="571"/>
  </r>
  <r>
    <n v="1121"/>
    <n v="30"/>
    <x v="1"/>
    <n v="59"/>
    <n v="8263"/>
    <s v="Pave"/>
    <s v="Reg"/>
    <s v="Bnk"/>
    <s v="AllPub"/>
    <s v="Inside"/>
    <x v="13"/>
    <s v="Norm"/>
    <x v="0"/>
    <s v="1Story"/>
    <n v="6"/>
    <x v="26"/>
    <n v="1950"/>
    <s v="Gable"/>
    <s v="CompShg"/>
    <s v="BrkFace"/>
    <s v="TA"/>
    <s v="BrkTil"/>
    <s v="TA"/>
    <s v="No"/>
    <n v="1012"/>
    <s v="TA"/>
    <s v="Y"/>
    <n v="1012"/>
    <n v="0"/>
    <n v="1"/>
    <n v="2"/>
    <n v="1"/>
    <s v="TA"/>
    <n v="6"/>
    <n v="1"/>
    <s v="Gd"/>
    <s v="Detchd"/>
    <s v="Unf"/>
    <n v="1"/>
    <n v="308"/>
    <s v="TA"/>
    <s v="Y"/>
    <n v="0"/>
    <n v="22"/>
    <n v="112"/>
    <n v="0"/>
    <n v="0"/>
    <n v="0"/>
    <s v="NA"/>
    <s v="MnPrv"/>
    <n v="5"/>
    <x v="1"/>
    <s v="WD"/>
    <s v="Normal"/>
    <x v="572"/>
  </r>
  <r>
    <n v="1122"/>
    <n v="20"/>
    <x v="0"/>
    <n v="84"/>
    <n v="10084"/>
    <s v="Pave"/>
    <s v="Reg"/>
    <s v="Lvl"/>
    <s v="AllPub"/>
    <s v="Inside"/>
    <x v="0"/>
    <s v="Norm"/>
    <x v="0"/>
    <s v="1Story"/>
    <n v="7"/>
    <x v="11"/>
    <n v="2006"/>
    <s v="Gable"/>
    <s v="CompShg"/>
    <s v="VinylSd"/>
    <s v="Gd"/>
    <s v="PConc"/>
    <s v="Gd"/>
    <s v="Av"/>
    <n v="1552"/>
    <s v="Ex"/>
    <s v="Y"/>
    <n v="1552"/>
    <n v="0"/>
    <n v="2"/>
    <n v="3"/>
    <n v="1"/>
    <s v="Gd"/>
    <n v="7"/>
    <n v="0"/>
    <s v="NA"/>
    <s v="Attchd"/>
    <s v="RFn"/>
    <n v="3"/>
    <n v="782"/>
    <s v="TA"/>
    <s v="Y"/>
    <n v="144"/>
    <n v="20"/>
    <n v="0"/>
    <n v="0"/>
    <n v="0"/>
    <n v="0"/>
    <s v="NA"/>
    <s v="NA"/>
    <n v="7"/>
    <x v="2"/>
    <s v="New"/>
    <s v="Partial"/>
    <x v="573"/>
  </r>
  <r>
    <n v="1123"/>
    <n v="20"/>
    <x v="0"/>
    <s v="NA"/>
    <n v="8926"/>
    <s v="Pave"/>
    <s v="IR1"/>
    <s v="Lvl"/>
    <s v="AllPub"/>
    <s v="Corner"/>
    <x v="15"/>
    <s v="Norm"/>
    <x v="0"/>
    <s v="1Story"/>
    <n v="4"/>
    <x v="46"/>
    <n v="1956"/>
    <s v="Gable"/>
    <s v="CompShg"/>
    <s v="AsbShng"/>
    <s v="TA"/>
    <s v="CBlock"/>
    <s v="TA"/>
    <s v="No"/>
    <n v="672"/>
    <s v="Ex"/>
    <s v="Y"/>
    <n v="960"/>
    <n v="0"/>
    <n v="1"/>
    <n v="3"/>
    <n v="1"/>
    <s v="TA"/>
    <n v="5"/>
    <n v="0"/>
    <s v="NA"/>
    <s v="Basment"/>
    <s v="Unf"/>
    <n v="1"/>
    <n v="288"/>
    <s v="TA"/>
    <s v="Y"/>
    <n v="64"/>
    <n v="0"/>
    <n v="0"/>
    <n v="160"/>
    <n v="0"/>
    <n v="0"/>
    <s v="NA"/>
    <s v="MnPrv"/>
    <n v="10"/>
    <x v="3"/>
    <s v="COD"/>
    <s v="Abnorml"/>
    <x v="162"/>
  </r>
  <r>
    <n v="1124"/>
    <n v="20"/>
    <x v="0"/>
    <n v="50"/>
    <n v="9405"/>
    <s v="Pave"/>
    <s v="Reg"/>
    <s v="Lvl"/>
    <s v="AllPub"/>
    <s v="Inside"/>
    <x v="15"/>
    <s v="Norm"/>
    <x v="0"/>
    <s v="1Story"/>
    <n v="5"/>
    <x v="81"/>
    <n v="2008"/>
    <s v="Hip"/>
    <s v="CompShg"/>
    <s v="VinylSd"/>
    <s v="TA"/>
    <s v="CBlock"/>
    <s v="TA"/>
    <s v="No"/>
    <n v="698"/>
    <s v="Ex"/>
    <s v="Y"/>
    <n v="698"/>
    <n v="0.3"/>
    <n v="1"/>
    <n v="2"/>
    <n v="1"/>
    <s v="TA"/>
    <n v="4"/>
    <n v="0"/>
    <s v="NA"/>
    <s v="NA"/>
    <s v="NA"/>
    <n v="0"/>
    <n v="0"/>
    <s v="NA"/>
    <s v="Y"/>
    <n v="0"/>
    <n v="200"/>
    <n v="0"/>
    <n v="0"/>
    <n v="0"/>
    <n v="0"/>
    <s v="NA"/>
    <s v="NA"/>
    <n v="6"/>
    <x v="3"/>
    <s v="WD"/>
    <s v="Normal"/>
    <x v="9"/>
  </r>
  <r>
    <n v="1125"/>
    <n v="80"/>
    <x v="0"/>
    <s v="NA"/>
    <n v="9125"/>
    <s v="Pave"/>
    <s v="IR1"/>
    <s v="Lvl"/>
    <s v="AllPub"/>
    <s v="Inside"/>
    <x v="17"/>
    <s v="Norm"/>
    <x v="0"/>
    <s v="SLvl"/>
    <n v="7"/>
    <x v="86"/>
    <n v="1992"/>
    <s v="Gable"/>
    <s v="CompShg"/>
    <s v="HdBoard"/>
    <s v="TA"/>
    <s v="PConc"/>
    <s v="Gd"/>
    <s v="No"/>
    <n v="384"/>
    <s v="Gd"/>
    <s v="Y"/>
    <n v="1482"/>
    <n v="0"/>
    <n v="2.2999999999999998"/>
    <n v="3"/>
    <n v="1"/>
    <s v="Gd"/>
    <n v="7"/>
    <n v="1"/>
    <s v="TA"/>
    <s v="Attchd"/>
    <s v="Fin"/>
    <n v="2"/>
    <n v="392"/>
    <s v="TA"/>
    <s v="Y"/>
    <n v="100"/>
    <n v="25"/>
    <n v="0"/>
    <n v="0"/>
    <n v="0"/>
    <n v="0"/>
    <s v="NA"/>
    <s v="NA"/>
    <n v="7"/>
    <x v="1"/>
    <s v="WD"/>
    <s v="Normal"/>
    <x v="574"/>
  </r>
  <r>
    <n v="1126"/>
    <n v="20"/>
    <x v="0"/>
    <n v="60"/>
    <n v="10434"/>
    <s v="Pave"/>
    <s v="Reg"/>
    <s v="Lvl"/>
    <s v="AllPub"/>
    <s v="Inside"/>
    <x v="11"/>
    <s v="Norm"/>
    <x v="0"/>
    <s v="1Story"/>
    <n v="4"/>
    <x v="32"/>
    <n v="1955"/>
    <s v="Gable"/>
    <s v="CompShg"/>
    <s v="Plywood"/>
    <s v="TA"/>
    <s v="CBlock"/>
    <s v="TA"/>
    <s v="No"/>
    <n v="1005"/>
    <s v="TA"/>
    <s v="Y"/>
    <n v="1005"/>
    <n v="0"/>
    <n v="1"/>
    <n v="2"/>
    <n v="1"/>
    <s v="Fa"/>
    <n v="5"/>
    <n v="1"/>
    <s v="TA"/>
    <s v="Detchd"/>
    <s v="Unf"/>
    <n v="2"/>
    <n v="672"/>
    <s v="Fa"/>
    <s v="Y"/>
    <n v="0"/>
    <n v="0"/>
    <n v="0"/>
    <n v="0"/>
    <n v="0"/>
    <n v="0"/>
    <s v="NA"/>
    <s v="NA"/>
    <n v="11"/>
    <x v="3"/>
    <s v="WD"/>
    <s v="Normal"/>
    <x v="99"/>
  </r>
  <r>
    <n v="1127"/>
    <n v="120"/>
    <x v="0"/>
    <n v="53"/>
    <n v="3684"/>
    <s v="Pave"/>
    <s v="Reg"/>
    <s v="Lvl"/>
    <s v="AllPub"/>
    <s v="Inside"/>
    <x v="21"/>
    <s v="Norm"/>
    <x v="3"/>
    <s v="1Story"/>
    <n v="7"/>
    <x v="22"/>
    <n v="2007"/>
    <s v="Hip"/>
    <s v="CompShg"/>
    <s v="VinylSd"/>
    <s v="Gd"/>
    <s v="PConc"/>
    <s v="Gd"/>
    <s v="No"/>
    <n v="1373"/>
    <s v="Ex"/>
    <s v="Y"/>
    <n v="1555"/>
    <n v="0"/>
    <n v="2"/>
    <n v="2"/>
    <n v="1"/>
    <s v="Gd"/>
    <n v="7"/>
    <n v="1"/>
    <s v="TA"/>
    <s v="Attchd"/>
    <s v="Fin"/>
    <n v="3"/>
    <n v="660"/>
    <s v="TA"/>
    <s v="Y"/>
    <n v="143"/>
    <n v="20"/>
    <n v="0"/>
    <n v="0"/>
    <n v="0"/>
    <n v="0"/>
    <s v="NA"/>
    <s v="NA"/>
    <n v="6"/>
    <x v="3"/>
    <s v="WD"/>
    <s v="Normal"/>
    <x v="80"/>
  </r>
  <r>
    <n v="1128"/>
    <n v="20"/>
    <x v="0"/>
    <n v="182"/>
    <n v="14572"/>
    <s v="Pave"/>
    <s v="IR3"/>
    <s v="Lvl"/>
    <s v="AllPub"/>
    <s v="Corner"/>
    <x v="17"/>
    <s v="Norm"/>
    <x v="0"/>
    <s v="1Story"/>
    <n v="7"/>
    <x v="6"/>
    <n v="2004"/>
    <s v="Hip"/>
    <s v="CompShg"/>
    <s v="VinylSd"/>
    <s v="Gd"/>
    <s v="PConc"/>
    <s v="Gd"/>
    <s v="Av"/>
    <n v="1530"/>
    <s v="Ex"/>
    <s v="Y"/>
    <n v="1530"/>
    <n v="1"/>
    <n v="2"/>
    <n v="3"/>
    <n v="1"/>
    <s v="Gd"/>
    <n v="7"/>
    <n v="1"/>
    <s v="Gd"/>
    <s v="Attchd"/>
    <s v="Fin"/>
    <n v="3"/>
    <n v="630"/>
    <s v="TA"/>
    <s v="Y"/>
    <n v="144"/>
    <n v="36"/>
    <n v="0"/>
    <n v="0"/>
    <n v="0"/>
    <n v="0"/>
    <s v="NA"/>
    <s v="NA"/>
    <n v="11"/>
    <x v="1"/>
    <s v="WD"/>
    <s v="Family"/>
    <x v="575"/>
  </r>
  <r>
    <n v="1129"/>
    <n v="60"/>
    <x v="0"/>
    <n v="59"/>
    <n v="11796"/>
    <s v="Pave"/>
    <s v="IR1"/>
    <s v="Lvl"/>
    <s v="AllPub"/>
    <s v="Inside"/>
    <x v="17"/>
    <s v="Norm"/>
    <x v="0"/>
    <s v="2Story"/>
    <n v="7"/>
    <x v="6"/>
    <n v="2005"/>
    <s v="Gable"/>
    <s v="CompShg"/>
    <s v="VinylSd"/>
    <s v="Gd"/>
    <s v="PConc"/>
    <s v="Gd"/>
    <s v="Av"/>
    <n v="847"/>
    <s v="Ex"/>
    <s v="Y"/>
    <n v="1959"/>
    <n v="0"/>
    <n v="2.2999999999999998"/>
    <n v="4"/>
    <n v="1"/>
    <s v="Gd"/>
    <n v="8"/>
    <n v="1"/>
    <s v="Gd"/>
    <s v="BuiltIn"/>
    <s v="Fin"/>
    <n v="2"/>
    <n v="434"/>
    <s v="TA"/>
    <s v="Y"/>
    <n v="100"/>
    <n v="48"/>
    <n v="0"/>
    <n v="0"/>
    <n v="0"/>
    <n v="0"/>
    <s v="NA"/>
    <s v="NA"/>
    <n v="7"/>
    <x v="1"/>
    <s v="WD"/>
    <s v="Normal"/>
    <x v="141"/>
  </r>
  <r>
    <n v="1130"/>
    <n v="90"/>
    <x v="1"/>
    <n v="60"/>
    <n v="7200"/>
    <s v="Pave"/>
    <s v="Reg"/>
    <s v="Lvl"/>
    <s v="AllPub"/>
    <s v="Inside"/>
    <x v="7"/>
    <s v="Norm"/>
    <x v="2"/>
    <s v="SFoyer"/>
    <n v="5"/>
    <x v="84"/>
    <n v="1980"/>
    <s v="Gable"/>
    <s v="CompShg"/>
    <s v="MetalSd"/>
    <s v="TA"/>
    <s v="CBlock"/>
    <s v="Gd"/>
    <s v="Gd"/>
    <n v="936"/>
    <s v="TA"/>
    <s v="Y"/>
    <n v="936"/>
    <n v="1"/>
    <n v="1"/>
    <n v="2"/>
    <n v="1"/>
    <s v="TA"/>
    <n v="4"/>
    <n v="0"/>
    <s v="NA"/>
    <s v="Detchd"/>
    <s v="Unf"/>
    <n v="2"/>
    <n v="672"/>
    <s v="TA"/>
    <s v="Y"/>
    <n v="49"/>
    <n v="0"/>
    <n v="0"/>
    <n v="0"/>
    <n v="0"/>
    <n v="0"/>
    <s v="NA"/>
    <s v="NA"/>
    <n v="8"/>
    <x v="1"/>
    <s v="WD"/>
    <s v="Normal"/>
    <x v="3"/>
  </r>
  <r>
    <n v="1131"/>
    <n v="50"/>
    <x v="0"/>
    <n v="65"/>
    <n v="7804"/>
    <s v="Pave"/>
    <s v="Reg"/>
    <s v="Lvl"/>
    <s v="AllPub"/>
    <s v="Inside"/>
    <x v="23"/>
    <s v="Norm"/>
    <x v="0"/>
    <s v="1.5Fin"/>
    <n v="4"/>
    <x v="89"/>
    <n v="1950"/>
    <s v="Gable"/>
    <s v="CompShg"/>
    <s v="Plywood"/>
    <s v="TA"/>
    <s v="BrkTil"/>
    <s v="TA"/>
    <s v="No"/>
    <n v="1122"/>
    <s v="TA"/>
    <s v="Y"/>
    <n v="1981"/>
    <n v="1"/>
    <n v="2"/>
    <n v="4"/>
    <n v="1"/>
    <s v="Gd"/>
    <n v="7"/>
    <n v="2"/>
    <s v="TA"/>
    <s v="Detchd"/>
    <s v="Unf"/>
    <n v="2"/>
    <n v="576"/>
    <s v="TA"/>
    <s v="Y"/>
    <n v="431"/>
    <n v="44"/>
    <n v="0"/>
    <n v="0"/>
    <n v="0"/>
    <n v="0"/>
    <s v="NA"/>
    <s v="MnPrv"/>
    <n v="12"/>
    <x v="3"/>
    <s v="WD"/>
    <s v="Normal"/>
    <x v="152"/>
  </r>
  <r>
    <n v="1132"/>
    <n v="20"/>
    <x v="0"/>
    <n v="63"/>
    <n v="10712"/>
    <s v="Pave"/>
    <s v="Reg"/>
    <s v="Lvl"/>
    <s v="AllPub"/>
    <s v="Inside"/>
    <x v="4"/>
    <s v="Norm"/>
    <x v="0"/>
    <s v="1Story"/>
    <n v="5"/>
    <x v="50"/>
    <n v="1992"/>
    <s v="Gable"/>
    <s v="CompShg"/>
    <s v="HdBoard"/>
    <s v="TA"/>
    <s v="PConc"/>
    <s v="Gd"/>
    <s v="Mn"/>
    <n v="974"/>
    <s v="TA"/>
    <s v="Y"/>
    <n v="974"/>
    <n v="0"/>
    <n v="1"/>
    <n v="3"/>
    <n v="1"/>
    <s v="TA"/>
    <n v="5"/>
    <n v="0"/>
    <s v="NA"/>
    <s v="NA"/>
    <s v="NA"/>
    <n v="0"/>
    <n v="0"/>
    <s v="NA"/>
    <s v="Y"/>
    <n v="0"/>
    <n v="28"/>
    <n v="0"/>
    <n v="0"/>
    <n v="0"/>
    <n v="0"/>
    <s v="NA"/>
    <s v="MnPrv"/>
    <n v="9"/>
    <x v="1"/>
    <s v="Oth"/>
    <s v="Abnorml"/>
    <x v="437"/>
  </r>
  <r>
    <n v="1133"/>
    <n v="70"/>
    <x v="1"/>
    <n v="90"/>
    <n v="9900"/>
    <s v="Pave"/>
    <s v="Reg"/>
    <s v="Lvl"/>
    <s v="AllPub"/>
    <s v="Inside"/>
    <x v="7"/>
    <s v="Norm"/>
    <x v="0"/>
    <s v="2Story"/>
    <n v="6"/>
    <x v="88"/>
    <n v="1950"/>
    <s v="Gable"/>
    <s v="CompShg"/>
    <s v="Wd Sdng"/>
    <s v="TA"/>
    <s v="BrkTil"/>
    <s v="TA"/>
    <s v="Mn"/>
    <n v="1008"/>
    <s v="TA"/>
    <s v="Y"/>
    <n v="2210"/>
    <n v="0"/>
    <n v="2"/>
    <n v="5"/>
    <n v="1"/>
    <s v="Fa"/>
    <n v="8"/>
    <n v="0"/>
    <s v="NA"/>
    <s v="Detchd"/>
    <s v="Unf"/>
    <n v="1"/>
    <n v="205"/>
    <s v="Fa"/>
    <s v="N"/>
    <n v="0"/>
    <n v="48"/>
    <n v="0"/>
    <n v="0"/>
    <n v="0"/>
    <n v="0"/>
    <s v="NA"/>
    <s v="NA"/>
    <n v="5"/>
    <x v="1"/>
    <s v="WD"/>
    <s v="Normal"/>
    <x v="508"/>
  </r>
  <r>
    <n v="1134"/>
    <n v="60"/>
    <x v="0"/>
    <n v="80"/>
    <n v="9828"/>
    <s v="Pave"/>
    <s v="IR1"/>
    <s v="Lvl"/>
    <s v="AllPub"/>
    <s v="Inside"/>
    <x v="12"/>
    <s v="Norm"/>
    <x v="0"/>
    <s v="2Story"/>
    <n v="8"/>
    <x v="49"/>
    <n v="1995"/>
    <s v="Gable"/>
    <s v="CompShg"/>
    <s v="VinylSd"/>
    <s v="Gd"/>
    <s v="PConc"/>
    <s v="Gd"/>
    <s v="No"/>
    <n v="1128"/>
    <s v="Ex"/>
    <s v="Y"/>
    <n v="2020"/>
    <n v="0"/>
    <n v="2.2999999999999998"/>
    <n v="3"/>
    <n v="1"/>
    <s v="Gd"/>
    <n v="8"/>
    <n v="1"/>
    <s v="TA"/>
    <s v="Attchd"/>
    <s v="RFn"/>
    <n v="2"/>
    <n v="466"/>
    <s v="TA"/>
    <s v="Y"/>
    <n v="0"/>
    <n v="155"/>
    <n v="0"/>
    <n v="0"/>
    <n v="0"/>
    <n v="0"/>
    <s v="NA"/>
    <s v="NA"/>
    <n v="6"/>
    <x v="3"/>
    <s v="WD"/>
    <s v="Normal"/>
    <x v="576"/>
  </r>
  <r>
    <n v="1135"/>
    <n v="60"/>
    <x v="0"/>
    <n v="57"/>
    <n v="8773"/>
    <s v="Pave"/>
    <s v="IR1"/>
    <s v="HLS"/>
    <s v="AllPub"/>
    <s v="Inside"/>
    <x v="17"/>
    <s v="Norm"/>
    <x v="0"/>
    <s v="2Story"/>
    <n v="6"/>
    <x v="35"/>
    <n v="1997"/>
    <s v="Gable"/>
    <s v="CompShg"/>
    <s v="VinylSd"/>
    <s v="TA"/>
    <s v="PConc"/>
    <s v="Gd"/>
    <s v="Av"/>
    <n v="916"/>
    <s v="Gd"/>
    <s v="Y"/>
    <n v="1600"/>
    <n v="0"/>
    <n v="2.2999999999999998"/>
    <n v="3"/>
    <n v="1"/>
    <s v="TA"/>
    <n v="7"/>
    <n v="1"/>
    <s v="TA"/>
    <s v="Attchd"/>
    <s v="Fin"/>
    <n v="2"/>
    <n v="460"/>
    <s v="TA"/>
    <s v="Y"/>
    <n v="100"/>
    <n v="38"/>
    <n v="0"/>
    <n v="0"/>
    <n v="0"/>
    <n v="0"/>
    <s v="NA"/>
    <s v="NA"/>
    <n v="8"/>
    <x v="1"/>
    <s v="WD"/>
    <s v="Normal"/>
    <x v="486"/>
  </r>
  <r>
    <n v="1136"/>
    <n v="30"/>
    <x v="1"/>
    <n v="60"/>
    <n v="6180"/>
    <s v="Pave"/>
    <s v="Reg"/>
    <s v="Lvl"/>
    <s v="AllPub"/>
    <s v="Corner"/>
    <x v="8"/>
    <s v="Norm"/>
    <x v="0"/>
    <s v="1Story"/>
    <n v="6"/>
    <x v="69"/>
    <n v="1950"/>
    <s v="Gable"/>
    <s v="CompShg"/>
    <s v="Wd Sdng"/>
    <s v="TA"/>
    <s v="BrkTil"/>
    <s v="TA"/>
    <s v="No"/>
    <n v="960"/>
    <s v="TA"/>
    <s v="N"/>
    <n v="986"/>
    <n v="0"/>
    <n v="1"/>
    <n v="2"/>
    <n v="1"/>
    <s v="TA"/>
    <n v="5"/>
    <n v="1"/>
    <s v="Gd"/>
    <s v="Detchd"/>
    <s v="Unf"/>
    <n v="1"/>
    <n v="180"/>
    <s v="TA"/>
    <s v="Y"/>
    <n v="0"/>
    <n v="128"/>
    <n v="0"/>
    <n v="0"/>
    <n v="0"/>
    <n v="0"/>
    <s v="NA"/>
    <s v="NA"/>
    <n v="5"/>
    <x v="1"/>
    <s v="WD"/>
    <s v="Normal"/>
    <x v="452"/>
  </r>
  <r>
    <n v="1137"/>
    <n v="50"/>
    <x v="0"/>
    <n v="80"/>
    <n v="9600"/>
    <s v="Pave"/>
    <s v="Reg"/>
    <s v="Lvl"/>
    <s v="AllPub"/>
    <s v="Inside"/>
    <x v="11"/>
    <s v="Norm"/>
    <x v="0"/>
    <s v="1.5Fin"/>
    <n v="6"/>
    <x v="52"/>
    <n v="1950"/>
    <s v="Gable"/>
    <s v="CompShg"/>
    <s v="VinylSd"/>
    <s v="TA"/>
    <s v="CBlock"/>
    <s v="TA"/>
    <s v="No"/>
    <n v="1032"/>
    <s v="TA"/>
    <s v="Y"/>
    <n v="1252"/>
    <n v="0"/>
    <n v="1"/>
    <n v="3"/>
    <n v="1"/>
    <s v="TA"/>
    <n v="6"/>
    <n v="0"/>
    <s v="NA"/>
    <s v="Attchd"/>
    <s v="Unf"/>
    <n v="1"/>
    <n v="288"/>
    <s v="TA"/>
    <s v="Y"/>
    <n v="0"/>
    <n v="0"/>
    <n v="96"/>
    <n v="0"/>
    <n v="0"/>
    <n v="0"/>
    <s v="NA"/>
    <s v="NA"/>
    <n v="4"/>
    <x v="0"/>
    <s v="WD"/>
    <s v="Abnorml"/>
    <x v="239"/>
  </r>
  <r>
    <n v="1138"/>
    <n v="50"/>
    <x v="0"/>
    <n v="54"/>
    <n v="6342"/>
    <s v="Pave"/>
    <s v="Reg"/>
    <s v="Lvl"/>
    <s v="AllPub"/>
    <s v="Inside"/>
    <x v="9"/>
    <s v="Feedr"/>
    <x v="0"/>
    <s v="1.5Fin"/>
    <n v="5"/>
    <x v="107"/>
    <n v="1996"/>
    <s v="Gable"/>
    <s v="CompShg"/>
    <s v="VinylSd"/>
    <s v="TA"/>
    <s v="CBlock"/>
    <s v="TA"/>
    <s v="No"/>
    <n v="780"/>
    <s v="Gd"/>
    <s v="N"/>
    <n v="1020"/>
    <n v="0"/>
    <n v="1"/>
    <n v="2"/>
    <n v="1"/>
    <s v="TA"/>
    <n v="6"/>
    <n v="0"/>
    <s v="NA"/>
    <s v="NA"/>
    <s v="NA"/>
    <n v="0"/>
    <n v="0"/>
    <s v="NA"/>
    <s v="N"/>
    <n v="0"/>
    <n v="0"/>
    <n v="176"/>
    <n v="0"/>
    <n v="0"/>
    <n v="0"/>
    <s v="NA"/>
    <s v="NA"/>
    <n v="5"/>
    <x v="4"/>
    <s v="WD"/>
    <s v="Normal"/>
    <x v="577"/>
  </r>
  <r>
    <n v="1139"/>
    <n v="20"/>
    <x v="0"/>
    <s v="NA"/>
    <n v="9819"/>
    <s v="Pave"/>
    <s v="IR1"/>
    <s v="Lvl"/>
    <s v="AllPub"/>
    <s v="Inside"/>
    <x v="4"/>
    <s v="Norm"/>
    <x v="0"/>
    <s v="1Story"/>
    <n v="6"/>
    <x v="54"/>
    <n v="1977"/>
    <s v="Gable"/>
    <s v="CompShg"/>
    <s v="ImStucc"/>
    <s v="TA"/>
    <s v="PConc"/>
    <s v="TA"/>
    <s v="Gd"/>
    <n v="1567"/>
    <s v="TA"/>
    <s v="Y"/>
    <n v="1567"/>
    <n v="1"/>
    <n v="2"/>
    <n v="2"/>
    <n v="1"/>
    <s v="Gd"/>
    <n v="5"/>
    <n v="2"/>
    <s v="TA"/>
    <s v="Attchd"/>
    <s v="RFn"/>
    <n v="2"/>
    <n v="714"/>
    <s v="TA"/>
    <s v="Y"/>
    <n v="264"/>
    <n v="32"/>
    <n v="0"/>
    <n v="0"/>
    <n v="0"/>
    <n v="0"/>
    <s v="NA"/>
    <s v="NA"/>
    <n v="5"/>
    <x v="3"/>
    <s v="WD"/>
    <s v="Normal"/>
    <x v="420"/>
  </r>
  <r>
    <n v="1140"/>
    <n v="30"/>
    <x v="0"/>
    <n v="98"/>
    <n v="8731"/>
    <s v="Pave"/>
    <s v="IR1"/>
    <s v="Lvl"/>
    <s v="AllPub"/>
    <s v="Inside"/>
    <x v="8"/>
    <s v="Norm"/>
    <x v="0"/>
    <s v="1Story"/>
    <n v="5"/>
    <x v="26"/>
    <n v="1950"/>
    <s v="Gable"/>
    <s v="CompShg"/>
    <s v="Stucco"/>
    <s v="TA"/>
    <s v="BrkTil"/>
    <s v="TA"/>
    <s v="No"/>
    <n v="915"/>
    <s v="TA"/>
    <s v="Y"/>
    <n v="1167"/>
    <n v="0"/>
    <n v="1"/>
    <n v="3"/>
    <n v="1"/>
    <s v="TA"/>
    <n v="6"/>
    <n v="1"/>
    <s v="Gd"/>
    <s v="Detchd"/>
    <s v="Unf"/>
    <n v="2"/>
    <n v="495"/>
    <s v="TA"/>
    <s v="Y"/>
    <n v="0"/>
    <n v="0"/>
    <n v="216"/>
    <n v="126"/>
    <n v="0"/>
    <n v="0"/>
    <s v="NA"/>
    <s v="NA"/>
    <n v="5"/>
    <x v="1"/>
    <s v="WD"/>
    <s v="Normal"/>
    <x v="12"/>
  </r>
  <r>
    <n v="1141"/>
    <n v="20"/>
    <x v="0"/>
    <n v="60"/>
    <n v="7350"/>
    <s v="Pave"/>
    <s v="Reg"/>
    <s v="Lvl"/>
    <s v="AllPub"/>
    <s v="Corner"/>
    <x v="11"/>
    <s v="Norm"/>
    <x v="0"/>
    <s v="1Story"/>
    <n v="5"/>
    <x v="23"/>
    <n v="1951"/>
    <s v="Gable"/>
    <s v="CompShg"/>
    <s v="HdBoard"/>
    <s v="TA"/>
    <s v="CBlock"/>
    <s v="TA"/>
    <s v="Mn"/>
    <n v="952"/>
    <s v="TA"/>
    <s v="Y"/>
    <n v="952"/>
    <n v="1"/>
    <n v="1"/>
    <n v="2"/>
    <n v="1"/>
    <s v="TA"/>
    <n v="4"/>
    <n v="0"/>
    <s v="NA"/>
    <s v="Detchd"/>
    <s v="Unf"/>
    <n v="2"/>
    <n v="840"/>
    <s v="TA"/>
    <s v="Y"/>
    <n v="0"/>
    <n v="0"/>
    <n v="0"/>
    <n v="0"/>
    <n v="0"/>
    <n v="0"/>
    <s v="NA"/>
    <s v="NA"/>
    <n v="6"/>
    <x v="0"/>
    <s v="COD"/>
    <s v="Abnorml"/>
    <x v="19"/>
  </r>
  <r>
    <n v="1142"/>
    <n v="60"/>
    <x v="0"/>
    <s v="NA"/>
    <n v="10304"/>
    <s v="Pave"/>
    <s v="IR1"/>
    <s v="Lvl"/>
    <s v="AllPub"/>
    <s v="CulDSac"/>
    <x v="6"/>
    <s v="PosN"/>
    <x v="0"/>
    <s v="2Story"/>
    <n v="5"/>
    <x v="1"/>
    <n v="1976"/>
    <s v="Gable"/>
    <s v="CompShg"/>
    <s v="Plywood"/>
    <s v="TA"/>
    <s v="CBlock"/>
    <s v="TA"/>
    <s v="No"/>
    <n v="780"/>
    <s v="Ex"/>
    <s v="Y"/>
    <n v="1868"/>
    <n v="1"/>
    <n v="2.2999999999999998"/>
    <n v="4"/>
    <n v="1"/>
    <s v="Gd"/>
    <n v="9"/>
    <n v="1"/>
    <s v="TA"/>
    <s v="Attchd"/>
    <s v="Unf"/>
    <n v="2"/>
    <n v="484"/>
    <s v="TA"/>
    <s v="Y"/>
    <n v="448"/>
    <n v="96"/>
    <n v="0"/>
    <n v="0"/>
    <n v="0"/>
    <n v="0"/>
    <s v="NA"/>
    <s v="NA"/>
    <n v="10"/>
    <x v="3"/>
    <s v="WD"/>
    <s v="Normal"/>
    <x v="514"/>
  </r>
  <r>
    <n v="1143"/>
    <n v="60"/>
    <x v="0"/>
    <n v="77"/>
    <n v="9965"/>
    <s v="Pave"/>
    <s v="Reg"/>
    <s v="Lvl"/>
    <s v="AllPub"/>
    <s v="Inside"/>
    <x v="0"/>
    <s v="Norm"/>
    <x v="0"/>
    <s v="2Story"/>
    <n v="8"/>
    <x v="13"/>
    <n v="2007"/>
    <s v="Hip"/>
    <s v="CompShg"/>
    <s v="VinylSd"/>
    <s v="Gd"/>
    <s v="PConc"/>
    <s v="Ex"/>
    <s v="Gd"/>
    <n v="1466"/>
    <s v="Ex"/>
    <s v="Y"/>
    <n v="2828"/>
    <n v="1"/>
    <n v="3"/>
    <n v="4"/>
    <n v="1"/>
    <s v="Gd"/>
    <n v="11"/>
    <n v="1"/>
    <s v="TA"/>
    <s v="BuiltIn"/>
    <s v="RFn"/>
    <n v="3"/>
    <n v="1052"/>
    <s v="TA"/>
    <s v="Y"/>
    <n v="125"/>
    <n v="144"/>
    <n v="0"/>
    <n v="0"/>
    <n v="0"/>
    <n v="0"/>
    <s v="NA"/>
    <s v="NA"/>
    <n v="4"/>
    <x v="1"/>
    <s v="New"/>
    <s v="Partial"/>
    <x v="578"/>
  </r>
  <r>
    <n v="1144"/>
    <n v="20"/>
    <x v="0"/>
    <s v="NA"/>
    <n v="9000"/>
    <s v="Pave"/>
    <s v="Reg"/>
    <s v="Lvl"/>
    <s v="AllPub"/>
    <s v="Inside"/>
    <x v="9"/>
    <s v="Norm"/>
    <x v="0"/>
    <s v="1Story"/>
    <n v="5"/>
    <x v="28"/>
    <n v="1959"/>
    <s v="Gable"/>
    <s v="CompShg"/>
    <s v="Plywood"/>
    <s v="TA"/>
    <s v="CBlock"/>
    <s v="TA"/>
    <s v="No"/>
    <n v="1006"/>
    <s v="TA"/>
    <s v="Y"/>
    <n v="1006"/>
    <n v="0"/>
    <n v="1"/>
    <n v="3"/>
    <n v="1"/>
    <s v="TA"/>
    <n v="5"/>
    <n v="0"/>
    <s v="NA"/>
    <s v="NA"/>
    <s v="NA"/>
    <n v="0"/>
    <n v="0"/>
    <s v="NA"/>
    <s v="Y"/>
    <n v="0"/>
    <n v="24"/>
    <n v="0"/>
    <n v="0"/>
    <n v="0"/>
    <n v="0"/>
    <s v="NA"/>
    <s v="NA"/>
    <n v="7"/>
    <x v="0"/>
    <s v="WD"/>
    <s v="Normal"/>
    <x v="65"/>
  </r>
  <r>
    <n v="1145"/>
    <n v="190"/>
    <x v="0"/>
    <n v="60"/>
    <n v="12180"/>
    <s v="Pave"/>
    <s v="Reg"/>
    <s v="Lvl"/>
    <s v="AllPub"/>
    <s v="Inside"/>
    <x v="15"/>
    <s v="Norm"/>
    <x v="1"/>
    <s v="1.5Fin"/>
    <n v="4"/>
    <x v="71"/>
    <n v="1950"/>
    <s v="Gable"/>
    <s v="CompShg"/>
    <s v="MetalSd"/>
    <s v="TA"/>
    <s v="BrkTil"/>
    <s v="Gd"/>
    <s v="No"/>
    <n v="672"/>
    <s v="Fa"/>
    <s v="N"/>
    <n v="924"/>
    <n v="1"/>
    <n v="1"/>
    <n v="2"/>
    <n v="1"/>
    <s v="Fa"/>
    <n v="5"/>
    <n v="0"/>
    <s v="NA"/>
    <s v="Detchd"/>
    <s v="Unf"/>
    <n v="1"/>
    <n v="280"/>
    <s v="TA"/>
    <s v="Y"/>
    <n v="0"/>
    <n v="0"/>
    <n v="0"/>
    <n v="0"/>
    <n v="0"/>
    <n v="0"/>
    <s v="NA"/>
    <s v="MnPrv"/>
    <n v="7"/>
    <x v="4"/>
    <s v="WD"/>
    <s v="Normal"/>
    <x v="65"/>
  </r>
  <r>
    <n v="1146"/>
    <n v="50"/>
    <x v="1"/>
    <n v="52"/>
    <n v="6240"/>
    <s v="Pave"/>
    <s v="Reg"/>
    <s v="Lvl"/>
    <s v="AllPub"/>
    <s v="Inside"/>
    <x v="8"/>
    <s v="Norm"/>
    <x v="0"/>
    <s v="1.5Fin"/>
    <n v="5"/>
    <x v="89"/>
    <n v="1950"/>
    <s v="Gable"/>
    <s v="CompShg"/>
    <s v="MetalSd"/>
    <s v="TA"/>
    <s v="BrkTil"/>
    <s v="TA"/>
    <s v="No"/>
    <n v="1042"/>
    <s v="Ex"/>
    <s v="Y"/>
    <n v="1576"/>
    <n v="0"/>
    <n v="1"/>
    <n v="3"/>
    <n v="1"/>
    <s v="TA"/>
    <n v="8"/>
    <n v="1"/>
    <s v="Gd"/>
    <s v="Detchd"/>
    <s v="Unf"/>
    <n v="1"/>
    <n v="225"/>
    <s v="TA"/>
    <s v="Y"/>
    <n v="0"/>
    <n v="0"/>
    <n v="0"/>
    <n v="0"/>
    <n v="0"/>
    <n v="0"/>
    <s v="NA"/>
    <s v="NA"/>
    <n v="8"/>
    <x v="2"/>
    <s v="WD"/>
    <s v="Family"/>
    <x v="16"/>
  </r>
  <r>
    <n v="1147"/>
    <n v="20"/>
    <x v="0"/>
    <s v="NA"/>
    <n v="11200"/>
    <s v="Pave"/>
    <s v="Reg"/>
    <s v="Lvl"/>
    <s v="AllPub"/>
    <s v="Inside"/>
    <x v="12"/>
    <s v="Norm"/>
    <x v="0"/>
    <s v="1Story"/>
    <n v="6"/>
    <x v="55"/>
    <n v="1985"/>
    <s v="Gable"/>
    <s v="CompShg"/>
    <s v="Wd Shng"/>
    <s v="Gd"/>
    <s v="CBlock"/>
    <s v="Gd"/>
    <s v="No"/>
    <n v="1298"/>
    <s v="TA"/>
    <s v="Y"/>
    <n v="1298"/>
    <n v="1"/>
    <n v="2"/>
    <n v="3"/>
    <n v="1"/>
    <s v="Gd"/>
    <n v="5"/>
    <n v="1"/>
    <s v="TA"/>
    <s v="Attchd"/>
    <s v="Unf"/>
    <n v="2"/>
    <n v="403"/>
    <s v="TA"/>
    <s v="Y"/>
    <n v="165"/>
    <n v="26"/>
    <n v="0"/>
    <n v="0"/>
    <n v="0"/>
    <n v="0"/>
    <s v="NA"/>
    <s v="NA"/>
    <n v="5"/>
    <x v="2"/>
    <s v="WD"/>
    <s v="Normal"/>
    <x v="63"/>
  </r>
  <r>
    <n v="1148"/>
    <n v="70"/>
    <x v="0"/>
    <n v="75"/>
    <n v="12000"/>
    <s v="Pave"/>
    <s v="Reg"/>
    <s v="Bnk"/>
    <s v="AllPub"/>
    <s v="Inside"/>
    <x v="2"/>
    <s v="Norm"/>
    <x v="0"/>
    <s v="2Story"/>
    <n v="7"/>
    <x v="71"/>
    <n v="1950"/>
    <s v="Gable"/>
    <s v="CompShg"/>
    <s v="MetalSd"/>
    <s v="TA"/>
    <s v="CBlock"/>
    <s v="TA"/>
    <s v="No"/>
    <n v="704"/>
    <s v="Ex"/>
    <s v="Y"/>
    <n v="1564"/>
    <n v="0"/>
    <n v="1.3"/>
    <n v="3"/>
    <n v="1"/>
    <s v="Fa"/>
    <n v="7"/>
    <n v="1"/>
    <s v="Gd"/>
    <s v="Attchd"/>
    <s v="Unf"/>
    <n v="1"/>
    <n v="234"/>
    <s v="TA"/>
    <s v="Y"/>
    <n v="0"/>
    <n v="0"/>
    <n v="0"/>
    <n v="0"/>
    <n v="0"/>
    <n v="0"/>
    <s v="NA"/>
    <s v="NA"/>
    <n v="7"/>
    <x v="3"/>
    <s v="WD"/>
    <s v="Normal"/>
    <x v="579"/>
  </r>
  <r>
    <n v="1149"/>
    <n v="50"/>
    <x v="1"/>
    <s v="NA"/>
    <n v="5700"/>
    <s v="Pave"/>
    <s v="Reg"/>
    <s v="Lvl"/>
    <s v="AllPub"/>
    <s v="Inside"/>
    <x v="7"/>
    <s v="Norm"/>
    <x v="0"/>
    <s v="1.5Fin"/>
    <n v="7"/>
    <x v="69"/>
    <n v="1950"/>
    <s v="Gable"/>
    <s v="CompShg"/>
    <s v="Wd Sdng"/>
    <s v="TA"/>
    <s v="PConc"/>
    <s v="TA"/>
    <s v="No"/>
    <n v="572"/>
    <s v="TA"/>
    <s v="Y"/>
    <n v="1111"/>
    <n v="0"/>
    <n v="1"/>
    <n v="2"/>
    <n v="1"/>
    <s v="TA"/>
    <n v="5"/>
    <n v="1"/>
    <s v="Gd"/>
    <s v="Detchd"/>
    <s v="Unf"/>
    <n v="1"/>
    <n v="288"/>
    <s v="TA"/>
    <s v="Y"/>
    <n v="0"/>
    <n v="0"/>
    <n v="176"/>
    <n v="0"/>
    <n v="0"/>
    <n v="0"/>
    <s v="NA"/>
    <s v="NA"/>
    <n v="8"/>
    <x v="0"/>
    <s v="WD"/>
    <s v="Normal"/>
    <x v="580"/>
  </r>
  <r>
    <n v="1150"/>
    <n v="70"/>
    <x v="1"/>
    <n v="50"/>
    <n v="9000"/>
    <s v="Pave"/>
    <s v="Reg"/>
    <s v="Lvl"/>
    <s v="AllPub"/>
    <s v="Inside"/>
    <x v="7"/>
    <s v="Artery"/>
    <x v="0"/>
    <s v="2Story"/>
    <n v="7"/>
    <x v="26"/>
    <n v="1988"/>
    <s v="Hip"/>
    <s v="CompShg"/>
    <s v="VinylSd"/>
    <s v="TA"/>
    <s v="PConc"/>
    <s v="TA"/>
    <s v="No"/>
    <n v="650"/>
    <s v="Ex"/>
    <s v="Y"/>
    <n v="1482"/>
    <n v="0.3"/>
    <n v="1"/>
    <n v="3"/>
    <n v="1"/>
    <s v="TA"/>
    <n v="7"/>
    <n v="0"/>
    <s v="NA"/>
    <s v="Detchd"/>
    <s v="Unf"/>
    <n v="2"/>
    <n v="324"/>
    <s v="TA"/>
    <s v="Y"/>
    <n v="0"/>
    <n v="0"/>
    <n v="0"/>
    <n v="0"/>
    <n v="0"/>
    <n v="0"/>
    <s v="NA"/>
    <s v="NA"/>
    <n v="7"/>
    <x v="3"/>
    <s v="WD"/>
    <s v="Normal"/>
    <x v="5"/>
  </r>
  <r>
    <n v="1151"/>
    <n v="20"/>
    <x v="0"/>
    <n v="57"/>
    <n v="8280"/>
    <s v="Pave"/>
    <s v="IR1"/>
    <s v="Lvl"/>
    <s v="AllPub"/>
    <s v="Inside"/>
    <x v="11"/>
    <s v="Norm"/>
    <x v="0"/>
    <s v="1Story"/>
    <n v="6"/>
    <x v="52"/>
    <n v="1950"/>
    <s v="Gable"/>
    <s v="CompShg"/>
    <s v="BrkFace"/>
    <s v="TA"/>
    <s v="CBlock"/>
    <s v="TA"/>
    <s v="No"/>
    <n v="932"/>
    <s v="Ex"/>
    <s v="Y"/>
    <n v="932"/>
    <n v="0"/>
    <n v="1"/>
    <n v="2"/>
    <n v="1"/>
    <s v="Gd"/>
    <n v="4"/>
    <n v="1"/>
    <s v="Gd"/>
    <s v="Attchd"/>
    <s v="Unf"/>
    <n v="1"/>
    <n v="306"/>
    <s v="TA"/>
    <s v="Y"/>
    <n v="0"/>
    <n v="0"/>
    <n v="214"/>
    <n v="0"/>
    <n v="0"/>
    <n v="0"/>
    <s v="NA"/>
    <s v="GdPrv"/>
    <n v="11"/>
    <x v="1"/>
    <s v="WD"/>
    <s v="Normal"/>
    <x v="310"/>
  </r>
  <r>
    <n v="1152"/>
    <n v="20"/>
    <x v="0"/>
    <n v="134"/>
    <n v="17755"/>
    <s v="Pave"/>
    <s v="Reg"/>
    <s v="Lvl"/>
    <s v="AllPub"/>
    <s v="Inside"/>
    <x v="15"/>
    <s v="Norm"/>
    <x v="0"/>
    <s v="1Story"/>
    <n v="5"/>
    <x v="28"/>
    <n v="1959"/>
    <s v="Gable"/>
    <s v="CompShg"/>
    <s v="Plywood"/>
    <s v="TA"/>
    <s v="CBlock"/>
    <s v="TA"/>
    <s v="No"/>
    <n v="1466"/>
    <s v="TA"/>
    <s v="Y"/>
    <n v="1466"/>
    <n v="0"/>
    <n v="1.3"/>
    <n v="3"/>
    <n v="1"/>
    <s v="Fa"/>
    <n v="6"/>
    <n v="2"/>
    <s v="Gd"/>
    <s v="Attchd"/>
    <s v="Fin"/>
    <n v="2"/>
    <n v="528"/>
    <s v="TA"/>
    <s v="Y"/>
    <n v="0"/>
    <n v="140"/>
    <n v="0"/>
    <n v="100"/>
    <n v="0"/>
    <n v="0"/>
    <s v="NA"/>
    <s v="NA"/>
    <n v="11"/>
    <x v="2"/>
    <s v="WD"/>
    <s v="Normal"/>
    <x v="219"/>
  </r>
  <r>
    <n v="1153"/>
    <n v="20"/>
    <x v="0"/>
    <n v="90"/>
    <n v="14115"/>
    <s v="Pave"/>
    <s v="IR1"/>
    <s v="Lvl"/>
    <s v="AllPub"/>
    <s v="Inside"/>
    <x v="2"/>
    <s v="Norm"/>
    <x v="0"/>
    <s v="1Story"/>
    <n v="6"/>
    <x v="46"/>
    <n v="2004"/>
    <s v="Gable"/>
    <s v="CompShg"/>
    <s v="Stone"/>
    <s v="TA"/>
    <s v="PConc"/>
    <s v="TA"/>
    <s v="No"/>
    <n v="1073"/>
    <s v="Ex"/>
    <s v="Y"/>
    <n v="1811"/>
    <n v="0"/>
    <n v="1"/>
    <n v="2"/>
    <n v="1"/>
    <s v="Ex"/>
    <n v="6"/>
    <n v="1"/>
    <s v="Gd"/>
    <s v="Attchd"/>
    <s v="Fin"/>
    <n v="2"/>
    <n v="470"/>
    <s v="TA"/>
    <s v="Y"/>
    <n v="0"/>
    <n v="0"/>
    <n v="280"/>
    <n v="0"/>
    <n v="0"/>
    <n v="0"/>
    <s v="NA"/>
    <s v="NA"/>
    <n v="7"/>
    <x v="2"/>
    <s v="WD"/>
    <s v="Abnorml"/>
    <x v="22"/>
  </r>
  <r>
    <n v="1154"/>
    <n v="30"/>
    <x v="1"/>
    <s v="NA"/>
    <n v="5890"/>
    <s v="Pave"/>
    <s v="Reg"/>
    <s v="Lvl"/>
    <s v="AllPub"/>
    <s v="Corner"/>
    <x v="13"/>
    <s v="Norm"/>
    <x v="0"/>
    <s v="1Story"/>
    <n v="6"/>
    <x v="19"/>
    <n v="2007"/>
    <s v="Gable"/>
    <s v="CompShg"/>
    <s v="Wd Sdng"/>
    <s v="Gd"/>
    <s v="BrkTil"/>
    <s v="TA"/>
    <s v="Av"/>
    <n v="816"/>
    <s v="Ex"/>
    <s v="Y"/>
    <n v="816"/>
    <n v="0"/>
    <n v="1"/>
    <n v="2"/>
    <n v="1"/>
    <s v="TA"/>
    <n v="5"/>
    <n v="0"/>
    <s v="NA"/>
    <s v="Detchd"/>
    <s v="Unf"/>
    <n v="1"/>
    <n v="432"/>
    <s v="TA"/>
    <s v="Y"/>
    <n v="0"/>
    <n v="0"/>
    <n v="96"/>
    <n v="0"/>
    <n v="0"/>
    <n v="0"/>
    <s v="NA"/>
    <s v="NA"/>
    <n v="6"/>
    <x v="0"/>
    <s v="WD"/>
    <s v="Normal"/>
    <x v="200"/>
  </r>
  <r>
    <n v="1155"/>
    <n v="60"/>
    <x v="0"/>
    <s v="NA"/>
    <n v="13700"/>
    <s v="Pave"/>
    <s v="IR1"/>
    <s v="Lvl"/>
    <s v="AllPub"/>
    <s v="Inside"/>
    <x v="11"/>
    <s v="Norm"/>
    <x v="0"/>
    <s v="2Story"/>
    <n v="7"/>
    <x v="10"/>
    <n v="1988"/>
    <s v="Gable"/>
    <s v="CompShg"/>
    <s v="VinylSd"/>
    <s v="TA"/>
    <s v="CBlock"/>
    <s v="TA"/>
    <s v="Gd"/>
    <n v="864"/>
    <s v="TA"/>
    <s v="Y"/>
    <n v="1820"/>
    <n v="0"/>
    <n v="1.6"/>
    <n v="4"/>
    <n v="1"/>
    <s v="Gd"/>
    <n v="8"/>
    <n v="2"/>
    <s v="Gd"/>
    <s v="Attchd"/>
    <s v="Unf"/>
    <n v="2"/>
    <n v="492"/>
    <s v="TA"/>
    <s v="Y"/>
    <n v="60"/>
    <n v="84"/>
    <n v="0"/>
    <n v="273"/>
    <n v="0"/>
    <n v="0"/>
    <s v="NA"/>
    <s v="GdPrv"/>
    <n v="5"/>
    <x v="0"/>
    <s v="WD"/>
    <s v="Normal"/>
    <x v="581"/>
  </r>
  <r>
    <n v="1156"/>
    <n v="20"/>
    <x v="0"/>
    <n v="90"/>
    <n v="10768"/>
    <s v="Pave"/>
    <s v="IR1"/>
    <s v="Lvl"/>
    <s v="AllPub"/>
    <s v="Corner"/>
    <x v="1"/>
    <s v="Norm"/>
    <x v="0"/>
    <s v="1Story"/>
    <n v="5"/>
    <x v="1"/>
    <n v="2004"/>
    <s v="Gable"/>
    <s v="CompShg"/>
    <s v="Plywood"/>
    <s v="Gd"/>
    <s v="CBlock"/>
    <s v="Gd"/>
    <s v="Gd"/>
    <n v="1437"/>
    <s v="TA"/>
    <s v="Y"/>
    <n v="1437"/>
    <n v="1"/>
    <n v="2"/>
    <n v="3"/>
    <n v="1"/>
    <s v="Gd"/>
    <n v="6"/>
    <n v="1"/>
    <s v="Fa"/>
    <s v="Attchd"/>
    <s v="RFn"/>
    <n v="2"/>
    <n v="528"/>
    <s v="TA"/>
    <s v="Y"/>
    <n v="0"/>
    <n v="21"/>
    <n v="0"/>
    <n v="180"/>
    <n v="0"/>
    <n v="0"/>
    <s v="NA"/>
    <s v="NA"/>
    <n v="7"/>
    <x v="1"/>
    <s v="WD"/>
    <s v="Normal"/>
    <x v="582"/>
  </r>
  <r>
    <n v="1157"/>
    <n v="80"/>
    <x v="0"/>
    <n v="85"/>
    <n v="9350"/>
    <s v="Pave"/>
    <s v="Reg"/>
    <s v="Lvl"/>
    <s v="AllPub"/>
    <s v="Inside"/>
    <x v="11"/>
    <s v="Norm"/>
    <x v="0"/>
    <s v="SLvl"/>
    <n v="5"/>
    <x v="10"/>
    <n v="1999"/>
    <s v="Gable"/>
    <s v="CompShg"/>
    <s v="BrkFace"/>
    <s v="TA"/>
    <s v="PConc"/>
    <s v="TA"/>
    <s v="Gd"/>
    <n v="1219"/>
    <s v="Gd"/>
    <s v="Y"/>
    <n v="1265"/>
    <n v="0.3"/>
    <n v="2"/>
    <n v="3"/>
    <n v="1"/>
    <s v="Gd"/>
    <n v="6"/>
    <n v="1"/>
    <s v="Gd"/>
    <s v="Attchd"/>
    <s v="RFn"/>
    <n v="2"/>
    <n v="502"/>
    <s v="TA"/>
    <s v="Y"/>
    <n v="0"/>
    <n v="92"/>
    <n v="0"/>
    <n v="0"/>
    <n v="96"/>
    <n v="0"/>
    <s v="NA"/>
    <s v="MnPrv"/>
    <n v="10"/>
    <x v="0"/>
    <s v="WD"/>
    <s v="Normal"/>
    <x v="31"/>
  </r>
  <r>
    <n v="1158"/>
    <n v="120"/>
    <x v="0"/>
    <n v="34"/>
    <n v="5001"/>
    <s v="Pave"/>
    <s v="IR1"/>
    <s v="Lvl"/>
    <s v="AllPub"/>
    <s v="Inside"/>
    <x v="10"/>
    <s v="Norm"/>
    <x v="4"/>
    <s v="1Story"/>
    <n v="7"/>
    <x v="22"/>
    <n v="2008"/>
    <s v="Gable"/>
    <s v="CompShg"/>
    <s v="VinylSd"/>
    <s v="Gd"/>
    <s v="PConc"/>
    <s v="Gd"/>
    <s v="No"/>
    <n v="1314"/>
    <s v="Ex"/>
    <s v="Y"/>
    <n v="1314"/>
    <n v="1"/>
    <n v="2"/>
    <n v="2"/>
    <n v="1"/>
    <s v="Gd"/>
    <n v="6"/>
    <n v="1"/>
    <s v="Gd"/>
    <s v="Attchd"/>
    <s v="RFn"/>
    <n v="2"/>
    <n v="626"/>
    <s v="TA"/>
    <s v="Y"/>
    <n v="172"/>
    <n v="62"/>
    <n v="0"/>
    <n v="0"/>
    <n v="0"/>
    <n v="0"/>
    <s v="NA"/>
    <s v="NA"/>
    <n v="7"/>
    <x v="3"/>
    <s v="WD"/>
    <s v="Normal"/>
    <x v="22"/>
  </r>
  <r>
    <n v="1159"/>
    <n v="20"/>
    <x v="0"/>
    <n v="92"/>
    <n v="11932"/>
    <s v="Pave"/>
    <s v="Reg"/>
    <s v="Lvl"/>
    <s v="AllPub"/>
    <s v="FR2"/>
    <x v="5"/>
    <s v="Feedr"/>
    <x v="0"/>
    <s v="1Story"/>
    <n v="8"/>
    <x v="22"/>
    <n v="2008"/>
    <s v="Gable"/>
    <s v="CompShg"/>
    <s v="VinylSd"/>
    <s v="Gd"/>
    <s v="PConc"/>
    <s v="Gd"/>
    <s v="No"/>
    <n v="1580"/>
    <s v="Ex"/>
    <s v="Y"/>
    <n v="1580"/>
    <n v="0"/>
    <n v="2"/>
    <n v="3"/>
    <n v="1"/>
    <s v="Gd"/>
    <n v="7"/>
    <n v="0"/>
    <s v="NA"/>
    <s v="Attchd"/>
    <s v="RFn"/>
    <n v="3"/>
    <n v="830"/>
    <s v="TA"/>
    <s v="Y"/>
    <n v="0"/>
    <n v="24"/>
    <n v="0"/>
    <n v="0"/>
    <n v="0"/>
    <n v="0"/>
    <s v="NA"/>
    <s v="NA"/>
    <n v="6"/>
    <x v="0"/>
    <s v="ConLD"/>
    <s v="Partial"/>
    <x v="583"/>
  </r>
  <r>
    <n v="1160"/>
    <n v="60"/>
    <x v="0"/>
    <n v="76"/>
    <n v="9120"/>
    <s v="Pave"/>
    <s v="Reg"/>
    <s v="Lvl"/>
    <s v="AllPub"/>
    <s v="Inside"/>
    <x v="6"/>
    <s v="Norm"/>
    <x v="0"/>
    <s v="2Story"/>
    <n v="6"/>
    <x v="99"/>
    <n v="1974"/>
    <s v="Hip"/>
    <s v="CompShg"/>
    <s v="HdBoard"/>
    <s v="Gd"/>
    <s v="CBlock"/>
    <s v="TA"/>
    <s v="No"/>
    <n v="901"/>
    <s v="TA"/>
    <s v="Y"/>
    <n v="1876"/>
    <n v="0"/>
    <n v="2.2999999999999998"/>
    <n v="4"/>
    <n v="1"/>
    <s v="Gd"/>
    <n v="8"/>
    <n v="1"/>
    <s v="TA"/>
    <s v="Attchd"/>
    <s v="RFn"/>
    <n v="2"/>
    <n v="540"/>
    <s v="Gd"/>
    <s v="Y"/>
    <n v="0"/>
    <n v="69"/>
    <n v="0"/>
    <n v="0"/>
    <n v="0"/>
    <n v="0"/>
    <s v="NA"/>
    <s v="NA"/>
    <n v="7"/>
    <x v="0"/>
    <s v="WD"/>
    <s v="Normal"/>
    <x v="68"/>
  </r>
  <r>
    <n v="1161"/>
    <n v="160"/>
    <x v="0"/>
    <n v="24"/>
    <n v="2280"/>
    <s v="Pave"/>
    <s v="Reg"/>
    <s v="Lvl"/>
    <s v="AllPub"/>
    <s v="Inside"/>
    <x v="20"/>
    <s v="Norm"/>
    <x v="4"/>
    <s v="2Story"/>
    <n v="6"/>
    <x v="90"/>
    <n v="1978"/>
    <s v="Gable"/>
    <s v="CompShg"/>
    <s v="Brk Cmn"/>
    <s v="TA"/>
    <s v="CBlock"/>
    <s v="Gd"/>
    <s v="No"/>
    <n v="855"/>
    <s v="Fa"/>
    <s v="Y"/>
    <n v="1456"/>
    <n v="0"/>
    <n v="2.2999999999999998"/>
    <n v="3"/>
    <n v="1"/>
    <s v="TA"/>
    <n v="7"/>
    <n v="1"/>
    <s v="TA"/>
    <s v="Attchd"/>
    <s v="Unf"/>
    <n v="2"/>
    <n v="440"/>
    <s v="TA"/>
    <s v="Y"/>
    <n v="26"/>
    <n v="0"/>
    <n v="0"/>
    <n v="0"/>
    <n v="0"/>
    <n v="0"/>
    <s v="NA"/>
    <s v="NA"/>
    <n v="7"/>
    <x v="4"/>
    <s v="WD"/>
    <s v="Normal"/>
    <x v="363"/>
  </r>
  <r>
    <n v="1162"/>
    <n v="20"/>
    <x v="0"/>
    <s v="NA"/>
    <n v="14778"/>
    <s v="Pave"/>
    <s v="IR1"/>
    <s v="Low"/>
    <s v="AllPub"/>
    <s v="CulDSac"/>
    <x v="2"/>
    <s v="PosN"/>
    <x v="0"/>
    <s v="1Story"/>
    <n v="6"/>
    <x v="30"/>
    <n v="2006"/>
    <s v="Hip"/>
    <s v="CompShg"/>
    <s v="HdBoard"/>
    <s v="Gd"/>
    <s v="CBlock"/>
    <s v="TA"/>
    <s v="No"/>
    <n v="1296"/>
    <s v="Ex"/>
    <s v="Y"/>
    <n v="1640"/>
    <n v="1"/>
    <n v="1"/>
    <n v="3"/>
    <n v="1"/>
    <s v="Gd"/>
    <n v="7"/>
    <n v="1"/>
    <s v="Gd"/>
    <s v="Detchd"/>
    <s v="Unf"/>
    <n v="2"/>
    <n v="924"/>
    <s v="TA"/>
    <s v="Y"/>
    <n v="108"/>
    <n v="0"/>
    <n v="0"/>
    <n v="0"/>
    <n v="216"/>
    <n v="0"/>
    <s v="NA"/>
    <s v="NA"/>
    <n v="11"/>
    <x v="0"/>
    <s v="WD"/>
    <s v="Normal"/>
    <x v="474"/>
  </r>
  <r>
    <n v="1163"/>
    <n v="20"/>
    <x v="0"/>
    <n v="109"/>
    <n v="8724"/>
    <s v="Pave"/>
    <s v="Reg"/>
    <s v="Lvl"/>
    <s v="AllPub"/>
    <s v="Inside"/>
    <x v="9"/>
    <s v="Norm"/>
    <x v="0"/>
    <s v="1Story"/>
    <n v="5"/>
    <x v="21"/>
    <n v="1968"/>
    <s v="Gable"/>
    <s v="CompShg"/>
    <s v="VinylSd"/>
    <s v="TA"/>
    <s v="CBlock"/>
    <s v="Gd"/>
    <s v="No"/>
    <n v="894"/>
    <s v="Gd"/>
    <s v="Y"/>
    <n v="894"/>
    <n v="0"/>
    <n v="1"/>
    <n v="3"/>
    <n v="1"/>
    <s v="TA"/>
    <n v="5"/>
    <n v="1"/>
    <s v="Po"/>
    <s v="Attchd"/>
    <s v="Fin"/>
    <n v="2"/>
    <n v="450"/>
    <s v="TA"/>
    <s v="Y"/>
    <n v="0"/>
    <n v="0"/>
    <n v="0"/>
    <n v="0"/>
    <n v="0"/>
    <n v="0"/>
    <s v="NA"/>
    <s v="NA"/>
    <n v="5"/>
    <x v="1"/>
    <s v="WD"/>
    <s v="Normal"/>
    <x v="275"/>
  </r>
  <r>
    <n v="1164"/>
    <n v="90"/>
    <x v="0"/>
    <n v="60"/>
    <n v="12900"/>
    <s v="Pave"/>
    <s v="Reg"/>
    <s v="Lvl"/>
    <s v="AllPub"/>
    <s v="Inside"/>
    <x v="9"/>
    <s v="Feedr"/>
    <x v="2"/>
    <s v="SFoyer"/>
    <n v="4"/>
    <x v="60"/>
    <n v="1969"/>
    <s v="Gable"/>
    <s v="CompShg"/>
    <s v="Plywood"/>
    <s v="TA"/>
    <s v="CBlock"/>
    <s v="Gd"/>
    <s v="Av"/>
    <n v="1198"/>
    <s v="TA"/>
    <s v="Y"/>
    <n v="1258"/>
    <n v="2"/>
    <n v="0.6"/>
    <n v="0"/>
    <n v="2"/>
    <s v="TA"/>
    <n v="6"/>
    <n v="0"/>
    <s v="NA"/>
    <s v="CarPort"/>
    <s v="Unf"/>
    <n v="2"/>
    <n v="400"/>
    <s v="Fa"/>
    <s v="Y"/>
    <n v="120"/>
    <n v="0"/>
    <n v="0"/>
    <n v="0"/>
    <n v="0"/>
    <n v="0"/>
    <s v="NA"/>
    <s v="NA"/>
    <n v="1"/>
    <x v="0"/>
    <s v="WD"/>
    <s v="Alloca"/>
    <x v="584"/>
  </r>
  <r>
    <n v="1165"/>
    <n v="80"/>
    <x v="0"/>
    <s v="NA"/>
    <n v="16157"/>
    <s v="Pave"/>
    <s v="IR1"/>
    <s v="Lvl"/>
    <s v="AllPub"/>
    <s v="FR2"/>
    <x v="1"/>
    <s v="Feedr"/>
    <x v="0"/>
    <s v="SLvl"/>
    <n v="5"/>
    <x v="90"/>
    <n v="1978"/>
    <s v="Gable"/>
    <s v="CompShg"/>
    <s v="Plywood"/>
    <s v="TA"/>
    <s v="PConc"/>
    <s v="Gd"/>
    <s v="Gd"/>
    <n v="1360"/>
    <s v="Ex"/>
    <s v="Y"/>
    <n v="1432"/>
    <n v="1"/>
    <n v="1.3"/>
    <n v="2"/>
    <n v="1"/>
    <s v="Gd"/>
    <n v="5"/>
    <n v="1"/>
    <s v="TA"/>
    <s v="Attchd"/>
    <s v="Unf"/>
    <n v="2"/>
    <n v="588"/>
    <s v="TA"/>
    <s v="Y"/>
    <n v="168"/>
    <n v="180"/>
    <n v="0"/>
    <n v="0"/>
    <n v="0"/>
    <n v="0"/>
    <s v="NA"/>
    <s v="NA"/>
    <n v="6"/>
    <x v="1"/>
    <s v="WD"/>
    <s v="Normal"/>
    <x v="543"/>
  </r>
  <r>
    <n v="1166"/>
    <n v="20"/>
    <x v="0"/>
    <n v="79"/>
    <n v="9541"/>
    <s v="Pave"/>
    <s v="IR1"/>
    <s v="Lvl"/>
    <s v="AllPub"/>
    <s v="Inside"/>
    <x v="10"/>
    <s v="Norm"/>
    <x v="0"/>
    <s v="1Story"/>
    <n v="7"/>
    <x v="51"/>
    <n v="2009"/>
    <s v="Gable"/>
    <s v="CompShg"/>
    <s v="VinylSd"/>
    <s v="Gd"/>
    <s v="PConc"/>
    <s v="Gd"/>
    <s v="No"/>
    <n v="1502"/>
    <s v="Ex"/>
    <s v="Y"/>
    <n v="1502"/>
    <n v="0"/>
    <n v="2"/>
    <n v="3"/>
    <n v="1"/>
    <s v="Gd"/>
    <n v="7"/>
    <n v="0"/>
    <s v="NA"/>
    <s v="Attchd"/>
    <s v="RFn"/>
    <n v="2"/>
    <n v="644"/>
    <s v="TA"/>
    <s v="Y"/>
    <n v="0"/>
    <n v="114"/>
    <n v="0"/>
    <n v="0"/>
    <n v="0"/>
    <n v="0"/>
    <s v="NA"/>
    <s v="NA"/>
    <n v="9"/>
    <x v="3"/>
    <s v="New"/>
    <s v="Partial"/>
    <x v="585"/>
  </r>
  <r>
    <n v="1167"/>
    <n v="20"/>
    <x v="0"/>
    <n v="64"/>
    <n v="10475"/>
    <s v="Pave"/>
    <s v="IR1"/>
    <s v="Lvl"/>
    <s v="AllPub"/>
    <s v="Corner"/>
    <x v="0"/>
    <s v="Norm"/>
    <x v="0"/>
    <s v="1Story"/>
    <n v="8"/>
    <x v="74"/>
    <n v="2008"/>
    <s v="Gable"/>
    <s v="CompShg"/>
    <s v="VinylSd"/>
    <s v="Gd"/>
    <s v="PConc"/>
    <s v="Gd"/>
    <s v="Av"/>
    <n v="1694"/>
    <s v="Ex"/>
    <s v="Y"/>
    <n v="1694"/>
    <n v="0"/>
    <n v="2"/>
    <n v="3"/>
    <n v="1"/>
    <s v="Gd"/>
    <n v="7"/>
    <n v="0"/>
    <s v="NA"/>
    <s v="Attchd"/>
    <s v="RFn"/>
    <n v="3"/>
    <n v="776"/>
    <s v="TA"/>
    <s v="Y"/>
    <n v="160"/>
    <n v="33"/>
    <n v="0"/>
    <n v="0"/>
    <n v="0"/>
    <n v="0"/>
    <s v="NA"/>
    <s v="NA"/>
    <n v="2"/>
    <x v="4"/>
    <s v="WD"/>
    <s v="Normal"/>
    <x v="586"/>
  </r>
  <r>
    <n v="1168"/>
    <n v="60"/>
    <x v="0"/>
    <n v="58"/>
    <n v="10852"/>
    <s v="Pave"/>
    <s v="IR1"/>
    <s v="Lvl"/>
    <s v="AllPub"/>
    <s v="Inside"/>
    <x v="17"/>
    <s v="RRAn"/>
    <x v="0"/>
    <s v="2Story"/>
    <n v="6"/>
    <x v="4"/>
    <n v="2000"/>
    <s v="Gable"/>
    <s v="CompShg"/>
    <s v="VinylSd"/>
    <s v="TA"/>
    <s v="PConc"/>
    <s v="Gd"/>
    <s v="No"/>
    <n v="959"/>
    <s v="Ex"/>
    <s v="Y"/>
    <n v="1671"/>
    <n v="1"/>
    <n v="2.2999999999999998"/>
    <n v="3"/>
    <n v="1"/>
    <s v="TA"/>
    <n v="7"/>
    <n v="1"/>
    <s v="TA"/>
    <s v="Attchd"/>
    <s v="Fin"/>
    <n v="2"/>
    <n v="472"/>
    <s v="TA"/>
    <s v="Y"/>
    <n v="0"/>
    <n v="38"/>
    <n v="0"/>
    <n v="0"/>
    <n v="0"/>
    <n v="0"/>
    <s v="NA"/>
    <s v="NA"/>
    <n v="2"/>
    <x v="2"/>
    <s v="WD"/>
    <s v="Normal"/>
    <x v="151"/>
  </r>
  <r>
    <n v="1169"/>
    <n v="70"/>
    <x v="0"/>
    <n v="120"/>
    <n v="13728"/>
    <s v="Pave"/>
    <s v="Reg"/>
    <s v="Lvl"/>
    <s v="AllPub"/>
    <s v="Corner"/>
    <x v="15"/>
    <s v="Norm"/>
    <x v="0"/>
    <s v="2Story"/>
    <n v="6"/>
    <x v="61"/>
    <n v="1986"/>
    <s v="Hip"/>
    <s v="CompShg"/>
    <s v="Stucco"/>
    <s v="TA"/>
    <s v="CBlock"/>
    <s v="TA"/>
    <s v="No"/>
    <n v="1127"/>
    <s v="Ex"/>
    <s v="Y"/>
    <n v="2108"/>
    <n v="0"/>
    <n v="2"/>
    <n v="4"/>
    <n v="1"/>
    <s v="Gd"/>
    <n v="7"/>
    <n v="2"/>
    <s v="TA"/>
    <s v="Basment"/>
    <s v="Unf"/>
    <n v="2"/>
    <n v="540"/>
    <s v="TA"/>
    <s v="Y"/>
    <n v="0"/>
    <n v="0"/>
    <n v="0"/>
    <n v="90"/>
    <n v="0"/>
    <n v="0"/>
    <s v="NA"/>
    <s v="NA"/>
    <n v="7"/>
    <x v="0"/>
    <s v="WD"/>
    <s v="Normal"/>
    <x v="127"/>
  </r>
  <r>
    <n v="1170"/>
    <n v="60"/>
    <x v="0"/>
    <n v="118"/>
    <n v="35760"/>
    <s v="Pave"/>
    <s v="IR1"/>
    <s v="Lvl"/>
    <s v="AllPub"/>
    <s v="CulDSac"/>
    <x v="3"/>
    <s v="Norm"/>
    <x v="0"/>
    <s v="2Story"/>
    <n v="10"/>
    <x v="49"/>
    <n v="1996"/>
    <s v="Hip"/>
    <s v="CompShg"/>
    <s v="HdBoard"/>
    <s v="Gd"/>
    <s v="PConc"/>
    <s v="Ex"/>
    <s v="Gd"/>
    <n v="1930"/>
    <s v="Ex"/>
    <s v="Y"/>
    <n v="3627"/>
    <n v="1"/>
    <n v="3.3"/>
    <n v="4"/>
    <n v="1"/>
    <s v="Gd"/>
    <n v="10"/>
    <n v="1"/>
    <s v="TA"/>
    <s v="Attchd"/>
    <s v="Fin"/>
    <n v="3"/>
    <n v="807"/>
    <s v="TA"/>
    <s v="Y"/>
    <n v="361"/>
    <n v="76"/>
    <n v="0"/>
    <n v="0"/>
    <n v="0"/>
    <n v="0"/>
    <s v="NA"/>
    <s v="NA"/>
    <n v="7"/>
    <x v="2"/>
    <s v="WD"/>
    <s v="Normal"/>
    <x v="587"/>
  </r>
  <r>
    <n v="1171"/>
    <n v="80"/>
    <x v="0"/>
    <n v="76"/>
    <n v="9880"/>
    <s v="Pave"/>
    <s v="Reg"/>
    <s v="Lvl"/>
    <s v="AllPub"/>
    <s v="Inside"/>
    <x v="4"/>
    <s v="Norm"/>
    <x v="0"/>
    <s v="SLvl"/>
    <n v="6"/>
    <x v="54"/>
    <n v="1977"/>
    <s v="Gable"/>
    <s v="CompShg"/>
    <s v="Plywood"/>
    <s v="TA"/>
    <s v="CBlock"/>
    <s v="TA"/>
    <s v="Av"/>
    <n v="1096"/>
    <s v="TA"/>
    <s v="Y"/>
    <n v="1118"/>
    <n v="1"/>
    <n v="1"/>
    <n v="3"/>
    <n v="1"/>
    <s v="TA"/>
    <n v="6"/>
    <n v="1"/>
    <s v="Po"/>
    <s v="Attchd"/>
    <s v="Fin"/>
    <n v="1"/>
    <n v="358"/>
    <s v="TA"/>
    <s v="Y"/>
    <n v="203"/>
    <n v="0"/>
    <n v="0"/>
    <n v="0"/>
    <n v="0"/>
    <n v="576"/>
    <s v="Gd"/>
    <s v="GdPrv"/>
    <n v="7"/>
    <x v="0"/>
    <s v="WD"/>
    <s v="Normal"/>
    <x v="118"/>
  </r>
  <r>
    <n v="1172"/>
    <n v="20"/>
    <x v="0"/>
    <n v="76"/>
    <n v="9120"/>
    <s v="Pave"/>
    <s v="Reg"/>
    <s v="Lvl"/>
    <s v="AllPub"/>
    <s v="Inside"/>
    <x v="11"/>
    <s v="Norm"/>
    <x v="0"/>
    <s v="1Story"/>
    <n v="6"/>
    <x v="18"/>
    <n v="1958"/>
    <s v="Hip"/>
    <s v="CompShg"/>
    <s v="MetalSd"/>
    <s v="TA"/>
    <s v="CBlock"/>
    <s v="TA"/>
    <s v="No"/>
    <n v="1261"/>
    <s v="Ex"/>
    <s v="Y"/>
    <n v="1261"/>
    <n v="1"/>
    <n v="1"/>
    <n v="3"/>
    <n v="1"/>
    <s v="TA"/>
    <n v="6"/>
    <n v="1"/>
    <s v="TA"/>
    <s v="Attchd"/>
    <s v="RFn"/>
    <n v="2"/>
    <n v="433"/>
    <s v="TA"/>
    <s v="Y"/>
    <n v="0"/>
    <n v="0"/>
    <n v="0"/>
    <n v="288"/>
    <n v="0"/>
    <n v="0"/>
    <s v="NA"/>
    <s v="NA"/>
    <n v="11"/>
    <x v="0"/>
    <s v="WD"/>
    <s v="Normal"/>
    <x v="143"/>
  </r>
  <r>
    <n v="1173"/>
    <n v="160"/>
    <x v="3"/>
    <n v="35"/>
    <n v="4017"/>
    <s v="Pave"/>
    <s v="IR1"/>
    <s v="Lvl"/>
    <s v="AllPub"/>
    <s v="Inside"/>
    <x v="5"/>
    <s v="Norm"/>
    <x v="3"/>
    <s v="2Story"/>
    <n v="7"/>
    <x v="13"/>
    <n v="2007"/>
    <s v="Gable"/>
    <s v="CompShg"/>
    <s v="MetalSd"/>
    <s v="Gd"/>
    <s v="PConc"/>
    <s v="Gd"/>
    <s v="No"/>
    <n v="625"/>
    <s v="Ex"/>
    <s v="Y"/>
    <n v="1250"/>
    <n v="0"/>
    <n v="2.2999999999999998"/>
    <n v="2"/>
    <n v="1"/>
    <s v="Gd"/>
    <n v="5"/>
    <n v="0"/>
    <s v="NA"/>
    <s v="Detchd"/>
    <s v="Fin"/>
    <n v="2"/>
    <n v="625"/>
    <s v="TA"/>
    <s v="Y"/>
    <n v="0"/>
    <n v="54"/>
    <n v="0"/>
    <n v="0"/>
    <n v="0"/>
    <n v="0"/>
    <s v="NA"/>
    <s v="NA"/>
    <n v="3"/>
    <x v="0"/>
    <s v="WD"/>
    <s v="Normal"/>
    <x v="588"/>
  </r>
  <r>
    <n v="1174"/>
    <n v="50"/>
    <x v="0"/>
    <n v="138"/>
    <n v="18030"/>
    <s v="Pave"/>
    <s v="IR1"/>
    <s v="Bnk"/>
    <s v="AllPub"/>
    <s v="Inside"/>
    <x v="19"/>
    <s v="Norm"/>
    <x v="0"/>
    <s v="1.5Fin"/>
    <n v="5"/>
    <x v="94"/>
    <n v="1994"/>
    <s v="Gable"/>
    <s v="CompShg"/>
    <s v="MetalSd"/>
    <s v="TA"/>
    <s v="CBlock"/>
    <s v="TA"/>
    <s v="No"/>
    <n v="1598"/>
    <s v="TA"/>
    <s v="Y"/>
    <n v="3086"/>
    <n v="0"/>
    <n v="3"/>
    <n v="3"/>
    <n v="1"/>
    <s v="Ex"/>
    <n v="12"/>
    <n v="1"/>
    <s v="Gd"/>
    <s v="NA"/>
    <s v="NA"/>
    <n v="0"/>
    <n v="0"/>
    <s v="NA"/>
    <s v="Y"/>
    <n v="122"/>
    <n v="0"/>
    <n v="0"/>
    <n v="0"/>
    <n v="0"/>
    <n v="0"/>
    <s v="NA"/>
    <s v="MnPrv"/>
    <n v="3"/>
    <x v="1"/>
    <s v="WD"/>
    <s v="Normal"/>
    <x v="487"/>
  </r>
  <r>
    <n v="1175"/>
    <n v="70"/>
    <x v="0"/>
    <n v="80"/>
    <n v="16560"/>
    <s v="Pave"/>
    <s v="IR1"/>
    <s v="Lvl"/>
    <s v="AllPub"/>
    <s v="Inside"/>
    <x v="2"/>
    <s v="Norm"/>
    <x v="0"/>
    <s v="2Story"/>
    <n v="6"/>
    <x v="78"/>
    <n v="1950"/>
    <s v="Gable"/>
    <s v="CompShg"/>
    <s v="Wd Sdng"/>
    <s v="TA"/>
    <s v="BrkTil"/>
    <s v="Gd"/>
    <s v="No"/>
    <n v="952"/>
    <s v="TA"/>
    <s v="Y"/>
    <n v="2345"/>
    <n v="0"/>
    <n v="2.2999999999999998"/>
    <n v="4"/>
    <n v="1"/>
    <s v="TA"/>
    <n v="9"/>
    <n v="1"/>
    <s v="Gd"/>
    <s v="Detchd"/>
    <s v="Unf"/>
    <n v="2"/>
    <n v="360"/>
    <s v="TA"/>
    <s v="Y"/>
    <n v="0"/>
    <n v="0"/>
    <n v="0"/>
    <n v="0"/>
    <n v="0"/>
    <n v="0"/>
    <s v="NA"/>
    <s v="NA"/>
    <n v="7"/>
    <x v="2"/>
    <s v="WD"/>
    <s v="Normal"/>
    <x v="142"/>
  </r>
  <r>
    <n v="1176"/>
    <n v="50"/>
    <x v="0"/>
    <n v="85"/>
    <n v="10678"/>
    <s v="Pave"/>
    <s v="Reg"/>
    <s v="Lvl"/>
    <s v="AllPub"/>
    <s v="Inside"/>
    <x v="3"/>
    <s v="Norm"/>
    <x v="0"/>
    <s v="1.5Fin"/>
    <n v="8"/>
    <x v="86"/>
    <n v="2000"/>
    <s v="Hip"/>
    <s v="CompShg"/>
    <s v="HdBoard"/>
    <s v="Gd"/>
    <s v="PConc"/>
    <s v="Gd"/>
    <s v="No"/>
    <n v="1683"/>
    <s v="Ex"/>
    <s v="Y"/>
    <n v="2872"/>
    <n v="0"/>
    <n v="2.2999999999999998"/>
    <n v="4"/>
    <n v="1"/>
    <s v="Gd"/>
    <n v="9"/>
    <n v="1"/>
    <s v="TA"/>
    <s v="Attchd"/>
    <s v="Fin"/>
    <n v="2"/>
    <n v="541"/>
    <s v="TA"/>
    <s v="Y"/>
    <n v="0"/>
    <n v="33"/>
    <n v="0"/>
    <n v="0"/>
    <n v="0"/>
    <n v="0"/>
    <s v="NA"/>
    <s v="NA"/>
    <n v="4"/>
    <x v="1"/>
    <s v="WD"/>
    <s v="Normal"/>
    <x v="408"/>
  </r>
  <r>
    <n v="1177"/>
    <n v="20"/>
    <x v="0"/>
    <n v="37"/>
    <n v="6951"/>
    <s v="Pave"/>
    <s v="IR1"/>
    <s v="Lvl"/>
    <s v="AllPub"/>
    <s v="CulDSac"/>
    <x v="4"/>
    <s v="Norm"/>
    <x v="0"/>
    <s v="1Story"/>
    <n v="5"/>
    <x v="68"/>
    <n v="1985"/>
    <s v="Gable"/>
    <s v="CompShg"/>
    <s v="Plywood"/>
    <s v="TA"/>
    <s v="CBlock"/>
    <s v="TA"/>
    <s v="No"/>
    <n v="876"/>
    <s v="TA"/>
    <s v="Y"/>
    <n v="923"/>
    <n v="1"/>
    <n v="1"/>
    <n v="3"/>
    <n v="1"/>
    <s v="TA"/>
    <n v="5"/>
    <n v="0"/>
    <s v="NA"/>
    <s v="Attchd"/>
    <s v="Unf"/>
    <n v="1"/>
    <n v="264"/>
    <s v="TA"/>
    <s v="Y"/>
    <n v="362"/>
    <n v="0"/>
    <n v="0"/>
    <n v="0"/>
    <n v="0"/>
    <n v="0"/>
    <s v="NA"/>
    <s v="MnPrv"/>
    <n v="10"/>
    <x v="0"/>
    <s v="WD"/>
    <s v="Normal"/>
    <x v="303"/>
  </r>
  <r>
    <n v="1178"/>
    <n v="50"/>
    <x v="1"/>
    <s v="NA"/>
    <n v="3950"/>
    <s v="Pave"/>
    <s v="Reg"/>
    <s v="Bnk"/>
    <s v="AllPub"/>
    <s v="Inside"/>
    <x v="7"/>
    <s v="Artery"/>
    <x v="0"/>
    <s v="1.5Fin"/>
    <n v="6"/>
    <x v="69"/>
    <n v="2004"/>
    <s v="Gable"/>
    <s v="CompShg"/>
    <s v="MetalSd"/>
    <s v="TA"/>
    <s v="CBlock"/>
    <s v="TA"/>
    <s v="No"/>
    <n v="818"/>
    <s v="TA"/>
    <s v="Y"/>
    <n v="1224"/>
    <n v="0"/>
    <n v="1"/>
    <n v="3"/>
    <n v="1"/>
    <s v="TA"/>
    <n v="5"/>
    <n v="0"/>
    <s v="NA"/>
    <s v="Detchd"/>
    <s v="Unf"/>
    <n v="1"/>
    <n v="210"/>
    <s v="TA"/>
    <s v="N"/>
    <n v="0"/>
    <n v="0"/>
    <n v="116"/>
    <n v="0"/>
    <n v="0"/>
    <n v="0"/>
    <s v="NA"/>
    <s v="NA"/>
    <n v="12"/>
    <x v="3"/>
    <s v="WD"/>
    <s v="Normal"/>
    <x v="99"/>
  </r>
  <r>
    <n v="1179"/>
    <n v="50"/>
    <x v="0"/>
    <n v="54"/>
    <n v="7681"/>
    <s v="Pave"/>
    <s v="IR1"/>
    <s v="Lvl"/>
    <s v="AllPub"/>
    <s v="FR2"/>
    <x v="2"/>
    <s v="Norm"/>
    <x v="0"/>
    <s v="1.5Fin"/>
    <n v="5"/>
    <x v="42"/>
    <n v="1950"/>
    <s v="Gable"/>
    <s v="CompShg"/>
    <s v="Wd Sdng"/>
    <s v="TA"/>
    <s v="BrkTil"/>
    <s v="TA"/>
    <s v="No"/>
    <n v="731"/>
    <s v="Ex"/>
    <s v="Y"/>
    <n v="1343"/>
    <n v="0"/>
    <n v="1.3"/>
    <n v="3"/>
    <n v="1"/>
    <s v="TA"/>
    <n v="7"/>
    <n v="1"/>
    <s v="Gd"/>
    <s v="Detchd"/>
    <s v="Unf"/>
    <n v="1"/>
    <n v="186"/>
    <s v="Fa"/>
    <s v="Y"/>
    <n v="192"/>
    <n v="0"/>
    <n v="102"/>
    <n v="0"/>
    <n v="0"/>
    <n v="0"/>
    <s v="NA"/>
    <s v="NA"/>
    <n v="7"/>
    <x v="3"/>
    <s v="WD"/>
    <s v="Normal"/>
    <x v="589"/>
  </r>
  <r>
    <n v="1180"/>
    <n v="20"/>
    <x v="0"/>
    <n v="77"/>
    <n v="8335"/>
    <s v="Pave"/>
    <s v="Reg"/>
    <s v="Lvl"/>
    <s v="AllPub"/>
    <s v="Corner"/>
    <x v="15"/>
    <s v="Norm"/>
    <x v="0"/>
    <s v="1Story"/>
    <n v="5"/>
    <x v="30"/>
    <n v="1954"/>
    <s v="Gable"/>
    <s v="CompShg"/>
    <s v="Wd Sdng"/>
    <s v="TA"/>
    <s v="Slab"/>
    <s v="NA"/>
    <s v="NA"/>
    <n v="0"/>
    <s v="Gd"/>
    <s v="Y"/>
    <n v="1124"/>
    <n v="0"/>
    <n v="1"/>
    <n v="3"/>
    <n v="1"/>
    <s v="TA"/>
    <n v="5"/>
    <n v="1"/>
    <s v="Gd"/>
    <s v="NA"/>
    <s v="NA"/>
    <n v="0"/>
    <n v="0"/>
    <s v="NA"/>
    <s v="N"/>
    <n v="0"/>
    <n v="36"/>
    <n v="190"/>
    <n v="0"/>
    <n v="0"/>
    <n v="0"/>
    <s v="NA"/>
    <s v="NA"/>
    <n v="4"/>
    <x v="2"/>
    <s v="WD"/>
    <s v="Normal"/>
    <x v="389"/>
  </r>
  <r>
    <n v="1181"/>
    <n v="60"/>
    <x v="0"/>
    <s v="NA"/>
    <n v="11170"/>
    <s v="Pave"/>
    <s v="IR2"/>
    <s v="Lvl"/>
    <s v="AllPub"/>
    <s v="Corner"/>
    <x v="16"/>
    <s v="Norm"/>
    <x v="0"/>
    <s v="2Story"/>
    <n v="7"/>
    <x v="59"/>
    <n v="1991"/>
    <s v="Gable"/>
    <s v="CompShg"/>
    <s v="MetalSd"/>
    <s v="TA"/>
    <s v="Wood"/>
    <s v="Gd"/>
    <s v="No"/>
    <n v="1216"/>
    <s v="Ex"/>
    <s v="Y"/>
    <n v="2514"/>
    <n v="0"/>
    <n v="2.2999999999999998"/>
    <n v="4"/>
    <n v="1"/>
    <s v="TA"/>
    <n v="8"/>
    <n v="0"/>
    <s v="NA"/>
    <s v="Attchd"/>
    <s v="Fin"/>
    <n v="2"/>
    <n v="693"/>
    <s v="TA"/>
    <s v="Y"/>
    <n v="0"/>
    <n v="0"/>
    <n v="0"/>
    <n v="0"/>
    <n v="0"/>
    <n v="0"/>
    <s v="NA"/>
    <s v="GdPrv"/>
    <n v="4"/>
    <x v="2"/>
    <s v="WD"/>
    <s v="Normal"/>
    <x v="4"/>
  </r>
  <r>
    <n v="1182"/>
    <n v="120"/>
    <x v="1"/>
    <n v="64"/>
    <n v="5587"/>
    <s v="Pave"/>
    <s v="IR1"/>
    <s v="HLS"/>
    <s v="AllPub"/>
    <s v="Inside"/>
    <x v="2"/>
    <s v="Norm"/>
    <x v="3"/>
    <s v="1Story"/>
    <n v="8"/>
    <x v="74"/>
    <n v="2008"/>
    <s v="Hip"/>
    <s v="CompShg"/>
    <s v="CmentBd"/>
    <s v="Ex"/>
    <s v="PConc"/>
    <s v="Ex"/>
    <s v="Gd"/>
    <n v="1600"/>
    <s v="Ex"/>
    <s v="Y"/>
    <n v="1652"/>
    <n v="1.3"/>
    <n v="2"/>
    <n v="2"/>
    <n v="1"/>
    <s v="Gd"/>
    <n v="5"/>
    <n v="1"/>
    <s v="Gd"/>
    <s v="Attchd"/>
    <s v="Fin"/>
    <n v="2"/>
    <n v="482"/>
    <s v="TA"/>
    <s v="Y"/>
    <n v="162"/>
    <n v="53"/>
    <n v="0"/>
    <n v="0"/>
    <n v="153"/>
    <n v="0"/>
    <s v="NA"/>
    <s v="NA"/>
    <n v="11"/>
    <x v="0"/>
    <s v="New"/>
    <s v="Partial"/>
    <x v="590"/>
  </r>
  <r>
    <n v="1183"/>
    <n v="60"/>
    <x v="0"/>
    <n v="160"/>
    <n v="15623"/>
    <s v="Pave"/>
    <s v="IR1"/>
    <s v="Lvl"/>
    <s v="AllPub"/>
    <s v="Corner"/>
    <x v="3"/>
    <s v="Norm"/>
    <x v="0"/>
    <s v="2Story"/>
    <n v="10"/>
    <x v="92"/>
    <n v="1996"/>
    <s v="Hip"/>
    <s v="CompShg"/>
    <s v="ImStucc"/>
    <s v="Gd"/>
    <s v="PConc"/>
    <s v="Ex"/>
    <s v="Av"/>
    <n v="2396"/>
    <s v="Ex"/>
    <s v="Y"/>
    <n v="4476"/>
    <n v="1"/>
    <n v="3.3"/>
    <n v="4"/>
    <n v="1"/>
    <s v="Ex"/>
    <n v="10"/>
    <n v="2"/>
    <s v="TA"/>
    <s v="Attchd"/>
    <s v="Fin"/>
    <n v="3"/>
    <n v="813"/>
    <s v="TA"/>
    <s v="Y"/>
    <n v="171"/>
    <n v="78"/>
    <n v="0"/>
    <n v="0"/>
    <n v="0"/>
    <n v="555"/>
    <s v="Ex"/>
    <s v="MnPrv"/>
    <n v="7"/>
    <x v="1"/>
    <s v="WD"/>
    <s v="Abnorml"/>
    <x v="591"/>
  </r>
  <r>
    <n v="1184"/>
    <n v="30"/>
    <x v="0"/>
    <n v="60"/>
    <n v="10800"/>
    <s v="Pave"/>
    <s v="Reg"/>
    <s v="Lvl"/>
    <s v="AllPub"/>
    <s v="Inside"/>
    <x v="7"/>
    <s v="Norm"/>
    <x v="0"/>
    <s v="1Story"/>
    <n v="5"/>
    <x v="26"/>
    <n v="1950"/>
    <s v="Hip"/>
    <s v="CompShg"/>
    <s v="Stucco"/>
    <s v="TA"/>
    <s v="BrkTil"/>
    <s v="TA"/>
    <s v="No"/>
    <n v="1120"/>
    <s v="Ex"/>
    <s v="Y"/>
    <n v="1130"/>
    <n v="1"/>
    <n v="1"/>
    <n v="2"/>
    <n v="1"/>
    <s v="TA"/>
    <n v="5"/>
    <n v="1"/>
    <s v="Gd"/>
    <s v="Detchd"/>
    <s v="Unf"/>
    <n v="2"/>
    <n v="720"/>
    <s v="TA"/>
    <s v="Y"/>
    <n v="229"/>
    <n v="0"/>
    <n v="0"/>
    <n v="0"/>
    <n v="0"/>
    <n v="0"/>
    <s v="NA"/>
    <s v="NA"/>
    <n v="6"/>
    <x v="2"/>
    <s v="WD"/>
    <s v="Normal"/>
    <x v="149"/>
  </r>
  <r>
    <n v="1185"/>
    <n v="20"/>
    <x v="0"/>
    <n v="50"/>
    <n v="35133"/>
    <s v="Grvl"/>
    <s v="Reg"/>
    <s v="Lvl"/>
    <s v="AllPub"/>
    <s v="Inside"/>
    <x v="16"/>
    <s v="Norm"/>
    <x v="0"/>
    <s v="1Story"/>
    <n v="5"/>
    <x v="37"/>
    <n v="1963"/>
    <s v="Hip"/>
    <s v="CompShg"/>
    <s v="MetalSd"/>
    <s v="TA"/>
    <s v="CBlock"/>
    <s v="TA"/>
    <s v="Gd"/>
    <n v="1572"/>
    <s v="Gd"/>
    <s v="Y"/>
    <n v="1572"/>
    <n v="1"/>
    <n v="1.3"/>
    <n v="3"/>
    <n v="1"/>
    <s v="TA"/>
    <n v="5"/>
    <n v="2"/>
    <s v="TA"/>
    <s v="2Types"/>
    <s v="RFn"/>
    <n v="3"/>
    <n v="995"/>
    <s v="TA"/>
    <s v="Y"/>
    <n v="0"/>
    <n v="263"/>
    <n v="0"/>
    <n v="263"/>
    <n v="0"/>
    <n v="0"/>
    <s v="NA"/>
    <s v="NA"/>
    <n v="5"/>
    <x v="1"/>
    <s v="WD"/>
    <s v="Normal"/>
    <x v="592"/>
  </r>
  <r>
    <n v="1186"/>
    <n v="50"/>
    <x v="0"/>
    <n v="60"/>
    <n v="9738"/>
    <s v="Pave"/>
    <s v="Reg"/>
    <s v="Lvl"/>
    <s v="AllPub"/>
    <s v="Inside"/>
    <x v="15"/>
    <s v="Norm"/>
    <x v="0"/>
    <s v="1.5Fin"/>
    <n v="5"/>
    <x v="67"/>
    <n v="1950"/>
    <s v="Gable"/>
    <s v="CompShg"/>
    <s v="AsbShng"/>
    <s v="TA"/>
    <s v="BrkTil"/>
    <s v="TA"/>
    <s v="No"/>
    <n v="784"/>
    <s v="Gd"/>
    <s v="Y"/>
    <n v="1221"/>
    <n v="1"/>
    <n v="1"/>
    <n v="4"/>
    <n v="1"/>
    <s v="TA"/>
    <n v="7"/>
    <n v="0"/>
    <s v="NA"/>
    <s v="Attchd"/>
    <s v="Unf"/>
    <n v="1"/>
    <n v="392"/>
    <s v="TA"/>
    <s v="Y"/>
    <n v="0"/>
    <n v="0"/>
    <n v="236"/>
    <n v="0"/>
    <n v="0"/>
    <n v="0"/>
    <s v="NA"/>
    <s v="NA"/>
    <n v="3"/>
    <x v="2"/>
    <s v="WD"/>
    <s v="Normal"/>
    <x v="593"/>
  </r>
  <r>
    <n v="1187"/>
    <n v="190"/>
    <x v="0"/>
    <n v="107"/>
    <n v="10615"/>
    <s v="Pave"/>
    <s v="IR1"/>
    <s v="Bnk"/>
    <s v="AllPub"/>
    <s v="Corner"/>
    <x v="7"/>
    <s v="Artery"/>
    <x v="1"/>
    <s v="2Story"/>
    <n v="3"/>
    <x v="83"/>
    <n v="1970"/>
    <s v="Gable"/>
    <s v="CompShg"/>
    <s v="HdBoard"/>
    <s v="TA"/>
    <s v="CBlock"/>
    <s v="Fa"/>
    <s v="Mn"/>
    <n v="978"/>
    <s v="TA"/>
    <s v="Y"/>
    <n v="1699"/>
    <n v="1"/>
    <n v="2"/>
    <n v="3"/>
    <n v="2"/>
    <s v="TA"/>
    <n v="7"/>
    <n v="0"/>
    <s v="NA"/>
    <s v="CarPort"/>
    <s v="Unf"/>
    <n v="2"/>
    <n v="420"/>
    <s v="Fa"/>
    <s v="Y"/>
    <n v="0"/>
    <n v="74"/>
    <n v="0"/>
    <n v="0"/>
    <n v="0"/>
    <n v="0"/>
    <s v="NA"/>
    <s v="NA"/>
    <n v="8"/>
    <x v="3"/>
    <s v="WD"/>
    <s v="Abnorml"/>
    <x v="251"/>
  </r>
  <r>
    <n v="1188"/>
    <n v="20"/>
    <x v="0"/>
    <n v="89"/>
    <n v="12461"/>
    <s v="Pave"/>
    <s v="Reg"/>
    <s v="Lvl"/>
    <s v="AllPub"/>
    <s v="Corner"/>
    <x v="3"/>
    <s v="Norm"/>
    <x v="0"/>
    <s v="1Story"/>
    <n v="8"/>
    <x v="29"/>
    <n v="1995"/>
    <s v="Gable"/>
    <s v="CompShg"/>
    <s v="ImStucc"/>
    <s v="Gd"/>
    <s v="PConc"/>
    <s v="Gd"/>
    <s v="No"/>
    <n v="1624"/>
    <s v="Ex"/>
    <s v="Y"/>
    <n v="1624"/>
    <n v="1"/>
    <n v="2"/>
    <n v="2"/>
    <n v="1"/>
    <s v="Gd"/>
    <n v="5"/>
    <n v="1"/>
    <s v="Fa"/>
    <s v="Attchd"/>
    <s v="RFn"/>
    <n v="3"/>
    <n v="757"/>
    <s v="TA"/>
    <s v="Y"/>
    <n v="0"/>
    <n v="114"/>
    <n v="192"/>
    <n v="0"/>
    <n v="0"/>
    <n v="0"/>
    <s v="NA"/>
    <s v="GdPrv"/>
    <n v="7"/>
    <x v="2"/>
    <s v="WD"/>
    <s v="Normal"/>
    <x v="594"/>
  </r>
  <r>
    <n v="1189"/>
    <n v="60"/>
    <x v="0"/>
    <n v="68"/>
    <n v="8935"/>
    <s v="Pave"/>
    <s v="IR1"/>
    <s v="Lvl"/>
    <s v="AllPub"/>
    <s v="Inside"/>
    <x v="0"/>
    <s v="Norm"/>
    <x v="0"/>
    <s v="2Story"/>
    <n v="7"/>
    <x v="20"/>
    <n v="2002"/>
    <s v="Gable"/>
    <s v="CompShg"/>
    <s v="VinylSd"/>
    <s v="Gd"/>
    <s v="PConc"/>
    <s v="Gd"/>
    <s v="No"/>
    <n v="831"/>
    <s v="Ex"/>
    <s v="Y"/>
    <n v="1660"/>
    <n v="0"/>
    <n v="2.2999999999999998"/>
    <n v="3"/>
    <n v="1"/>
    <s v="Gd"/>
    <n v="7"/>
    <n v="0"/>
    <s v="NA"/>
    <s v="Attchd"/>
    <s v="RFn"/>
    <n v="2"/>
    <n v="493"/>
    <s v="TA"/>
    <s v="Y"/>
    <n v="144"/>
    <n v="68"/>
    <n v="0"/>
    <n v="0"/>
    <n v="0"/>
    <n v="0"/>
    <s v="NA"/>
    <s v="NA"/>
    <n v="7"/>
    <x v="3"/>
    <s v="WD"/>
    <s v="Normal"/>
    <x v="530"/>
  </r>
  <r>
    <n v="1190"/>
    <n v="60"/>
    <x v="0"/>
    <n v="60"/>
    <n v="7500"/>
    <s v="Pave"/>
    <s v="Reg"/>
    <s v="Lvl"/>
    <s v="AllPub"/>
    <s v="Inside"/>
    <x v="17"/>
    <s v="Norm"/>
    <x v="0"/>
    <s v="2Story"/>
    <n v="7"/>
    <x v="40"/>
    <n v="1999"/>
    <s v="Gable"/>
    <s v="CompShg"/>
    <s v="VinylSd"/>
    <s v="TA"/>
    <s v="PConc"/>
    <s v="TA"/>
    <s v="No"/>
    <n v="994"/>
    <s v="Gd"/>
    <s v="Y"/>
    <n v="1804"/>
    <n v="0"/>
    <n v="2.2999999999999998"/>
    <n v="3"/>
    <n v="1"/>
    <s v="Gd"/>
    <n v="7"/>
    <n v="1"/>
    <s v="TA"/>
    <s v="Attchd"/>
    <s v="Fin"/>
    <n v="2"/>
    <n v="442"/>
    <s v="TA"/>
    <s v="Y"/>
    <n v="140"/>
    <n v="60"/>
    <n v="0"/>
    <n v="0"/>
    <n v="0"/>
    <n v="0"/>
    <s v="NA"/>
    <s v="NA"/>
    <n v="6"/>
    <x v="4"/>
    <s v="WD"/>
    <s v="Normal"/>
    <x v="430"/>
  </r>
  <r>
    <n v="1191"/>
    <n v="190"/>
    <x v="0"/>
    <s v="NA"/>
    <n v="32463"/>
    <s v="Pave"/>
    <s v="Reg"/>
    <s v="Low"/>
    <s v="AllPub"/>
    <s v="Inside"/>
    <x v="4"/>
    <s v="Norm"/>
    <x v="1"/>
    <s v="1Story"/>
    <n v="4"/>
    <x v="53"/>
    <n v="1975"/>
    <s v="Gable"/>
    <s v="CompShg"/>
    <s v="MetalSd"/>
    <s v="TA"/>
    <s v="CBlock"/>
    <s v="TA"/>
    <s v="Av"/>
    <n v="1249"/>
    <s v="Ex"/>
    <s v="Y"/>
    <n v="1622"/>
    <n v="1"/>
    <n v="1"/>
    <n v="3"/>
    <n v="1"/>
    <s v="TA"/>
    <n v="7"/>
    <n v="1"/>
    <s v="TA"/>
    <s v="2Types"/>
    <s v="Fin"/>
    <n v="4"/>
    <n v="1356"/>
    <s v="TA"/>
    <s v="Y"/>
    <n v="439"/>
    <n v="0"/>
    <n v="0"/>
    <n v="0"/>
    <n v="0"/>
    <n v="0"/>
    <s v="NA"/>
    <s v="NA"/>
    <n v="3"/>
    <x v="1"/>
    <s v="WD"/>
    <s v="Normal"/>
    <x v="282"/>
  </r>
  <r>
    <n v="1192"/>
    <n v="160"/>
    <x v="3"/>
    <n v="24"/>
    <n v="2645"/>
    <s v="Pave"/>
    <s v="Reg"/>
    <s v="Lvl"/>
    <s v="AllPub"/>
    <s v="Inside"/>
    <x v="5"/>
    <s v="Norm"/>
    <x v="4"/>
    <s v="2Story"/>
    <n v="8"/>
    <x v="40"/>
    <n v="2000"/>
    <s v="Gable"/>
    <s v="CompShg"/>
    <s v="MetalSd"/>
    <s v="Gd"/>
    <s v="PConc"/>
    <s v="Gd"/>
    <s v="No"/>
    <n v="776"/>
    <s v="Ex"/>
    <s v="Y"/>
    <n v="1441"/>
    <n v="0"/>
    <n v="2.2999999999999998"/>
    <n v="2"/>
    <n v="1"/>
    <s v="Gd"/>
    <n v="5"/>
    <n v="0"/>
    <s v="NA"/>
    <s v="Detchd"/>
    <s v="Unf"/>
    <n v="2"/>
    <n v="492"/>
    <s v="TA"/>
    <s v="Y"/>
    <n v="206"/>
    <n v="0"/>
    <n v="0"/>
    <n v="0"/>
    <n v="0"/>
    <n v="0"/>
    <s v="NA"/>
    <s v="NA"/>
    <n v="11"/>
    <x v="1"/>
    <s v="WD"/>
    <s v="Normal"/>
    <x v="80"/>
  </r>
  <r>
    <n v="1193"/>
    <n v="50"/>
    <x v="1"/>
    <n v="60"/>
    <n v="9600"/>
    <s v="Pave"/>
    <s v="Reg"/>
    <s v="Lvl"/>
    <s v="AllPub"/>
    <s v="Inside"/>
    <x v="7"/>
    <s v="Norm"/>
    <x v="0"/>
    <s v="1.5Fin"/>
    <n v="5"/>
    <x v="82"/>
    <n v="1994"/>
    <s v="Gambrel"/>
    <s v="CompShg"/>
    <s v="VinylSd"/>
    <s v="TA"/>
    <s v="PConc"/>
    <s v="TA"/>
    <s v="Mn"/>
    <n v="702"/>
    <s v="Gd"/>
    <s v="Y"/>
    <n v="1472"/>
    <n v="0"/>
    <n v="1"/>
    <n v="3"/>
    <n v="1"/>
    <s v="Gd"/>
    <n v="6"/>
    <n v="0"/>
    <s v="NA"/>
    <s v="Detchd"/>
    <s v="Unf"/>
    <n v="1"/>
    <n v="250"/>
    <s v="TA"/>
    <s v="P"/>
    <n v="0"/>
    <n v="0"/>
    <n v="84"/>
    <n v="0"/>
    <n v="0"/>
    <n v="0"/>
    <s v="NA"/>
    <s v="GdWo"/>
    <n v="7"/>
    <x v="1"/>
    <s v="WD"/>
    <s v="Normal"/>
    <x v="122"/>
  </r>
  <r>
    <n v="1194"/>
    <n v="120"/>
    <x v="1"/>
    <s v="NA"/>
    <n v="4500"/>
    <s v="Pave"/>
    <s v="Reg"/>
    <s v="Lvl"/>
    <s v="AllPub"/>
    <s v="FR2"/>
    <x v="4"/>
    <s v="Norm"/>
    <x v="3"/>
    <s v="1Story"/>
    <n v="6"/>
    <x v="40"/>
    <n v="1999"/>
    <s v="Hip"/>
    <s v="CompShg"/>
    <s v="VinylSd"/>
    <s v="TA"/>
    <s v="PConc"/>
    <s v="Ex"/>
    <s v="No"/>
    <n v="1224"/>
    <s v="Ex"/>
    <s v="Y"/>
    <n v="1224"/>
    <n v="1"/>
    <n v="2"/>
    <n v="2"/>
    <n v="1"/>
    <s v="TA"/>
    <n v="5"/>
    <n v="0"/>
    <s v="NA"/>
    <s v="Attchd"/>
    <s v="Fin"/>
    <n v="2"/>
    <n v="402"/>
    <s v="TA"/>
    <s v="Y"/>
    <n v="0"/>
    <n v="304"/>
    <n v="0"/>
    <n v="0"/>
    <n v="0"/>
    <n v="0"/>
    <s v="NA"/>
    <s v="NA"/>
    <n v="6"/>
    <x v="3"/>
    <s v="WD"/>
    <s v="Normal"/>
    <x v="258"/>
  </r>
  <r>
    <n v="1195"/>
    <n v="60"/>
    <x v="0"/>
    <n v="80"/>
    <n v="9364"/>
    <s v="Pave"/>
    <s v="Reg"/>
    <s v="Lvl"/>
    <s v="AllPub"/>
    <s v="Corner"/>
    <x v="9"/>
    <s v="Norm"/>
    <x v="0"/>
    <s v="2Story"/>
    <n v="6"/>
    <x v="60"/>
    <n v="1969"/>
    <s v="Gable"/>
    <s v="CompShg"/>
    <s v="HdBoard"/>
    <s v="TA"/>
    <s v="CBlock"/>
    <s v="TA"/>
    <s v="No"/>
    <n v="663"/>
    <s v="TA"/>
    <s v="Y"/>
    <n v="1352"/>
    <n v="0"/>
    <n v="1.3"/>
    <n v="4"/>
    <n v="1"/>
    <s v="TA"/>
    <n v="7"/>
    <n v="0"/>
    <s v="NA"/>
    <s v="Attchd"/>
    <s v="Fin"/>
    <n v="1"/>
    <n v="299"/>
    <s v="TA"/>
    <s v="Y"/>
    <n v="379"/>
    <n v="36"/>
    <n v="0"/>
    <n v="0"/>
    <n v="0"/>
    <n v="0"/>
    <s v="NA"/>
    <s v="MnPrv"/>
    <n v="3"/>
    <x v="4"/>
    <s v="WD"/>
    <s v="Normal"/>
    <x v="58"/>
  </r>
  <r>
    <n v="1196"/>
    <n v="60"/>
    <x v="0"/>
    <n v="51"/>
    <n v="8029"/>
    <s v="Pave"/>
    <s v="IR1"/>
    <s v="Lvl"/>
    <s v="AllPub"/>
    <s v="Inside"/>
    <x v="17"/>
    <s v="Norm"/>
    <x v="0"/>
    <s v="2Story"/>
    <n v="6"/>
    <x v="11"/>
    <n v="2005"/>
    <s v="Gable"/>
    <s v="CompShg"/>
    <s v="VinylSd"/>
    <s v="TA"/>
    <s v="PConc"/>
    <s v="Gd"/>
    <s v="No"/>
    <n v="728"/>
    <s v="Ex"/>
    <s v="Y"/>
    <n v="1456"/>
    <n v="0"/>
    <n v="2.2999999999999998"/>
    <n v="3"/>
    <n v="1"/>
    <s v="Gd"/>
    <n v="8"/>
    <n v="0"/>
    <s v="NA"/>
    <s v="Attchd"/>
    <s v="Fin"/>
    <n v="2"/>
    <n v="400"/>
    <s v="TA"/>
    <s v="Y"/>
    <n v="100"/>
    <n v="24"/>
    <n v="0"/>
    <n v="0"/>
    <n v="0"/>
    <n v="0"/>
    <s v="NA"/>
    <s v="NA"/>
    <n v="7"/>
    <x v="0"/>
    <s v="WD"/>
    <s v="Normal"/>
    <x v="105"/>
  </r>
  <r>
    <n v="1197"/>
    <n v="60"/>
    <x v="0"/>
    <n v="58"/>
    <n v="14054"/>
    <s v="Pave"/>
    <s v="IR1"/>
    <s v="Lvl"/>
    <s v="AllPub"/>
    <s v="Inside"/>
    <x v="17"/>
    <s v="Norm"/>
    <x v="0"/>
    <s v="2Story"/>
    <n v="7"/>
    <x v="13"/>
    <n v="2006"/>
    <s v="Gable"/>
    <s v="CompShg"/>
    <s v="VinylSd"/>
    <s v="Gd"/>
    <s v="PConc"/>
    <s v="Gd"/>
    <s v="Av"/>
    <n v="879"/>
    <s v="Ex"/>
    <s v="Y"/>
    <n v="1863"/>
    <n v="0"/>
    <n v="2.2999999999999998"/>
    <n v="4"/>
    <n v="1"/>
    <s v="Gd"/>
    <n v="9"/>
    <n v="1"/>
    <s v="Gd"/>
    <s v="BuiltIn"/>
    <s v="Fin"/>
    <n v="3"/>
    <n v="660"/>
    <s v="TA"/>
    <s v="Y"/>
    <n v="100"/>
    <n v="17"/>
    <n v="0"/>
    <n v="0"/>
    <n v="0"/>
    <n v="0"/>
    <s v="NA"/>
    <s v="NA"/>
    <n v="11"/>
    <x v="2"/>
    <s v="New"/>
    <s v="Partial"/>
    <x v="595"/>
  </r>
  <r>
    <n v="1198"/>
    <n v="75"/>
    <x v="1"/>
    <n v="65"/>
    <n v="8850"/>
    <s v="Pave"/>
    <s v="IR1"/>
    <s v="Bnk"/>
    <s v="AllPub"/>
    <s v="Corner"/>
    <x v="7"/>
    <s v="Norm"/>
    <x v="0"/>
    <s v="2.5Unf"/>
    <n v="7"/>
    <x v="77"/>
    <n v="1950"/>
    <s v="Gable"/>
    <s v="CompShg"/>
    <s v="MetalSd"/>
    <s v="TA"/>
    <s v="BrkTil"/>
    <s v="TA"/>
    <s v="No"/>
    <n v="815"/>
    <s v="Ex"/>
    <s v="Y"/>
    <n v="1690"/>
    <n v="0"/>
    <n v="1"/>
    <n v="3"/>
    <n v="1"/>
    <s v="TA"/>
    <n v="7"/>
    <n v="1"/>
    <s v="Gd"/>
    <s v="Detchd"/>
    <s v="Unf"/>
    <n v="1"/>
    <n v="225"/>
    <s v="TA"/>
    <s v="Y"/>
    <n v="0"/>
    <n v="0"/>
    <n v="330"/>
    <n v="0"/>
    <n v="0"/>
    <n v="0"/>
    <s v="NA"/>
    <s v="NA"/>
    <n v="7"/>
    <x v="2"/>
    <s v="ConLw"/>
    <s v="Normal"/>
    <x v="12"/>
  </r>
  <r>
    <n v="1199"/>
    <n v="20"/>
    <x v="0"/>
    <n v="70"/>
    <n v="9100"/>
    <s v="Pave"/>
    <s v="Reg"/>
    <s v="Lvl"/>
    <s v="AllPub"/>
    <s v="Inside"/>
    <x v="0"/>
    <s v="Norm"/>
    <x v="0"/>
    <s v="1Story"/>
    <n v="7"/>
    <x v="2"/>
    <n v="2001"/>
    <s v="Gable"/>
    <s v="CompShg"/>
    <s v="VinylSd"/>
    <s v="Gd"/>
    <s v="PConc"/>
    <s v="Gd"/>
    <s v="No"/>
    <n v="1212"/>
    <s v="Ex"/>
    <s v="Y"/>
    <n v="1212"/>
    <n v="0"/>
    <n v="2"/>
    <n v="3"/>
    <n v="1"/>
    <s v="Gd"/>
    <n v="6"/>
    <n v="0"/>
    <s v="NA"/>
    <s v="Attchd"/>
    <s v="RFn"/>
    <n v="2"/>
    <n v="573"/>
    <s v="TA"/>
    <s v="Y"/>
    <n v="356"/>
    <n v="0"/>
    <n v="0"/>
    <n v="0"/>
    <n v="0"/>
    <n v="0"/>
    <s v="NA"/>
    <s v="NA"/>
    <n v="6"/>
    <x v="3"/>
    <s v="WD"/>
    <s v="Normal"/>
    <x v="94"/>
  </r>
  <r>
    <n v="1200"/>
    <n v="20"/>
    <x v="0"/>
    <n v="75"/>
    <n v="11235"/>
    <s v="Pave"/>
    <s v="Reg"/>
    <s v="Lvl"/>
    <s v="AllPub"/>
    <s v="Inside"/>
    <x v="9"/>
    <s v="Norm"/>
    <x v="0"/>
    <s v="1Story"/>
    <n v="4"/>
    <x v="37"/>
    <n v="1979"/>
    <s v="Gable"/>
    <s v="CompShg"/>
    <s v="HdBoard"/>
    <s v="TA"/>
    <s v="CBlock"/>
    <s v="TA"/>
    <s v="No"/>
    <n v="1051"/>
    <s v="Gd"/>
    <s v="Y"/>
    <n v="1382"/>
    <n v="0"/>
    <n v="1.3"/>
    <n v="3"/>
    <n v="1"/>
    <s v="TA"/>
    <n v="6"/>
    <n v="1"/>
    <s v="Po"/>
    <s v="Attchd"/>
    <s v="Unf"/>
    <n v="2"/>
    <n v="459"/>
    <s v="TA"/>
    <s v="Y"/>
    <n v="0"/>
    <n v="82"/>
    <n v="0"/>
    <n v="0"/>
    <n v="0"/>
    <n v="0"/>
    <s v="NA"/>
    <s v="NA"/>
    <n v="10"/>
    <x v="2"/>
    <s v="WD"/>
    <s v="Normal"/>
    <x v="181"/>
  </r>
  <r>
    <n v="1201"/>
    <n v="20"/>
    <x v="0"/>
    <n v="71"/>
    <n v="9353"/>
    <s v="Pave"/>
    <s v="Reg"/>
    <s v="Lvl"/>
    <s v="AllPub"/>
    <s v="Inside"/>
    <x v="11"/>
    <s v="Norm"/>
    <x v="0"/>
    <s v="1Story"/>
    <n v="4"/>
    <x v="16"/>
    <n v="1970"/>
    <s v="Gable"/>
    <s v="CompShg"/>
    <s v="MetalSd"/>
    <s v="TA"/>
    <s v="CBlock"/>
    <s v="TA"/>
    <s v="No"/>
    <n v="864"/>
    <s v="Gd"/>
    <s v="Y"/>
    <n v="864"/>
    <n v="0"/>
    <n v="1"/>
    <n v="3"/>
    <n v="1"/>
    <s v="TA"/>
    <n v="5"/>
    <n v="0"/>
    <s v="NA"/>
    <s v="Attchd"/>
    <s v="Unf"/>
    <n v="1"/>
    <n v="280"/>
    <s v="TA"/>
    <s v="Y"/>
    <n v="0"/>
    <n v="0"/>
    <n v="0"/>
    <n v="0"/>
    <n v="0"/>
    <n v="0"/>
    <s v="NA"/>
    <s v="NA"/>
    <n v="7"/>
    <x v="2"/>
    <s v="Oth"/>
    <s v="Abnorml"/>
    <x v="596"/>
  </r>
  <r>
    <n v="1202"/>
    <n v="60"/>
    <x v="0"/>
    <n v="80"/>
    <n v="10400"/>
    <s v="Pave"/>
    <s v="Reg"/>
    <s v="Lvl"/>
    <s v="AllPub"/>
    <s v="Corner"/>
    <x v="0"/>
    <s v="Norm"/>
    <x v="0"/>
    <s v="2Story"/>
    <n v="7"/>
    <x v="45"/>
    <n v="1998"/>
    <s v="Gable"/>
    <s v="CompShg"/>
    <s v="VinylSd"/>
    <s v="TA"/>
    <s v="PConc"/>
    <s v="Gd"/>
    <s v="Av"/>
    <n v="866"/>
    <s v="Ex"/>
    <s v="Y"/>
    <n v="1779"/>
    <n v="0"/>
    <n v="2.2999999999999998"/>
    <n v="3"/>
    <n v="1"/>
    <s v="Gd"/>
    <n v="6"/>
    <n v="0"/>
    <s v="NA"/>
    <s v="Attchd"/>
    <s v="RFn"/>
    <n v="2"/>
    <n v="546"/>
    <s v="TA"/>
    <s v="Y"/>
    <n v="198"/>
    <n v="36"/>
    <n v="0"/>
    <n v="0"/>
    <n v="0"/>
    <n v="0"/>
    <s v="NA"/>
    <s v="NA"/>
    <n v="3"/>
    <x v="3"/>
    <s v="WD"/>
    <s v="Normal"/>
    <x v="399"/>
  </r>
  <r>
    <n v="1203"/>
    <n v="50"/>
    <x v="1"/>
    <n v="50"/>
    <n v="6000"/>
    <s v="Pave"/>
    <s v="Reg"/>
    <s v="Lvl"/>
    <s v="AllPub"/>
    <s v="Corner"/>
    <x v="8"/>
    <s v="Norm"/>
    <x v="0"/>
    <s v="1.5Fin"/>
    <n v="5"/>
    <x v="82"/>
    <n v="1997"/>
    <s v="Gable"/>
    <s v="CompShg"/>
    <s v="Wd Sdng"/>
    <s v="TA"/>
    <s v="BrkTil"/>
    <s v="TA"/>
    <s v="No"/>
    <n v="884"/>
    <s v="Ex"/>
    <s v="Y"/>
    <n v="1348"/>
    <n v="1"/>
    <n v="1"/>
    <n v="3"/>
    <n v="1"/>
    <s v="TA"/>
    <n v="5"/>
    <n v="1"/>
    <s v="Fa"/>
    <s v="Detchd"/>
    <s v="Unf"/>
    <n v="1"/>
    <n v="216"/>
    <s v="TA"/>
    <s v="N"/>
    <n v="0"/>
    <n v="0"/>
    <n v="208"/>
    <n v="0"/>
    <n v="0"/>
    <n v="0"/>
    <s v="NA"/>
    <s v="NA"/>
    <n v="5"/>
    <x v="3"/>
    <s v="WD"/>
    <s v="Normal"/>
    <x v="528"/>
  </r>
  <r>
    <n v="1204"/>
    <n v="20"/>
    <x v="0"/>
    <n v="75"/>
    <n v="9750"/>
    <s v="Pave"/>
    <s v="Reg"/>
    <s v="Lvl"/>
    <s v="AllPub"/>
    <s v="Inside"/>
    <x v="0"/>
    <s v="Norm"/>
    <x v="0"/>
    <s v="1Story"/>
    <n v="7"/>
    <x v="4"/>
    <n v="2001"/>
    <s v="Gable"/>
    <s v="CompShg"/>
    <s v="VinylSd"/>
    <s v="Gd"/>
    <s v="PConc"/>
    <s v="Gd"/>
    <s v="No"/>
    <n v="1630"/>
    <s v="Ex"/>
    <s v="Y"/>
    <n v="1630"/>
    <n v="0"/>
    <n v="2"/>
    <n v="3"/>
    <n v="1"/>
    <s v="Gd"/>
    <n v="6"/>
    <n v="1"/>
    <s v="TA"/>
    <s v="Attchd"/>
    <s v="Unf"/>
    <n v="2"/>
    <n v="451"/>
    <s v="TA"/>
    <s v="Y"/>
    <n v="74"/>
    <n v="234"/>
    <n v="0"/>
    <n v="0"/>
    <n v="0"/>
    <n v="0"/>
    <s v="NA"/>
    <s v="NA"/>
    <n v="10"/>
    <x v="3"/>
    <s v="WD"/>
    <s v="Normal"/>
    <x v="423"/>
  </r>
  <r>
    <n v="1205"/>
    <n v="20"/>
    <x v="0"/>
    <n v="78"/>
    <n v="10140"/>
    <s v="Pave"/>
    <s v="Reg"/>
    <s v="Lvl"/>
    <s v="AllPub"/>
    <s v="Inside"/>
    <x v="6"/>
    <s v="Norm"/>
    <x v="0"/>
    <s v="1Story"/>
    <n v="5"/>
    <x v="34"/>
    <n v="1975"/>
    <s v="Gable"/>
    <s v="CompShg"/>
    <s v="HdBoard"/>
    <s v="TA"/>
    <s v="CBlock"/>
    <s v="Gd"/>
    <s v="No"/>
    <n v="1056"/>
    <s v="Ex"/>
    <s v="Y"/>
    <n v="1074"/>
    <n v="1"/>
    <n v="1.3"/>
    <n v="3"/>
    <n v="1"/>
    <s v="TA"/>
    <n v="6"/>
    <n v="0"/>
    <s v="NA"/>
    <s v="Attchd"/>
    <s v="RFn"/>
    <n v="2"/>
    <n v="495"/>
    <s v="TA"/>
    <s v="Y"/>
    <n v="0"/>
    <n v="88"/>
    <n v="0"/>
    <n v="0"/>
    <n v="0"/>
    <n v="0"/>
    <s v="NA"/>
    <s v="MnPrv"/>
    <n v="7"/>
    <x v="2"/>
    <s v="WD"/>
    <s v="Normal"/>
    <x v="75"/>
  </r>
  <r>
    <n v="1206"/>
    <n v="20"/>
    <x v="0"/>
    <n v="90"/>
    <n v="14684"/>
    <s v="Pave"/>
    <s v="IR1"/>
    <s v="Lvl"/>
    <s v="AllPub"/>
    <s v="CulDSac"/>
    <x v="12"/>
    <s v="Norm"/>
    <x v="0"/>
    <s v="1Story"/>
    <n v="7"/>
    <x v="59"/>
    <n v="1991"/>
    <s v="Hip"/>
    <s v="CompShg"/>
    <s v="HdBoard"/>
    <s v="Gd"/>
    <s v="CBlock"/>
    <s v="Gd"/>
    <s v="Mn"/>
    <n v="2158"/>
    <s v="Gd"/>
    <s v="Y"/>
    <n v="2196"/>
    <n v="0"/>
    <n v="2"/>
    <n v="3"/>
    <n v="1"/>
    <s v="Gd"/>
    <n v="7"/>
    <n v="1"/>
    <s v="TA"/>
    <s v="Attchd"/>
    <s v="RFn"/>
    <n v="3"/>
    <n v="701"/>
    <s v="TA"/>
    <s v="Y"/>
    <n v="84"/>
    <n v="70"/>
    <n v="0"/>
    <n v="0"/>
    <n v="0"/>
    <n v="0"/>
    <s v="NA"/>
    <s v="NA"/>
    <n v="6"/>
    <x v="3"/>
    <s v="WD"/>
    <s v="Normal"/>
    <x v="597"/>
  </r>
  <r>
    <n v="1207"/>
    <n v="20"/>
    <x v="4"/>
    <s v="NA"/>
    <n v="8900"/>
    <s v="Pave"/>
    <s v="Reg"/>
    <s v="Lvl"/>
    <s v="AllPub"/>
    <s v="Inside"/>
    <x v="12"/>
    <s v="Norm"/>
    <x v="0"/>
    <s v="1Story"/>
    <n v="4"/>
    <x v="27"/>
    <n v="1966"/>
    <s v="Gable"/>
    <s v="CompShg"/>
    <s v="HdBoard"/>
    <s v="TA"/>
    <s v="CBlock"/>
    <s v="TA"/>
    <s v="No"/>
    <n v="1056"/>
    <s v="TA"/>
    <s v="Y"/>
    <n v="1056"/>
    <n v="1"/>
    <n v="1"/>
    <n v="2"/>
    <n v="1"/>
    <s v="TA"/>
    <n v="5"/>
    <n v="0"/>
    <s v="NA"/>
    <s v="Detchd"/>
    <s v="Unf"/>
    <n v="1"/>
    <n v="384"/>
    <s v="TA"/>
    <s v="Y"/>
    <n v="0"/>
    <n v="42"/>
    <n v="0"/>
    <n v="0"/>
    <n v="0"/>
    <n v="0"/>
    <s v="NA"/>
    <s v="MnPrv"/>
    <n v="11"/>
    <x v="2"/>
    <s v="WD"/>
    <s v="Normal"/>
    <x v="172"/>
  </r>
  <r>
    <n v="1208"/>
    <n v="20"/>
    <x v="0"/>
    <n v="70"/>
    <n v="9135"/>
    <s v="Pave"/>
    <s v="Reg"/>
    <s v="Lvl"/>
    <s v="AllPub"/>
    <s v="Inside"/>
    <x v="0"/>
    <s v="Norm"/>
    <x v="0"/>
    <s v="1Story"/>
    <n v="6"/>
    <x v="0"/>
    <n v="2003"/>
    <s v="Gable"/>
    <s v="CompShg"/>
    <s v="VinylSd"/>
    <s v="Gd"/>
    <s v="PConc"/>
    <s v="Gd"/>
    <s v="Av"/>
    <n v="1682"/>
    <s v="Ex"/>
    <s v="Y"/>
    <n v="1700"/>
    <n v="1"/>
    <n v="2"/>
    <n v="3"/>
    <n v="1"/>
    <s v="Gd"/>
    <n v="7"/>
    <n v="0"/>
    <s v="NA"/>
    <s v="Attchd"/>
    <s v="RFn"/>
    <n v="2"/>
    <n v="544"/>
    <s v="TA"/>
    <s v="Y"/>
    <n v="192"/>
    <n v="23"/>
    <n v="0"/>
    <n v="0"/>
    <n v="0"/>
    <n v="0"/>
    <s v="NA"/>
    <s v="NA"/>
    <n v="5"/>
    <x v="2"/>
    <s v="WD"/>
    <s v="Normal"/>
    <x v="7"/>
  </r>
  <r>
    <n v="1209"/>
    <n v="20"/>
    <x v="0"/>
    <n v="70"/>
    <n v="7763"/>
    <s v="Pave"/>
    <s v="Reg"/>
    <s v="Lvl"/>
    <s v="AllPub"/>
    <s v="Inside"/>
    <x v="11"/>
    <s v="Norm"/>
    <x v="0"/>
    <s v="1Story"/>
    <n v="5"/>
    <x v="12"/>
    <n v="1980"/>
    <s v="Gable"/>
    <s v="CompShg"/>
    <s v="MetalSd"/>
    <s v="TA"/>
    <s v="CBlock"/>
    <s v="TA"/>
    <s v="No"/>
    <n v="931"/>
    <s v="TA"/>
    <s v="Y"/>
    <n v="1283"/>
    <n v="1"/>
    <n v="1"/>
    <n v="3"/>
    <n v="1"/>
    <s v="TA"/>
    <n v="6"/>
    <n v="0"/>
    <s v="NA"/>
    <s v="Detchd"/>
    <s v="Unf"/>
    <n v="2"/>
    <n v="506"/>
    <s v="TA"/>
    <s v="Y"/>
    <n v="0"/>
    <n v="0"/>
    <n v="0"/>
    <n v="0"/>
    <n v="0"/>
    <n v="0"/>
    <s v="NA"/>
    <s v="NA"/>
    <n v="10"/>
    <x v="0"/>
    <s v="WD"/>
    <s v="Normal"/>
    <x v="3"/>
  </r>
  <r>
    <n v="1210"/>
    <n v="20"/>
    <x v="0"/>
    <n v="85"/>
    <n v="10182"/>
    <s v="Pave"/>
    <s v="IR1"/>
    <s v="Lvl"/>
    <s v="AllPub"/>
    <s v="CulDSac"/>
    <x v="5"/>
    <s v="RRNn"/>
    <x v="0"/>
    <s v="1Story"/>
    <n v="8"/>
    <x v="13"/>
    <n v="2006"/>
    <s v="Hip"/>
    <s v="CompShg"/>
    <s v="VinylSd"/>
    <s v="Gd"/>
    <s v="PConc"/>
    <s v="Ex"/>
    <s v="Mn"/>
    <n v="1660"/>
    <s v="Ex"/>
    <s v="Y"/>
    <n v="1660"/>
    <n v="1"/>
    <n v="2"/>
    <n v="3"/>
    <n v="1"/>
    <s v="Gd"/>
    <n v="8"/>
    <n v="1"/>
    <s v="Gd"/>
    <s v="Attchd"/>
    <s v="RFn"/>
    <n v="2"/>
    <n v="500"/>
    <s v="TA"/>
    <s v="Y"/>
    <n v="322"/>
    <n v="50"/>
    <n v="0"/>
    <n v="0"/>
    <n v="0"/>
    <n v="0"/>
    <s v="NA"/>
    <s v="NA"/>
    <n v="5"/>
    <x v="2"/>
    <s v="New"/>
    <s v="Partial"/>
    <x v="178"/>
  </r>
  <r>
    <n v="1211"/>
    <n v="60"/>
    <x v="0"/>
    <n v="70"/>
    <n v="11218"/>
    <s v="Pave"/>
    <s v="Reg"/>
    <s v="Lvl"/>
    <s v="AllPub"/>
    <s v="Inside"/>
    <x v="12"/>
    <s v="Norm"/>
    <x v="0"/>
    <s v="2Story"/>
    <n v="6"/>
    <x v="86"/>
    <n v="1992"/>
    <s v="Gable"/>
    <s v="CompShg"/>
    <s v="Wd Sdng"/>
    <s v="Gd"/>
    <s v="PConc"/>
    <s v="Gd"/>
    <s v="No"/>
    <n v="1055"/>
    <s v="Ex"/>
    <s v="Y"/>
    <n v="1845"/>
    <n v="0"/>
    <n v="2.2999999999999998"/>
    <n v="3"/>
    <n v="1"/>
    <s v="Gd"/>
    <n v="8"/>
    <n v="1"/>
    <s v="TA"/>
    <s v="Attchd"/>
    <s v="RFn"/>
    <n v="2"/>
    <n v="462"/>
    <s v="TA"/>
    <s v="Y"/>
    <n v="635"/>
    <n v="104"/>
    <n v="0"/>
    <n v="0"/>
    <n v="0"/>
    <n v="0"/>
    <s v="NA"/>
    <s v="GdPrv"/>
    <n v="5"/>
    <x v="4"/>
    <s v="WD"/>
    <s v="Normal"/>
    <x v="430"/>
  </r>
  <r>
    <n v="1212"/>
    <n v="50"/>
    <x v="0"/>
    <n v="152"/>
    <n v="12134"/>
    <s v="Pave"/>
    <s v="IR1"/>
    <s v="Bnk"/>
    <s v="AllPub"/>
    <s v="Inside"/>
    <x v="17"/>
    <s v="Norm"/>
    <x v="0"/>
    <s v="1.5Fin"/>
    <n v="8"/>
    <x v="62"/>
    <n v="2005"/>
    <s v="Gable"/>
    <s v="CompShg"/>
    <s v="Wd Sdng"/>
    <s v="Gd"/>
    <s v="Wood"/>
    <s v="Gd"/>
    <s v="Av"/>
    <n v="559"/>
    <s v="Gd"/>
    <s v="Y"/>
    <n v="1752"/>
    <n v="0"/>
    <n v="2"/>
    <n v="4"/>
    <n v="1"/>
    <s v="TA"/>
    <n v="8"/>
    <n v="0"/>
    <s v="NA"/>
    <s v="Basment"/>
    <s v="RFn"/>
    <n v="2"/>
    <n v="492"/>
    <s v="TA"/>
    <s v="Y"/>
    <n v="325"/>
    <n v="12"/>
    <n v="0"/>
    <n v="0"/>
    <n v="0"/>
    <n v="0"/>
    <s v="NA"/>
    <s v="NA"/>
    <n v="6"/>
    <x v="4"/>
    <s v="WD"/>
    <s v="Normal"/>
    <x v="323"/>
  </r>
  <r>
    <n v="1213"/>
    <n v="30"/>
    <x v="0"/>
    <n v="50"/>
    <n v="9340"/>
    <s v="Pave"/>
    <s v="Reg"/>
    <s v="Lvl"/>
    <s v="AllPub"/>
    <s v="Inside"/>
    <x v="15"/>
    <s v="Norm"/>
    <x v="0"/>
    <s v="1Story"/>
    <n v="4"/>
    <x v="71"/>
    <n v="1950"/>
    <s v="Hip"/>
    <s v="CompShg"/>
    <s v="MetalSd"/>
    <s v="TA"/>
    <s v="CBlock"/>
    <s v="TA"/>
    <s v="No"/>
    <n v="672"/>
    <s v="TA"/>
    <s v="Y"/>
    <n v="672"/>
    <n v="1"/>
    <n v="1"/>
    <n v="2"/>
    <n v="1"/>
    <s v="TA"/>
    <n v="4"/>
    <n v="0"/>
    <s v="NA"/>
    <s v="Attchd"/>
    <s v="Unf"/>
    <n v="1"/>
    <n v="234"/>
    <s v="TA"/>
    <s v="N"/>
    <n v="0"/>
    <n v="113"/>
    <n v="0"/>
    <n v="0"/>
    <n v="0"/>
    <n v="0"/>
    <s v="NA"/>
    <s v="NA"/>
    <n v="8"/>
    <x v="3"/>
    <s v="WD"/>
    <s v="Normal"/>
    <x v="46"/>
  </r>
  <r>
    <n v="1214"/>
    <n v="80"/>
    <x v="0"/>
    <s v="NA"/>
    <n v="10246"/>
    <s v="Pave"/>
    <s v="IR1"/>
    <s v="Lvl"/>
    <s v="AllPub"/>
    <s v="CulDSac"/>
    <x v="9"/>
    <s v="Norm"/>
    <x v="0"/>
    <s v="SLvl"/>
    <n v="4"/>
    <x v="10"/>
    <n v="2001"/>
    <s v="Gable"/>
    <s v="CompShg"/>
    <s v="VinylSd"/>
    <s v="TA"/>
    <s v="CBlock"/>
    <s v="TA"/>
    <s v="Av"/>
    <n v="648"/>
    <s v="Ex"/>
    <s v="Y"/>
    <n v="960"/>
    <n v="1.3"/>
    <n v="0"/>
    <n v="0"/>
    <n v="1"/>
    <s v="TA"/>
    <n v="3"/>
    <n v="0"/>
    <s v="NA"/>
    <s v="Attchd"/>
    <s v="Unf"/>
    <n v="1"/>
    <n v="364"/>
    <s v="TA"/>
    <s v="Y"/>
    <n v="88"/>
    <n v="0"/>
    <n v="0"/>
    <n v="0"/>
    <n v="0"/>
    <n v="0"/>
    <s v="NA"/>
    <s v="NA"/>
    <n v="5"/>
    <x v="2"/>
    <s v="WD"/>
    <s v="Normal"/>
    <x v="35"/>
  </r>
  <r>
    <n v="1215"/>
    <n v="85"/>
    <x v="0"/>
    <n v="69"/>
    <n v="10205"/>
    <s v="Pave"/>
    <s v="IR1"/>
    <s v="Lvl"/>
    <s v="AllPub"/>
    <s v="Inside"/>
    <x v="11"/>
    <s v="Norm"/>
    <x v="0"/>
    <s v="SFoyer"/>
    <n v="5"/>
    <x v="12"/>
    <n v="1962"/>
    <s v="Gable"/>
    <s v="CompShg"/>
    <s v="MetalSd"/>
    <s v="TA"/>
    <s v="CBlock"/>
    <s v="TA"/>
    <s v="Av"/>
    <n v="925"/>
    <s v="TA"/>
    <s v="Y"/>
    <n v="999"/>
    <n v="1"/>
    <n v="1"/>
    <n v="3"/>
    <n v="1"/>
    <s v="TA"/>
    <n v="6"/>
    <n v="0"/>
    <s v="NA"/>
    <s v="Attchd"/>
    <s v="Unf"/>
    <n v="1"/>
    <n v="300"/>
    <s v="TA"/>
    <s v="Y"/>
    <n v="150"/>
    <n v="72"/>
    <n v="0"/>
    <n v="0"/>
    <n v="0"/>
    <n v="0"/>
    <s v="NA"/>
    <s v="NA"/>
    <n v="5"/>
    <x v="2"/>
    <s v="WD"/>
    <s v="Normal"/>
    <x v="569"/>
  </r>
  <r>
    <n v="1216"/>
    <n v="20"/>
    <x v="0"/>
    <n v="99"/>
    <n v="7094"/>
    <s v="Pave"/>
    <s v="IR1"/>
    <s v="Lvl"/>
    <s v="AllPub"/>
    <s v="Inside"/>
    <x v="9"/>
    <s v="Norm"/>
    <x v="0"/>
    <s v="1Story"/>
    <n v="5"/>
    <x v="27"/>
    <n v="1966"/>
    <s v="Gable"/>
    <s v="CompShg"/>
    <s v="VinylSd"/>
    <s v="TA"/>
    <s v="CBlock"/>
    <s v="TA"/>
    <s v="No"/>
    <n v="894"/>
    <s v="TA"/>
    <s v="Y"/>
    <n v="894"/>
    <n v="0"/>
    <n v="1"/>
    <n v="3"/>
    <n v="1"/>
    <s v="TA"/>
    <n v="5"/>
    <n v="0"/>
    <s v="NA"/>
    <s v="Detchd"/>
    <s v="RFn"/>
    <n v="1"/>
    <n v="384"/>
    <s v="TA"/>
    <s v="Y"/>
    <n v="0"/>
    <n v="0"/>
    <n v="0"/>
    <n v="0"/>
    <n v="0"/>
    <n v="0"/>
    <s v="NA"/>
    <s v="MnPrv"/>
    <n v="5"/>
    <x v="1"/>
    <s v="WD"/>
    <s v="Normal"/>
    <x v="122"/>
  </r>
  <r>
    <n v="1217"/>
    <n v="90"/>
    <x v="1"/>
    <n v="68"/>
    <n v="8930"/>
    <s v="Pave"/>
    <s v="Reg"/>
    <s v="Lvl"/>
    <s v="AllPub"/>
    <s v="Inside"/>
    <x v="9"/>
    <s v="RRAe"/>
    <x v="2"/>
    <s v="1.5Fin"/>
    <n v="6"/>
    <x v="90"/>
    <n v="1978"/>
    <s v="Gable"/>
    <s v="CompShg"/>
    <s v="VinylSd"/>
    <s v="TA"/>
    <s v="Slab"/>
    <s v="NA"/>
    <s v="NA"/>
    <n v="0"/>
    <s v="TA"/>
    <s v="Y"/>
    <n v="1902"/>
    <n v="0"/>
    <n v="2"/>
    <n v="4"/>
    <n v="2"/>
    <s v="TA"/>
    <n v="8"/>
    <n v="0"/>
    <s v="NA"/>
    <s v="Attchd"/>
    <s v="Unf"/>
    <n v="2"/>
    <n v="539"/>
    <s v="TA"/>
    <s v="Y"/>
    <n v="0"/>
    <n v="0"/>
    <n v="0"/>
    <n v="0"/>
    <n v="0"/>
    <n v="0"/>
    <s v="NA"/>
    <s v="NA"/>
    <n v="4"/>
    <x v="4"/>
    <s v="WD"/>
    <s v="Normal"/>
    <x v="162"/>
  </r>
  <r>
    <n v="1218"/>
    <n v="20"/>
    <x v="3"/>
    <n v="72"/>
    <n v="8640"/>
    <s v="Pave"/>
    <s v="Reg"/>
    <s v="Lvl"/>
    <s v="AllPub"/>
    <s v="Inside"/>
    <x v="5"/>
    <s v="Norm"/>
    <x v="0"/>
    <s v="1Story"/>
    <n v="8"/>
    <x v="51"/>
    <n v="2009"/>
    <s v="Gable"/>
    <s v="CompShg"/>
    <s v="CmentBd"/>
    <s v="Gd"/>
    <s v="PConc"/>
    <s v="Gd"/>
    <s v="Mn"/>
    <n v="1300"/>
    <s v="Ex"/>
    <s v="Y"/>
    <n v="1314"/>
    <n v="1"/>
    <n v="2"/>
    <n v="3"/>
    <n v="1"/>
    <s v="Gd"/>
    <n v="6"/>
    <n v="0"/>
    <s v="NA"/>
    <s v="Attchd"/>
    <s v="RFn"/>
    <n v="2"/>
    <n v="552"/>
    <s v="TA"/>
    <s v="Y"/>
    <n v="135"/>
    <n v="112"/>
    <n v="0"/>
    <n v="0"/>
    <n v="0"/>
    <n v="0"/>
    <s v="NA"/>
    <s v="NA"/>
    <n v="9"/>
    <x v="3"/>
    <s v="New"/>
    <s v="Partial"/>
    <x v="598"/>
  </r>
  <r>
    <n v="1219"/>
    <n v="50"/>
    <x v="1"/>
    <n v="52"/>
    <n v="6240"/>
    <s v="Pave"/>
    <s v="Reg"/>
    <s v="Lvl"/>
    <s v="AllPub"/>
    <s v="Inside"/>
    <x v="8"/>
    <s v="Norm"/>
    <x v="0"/>
    <s v="1.5Fin"/>
    <n v="4"/>
    <x v="81"/>
    <n v="1950"/>
    <s v="Gable"/>
    <s v="CompShg"/>
    <s v="AsbShng"/>
    <s v="TA"/>
    <s v="Slab"/>
    <s v="NA"/>
    <s v="NA"/>
    <n v="0"/>
    <s v="Gd"/>
    <s v="N"/>
    <n v="912"/>
    <n v="0"/>
    <n v="1"/>
    <n v="2"/>
    <n v="1"/>
    <s v="TA"/>
    <n v="3"/>
    <n v="0"/>
    <s v="NA"/>
    <s v="NA"/>
    <s v="NA"/>
    <n v="0"/>
    <n v="0"/>
    <s v="NA"/>
    <s v="N"/>
    <n v="0"/>
    <n v="0"/>
    <n v="0"/>
    <n v="0"/>
    <n v="0"/>
    <n v="0"/>
    <s v="NA"/>
    <s v="NA"/>
    <n v="7"/>
    <x v="2"/>
    <s v="WD"/>
    <s v="Normal"/>
    <x v="599"/>
  </r>
  <r>
    <n v="1220"/>
    <n v="160"/>
    <x v="1"/>
    <n v="21"/>
    <n v="1680"/>
    <s v="Pave"/>
    <s v="Reg"/>
    <s v="Lvl"/>
    <s v="AllPub"/>
    <s v="Inside"/>
    <x v="22"/>
    <s v="Norm"/>
    <x v="4"/>
    <s v="2Story"/>
    <n v="6"/>
    <x v="63"/>
    <n v="1971"/>
    <s v="Gable"/>
    <s v="CompShg"/>
    <s v="CmentBd"/>
    <s v="TA"/>
    <s v="CBlock"/>
    <s v="TA"/>
    <s v="No"/>
    <n v="672"/>
    <s v="TA"/>
    <s v="Y"/>
    <n v="1218"/>
    <n v="0"/>
    <n v="1.3"/>
    <n v="3"/>
    <n v="1"/>
    <s v="TA"/>
    <n v="7"/>
    <n v="0"/>
    <s v="NA"/>
    <s v="NA"/>
    <s v="NA"/>
    <n v="0"/>
    <n v="0"/>
    <s v="NA"/>
    <s v="N"/>
    <n v="201"/>
    <n v="0"/>
    <n v="0"/>
    <n v="0"/>
    <n v="0"/>
    <n v="0"/>
    <s v="NA"/>
    <s v="NA"/>
    <n v="4"/>
    <x v="2"/>
    <s v="WD"/>
    <s v="Abnorml"/>
    <x v="561"/>
  </r>
  <r>
    <n v="1221"/>
    <n v="20"/>
    <x v="0"/>
    <n v="66"/>
    <n v="7800"/>
    <s v="Pave"/>
    <s v="IR1"/>
    <s v="Lvl"/>
    <s v="AllPub"/>
    <s v="Inside"/>
    <x v="11"/>
    <s v="Norm"/>
    <x v="0"/>
    <s v="1Story"/>
    <n v="5"/>
    <x v="39"/>
    <n v="1964"/>
    <s v="Gable"/>
    <s v="CompShg"/>
    <s v="Wd Sdng"/>
    <s v="TA"/>
    <s v="CBlock"/>
    <s v="TA"/>
    <s v="No"/>
    <n v="912"/>
    <s v="TA"/>
    <s v="Y"/>
    <n v="912"/>
    <n v="0"/>
    <n v="1"/>
    <n v="2"/>
    <n v="1"/>
    <s v="TA"/>
    <n v="5"/>
    <n v="0"/>
    <s v="NA"/>
    <s v="Attchd"/>
    <s v="Unf"/>
    <n v="1"/>
    <n v="288"/>
    <s v="TA"/>
    <s v="Y"/>
    <n v="0"/>
    <n v="0"/>
    <n v="0"/>
    <n v="0"/>
    <n v="0"/>
    <n v="0"/>
    <s v="NA"/>
    <s v="NA"/>
    <n v="11"/>
    <x v="2"/>
    <s v="WD"/>
    <s v="Abnorml"/>
    <x v="99"/>
  </r>
  <r>
    <n v="1222"/>
    <n v="20"/>
    <x v="0"/>
    <n v="55"/>
    <n v="8250"/>
    <s v="Pave"/>
    <s v="Reg"/>
    <s v="Lvl"/>
    <s v="AllPub"/>
    <s v="Inside"/>
    <x v="9"/>
    <s v="Feedr"/>
    <x v="0"/>
    <s v="1Story"/>
    <n v="5"/>
    <x v="21"/>
    <n v="1968"/>
    <s v="Hip"/>
    <s v="CompShg"/>
    <s v="HdBoard"/>
    <s v="TA"/>
    <s v="CBlock"/>
    <s v="TA"/>
    <s v="No"/>
    <n v="952"/>
    <s v="Ex"/>
    <s v="Y"/>
    <n v="1211"/>
    <n v="0"/>
    <n v="1"/>
    <n v="3"/>
    <n v="1"/>
    <s v="TA"/>
    <n v="5"/>
    <n v="1"/>
    <s v="TA"/>
    <s v="Attchd"/>
    <s v="Unf"/>
    <n v="1"/>
    <n v="322"/>
    <s v="TA"/>
    <s v="Y"/>
    <n v="0"/>
    <n v="63"/>
    <n v="0"/>
    <n v="0"/>
    <n v="0"/>
    <n v="0"/>
    <s v="NA"/>
    <s v="NA"/>
    <n v="8"/>
    <x v="0"/>
    <s v="WD"/>
    <s v="Normal"/>
    <x v="254"/>
  </r>
  <r>
    <n v="1223"/>
    <n v="50"/>
    <x v="0"/>
    <n v="78"/>
    <n v="10496"/>
    <s v="Pave"/>
    <s v="Reg"/>
    <s v="Lvl"/>
    <s v="AllPub"/>
    <s v="Inside"/>
    <x v="11"/>
    <s v="Artery"/>
    <x v="0"/>
    <s v="1.5Fin"/>
    <n v="6"/>
    <x v="87"/>
    <n v="1950"/>
    <s v="Gable"/>
    <s v="CompShg"/>
    <s v="Wd Sdng"/>
    <s v="TA"/>
    <s v="CBlock"/>
    <s v="TA"/>
    <s v="Mn"/>
    <n v="1040"/>
    <s v="Ex"/>
    <s v="Y"/>
    <n v="1846"/>
    <n v="0"/>
    <n v="2"/>
    <n v="3"/>
    <n v="1"/>
    <s v="TA"/>
    <n v="7"/>
    <n v="1"/>
    <s v="Gd"/>
    <s v="Attchd"/>
    <s v="Unf"/>
    <n v="1"/>
    <n v="315"/>
    <s v="TA"/>
    <s v="Y"/>
    <n v="0"/>
    <n v="0"/>
    <n v="0"/>
    <n v="0"/>
    <n v="0"/>
    <n v="0"/>
    <s v="NA"/>
    <s v="GdWo"/>
    <n v="1"/>
    <x v="1"/>
    <s v="WD"/>
    <s v="Normal"/>
    <x v="5"/>
  </r>
  <r>
    <n v="1224"/>
    <n v="20"/>
    <x v="0"/>
    <n v="89"/>
    <n v="10680"/>
    <s v="Pave"/>
    <s v="Reg"/>
    <s v="Lvl"/>
    <s v="AllPub"/>
    <s v="Inside"/>
    <x v="11"/>
    <s v="Norm"/>
    <x v="0"/>
    <s v="1Story"/>
    <n v="5"/>
    <x v="23"/>
    <n v="1951"/>
    <s v="Hip"/>
    <s v="CompShg"/>
    <s v="Wd Sdng"/>
    <s v="TA"/>
    <s v="CBlock"/>
    <s v="TA"/>
    <s v="No"/>
    <n v="2136"/>
    <s v="TA"/>
    <s v="N"/>
    <n v="2136"/>
    <n v="0"/>
    <n v="2"/>
    <n v="4"/>
    <n v="1"/>
    <s v="TA"/>
    <n v="7"/>
    <n v="0"/>
    <s v="NA"/>
    <s v="Detchd"/>
    <s v="Unf"/>
    <n v="2"/>
    <n v="528"/>
    <s v="TA"/>
    <s v="Y"/>
    <n v="0"/>
    <n v="30"/>
    <n v="0"/>
    <n v="0"/>
    <n v="0"/>
    <n v="0"/>
    <s v="NA"/>
    <s v="MnPrv"/>
    <n v="10"/>
    <x v="2"/>
    <s v="WD"/>
    <s v="Normal"/>
    <x v="600"/>
  </r>
  <r>
    <n v="1225"/>
    <n v="60"/>
    <x v="0"/>
    <n v="60"/>
    <n v="15384"/>
    <s v="Pave"/>
    <s v="IR1"/>
    <s v="Lvl"/>
    <s v="AllPub"/>
    <s v="Inside"/>
    <x v="17"/>
    <s v="RRAn"/>
    <x v="0"/>
    <s v="2Story"/>
    <n v="7"/>
    <x v="6"/>
    <n v="2005"/>
    <s v="Gable"/>
    <s v="CompShg"/>
    <s v="VinylSd"/>
    <s v="Gd"/>
    <s v="PConc"/>
    <s v="Gd"/>
    <s v="Av"/>
    <n v="788"/>
    <s v="Ex"/>
    <s v="Y"/>
    <n v="1490"/>
    <n v="1"/>
    <n v="2.2999999999999998"/>
    <n v="3"/>
    <n v="1"/>
    <s v="Gd"/>
    <n v="8"/>
    <n v="1"/>
    <s v="Gd"/>
    <s v="Attchd"/>
    <s v="Fin"/>
    <n v="2"/>
    <n v="388"/>
    <s v="TA"/>
    <s v="Y"/>
    <n v="100"/>
    <n v="75"/>
    <n v="0"/>
    <n v="0"/>
    <n v="0"/>
    <n v="0"/>
    <s v="NA"/>
    <s v="NA"/>
    <n v="2"/>
    <x v="0"/>
    <s v="WD"/>
    <s v="Normal"/>
    <x v="144"/>
  </r>
  <r>
    <n v="1226"/>
    <n v="80"/>
    <x v="0"/>
    <n v="65"/>
    <n v="10482"/>
    <s v="Pave"/>
    <s v="Reg"/>
    <s v="Lvl"/>
    <s v="AllPub"/>
    <s v="Inside"/>
    <x v="11"/>
    <s v="Norm"/>
    <x v="0"/>
    <s v="SLvl"/>
    <n v="6"/>
    <x v="18"/>
    <n v="1958"/>
    <s v="Hip"/>
    <s v="CompShg"/>
    <s v="VinylSd"/>
    <s v="TA"/>
    <s v="CBlock"/>
    <s v="TA"/>
    <s v="Av"/>
    <n v="588"/>
    <s v="Ex"/>
    <s v="Y"/>
    <n v="1138"/>
    <n v="0.3"/>
    <n v="1"/>
    <n v="3"/>
    <n v="1"/>
    <s v="TA"/>
    <n v="6"/>
    <n v="0"/>
    <s v="NA"/>
    <s v="Attchd"/>
    <s v="RFn"/>
    <n v="1"/>
    <n v="264"/>
    <s v="TA"/>
    <s v="Y"/>
    <n v="224"/>
    <n v="0"/>
    <n v="0"/>
    <n v="0"/>
    <n v="0"/>
    <n v="0"/>
    <s v="NA"/>
    <s v="MnWw"/>
    <n v="6"/>
    <x v="1"/>
    <s v="WD"/>
    <s v="Normal"/>
    <x v="35"/>
  </r>
  <r>
    <n v="1227"/>
    <n v="60"/>
    <x v="0"/>
    <n v="86"/>
    <n v="14598"/>
    <s v="Pave"/>
    <s v="IR1"/>
    <s v="Lvl"/>
    <s v="AllPub"/>
    <s v="CulDSac"/>
    <x v="5"/>
    <s v="Feedr"/>
    <x v="0"/>
    <s v="2Story"/>
    <n v="6"/>
    <x v="22"/>
    <n v="2007"/>
    <s v="Gable"/>
    <s v="CompShg"/>
    <s v="VinylSd"/>
    <s v="Gd"/>
    <s v="PConc"/>
    <s v="Gd"/>
    <s v="Mn"/>
    <n v="894"/>
    <s v="Ex"/>
    <s v="Y"/>
    <n v="1933"/>
    <n v="0"/>
    <n v="2.2999999999999998"/>
    <n v="4"/>
    <n v="1"/>
    <s v="Gd"/>
    <n v="9"/>
    <n v="1"/>
    <s v="Gd"/>
    <s v="BuiltIn"/>
    <s v="Fin"/>
    <n v="3"/>
    <n v="668"/>
    <s v="TA"/>
    <s v="Y"/>
    <n v="100"/>
    <n v="18"/>
    <n v="0"/>
    <n v="0"/>
    <n v="0"/>
    <n v="0"/>
    <s v="NA"/>
    <s v="NA"/>
    <n v="1"/>
    <x v="0"/>
    <s v="WD"/>
    <s v="Normal"/>
    <x v="89"/>
  </r>
  <r>
    <n v="1228"/>
    <n v="20"/>
    <x v="0"/>
    <n v="72"/>
    <n v="8872"/>
    <s v="Pave"/>
    <s v="Reg"/>
    <s v="Lvl"/>
    <s v="AllPub"/>
    <s v="Corner"/>
    <x v="11"/>
    <s v="Norm"/>
    <x v="0"/>
    <s v="1Story"/>
    <n v="5"/>
    <x v="10"/>
    <n v="2008"/>
    <s v="Gable"/>
    <s v="CompShg"/>
    <s v="VinylSd"/>
    <s v="TA"/>
    <s v="CBlock"/>
    <s v="TA"/>
    <s v="No"/>
    <n v="912"/>
    <s v="Ex"/>
    <s v="Y"/>
    <n v="912"/>
    <n v="1"/>
    <n v="1"/>
    <n v="2"/>
    <n v="1"/>
    <s v="Gd"/>
    <n v="5"/>
    <n v="0"/>
    <s v="NA"/>
    <s v="Detchd"/>
    <s v="Unf"/>
    <n v="2"/>
    <n v="576"/>
    <s v="TA"/>
    <s v="Y"/>
    <n v="0"/>
    <n v="240"/>
    <n v="0"/>
    <n v="0"/>
    <n v="0"/>
    <n v="0"/>
    <s v="NA"/>
    <s v="NA"/>
    <n v="12"/>
    <x v="0"/>
    <s v="WD"/>
    <s v="Normal"/>
    <x v="257"/>
  </r>
  <r>
    <n v="1229"/>
    <n v="120"/>
    <x v="0"/>
    <n v="65"/>
    <n v="8769"/>
    <s v="Pave"/>
    <s v="Reg"/>
    <s v="Lvl"/>
    <s v="AllPub"/>
    <s v="Corner"/>
    <x v="10"/>
    <s v="Norm"/>
    <x v="3"/>
    <s v="1Story"/>
    <n v="9"/>
    <x v="74"/>
    <n v="2008"/>
    <s v="Hip"/>
    <s v="CompShg"/>
    <s v="MetalSd"/>
    <s v="Ex"/>
    <s v="PConc"/>
    <s v="Ex"/>
    <s v="No"/>
    <n v="1702"/>
    <s v="Ex"/>
    <s v="Y"/>
    <n v="1702"/>
    <n v="1"/>
    <n v="1.3"/>
    <n v="1"/>
    <n v="1"/>
    <s v="Ex"/>
    <n v="7"/>
    <n v="1"/>
    <s v="Gd"/>
    <s v="Attchd"/>
    <s v="Fin"/>
    <n v="3"/>
    <n v="1052"/>
    <s v="TA"/>
    <s v="Y"/>
    <n v="0"/>
    <n v="72"/>
    <n v="0"/>
    <n v="224"/>
    <n v="0"/>
    <n v="0"/>
    <s v="NA"/>
    <s v="NA"/>
    <n v="10"/>
    <x v="0"/>
    <s v="New"/>
    <s v="Partial"/>
    <x v="601"/>
  </r>
  <r>
    <n v="1230"/>
    <n v="80"/>
    <x v="0"/>
    <n v="70"/>
    <n v="7910"/>
    <s v="Pave"/>
    <s v="Reg"/>
    <s v="Lvl"/>
    <s v="AllPub"/>
    <s v="Inside"/>
    <x v="11"/>
    <s v="Norm"/>
    <x v="0"/>
    <s v="SLvl"/>
    <n v="5"/>
    <x v="14"/>
    <n v="1960"/>
    <s v="Hip"/>
    <s v="CompShg"/>
    <s v="HdBoard"/>
    <s v="TA"/>
    <s v="CBlock"/>
    <s v="TA"/>
    <s v="No"/>
    <n v="1075"/>
    <s v="Gd"/>
    <s v="Y"/>
    <n v="1507"/>
    <n v="0"/>
    <n v="2"/>
    <n v="4"/>
    <n v="1"/>
    <s v="TA"/>
    <n v="7"/>
    <n v="0"/>
    <s v="NA"/>
    <s v="Basment"/>
    <s v="Unf"/>
    <n v="1"/>
    <n v="404"/>
    <s v="TA"/>
    <s v="Y"/>
    <n v="0"/>
    <n v="0"/>
    <n v="0"/>
    <n v="0"/>
    <n v="0"/>
    <n v="0"/>
    <s v="NA"/>
    <s v="GdWo"/>
    <n v="8"/>
    <x v="0"/>
    <s v="WD"/>
    <s v="Normal"/>
    <x v="47"/>
  </r>
  <r>
    <n v="1231"/>
    <n v="90"/>
    <x v="0"/>
    <s v="NA"/>
    <n v="18890"/>
    <s v="Pave"/>
    <s v="IR1"/>
    <s v="Lvl"/>
    <s v="AllPub"/>
    <s v="Inside"/>
    <x v="9"/>
    <s v="Feedr"/>
    <x v="2"/>
    <s v="1.5Fin"/>
    <n v="5"/>
    <x v="54"/>
    <n v="1977"/>
    <s v="Shed"/>
    <s v="CompShg"/>
    <s v="Plywood"/>
    <s v="TA"/>
    <s v="CBlock"/>
    <s v="Gd"/>
    <s v="No"/>
    <n v="1361"/>
    <s v="Ex"/>
    <s v="Y"/>
    <n v="2620"/>
    <n v="0"/>
    <n v="2.6"/>
    <n v="4"/>
    <n v="2"/>
    <s v="TA"/>
    <n v="12"/>
    <n v="1"/>
    <s v="TA"/>
    <s v="BuiltIn"/>
    <s v="RFn"/>
    <n v="2"/>
    <n v="600"/>
    <s v="TA"/>
    <s v="N"/>
    <n v="155"/>
    <n v="24"/>
    <n v="145"/>
    <n v="0"/>
    <n v="0"/>
    <n v="0"/>
    <s v="NA"/>
    <s v="NA"/>
    <n v="8"/>
    <x v="1"/>
    <s v="WD"/>
    <s v="Normal"/>
    <x v="100"/>
  </r>
  <r>
    <n v="1232"/>
    <n v="90"/>
    <x v="0"/>
    <n v="70"/>
    <n v="7728"/>
    <s v="Pave"/>
    <s v="Reg"/>
    <s v="Lvl"/>
    <s v="AllPub"/>
    <s v="Inside"/>
    <x v="11"/>
    <s v="Norm"/>
    <x v="2"/>
    <s v="SLvl"/>
    <n v="5"/>
    <x v="12"/>
    <n v="1962"/>
    <s v="Hip"/>
    <s v="CompShg"/>
    <s v="Wd Sdng"/>
    <s v="TA"/>
    <s v="CBlock"/>
    <s v="TA"/>
    <s v="Av"/>
    <n v="1106"/>
    <s v="TA"/>
    <s v="Y"/>
    <n v="1190"/>
    <n v="1"/>
    <n v="1"/>
    <n v="3"/>
    <n v="1"/>
    <s v="TA"/>
    <n v="6"/>
    <n v="0"/>
    <s v="NA"/>
    <s v="Attchd"/>
    <s v="Unf"/>
    <n v="2"/>
    <n v="540"/>
    <s v="TA"/>
    <s v="Y"/>
    <n v="0"/>
    <n v="18"/>
    <n v="0"/>
    <n v="0"/>
    <n v="0"/>
    <n v="0"/>
    <s v="NA"/>
    <s v="GdWo"/>
    <n v="5"/>
    <x v="2"/>
    <s v="WD"/>
    <s v="Normal"/>
    <x v="316"/>
  </r>
  <r>
    <n v="1233"/>
    <n v="90"/>
    <x v="0"/>
    <n v="70"/>
    <n v="9842"/>
    <s v="Pave"/>
    <s v="Reg"/>
    <s v="Lvl"/>
    <s v="AllPub"/>
    <s v="FR2"/>
    <x v="11"/>
    <s v="Norm"/>
    <x v="2"/>
    <s v="1Story"/>
    <n v="4"/>
    <x v="12"/>
    <n v="1962"/>
    <s v="Gable"/>
    <s v="CompShg"/>
    <s v="HdBoard"/>
    <s v="TA"/>
    <s v="Slab"/>
    <s v="NA"/>
    <s v="NA"/>
    <n v="0"/>
    <s v="TA"/>
    <s v="Y"/>
    <n v="1224"/>
    <n v="0"/>
    <n v="2"/>
    <n v="2"/>
    <n v="2"/>
    <s v="TA"/>
    <n v="6"/>
    <n v="0"/>
    <s v="NA"/>
    <s v="CarPort"/>
    <s v="Unf"/>
    <n v="2"/>
    <n v="462"/>
    <s v="TA"/>
    <s v="Y"/>
    <n v="0"/>
    <n v="0"/>
    <n v="0"/>
    <n v="0"/>
    <n v="0"/>
    <n v="0"/>
    <s v="NA"/>
    <s v="NA"/>
    <n v="3"/>
    <x v="1"/>
    <s v="WD"/>
    <s v="Normal"/>
    <x v="602"/>
  </r>
  <r>
    <n v="1234"/>
    <n v="20"/>
    <x v="0"/>
    <s v="NA"/>
    <n v="12160"/>
    <s v="Pave"/>
    <s v="IR1"/>
    <s v="Lvl"/>
    <s v="AllPub"/>
    <s v="Inside"/>
    <x v="11"/>
    <s v="Norm"/>
    <x v="0"/>
    <s v="1Story"/>
    <n v="5"/>
    <x v="28"/>
    <n v="1959"/>
    <s v="Hip"/>
    <s v="CompShg"/>
    <s v="Plywood"/>
    <s v="TA"/>
    <s v="CBlock"/>
    <s v="TA"/>
    <s v="No"/>
    <n v="1188"/>
    <s v="Fa"/>
    <s v="Y"/>
    <n v="1188"/>
    <n v="1"/>
    <n v="1"/>
    <n v="3"/>
    <n v="1"/>
    <s v="TA"/>
    <n v="6"/>
    <n v="0"/>
    <s v="NA"/>
    <s v="Attchd"/>
    <s v="RFn"/>
    <n v="2"/>
    <n v="531"/>
    <s v="TA"/>
    <s v="Y"/>
    <n v="0"/>
    <n v="0"/>
    <n v="0"/>
    <n v="0"/>
    <n v="0"/>
    <n v="0"/>
    <s v="NA"/>
    <s v="MnPrv"/>
    <n v="5"/>
    <x v="4"/>
    <s v="COD"/>
    <s v="Abnorml"/>
    <x v="289"/>
  </r>
  <r>
    <n v="1235"/>
    <n v="70"/>
    <x v="4"/>
    <n v="55"/>
    <n v="8525"/>
    <s v="Pave"/>
    <s v="Reg"/>
    <s v="Bnk"/>
    <s v="AllPub"/>
    <s v="Inside"/>
    <x v="23"/>
    <s v="Norm"/>
    <x v="0"/>
    <s v="2Story"/>
    <n v="5"/>
    <x v="108"/>
    <n v="1950"/>
    <s v="Gable"/>
    <s v="CompShg"/>
    <s v="MetalSd"/>
    <s v="TA"/>
    <s v="PConc"/>
    <s v="TA"/>
    <s v="Av"/>
    <n v="940"/>
    <s v="TA"/>
    <s v="N"/>
    <n v="1964"/>
    <n v="0"/>
    <n v="1.3"/>
    <n v="4"/>
    <n v="1"/>
    <s v="TA"/>
    <n v="7"/>
    <n v="0"/>
    <s v="NA"/>
    <s v="NA"/>
    <s v="NA"/>
    <n v="0"/>
    <n v="0"/>
    <s v="NA"/>
    <s v="N"/>
    <n v="0"/>
    <n v="192"/>
    <n v="0"/>
    <n v="0"/>
    <n v="0"/>
    <n v="0"/>
    <s v="NA"/>
    <s v="NA"/>
    <n v="11"/>
    <x v="0"/>
    <s v="WD"/>
    <s v="Abnorml"/>
    <x v="52"/>
  </r>
  <r>
    <n v="1236"/>
    <n v="70"/>
    <x v="0"/>
    <n v="96"/>
    <n v="13132"/>
    <s v="Pave"/>
    <s v="Reg"/>
    <s v="Lvl"/>
    <s v="AllPub"/>
    <s v="Inside"/>
    <x v="2"/>
    <s v="Norm"/>
    <x v="0"/>
    <s v="2Story"/>
    <n v="5"/>
    <x v="101"/>
    <n v="1950"/>
    <s v="Gable"/>
    <s v="CompShg"/>
    <s v="Wd Sdng"/>
    <s v="TA"/>
    <s v="BrkTil"/>
    <s v="Gd"/>
    <s v="Mn"/>
    <n v="747"/>
    <s v="Gd"/>
    <s v="Y"/>
    <n v="1784"/>
    <n v="0"/>
    <n v="1.3"/>
    <n v="4"/>
    <n v="1"/>
    <s v="TA"/>
    <n v="9"/>
    <n v="0"/>
    <s v="NA"/>
    <s v="Detchd"/>
    <s v="Unf"/>
    <n v="1"/>
    <n v="180"/>
    <s v="Fa"/>
    <s v="N"/>
    <n v="203"/>
    <n v="40"/>
    <n v="0"/>
    <n v="0"/>
    <n v="0"/>
    <n v="0"/>
    <s v="NA"/>
    <s v="NA"/>
    <n v="7"/>
    <x v="2"/>
    <s v="WD"/>
    <s v="Normal"/>
    <x v="603"/>
  </r>
  <r>
    <n v="1237"/>
    <n v="160"/>
    <x v="0"/>
    <n v="36"/>
    <n v="2628"/>
    <s v="Pave"/>
    <s v="Reg"/>
    <s v="Lvl"/>
    <s v="AllPub"/>
    <s v="Inside"/>
    <x v="10"/>
    <s v="Norm"/>
    <x v="4"/>
    <s v="2Story"/>
    <n v="7"/>
    <x v="0"/>
    <n v="2003"/>
    <s v="Gable"/>
    <s v="CompShg"/>
    <s v="Wd Shng"/>
    <s v="Gd"/>
    <s v="PConc"/>
    <s v="Gd"/>
    <s v="No"/>
    <n v="764"/>
    <s v="Ex"/>
    <s v="Y"/>
    <n v="1626"/>
    <n v="0"/>
    <n v="2.2999999999999998"/>
    <n v="2"/>
    <n v="1"/>
    <s v="Gd"/>
    <n v="6"/>
    <n v="0"/>
    <s v="NA"/>
    <s v="BuiltIn"/>
    <s v="RFn"/>
    <n v="2"/>
    <n v="474"/>
    <s v="TA"/>
    <s v="Y"/>
    <n v="0"/>
    <n v="27"/>
    <n v="0"/>
    <n v="0"/>
    <n v="0"/>
    <n v="0"/>
    <s v="NA"/>
    <s v="NA"/>
    <n v="6"/>
    <x v="4"/>
    <s v="WD"/>
    <s v="Normal"/>
    <x v="198"/>
  </r>
  <r>
    <n v="1238"/>
    <n v="60"/>
    <x v="0"/>
    <n v="41"/>
    <n v="12393"/>
    <s v="Pave"/>
    <s v="IR2"/>
    <s v="Lvl"/>
    <s v="AllPub"/>
    <s v="FR2"/>
    <x v="0"/>
    <s v="Norm"/>
    <x v="0"/>
    <s v="2Story"/>
    <n v="7"/>
    <x v="6"/>
    <n v="2005"/>
    <s v="Gable"/>
    <s v="CompShg"/>
    <s v="VinylSd"/>
    <s v="Gd"/>
    <s v="PConc"/>
    <s v="Gd"/>
    <s v="No"/>
    <n v="847"/>
    <s v="Ex"/>
    <s v="Y"/>
    <n v="1948"/>
    <n v="0"/>
    <n v="2.2999999999999998"/>
    <n v="4"/>
    <n v="1"/>
    <s v="Gd"/>
    <n v="8"/>
    <n v="1"/>
    <s v="Gd"/>
    <s v="BuiltIn"/>
    <s v="Fin"/>
    <n v="2"/>
    <n v="434"/>
    <s v="TA"/>
    <s v="Y"/>
    <n v="100"/>
    <n v="48"/>
    <n v="0"/>
    <n v="0"/>
    <n v="0"/>
    <n v="0"/>
    <s v="NA"/>
    <s v="NA"/>
    <n v="9"/>
    <x v="2"/>
    <s v="WD"/>
    <s v="Normal"/>
    <x v="530"/>
  </r>
  <r>
    <n v="1239"/>
    <n v="20"/>
    <x v="0"/>
    <n v="63"/>
    <n v="13072"/>
    <s v="Pave"/>
    <s v="Reg"/>
    <s v="Lvl"/>
    <s v="AllPub"/>
    <s v="Inside"/>
    <x v="12"/>
    <s v="RRAe"/>
    <x v="0"/>
    <s v="1Story"/>
    <n v="6"/>
    <x v="11"/>
    <n v="2005"/>
    <s v="Gable"/>
    <s v="CompShg"/>
    <s v="VinylSd"/>
    <s v="Gd"/>
    <s v="PConc"/>
    <s v="Gd"/>
    <s v="No"/>
    <n v="1141"/>
    <s v="Ex"/>
    <s v="Y"/>
    <n v="1141"/>
    <n v="0"/>
    <n v="1.3"/>
    <n v="3"/>
    <n v="1"/>
    <s v="TA"/>
    <n v="6"/>
    <n v="0"/>
    <s v="NA"/>
    <s v="Detchd"/>
    <s v="Unf"/>
    <n v="2"/>
    <n v="484"/>
    <s v="TA"/>
    <s v="Y"/>
    <n v="0"/>
    <n v="0"/>
    <n v="0"/>
    <n v="0"/>
    <n v="0"/>
    <n v="0"/>
    <s v="NA"/>
    <s v="NA"/>
    <n v="3"/>
    <x v="2"/>
    <s v="WD"/>
    <s v="Abnorml"/>
    <x v="215"/>
  </r>
  <r>
    <n v="1240"/>
    <n v="20"/>
    <x v="0"/>
    <n v="64"/>
    <n v="9037"/>
    <s v="Pave"/>
    <s v="IR1"/>
    <s v="HLS"/>
    <s v="AllPub"/>
    <s v="Inside"/>
    <x v="16"/>
    <s v="Norm"/>
    <x v="0"/>
    <s v="1Story"/>
    <n v="8"/>
    <x v="13"/>
    <n v="2006"/>
    <s v="Hip"/>
    <s v="CompShg"/>
    <s v="VinylSd"/>
    <s v="Gd"/>
    <s v="PConc"/>
    <s v="Gd"/>
    <s v="Av"/>
    <n v="1476"/>
    <s v="Ex"/>
    <s v="Y"/>
    <n v="1484"/>
    <n v="0"/>
    <n v="2"/>
    <n v="2"/>
    <n v="1"/>
    <s v="Ex"/>
    <n v="6"/>
    <n v="1"/>
    <s v="Gd"/>
    <s v="Attchd"/>
    <s v="RFn"/>
    <n v="2"/>
    <n v="472"/>
    <s v="TA"/>
    <s v="Y"/>
    <n v="120"/>
    <n v="33"/>
    <n v="0"/>
    <n v="0"/>
    <n v="0"/>
    <n v="0"/>
    <s v="NA"/>
    <s v="NA"/>
    <n v="12"/>
    <x v="1"/>
    <s v="WD"/>
    <s v="Normal"/>
    <x v="604"/>
  </r>
  <r>
    <n v="1241"/>
    <n v="60"/>
    <x v="0"/>
    <n v="65"/>
    <n v="8158"/>
    <s v="Pave"/>
    <s v="Reg"/>
    <s v="Lvl"/>
    <s v="AllPub"/>
    <s v="Inside"/>
    <x v="0"/>
    <s v="Norm"/>
    <x v="0"/>
    <s v="2Story"/>
    <n v="7"/>
    <x v="0"/>
    <n v="2003"/>
    <s v="Gable"/>
    <s v="CompShg"/>
    <s v="VinylSd"/>
    <s v="Gd"/>
    <s v="PConc"/>
    <s v="Gd"/>
    <s v="No"/>
    <n v="884"/>
    <s v="Ex"/>
    <s v="Y"/>
    <n v="1768"/>
    <n v="1"/>
    <n v="2.2999999999999998"/>
    <n v="3"/>
    <n v="1"/>
    <s v="Gd"/>
    <n v="8"/>
    <n v="0"/>
    <s v="NA"/>
    <s v="Attchd"/>
    <s v="RFn"/>
    <n v="2"/>
    <n v="543"/>
    <s v="TA"/>
    <s v="Y"/>
    <n v="0"/>
    <n v="63"/>
    <n v="0"/>
    <n v="0"/>
    <n v="0"/>
    <n v="0"/>
    <s v="NA"/>
    <s v="NA"/>
    <n v="7"/>
    <x v="0"/>
    <s v="WD"/>
    <s v="Normal"/>
    <x v="472"/>
  </r>
  <r>
    <n v="1242"/>
    <n v="20"/>
    <x v="0"/>
    <n v="83"/>
    <n v="9849"/>
    <s v="Pave"/>
    <s v="Reg"/>
    <s v="Lvl"/>
    <s v="AllPub"/>
    <s v="Inside"/>
    <x v="5"/>
    <s v="Norm"/>
    <x v="0"/>
    <s v="1Story"/>
    <n v="7"/>
    <x v="22"/>
    <n v="2007"/>
    <s v="Hip"/>
    <s v="CompShg"/>
    <s v="VinylSd"/>
    <s v="Gd"/>
    <s v="PConc"/>
    <s v="Gd"/>
    <s v="Av"/>
    <n v="1689"/>
    <s v="Ex"/>
    <s v="Y"/>
    <n v="1689"/>
    <n v="0"/>
    <n v="2"/>
    <n v="3"/>
    <n v="1"/>
    <s v="Gd"/>
    <n v="7"/>
    <n v="0"/>
    <s v="NA"/>
    <s v="Attchd"/>
    <s v="RFn"/>
    <n v="3"/>
    <n v="954"/>
    <s v="TA"/>
    <s v="Y"/>
    <n v="0"/>
    <n v="56"/>
    <n v="0"/>
    <n v="0"/>
    <n v="0"/>
    <n v="0"/>
    <s v="NA"/>
    <s v="NA"/>
    <n v="6"/>
    <x v="1"/>
    <s v="New"/>
    <s v="Partial"/>
    <x v="605"/>
  </r>
  <r>
    <n v="1243"/>
    <n v="85"/>
    <x v="0"/>
    <n v="85"/>
    <n v="10625"/>
    <s v="Pave"/>
    <s v="Reg"/>
    <s v="Lvl"/>
    <s v="AllPub"/>
    <s v="Inside"/>
    <x v="6"/>
    <s v="Norm"/>
    <x v="0"/>
    <s v="SFoyer"/>
    <n v="7"/>
    <x v="99"/>
    <n v="1974"/>
    <s v="Gable"/>
    <s v="CompShg"/>
    <s v="Plywood"/>
    <s v="TA"/>
    <s v="CBlock"/>
    <s v="Gd"/>
    <s v="Gd"/>
    <n v="1053"/>
    <s v="TA"/>
    <s v="Y"/>
    <n v="1173"/>
    <n v="1"/>
    <n v="2"/>
    <n v="3"/>
    <n v="1"/>
    <s v="Gd"/>
    <n v="6"/>
    <n v="2"/>
    <s v="TA"/>
    <s v="Attchd"/>
    <s v="RFn"/>
    <n v="2"/>
    <n v="528"/>
    <s v="TA"/>
    <s v="Y"/>
    <n v="0"/>
    <n v="120"/>
    <n v="0"/>
    <n v="0"/>
    <n v="0"/>
    <n v="0"/>
    <s v="NA"/>
    <s v="MnPrv"/>
    <n v="1"/>
    <x v="4"/>
    <s v="WD"/>
    <s v="Family"/>
    <x v="40"/>
  </r>
  <r>
    <n v="1244"/>
    <n v="20"/>
    <x v="0"/>
    <n v="107"/>
    <n v="13891"/>
    <s v="Pave"/>
    <s v="Reg"/>
    <s v="Lvl"/>
    <s v="AllPub"/>
    <s v="Inside"/>
    <x v="10"/>
    <s v="Norm"/>
    <x v="0"/>
    <s v="1Story"/>
    <n v="10"/>
    <x v="13"/>
    <n v="2006"/>
    <s v="Gable"/>
    <s v="CompShg"/>
    <s v="VinylSd"/>
    <s v="Ex"/>
    <s v="PConc"/>
    <s v="Ex"/>
    <s v="Gd"/>
    <n v="2076"/>
    <s v="Ex"/>
    <s v="Y"/>
    <n v="2076"/>
    <n v="1"/>
    <n v="2.2999999999999998"/>
    <n v="2"/>
    <n v="1"/>
    <s v="Ex"/>
    <n v="7"/>
    <n v="1"/>
    <s v="Gd"/>
    <s v="Attchd"/>
    <s v="Fin"/>
    <n v="3"/>
    <n v="850"/>
    <s v="TA"/>
    <s v="Y"/>
    <n v="216"/>
    <n v="229"/>
    <n v="0"/>
    <n v="0"/>
    <n v="0"/>
    <n v="0"/>
    <s v="NA"/>
    <s v="NA"/>
    <n v="9"/>
    <x v="2"/>
    <s v="New"/>
    <s v="Partial"/>
    <x v="606"/>
  </r>
  <r>
    <n v="1245"/>
    <n v="70"/>
    <x v="0"/>
    <s v="NA"/>
    <n v="11435"/>
    <s v="Pave"/>
    <s v="IR1"/>
    <s v="HLS"/>
    <s v="AllPub"/>
    <s v="Corner"/>
    <x v="2"/>
    <s v="Norm"/>
    <x v="0"/>
    <s v="2Story"/>
    <n v="8"/>
    <x v="15"/>
    <n v="1950"/>
    <s v="Gable"/>
    <s v="CompShg"/>
    <s v="Stucco"/>
    <s v="TA"/>
    <s v="PConc"/>
    <s v="Gd"/>
    <s v="No"/>
    <n v="792"/>
    <s v="Fa"/>
    <s v="Y"/>
    <n v="1517"/>
    <n v="0"/>
    <n v="1"/>
    <n v="3"/>
    <n v="1"/>
    <s v="Gd"/>
    <n v="7"/>
    <n v="2"/>
    <s v="Gd"/>
    <s v="Detchd"/>
    <s v="Unf"/>
    <n v="2"/>
    <n v="400"/>
    <s v="TA"/>
    <s v="Y"/>
    <n v="0"/>
    <n v="0"/>
    <n v="0"/>
    <n v="0"/>
    <n v="0"/>
    <n v="0"/>
    <s v="NA"/>
    <s v="NA"/>
    <n v="6"/>
    <x v="2"/>
    <s v="WD"/>
    <s v="Normal"/>
    <x v="22"/>
  </r>
  <r>
    <n v="1246"/>
    <n v="80"/>
    <x v="0"/>
    <n v="78"/>
    <n v="12090"/>
    <s v="Pave"/>
    <s v="Reg"/>
    <s v="Lvl"/>
    <s v="AllPub"/>
    <s v="Inside"/>
    <x v="6"/>
    <s v="Norm"/>
    <x v="0"/>
    <s v="SLvl"/>
    <n v="6"/>
    <x v="68"/>
    <n v="2003"/>
    <s v="Hip"/>
    <s v="CompShg"/>
    <s v="VinylSd"/>
    <s v="TA"/>
    <s v="CBlock"/>
    <s v="Gd"/>
    <s v="No"/>
    <n v="585"/>
    <s v="Ex"/>
    <s v="Y"/>
    <n v="1868"/>
    <n v="0"/>
    <n v="3.3"/>
    <n v="3"/>
    <n v="1"/>
    <s v="TA"/>
    <n v="7"/>
    <n v="1"/>
    <s v="TA"/>
    <s v="BuiltIn"/>
    <s v="Fin"/>
    <n v="2"/>
    <n v="477"/>
    <s v="TA"/>
    <s v="Y"/>
    <n v="268"/>
    <n v="112"/>
    <n v="0"/>
    <n v="147"/>
    <n v="0"/>
    <n v="0"/>
    <s v="NA"/>
    <s v="NA"/>
    <n v="1"/>
    <x v="1"/>
    <s v="WD"/>
    <s v="Abnorml"/>
    <x v="94"/>
  </r>
  <r>
    <n v="1247"/>
    <n v="60"/>
    <x v="3"/>
    <n v="65"/>
    <n v="8125"/>
    <s v="Pave"/>
    <s v="Reg"/>
    <s v="Lvl"/>
    <s v="AllPub"/>
    <s v="Inside"/>
    <x v="5"/>
    <s v="Norm"/>
    <x v="0"/>
    <s v="2Story"/>
    <n v="7"/>
    <x v="11"/>
    <n v="2006"/>
    <s v="Gable"/>
    <s v="CompShg"/>
    <s v="VinylSd"/>
    <s v="Gd"/>
    <s v="PConc"/>
    <s v="Gd"/>
    <s v="No"/>
    <n v="756"/>
    <s v="Ex"/>
    <s v="Y"/>
    <n v="1553"/>
    <n v="0"/>
    <n v="2.2999999999999998"/>
    <n v="3"/>
    <n v="1"/>
    <s v="Gd"/>
    <n v="6"/>
    <n v="0"/>
    <s v="NA"/>
    <s v="Attchd"/>
    <s v="RFn"/>
    <n v="2"/>
    <n v="615"/>
    <s v="TA"/>
    <s v="Y"/>
    <n v="0"/>
    <n v="45"/>
    <n v="0"/>
    <n v="0"/>
    <n v="0"/>
    <n v="0"/>
    <s v="NA"/>
    <s v="NA"/>
    <n v="3"/>
    <x v="2"/>
    <s v="New"/>
    <s v="Partial"/>
    <x v="607"/>
  </r>
  <r>
    <n v="1248"/>
    <n v="80"/>
    <x v="0"/>
    <s v="NA"/>
    <n v="12328"/>
    <s v="Pave"/>
    <s v="IR1"/>
    <s v="Lvl"/>
    <s v="AllPub"/>
    <s v="Inside"/>
    <x v="4"/>
    <s v="Norm"/>
    <x v="0"/>
    <s v="SLvl"/>
    <n v="6"/>
    <x v="1"/>
    <n v="1976"/>
    <s v="Gable"/>
    <s v="CompShg"/>
    <s v="HdBoard"/>
    <s v="TA"/>
    <s v="CBlock"/>
    <s v="TA"/>
    <s v="Av"/>
    <n v="1012"/>
    <s v="TA"/>
    <s v="Y"/>
    <n v="1034"/>
    <n v="1"/>
    <n v="1"/>
    <n v="3"/>
    <n v="1"/>
    <s v="TA"/>
    <n v="6"/>
    <n v="0"/>
    <s v="NA"/>
    <s v="Attchd"/>
    <s v="Unf"/>
    <n v="3"/>
    <n v="888"/>
    <s v="TA"/>
    <s v="Y"/>
    <n v="0"/>
    <n v="0"/>
    <n v="0"/>
    <n v="0"/>
    <n v="0"/>
    <n v="0"/>
    <s v="NA"/>
    <s v="NA"/>
    <n v="5"/>
    <x v="4"/>
    <s v="WD"/>
    <s v="Normal"/>
    <x v="608"/>
  </r>
  <r>
    <n v="1249"/>
    <n v="75"/>
    <x v="1"/>
    <n v="60"/>
    <n v="9600"/>
    <s v="Pave"/>
    <s v="Reg"/>
    <s v="Lvl"/>
    <s v="AllPub"/>
    <s v="Inside"/>
    <x v="7"/>
    <s v="Norm"/>
    <x v="0"/>
    <s v="2.5Unf"/>
    <n v="6"/>
    <x v="109"/>
    <n v="1950"/>
    <s v="Gable"/>
    <s v="CompShg"/>
    <s v="AsbShng"/>
    <s v="TA"/>
    <s v="BrkTil"/>
    <s v="Gd"/>
    <s v="No"/>
    <n v="735"/>
    <s v="Fa"/>
    <s v="N"/>
    <n v="2058"/>
    <n v="0"/>
    <n v="1.3"/>
    <n v="3"/>
    <n v="1"/>
    <s v="TA"/>
    <n v="8"/>
    <n v="1"/>
    <s v="Gd"/>
    <s v="Detchd"/>
    <s v="Unf"/>
    <n v="2"/>
    <n v="396"/>
    <s v="Fa"/>
    <s v="P"/>
    <n v="0"/>
    <n v="0"/>
    <n v="259"/>
    <n v="0"/>
    <n v="0"/>
    <n v="0"/>
    <s v="NA"/>
    <s v="NA"/>
    <n v="4"/>
    <x v="0"/>
    <s v="WD"/>
    <s v="Normal"/>
    <x v="10"/>
  </r>
  <r>
    <n v="1250"/>
    <n v="20"/>
    <x v="0"/>
    <n v="60"/>
    <n v="7200"/>
    <s v="Pave"/>
    <s v="Reg"/>
    <s v="Lvl"/>
    <s v="AllPub"/>
    <s v="Inside"/>
    <x v="11"/>
    <s v="Norm"/>
    <x v="0"/>
    <s v="1Story"/>
    <n v="5"/>
    <x v="52"/>
    <n v="1950"/>
    <s v="Gable"/>
    <s v="CompShg"/>
    <s v="MetalSd"/>
    <s v="TA"/>
    <s v="CBlock"/>
    <s v="TA"/>
    <s v="No"/>
    <n v="876"/>
    <s v="TA"/>
    <s v="Y"/>
    <n v="988"/>
    <n v="0"/>
    <n v="1"/>
    <n v="3"/>
    <n v="1"/>
    <s v="TA"/>
    <n v="6"/>
    <n v="0"/>
    <s v="NA"/>
    <s v="Attchd"/>
    <s v="Unf"/>
    <n v="1"/>
    <n v="276"/>
    <s v="TA"/>
    <s v="Y"/>
    <n v="0"/>
    <n v="80"/>
    <n v="0"/>
    <n v="0"/>
    <n v="0"/>
    <n v="0"/>
    <s v="NA"/>
    <s v="NA"/>
    <n v="5"/>
    <x v="1"/>
    <s v="WD"/>
    <s v="Normal"/>
    <x v="239"/>
  </r>
  <r>
    <n v="1251"/>
    <n v="20"/>
    <x v="0"/>
    <n v="93"/>
    <n v="11160"/>
    <s v="Pave"/>
    <s v="Reg"/>
    <s v="Lvl"/>
    <s v="AllPub"/>
    <s v="Corner"/>
    <x v="11"/>
    <s v="Norm"/>
    <x v="0"/>
    <s v="1Story"/>
    <n v="7"/>
    <x v="21"/>
    <n v="1968"/>
    <s v="Hip"/>
    <s v="CompShg"/>
    <s v="BrkFace"/>
    <s v="Gd"/>
    <s v="CBlock"/>
    <s v="TA"/>
    <s v="No"/>
    <n v="2110"/>
    <s v="Ex"/>
    <s v="Y"/>
    <n v="2110"/>
    <n v="1"/>
    <n v="2.2999999999999998"/>
    <n v="3"/>
    <n v="1"/>
    <s v="Ex"/>
    <n v="8"/>
    <n v="2"/>
    <s v="TA"/>
    <s v="Attchd"/>
    <s v="Fin"/>
    <n v="2"/>
    <n v="522"/>
    <s v="TA"/>
    <s v="Y"/>
    <n v="0"/>
    <n v="0"/>
    <n v="0"/>
    <n v="0"/>
    <n v="0"/>
    <n v="0"/>
    <s v="NA"/>
    <s v="NA"/>
    <n v="4"/>
    <x v="4"/>
    <s v="WD"/>
    <s v="Normal"/>
    <x v="67"/>
  </r>
  <r>
    <n v="1252"/>
    <n v="120"/>
    <x v="0"/>
    <s v="NA"/>
    <n v="3136"/>
    <s v="Pave"/>
    <s v="IR1"/>
    <s v="Lvl"/>
    <s v="AllPub"/>
    <s v="Corner"/>
    <x v="10"/>
    <s v="Norm"/>
    <x v="3"/>
    <s v="1Story"/>
    <n v="7"/>
    <x v="0"/>
    <n v="2003"/>
    <s v="Gable"/>
    <s v="CompShg"/>
    <s v="Wd Shng"/>
    <s v="Gd"/>
    <s v="PConc"/>
    <s v="Gd"/>
    <s v="No"/>
    <n v="1405"/>
    <s v="Ex"/>
    <s v="Y"/>
    <n v="1405"/>
    <n v="0"/>
    <n v="2"/>
    <n v="2"/>
    <n v="1"/>
    <s v="Gd"/>
    <n v="6"/>
    <n v="1"/>
    <s v="Gd"/>
    <s v="Attchd"/>
    <s v="RFn"/>
    <n v="2"/>
    <n v="478"/>
    <s v="TA"/>
    <s v="Y"/>
    <n v="148"/>
    <n v="36"/>
    <n v="0"/>
    <n v="0"/>
    <n v="0"/>
    <n v="0"/>
    <s v="NA"/>
    <s v="NA"/>
    <n v="3"/>
    <x v="2"/>
    <s v="WD"/>
    <s v="Normal"/>
    <x v="609"/>
  </r>
  <r>
    <n v="1253"/>
    <n v="20"/>
    <x v="0"/>
    <n v="62"/>
    <n v="9858"/>
    <s v="Pave"/>
    <s v="Reg"/>
    <s v="Lvl"/>
    <s v="AllPub"/>
    <s v="Inside"/>
    <x v="4"/>
    <s v="Norm"/>
    <x v="0"/>
    <s v="1Story"/>
    <n v="5"/>
    <x v="21"/>
    <n v="1968"/>
    <s v="Gable"/>
    <s v="CompShg"/>
    <s v="HdBoard"/>
    <s v="TA"/>
    <s v="CBlock"/>
    <s v="TA"/>
    <s v="No"/>
    <n v="864"/>
    <s v="TA"/>
    <s v="Y"/>
    <n v="874"/>
    <n v="1"/>
    <n v="1"/>
    <n v="3"/>
    <n v="1"/>
    <s v="TA"/>
    <n v="5"/>
    <n v="0"/>
    <s v="NA"/>
    <s v="Attchd"/>
    <s v="RFn"/>
    <n v="1"/>
    <n v="288"/>
    <s v="TA"/>
    <s v="Y"/>
    <n v="33"/>
    <n v="0"/>
    <n v="0"/>
    <n v="0"/>
    <n v="0"/>
    <n v="0"/>
    <s v="NA"/>
    <s v="GdWo"/>
    <n v="11"/>
    <x v="3"/>
    <s v="WD"/>
    <s v="Normal"/>
    <x v="52"/>
  </r>
  <r>
    <n v="1254"/>
    <n v="60"/>
    <x v="0"/>
    <s v="NA"/>
    <n v="17542"/>
    <s v="Pave"/>
    <s v="IR1"/>
    <s v="Lvl"/>
    <s v="AllPub"/>
    <s v="Inside"/>
    <x v="1"/>
    <s v="Norm"/>
    <x v="0"/>
    <s v="2Story"/>
    <n v="7"/>
    <x v="99"/>
    <n v="2003"/>
    <s v="Gable"/>
    <s v="CompShg"/>
    <s v="Wd Sdng"/>
    <s v="Gd"/>
    <s v="CBlock"/>
    <s v="TA"/>
    <s v="Gd"/>
    <n v="1192"/>
    <s v="TA"/>
    <s v="Y"/>
    <n v="2167"/>
    <n v="1"/>
    <n v="2.2999999999999998"/>
    <n v="3"/>
    <n v="1"/>
    <s v="Gd"/>
    <n v="9"/>
    <n v="2"/>
    <s v="Gd"/>
    <s v="Attchd"/>
    <s v="RFn"/>
    <n v="2"/>
    <n v="518"/>
    <s v="TA"/>
    <s v="Y"/>
    <n v="220"/>
    <n v="47"/>
    <n v="0"/>
    <n v="0"/>
    <n v="0"/>
    <n v="0"/>
    <s v="NA"/>
    <s v="MnPrv"/>
    <n v="7"/>
    <x v="1"/>
    <s v="WD"/>
    <s v="Normal"/>
    <x v="610"/>
  </r>
  <r>
    <n v="1255"/>
    <n v="60"/>
    <x v="0"/>
    <n v="60"/>
    <n v="6931"/>
    <s v="Pave"/>
    <s v="Reg"/>
    <s v="Lvl"/>
    <s v="AllPub"/>
    <s v="Inside"/>
    <x v="15"/>
    <s v="Norm"/>
    <x v="0"/>
    <s v="2Story"/>
    <n v="7"/>
    <x v="0"/>
    <n v="2004"/>
    <s v="Gable"/>
    <s v="CompShg"/>
    <s v="VinylSd"/>
    <s v="Gd"/>
    <s v="PConc"/>
    <s v="Gd"/>
    <s v="No"/>
    <n v="746"/>
    <s v="Ex"/>
    <s v="Y"/>
    <n v="1656"/>
    <n v="0"/>
    <n v="2.2999999999999998"/>
    <n v="3"/>
    <n v="1"/>
    <s v="Gd"/>
    <n v="7"/>
    <n v="1"/>
    <s v="Gd"/>
    <s v="BuiltIn"/>
    <s v="Fin"/>
    <n v="2"/>
    <n v="397"/>
    <s v="TA"/>
    <s v="Y"/>
    <n v="178"/>
    <n v="128"/>
    <n v="0"/>
    <n v="0"/>
    <n v="0"/>
    <n v="0"/>
    <s v="NA"/>
    <s v="NA"/>
    <n v="7"/>
    <x v="0"/>
    <s v="WD"/>
    <s v="Normal"/>
    <x v="611"/>
  </r>
  <r>
    <n v="1256"/>
    <n v="50"/>
    <x v="1"/>
    <n v="52"/>
    <n v="6240"/>
    <s v="Pave"/>
    <s v="Reg"/>
    <s v="Lvl"/>
    <s v="AllPub"/>
    <s v="Inside"/>
    <x v="8"/>
    <s v="Norm"/>
    <x v="0"/>
    <s v="1.5Fin"/>
    <n v="6"/>
    <x v="8"/>
    <n v="1950"/>
    <s v="Gable"/>
    <s v="CompShg"/>
    <s v="Wd Sdng"/>
    <s v="TA"/>
    <s v="BrkTil"/>
    <s v="TA"/>
    <s v="No"/>
    <n v="884"/>
    <s v="TA"/>
    <s v="Y"/>
    <n v="1367"/>
    <n v="0"/>
    <n v="1"/>
    <n v="3"/>
    <n v="1"/>
    <s v="TA"/>
    <n v="6"/>
    <n v="1"/>
    <s v="Gd"/>
    <s v="Detchd"/>
    <s v="Unf"/>
    <n v="1"/>
    <n v="560"/>
    <s v="TA"/>
    <s v="Y"/>
    <n v="0"/>
    <n v="0"/>
    <n v="0"/>
    <n v="120"/>
    <n v="0"/>
    <n v="0"/>
    <s v="NA"/>
    <s v="NA"/>
    <n v="11"/>
    <x v="1"/>
    <s v="WD"/>
    <s v="Normal"/>
    <x v="136"/>
  </r>
  <r>
    <n v="1257"/>
    <n v="20"/>
    <x v="0"/>
    <n v="91"/>
    <n v="14303"/>
    <s v="Pave"/>
    <s v="IR1"/>
    <s v="Lvl"/>
    <s v="AllPub"/>
    <s v="Corner"/>
    <x v="3"/>
    <s v="Norm"/>
    <x v="0"/>
    <s v="1Story"/>
    <n v="8"/>
    <x v="29"/>
    <n v="1994"/>
    <s v="Hip"/>
    <s v="CompShg"/>
    <s v="HdBoard"/>
    <s v="Gd"/>
    <s v="PConc"/>
    <s v="Gd"/>
    <s v="Gd"/>
    <n v="1986"/>
    <s v="Ex"/>
    <s v="Y"/>
    <n v="1987"/>
    <n v="1"/>
    <n v="2"/>
    <n v="2"/>
    <n v="1"/>
    <s v="Gd"/>
    <n v="7"/>
    <n v="1"/>
    <s v="TA"/>
    <s v="Attchd"/>
    <s v="Fin"/>
    <n v="2"/>
    <n v="691"/>
    <s v="TA"/>
    <s v="Y"/>
    <n v="262"/>
    <n v="36"/>
    <n v="0"/>
    <n v="0"/>
    <n v="0"/>
    <n v="0"/>
    <s v="NA"/>
    <s v="NA"/>
    <n v="8"/>
    <x v="0"/>
    <s v="WD"/>
    <s v="Normal"/>
    <x v="612"/>
  </r>
  <r>
    <n v="1258"/>
    <n v="30"/>
    <x v="0"/>
    <n v="56"/>
    <n v="4060"/>
    <s v="Pave"/>
    <s v="Reg"/>
    <s v="Lvl"/>
    <s v="AllPub"/>
    <s v="Corner"/>
    <x v="15"/>
    <s v="Feedr"/>
    <x v="0"/>
    <s v="1Story"/>
    <n v="5"/>
    <x v="91"/>
    <n v="1950"/>
    <s v="Gable"/>
    <s v="CompShg"/>
    <s v="Wd Sdng"/>
    <s v="TA"/>
    <s v="PConc"/>
    <s v="Fa"/>
    <s v="No"/>
    <n v="864"/>
    <s v="Ex"/>
    <s v="Y"/>
    <n v="864"/>
    <n v="0"/>
    <n v="1"/>
    <n v="2"/>
    <n v="1"/>
    <s v="TA"/>
    <n v="4"/>
    <n v="0"/>
    <s v="NA"/>
    <s v="NA"/>
    <s v="NA"/>
    <n v="0"/>
    <n v="0"/>
    <s v="NA"/>
    <s v="Y"/>
    <n v="0"/>
    <n v="96"/>
    <n v="0"/>
    <n v="0"/>
    <n v="0"/>
    <n v="0"/>
    <s v="NA"/>
    <s v="NA"/>
    <n v="7"/>
    <x v="3"/>
    <s v="WD"/>
    <s v="Normal"/>
    <x v="613"/>
  </r>
  <r>
    <n v="1259"/>
    <n v="80"/>
    <x v="0"/>
    <n v="59"/>
    <n v="9587"/>
    <s v="Pave"/>
    <s v="IR1"/>
    <s v="Lvl"/>
    <s v="AllPub"/>
    <s v="Inside"/>
    <x v="17"/>
    <s v="Norm"/>
    <x v="0"/>
    <s v="SLvl"/>
    <n v="7"/>
    <x v="11"/>
    <n v="2005"/>
    <s v="Gable"/>
    <s v="CompShg"/>
    <s v="VinylSd"/>
    <s v="Gd"/>
    <s v="PConc"/>
    <s v="Gd"/>
    <s v="Gd"/>
    <n v="856"/>
    <s v="Ex"/>
    <s v="Y"/>
    <n v="1166"/>
    <n v="1"/>
    <n v="2"/>
    <n v="2"/>
    <n v="1"/>
    <s v="Gd"/>
    <n v="5"/>
    <n v="0"/>
    <s v="NA"/>
    <s v="Attchd"/>
    <s v="Fin"/>
    <n v="2"/>
    <n v="400"/>
    <s v="TA"/>
    <s v="Y"/>
    <n v="212"/>
    <n v="0"/>
    <n v="0"/>
    <n v="0"/>
    <n v="0"/>
    <n v="0"/>
    <s v="NA"/>
    <s v="NA"/>
    <n v="7"/>
    <x v="0"/>
    <s v="WD"/>
    <s v="Normal"/>
    <x v="100"/>
  </r>
  <r>
    <n v="1260"/>
    <n v="20"/>
    <x v="0"/>
    <n v="65"/>
    <n v="9750"/>
    <s v="Pave"/>
    <s v="Reg"/>
    <s v="Lvl"/>
    <s v="AllPub"/>
    <s v="FR2"/>
    <x v="11"/>
    <s v="Norm"/>
    <x v="0"/>
    <s v="1Story"/>
    <n v="6"/>
    <x v="60"/>
    <n v="1969"/>
    <s v="Gable"/>
    <s v="CompShg"/>
    <s v="HdBoard"/>
    <s v="TA"/>
    <s v="CBlock"/>
    <s v="Gd"/>
    <s v="No"/>
    <n v="1054"/>
    <s v="Gd"/>
    <s v="Y"/>
    <n v="1054"/>
    <n v="1"/>
    <n v="1.3"/>
    <n v="3"/>
    <n v="1"/>
    <s v="TA"/>
    <n v="6"/>
    <n v="0"/>
    <s v="NA"/>
    <s v="Attchd"/>
    <s v="Unf"/>
    <n v="2"/>
    <n v="460"/>
    <s v="TA"/>
    <s v="Y"/>
    <n v="180"/>
    <n v="0"/>
    <n v="0"/>
    <n v="80"/>
    <n v="0"/>
    <n v="0"/>
    <s v="NA"/>
    <s v="NA"/>
    <n v="7"/>
    <x v="0"/>
    <s v="WD"/>
    <s v="Normal"/>
    <x v="196"/>
  </r>
  <r>
    <n v="1261"/>
    <n v="60"/>
    <x v="0"/>
    <s v="NA"/>
    <n v="24682"/>
    <s v="Pave"/>
    <s v="IR3"/>
    <s v="Lvl"/>
    <s v="AllPub"/>
    <s v="CulDSac"/>
    <x v="17"/>
    <s v="RRAn"/>
    <x v="0"/>
    <s v="2Story"/>
    <n v="6"/>
    <x v="40"/>
    <n v="1999"/>
    <s v="Gable"/>
    <s v="CompShg"/>
    <s v="VinylSd"/>
    <s v="TA"/>
    <s v="PConc"/>
    <s v="Gd"/>
    <s v="No"/>
    <n v="841"/>
    <s v="Ex"/>
    <s v="Y"/>
    <n v="1675"/>
    <n v="0"/>
    <n v="2.2999999999999998"/>
    <n v="3"/>
    <n v="1"/>
    <s v="TA"/>
    <n v="7"/>
    <n v="1"/>
    <s v="TA"/>
    <s v="BuiltIn"/>
    <s v="Fin"/>
    <n v="2"/>
    <n v="502"/>
    <s v="TA"/>
    <s v="Y"/>
    <n v="0"/>
    <n v="103"/>
    <n v="0"/>
    <n v="0"/>
    <n v="0"/>
    <n v="0"/>
    <s v="NA"/>
    <s v="NA"/>
    <n v="6"/>
    <x v="3"/>
    <s v="WD"/>
    <s v="Normal"/>
    <x v="111"/>
  </r>
  <r>
    <n v="1262"/>
    <n v="20"/>
    <x v="0"/>
    <n v="80"/>
    <n v="9600"/>
    <s v="Pave"/>
    <s v="Reg"/>
    <s v="Lvl"/>
    <s v="AllPub"/>
    <s v="Inside"/>
    <x v="11"/>
    <s v="Norm"/>
    <x v="0"/>
    <s v="1Story"/>
    <n v="5"/>
    <x v="46"/>
    <n v="1956"/>
    <s v="Hip"/>
    <s v="CompShg"/>
    <s v="MetalSd"/>
    <s v="TA"/>
    <s v="CBlock"/>
    <s v="TA"/>
    <s v="No"/>
    <n v="1050"/>
    <s v="Gd"/>
    <s v="Y"/>
    <n v="1050"/>
    <n v="0"/>
    <n v="1"/>
    <n v="2"/>
    <n v="1"/>
    <s v="TA"/>
    <n v="5"/>
    <n v="0"/>
    <s v="NA"/>
    <s v="Attchd"/>
    <s v="Unf"/>
    <n v="1"/>
    <n v="338"/>
    <s v="TA"/>
    <s v="Y"/>
    <n v="0"/>
    <n v="0"/>
    <n v="0"/>
    <n v="0"/>
    <n v="0"/>
    <n v="0"/>
    <s v="NA"/>
    <s v="NA"/>
    <n v="6"/>
    <x v="3"/>
    <s v="WD"/>
    <s v="Normal"/>
    <x v="614"/>
  </r>
  <r>
    <n v="1263"/>
    <n v="50"/>
    <x v="0"/>
    <s v="NA"/>
    <n v="11250"/>
    <s v="Pave"/>
    <s v="Reg"/>
    <s v="Lvl"/>
    <s v="AllPub"/>
    <s v="Inside"/>
    <x v="19"/>
    <s v="Norm"/>
    <x v="0"/>
    <s v="1.5Fin"/>
    <n v="4"/>
    <x v="24"/>
    <n v="1989"/>
    <s v="Gable"/>
    <s v="CompShg"/>
    <s v="Wd Sdng"/>
    <s v="TA"/>
    <s v="CBlock"/>
    <s v="TA"/>
    <s v="Av"/>
    <n v="1104"/>
    <s v="Ex"/>
    <s v="Y"/>
    <n v="1788"/>
    <n v="1"/>
    <n v="1"/>
    <n v="5"/>
    <n v="1"/>
    <s v="TA"/>
    <n v="8"/>
    <n v="2"/>
    <s v="TA"/>
    <s v="Attchd"/>
    <s v="Unf"/>
    <n v="1"/>
    <n v="304"/>
    <s v="TA"/>
    <s v="Y"/>
    <n v="120"/>
    <n v="0"/>
    <n v="0"/>
    <n v="0"/>
    <n v="0"/>
    <n v="0"/>
    <s v="NA"/>
    <s v="NA"/>
    <n v="11"/>
    <x v="3"/>
    <s v="WD"/>
    <s v="Normal"/>
    <x v="457"/>
  </r>
  <r>
    <n v="1264"/>
    <n v="70"/>
    <x v="0"/>
    <n v="60"/>
    <n v="13515"/>
    <s v="Pave"/>
    <s v="Reg"/>
    <s v="Lvl"/>
    <s v="AllPub"/>
    <s v="Inside"/>
    <x v="8"/>
    <s v="Norm"/>
    <x v="0"/>
    <s v="2Story"/>
    <n v="6"/>
    <x v="58"/>
    <n v="1950"/>
    <s v="Gambrel"/>
    <s v="CompShg"/>
    <s v="Wd Sdng"/>
    <s v="TA"/>
    <s v="PConc"/>
    <s v="TA"/>
    <s v="No"/>
    <n v="764"/>
    <s v="Ex"/>
    <s v="Y"/>
    <n v="1824"/>
    <n v="0"/>
    <n v="1"/>
    <n v="3"/>
    <n v="1"/>
    <s v="TA"/>
    <n v="8"/>
    <n v="1"/>
    <s v="Gd"/>
    <s v="Detchd"/>
    <s v="Unf"/>
    <n v="2"/>
    <n v="520"/>
    <s v="TA"/>
    <s v="N"/>
    <n v="0"/>
    <n v="0"/>
    <n v="126"/>
    <n v="0"/>
    <n v="0"/>
    <n v="0"/>
    <s v="NA"/>
    <s v="GdPrv"/>
    <n v="7"/>
    <x v="1"/>
    <s v="WD"/>
    <s v="Normal"/>
    <x v="53"/>
  </r>
  <r>
    <n v="1265"/>
    <n v="120"/>
    <x v="4"/>
    <n v="34"/>
    <n v="4060"/>
    <s v="Pave"/>
    <s v="Reg"/>
    <s v="Lvl"/>
    <s v="AllPub"/>
    <s v="Inside"/>
    <x v="11"/>
    <s v="Norm"/>
    <x v="3"/>
    <s v="1Story"/>
    <n v="6"/>
    <x v="45"/>
    <n v="1999"/>
    <s v="Gable"/>
    <s v="CompShg"/>
    <s v="MetalSd"/>
    <s v="Gd"/>
    <s v="PConc"/>
    <s v="Gd"/>
    <s v="No"/>
    <n v="1405"/>
    <s v="Ex"/>
    <s v="Y"/>
    <n v="1337"/>
    <n v="1"/>
    <n v="2"/>
    <n v="2"/>
    <n v="1"/>
    <s v="Gd"/>
    <n v="5"/>
    <n v="0"/>
    <s v="NA"/>
    <s v="Attchd"/>
    <s v="Fin"/>
    <n v="2"/>
    <n v="511"/>
    <s v="TA"/>
    <s v="Y"/>
    <n v="144"/>
    <n v="68"/>
    <n v="0"/>
    <n v="0"/>
    <n v="0"/>
    <n v="0"/>
    <s v="NA"/>
    <s v="NA"/>
    <n v="8"/>
    <x v="0"/>
    <s v="COD"/>
    <s v="Abnorml"/>
    <x v="111"/>
  </r>
  <r>
    <n v="1266"/>
    <n v="160"/>
    <x v="3"/>
    <n v="35"/>
    <n v="3735"/>
    <s v="Pave"/>
    <s v="Reg"/>
    <s v="Lvl"/>
    <s v="AllPub"/>
    <s v="FR3"/>
    <x v="5"/>
    <s v="Norm"/>
    <x v="3"/>
    <s v="2Story"/>
    <n v="7"/>
    <x v="40"/>
    <n v="1999"/>
    <s v="Hip"/>
    <s v="CompShg"/>
    <s v="MetalSd"/>
    <s v="Gd"/>
    <s v="PConc"/>
    <s v="Gd"/>
    <s v="No"/>
    <n v="691"/>
    <s v="Ex"/>
    <s v="Y"/>
    <n v="1452"/>
    <n v="1"/>
    <n v="2.2999999999999998"/>
    <n v="3"/>
    <n v="1"/>
    <s v="Gd"/>
    <n v="6"/>
    <n v="0"/>
    <s v="NA"/>
    <s v="Detchd"/>
    <s v="Unf"/>
    <n v="2"/>
    <n v="506"/>
    <s v="TA"/>
    <s v="Y"/>
    <n v="0"/>
    <n v="34"/>
    <n v="0"/>
    <n v="0"/>
    <n v="0"/>
    <n v="0"/>
    <s v="NA"/>
    <s v="NA"/>
    <n v="3"/>
    <x v="2"/>
    <s v="WD"/>
    <s v="Normal"/>
    <x v="615"/>
  </r>
  <r>
    <n v="1267"/>
    <n v="190"/>
    <x v="1"/>
    <n v="60"/>
    <n v="10120"/>
    <s v="Pave"/>
    <s v="IR1"/>
    <s v="Bnk"/>
    <s v="AllPub"/>
    <s v="Inside"/>
    <x v="7"/>
    <s v="Feedr"/>
    <x v="1"/>
    <s v="2.5Unf"/>
    <n v="7"/>
    <x v="48"/>
    <n v="1950"/>
    <s v="Hip"/>
    <s v="CompShg"/>
    <s v="Wd Sdng"/>
    <s v="Fa"/>
    <s v="CBlock"/>
    <s v="TA"/>
    <s v="No"/>
    <n v="925"/>
    <s v="TA"/>
    <s v="N"/>
    <n v="1889"/>
    <n v="0"/>
    <n v="1.3"/>
    <n v="4"/>
    <n v="2"/>
    <s v="TA"/>
    <n v="9"/>
    <n v="1"/>
    <s v="Gd"/>
    <s v="Detchd"/>
    <s v="Unf"/>
    <n v="1"/>
    <n v="308"/>
    <s v="TA"/>
    <s v="N"/>
    <n v="0"/>
    <n v="0"/>
    <n v="264"/>
    <n v="0"/>
    <n v="0"/>
    <n v="0"/>
    <s v="NA"/>
    <s v="MnPrv"/>
    <n v="1"/>
    <x v="1"/>
    <s v="WD"/>
    <s v="Normal"/>
    <x v="125"/>
  </r>
  <r>
    <n v="1268"/>
    <n v="20"/>
    <x v="0"/>
    <n v="89"/>
    <n v="13214"/>
    <s v="Pave"/>
    <s v="IR1"/>
    <s v="HLS"/>
    <s v="AllPub"/>
    <s v="Inside"/>
    <x v="16"/>
    <s v="Norm"/>
    <x v="0"/>
    <s v="1Story"/>
    <n v="9"/>
    <x v="74"/>
    <n v="2009"/>
    <s v="Hip"/>
    <s v="CompShg"/>
    <s v="CmentBd"/>
    <s v="Ex"/>
    <s v="PConc"/>
    <s v="Ex"/>
    <s v="Gd"/>
    <n v="2002"/>
    <s v="Ex"/>
    <s v="Y"/>
    <n v="2018"/>
    <n v="0"/>
    <n v="2"/>
    <n v="3"/>
    <n v="1"/>
    <s v="Ex"/>
    <n v="10"/>
    <n v="1"/>
    <s v="Gd"/>
    <s v="Attchd"/>
    <s v="Fin"/>
    <n v="3"/>
    <n v="746"/>
    <s v="TA"/>
    <s v="Y"/>
    <n v="144"/>
    <n v="76"/>
    <n v="0"/>
    <n v="0"/>
    <n v="0"/>
    <n v="0"/>
    <s v="NA"/>
    <s v="NA"/>
    <n v="5"/>
    <x v="4"/>
    <s v="WD"/>
    <s v="Normal"/>
    <x v="616"/>
  </r>
  <r>
    <n v="1269"/>
    <n v="50"/>
    <x v="0"/>
    <s v="NA"/>
    <n v="14100"/>
    <s v="Pave"/>
    <s v="IR1"/>
    <s v="Lvl"/>
    <s v="AllPub"/>
    <s v="Inside"/>
    <x v="2"/>
    <s v="Norm"/>
    <x v="0"/>
    <s v="1.5Fin"/>
    <n v="8"/>
    <x v="61"/>
    <n v="1997"/>
    <s v="Gable"/>
    <s v="CompShg"/>
    <s v="Stucco"/>
    <s v="TA"/>
    <s v="CBlock"/>
    <s v="TA"/>
    <s v="Mn"/>
    <n v="728"/>
    <s v="Ex"/>
    <s v="Y"/>
    <n v="3447"/>
    <n v="0"/>
    <n v="3.3"/>
    <n v="4"/>
    <n v="1"/>
    <s v="Gd"/>
    <n v="11"/>
    <n v="2"/>
    <s v="Gd"/>
    <s v="BuiltIn"/>
    <s v="Unf"/>
    <n v="3"/>
    <n v="1014"/>
    <s v="TA"/>
    <s v="Y"/>
    <n v="314"/>
    <n v="12"/>
    <n v="0"/>
    <n v="0"/>
    <n v="0"/>
    <n v="0"/>
    <s v="NA"/>
    <s v="GdWo"/>
    <n v="5"/>
    <x v="0"/>
    <s v="WD"/>
    <s v="Normal"/>
    <x v="617"/>
  </r>
  <r>
    <n v="1270"/>
    <n v="50"/>
    <x v="0"/>
    <n v="78"/>
    <n v="11344"/>
    <s v="Pave"/>
    <s v="Reg"/>
    <s v="Lvl"/>
    <s v="AllPub"/>
    <s v="Inside"/>
    <x v="11"/>
    <s v="Feedr"/>
    <x v="0"/>
    <s v="1.5Fin"/>
    <n v="5"/>
    <x v="18"/>
    <n v="1958"/>
    <s v="Gable"/>
    <s v="CompShg"/>
    <s v="MetalSd"/>
    <s v="TA"/>
    <s v="CBlock"/>
    <s v="TA"/>
    <s v="No"/>
    <n v="874"/>
    <s v="TA"/>
    <s v="Y"/>
    <n v="1524"/>
    <n v="0"/>
    <n v="1.3"/>
    <n v="3"/>
    <n v="1"/>
    <s v="TA"/>
    <n v="7"/>
    <n v="0"/>
    <s v="NA"/>
    <s v="Attchd"/>
    <s v="Unf"/>
    <n v="1"/>
    <n v="315"/>
    <s v="TA"/>
    <s v="Y"/>
    <n v="0"/>
    <n v="0"/>
    <n v="0"/>
    <n v="0"/>
    <n v="0"/>
    <n v="0"/>
    <s v="NA"/>
    <s v="GdWo"/>
    <n v="7"/>
    <x v="1"/>
    <s v="WD"/>
    <s v="Normal"/>
    <x v="12"/>
  </r>
  <r>
    <n v="1271"/>
    <n v="40"/>
    <x v="0"/>
    <s v="NA"/>
    <n v="23595"/>
    <s v="Pave"/>
    <s v="Reg"/>
    <s v="Low"/>
    <s v="AllPub"/>
    <s v="Inside"/>
    <x v="19"/>
    <s v="Norm"/>
    <x v="0"/>
    <s v="1Story"/>
    <n v="7"/>
    <x v="56"/>
    <n v="1979"/>
    <s v="Shed"/>
    <s v="WdShake"/>
    <s v="Plywood"/>
    <s v="Gd"/>
    <s v="PConc"/>
    <s v="Gd"/>
    <s v="Gd"/>
    <n v="1332"/>
    <s v="TA"/>
    <s v="Y"/>
    <n v="1524"/>
    <n v="2"/>
    <n v="0.3"/>
    <n v="0"/>
    <n v="1"/>
    <s v="Gd"/>
    <n v="4"/>
    <n v="1"/>
    <s v="TA"/>
    <s v="Attchd"/>
    <s v="Fin"/>
    <n v="2"/>
    <n v="586"/>
    <s v="TA"/>
    <s v="Y"/>
    <n v="268"/>
    <n v="0"/>
    <n v="0"/>
    <n v="0"/>
    <n v="0"/>
    <n v="0"/>
    <s v="NA"/>
    <s v="NA"/>
    <n v="4"/>
    <x v="4"/>
    <s v="WD"/>
    <s v="Normal"/>
    <x v="79"/>
  </r>
  <r>
    <n v="1272"/>
    <n v="20"/>
    <x v="0"/>
    <s v="NA"/>
    <n v="9156"/>
    <s v="Pave"/>
    <s v="IR1"/>
    <s v="Lvl"/>
    <s v="AllPub"/>
    <s v="Inside"/>
    <x v="6"/>
    <s v="PosN"/>
    <x v="0"/>
    <s v="1Story"/>
    <n v="6"/>
    <x v="21"/>
    <n v="1968"/>
    <s v="Hip"/>
    <s v="CompShg"/>
    <s v="BrkFace"/>
    <s v="TA"/>
    <s v="CBlock"/>
    <s v="TA"/>
    <s v="No"/>
    <n v="1489"/>
    <s v="Gd"/>
    <s v="Y"/>
    <n v="1489"/>
    <n v="0"/>
    <n v="2"/>
    <n v="3"/>
    <n v="1"/>
    <s v="Gd"/>
    <n v="7"/>
    <n v="1"/>
    <s v="Gd"/>
    <s v="Attchd"/>
    <s v="RFn"/>
    <n v="2"/>
    <n v="462"/>
    <s v="TA"/>
    <s v="Y"/>
    <n v="0"/>
    <n v="0"/>
    <n v="0"/>
    <n v="0"/>
    <n v="0"/>
    <n v="0"/>
    <s v="NA"/>
    <s v="NA"/>
    <n v="8"/>
    <x v="3"/>
    <s v="WD"/>
    <s v="Normal"/>
    <x v="618"/>
  </r>
  <r>
    <n v="1273"/>
    <n v="20"/>
    <x v="0"/>
    <s v="NA"/>
    <n v="13526"/>
    <s v="Pave"/>
    <s v="IR1"/>
    <s v="Lvl"/>
    <s v="AllPub"/>
    <s v="CulDSac"/>
    <x v="9"/>
    <s v="Norm"/>
    <x v="0"/>
    <s v="1Story"/>
    <n v="5"/>
    <x v="10"/>
    <n v="1965"/>
    <s v="Hip"/>
    <s v="CompShg"/>
    <s v="Plywood"/>
    <s v="TA"/>
    <s v="CBlock"/>
    <s v="TA"/>
    <s v="No"/>
    <n v="935"/>
    <s v="TA"/>
    <s v="Y"/>
    <n v="935"/>
    <n v="1"/>
    <n v="1"/>
    <n v="3"/>
    <n v="1"/>
    <s v="TA"/>
    <n v="5"/>
    <n v="0"/>
    <s v="NA"/>
    <s v="Attchd"/>
    <s v="Unf"/>
    <n v="1"/>
    <n v="288"/>
    <s v="TA"/>
    <s v="Y"/>
    <n v="180"/>
    <n v="0"/>
    <n v="0"/>
    <n v="0"/>
    <n v="0"/>
    <n v="0"/>
    <s v="NA"/>
    <s v="MnPrv"/>
    <n v="11"/>
    <x v="2"/>
    <s v="WD"/>
    <s v="Normal"/>
    <x v="193"/>
  </r>
  <r>
    <n v="1274"/>
    <n v="80"/>
    <x v="0"/>
    <n v="124"/>
    <n v="11512"/>
    <s v="Pave"/>
    <s v="IR1"/>
    <s v="Lvl"/>
    <s v="AllPub"/>
    <s v="Corner"/>
    <x v="15"/>
    <s v="Norm"/>
    <x v="0"/>
    <s v="SLvl"/>
    <n v="6"/>
    <x v="28"/>
    <n v="2006"/>
    <s v="Gable"/>
    <s v="CompShg"/>
    <s v="Plywood"/>
    <s v="TA"/>
    <s v="CBlock"/>
    <s v="TA"/>
    <s v="Av"/>
    <n v="1019"/>
    <s v="Gd"/>
    <s v="Y"/>
    <n v="1357"/>
    <n v="1"/>
    <n v="1"/>
    <n v="2"/>
    <n v="1"/>
    <s v="Ex"/>
    <n v="5"/>
    <n v="1"/>
    <s v="Gd"/>
    <s v="Basment"/>
    <s v="RFn"/>
    <n v="1"/>
    <n v="312"/>
    <s v="TA"/>
    <s v="Y"/>
    <n v="0"/>
    <n v="0"/>
    <n v="0"/>
    <n v="163"/>
    <n v="0"/>
    <n v="0"/>
    <s v="NA"/>
    <s v="GdPrv"/>
    <n v="5"/>
    <x v="0"/>
    <s v="WD"/>
    <s v="Normal"/>
    <x v="48"/>
  </r>
  <r>
    <n v="1275"/>
    <n v="50"/>
    <x v="0"/>
    <n v="53"/>
    <n v="5362"/>
    <s v="Pave"/>
    <s v="Reg"/>
    <s v="Lvl"/>
    <s v="AllPub"/>
    <s v="Corner"/>
    <x v="2"/>
    <s v="Norm"/>
    <x v="0"/>
    <s v="1.5Fin"/>
    <n v="5"/>
    <x v="48"/>
    <n v="2003"/>
    <s v="Gable"/>
    <s v="CompShg"/>
    <s v="Wd Shng"/>
    <s v="TA"/>
    <s v="PConc"/>
    <s v="TA"/>
    <s v="No"/>
    <n v="661"/>
    <s v="Ex"/>
    <s v="Y"/>
    <n v="1250"/>
    <n v="0"/>
    <n v="2"/>
    <n v="3"/>
    <n v="1"/>
    <s v="TA"/>
    <n v="8"/>
    <n v="1"/>
    <s v="Gd"/>
    <s v="Detchd"/>
    <s v="Unf"/>
    <n v="2"/>
    <n v="552"/>
    <s v="TA"/>
    <s v="Y"/>
    <n v="242"/>
    <n v="0"/>
    <n v="81"/>
    <n v="0"/>
    <n v="0"/>
    <n v="0"/>
    <s v="NA"/>
    <s v="NA"/>
    <n v="11"/>
    <x v="1"/>
    <s v="WD"/>
    <s v="Normal"/>
    <x v="19"/>
  </r>
  <r>
    <n v="1276"/>
    <n v="90"/>
    <x v="0"/>
    <n v="95"/>
    <n v="11345"/>
    <s v="Pave"/>
    <s v="Reg"/>
    <s v="Lvl"/>
    <s v="AllPub"/>
    <s v="Corner"/>
    <x v="11"/>
    <s v="Feedr"/>
    <x v="2"/>
    <s v="2Story"/>
    <n v="5"/>
    <x v="47"/>
    <n v="1950"/>
    <s v="Gable"/>
    <s v="Roll"/>
    <s v="AsbShng"/>
    <s v="TA"/>
    <s v="CBlock"/>
    <s v="TA"/>
    <s v="No"/>
    <n v="928"/>
    <s v="Gd"/>
    <s v="Y"/>
    <n v="1920"/>
    <n v="0"/>
    <n v="2"/>
    <n v="4"/>
    <n v="2"/>
    <s v="TA"/>
    <n v="10"/>
    <n v="0"/>
    <s v="NA"/>
    <s v="Detchd"/>
    <s v="Unf"/>
    <n v="2"/>
    <n v="400"/>
    <s v="TA"/>
    <s v="Y"/>
    <n v="0"/>
    <n v="0"/>
    <n v="0"/>
    <n v="0"/>
    <n v="0"/>
    <n v="0"/>
    <s v="NA"/>
    <s v="NA"/>
    <n v="7"/>
    <x v="1"/>
    <s v="WD"/>
    <s v="Normal"/>
    <x v="193"/>
  </r>
  <r>
    <n v="1277"/>
    <n v="60"/>
    <x v="0"/>
    <s v="NA"/>
    <n v="12936"/>
    <s v="Pave"/>
    <s v="IR1"/>
    <s v="Lvl"/>
    <s v="AllPub"/>
    <s v="CulDSac"/>
    <x v="6"/>
    <s v="Norm"/>
    <x v="0"/>
    <s v="2Story"/>
    <n v="6"/>
    <x v="41"/>
    <n v="1972"/>
    <s v="Gable"/>
    <s v="CompShg"/>
    <s v="Plywood"/>
    <s v="TA"/>
    <s v="CBlock"/>
    <s v="TA"/>
    <s v="No"/>
    <n v="723"/>
    <s v="TA"/>
    <s v="Y"/>
    <n v="1395"/>
    <n v="0.3"/>
    <n v="1.3"/>
    <n v="3"/>
    <n v="1"/>
    <s v="TA"/>
    <n v="6"/>
    <n v="1"/>
    <s v="TA"/>
    <s v="Attchd"/>
    <s v="Unf"/>
    <n v="2"/>
    <n v="497"/>
    <s v="TA"/>
    <s v="Y"/>
    <n v="294"/>
    <n v="116"/>
    <n v="0"/>
    <n v="0"/>
    <n v="0"/>
    <n v="0"/>
    <s v="NA"/>
    <s v="NA"/>
    <n v="12"/>
    <x v="3"/>
    <s v="WD"/>
    <s v="Normal"/>
    <x v="259"/>
  </r>
  <r>
    <n v="1278"/>
    <n v="80"/>
    <x v="0"/>
    <s v="NA"/>
    <n v="17871"/>
    <s v="Pave"/>
    <s v="IR1"/>
    <s v="Lvl"/>
    <s v="AllPub"/>
    <s v="CulDSac"/>
    <x v="6"/>
    <s v="Norm"/>
    <x v="0"/>
    <s v="SLvl"/>
    <n v="6"/>
    <x v="17"/>
    <n v="1976"/>
    <s v="Gable"/>
    <s v="CompShg"/>
    <s v="HdBoard"/>
    <s v="TA"/>
    <s v="CBlock"/>
    <s v="Gd"/>
    <s v="Av"/>
    <n v="1680"/>
    <s v="Fa"/>
    <s v="Y"/>
    <n v="1724"/>
    <n v="1"/>
    <n v="1.3"/>
    <n v="3"/>
    <n v="1"/>
    <s v="TA"/>
    <n v="7"/>
    <n v="1"/>
    <s v="Gd"/>
    <s v="Attchd"/>
    <s v="RFn"/>
    <n v="2"/>
    <n v="480"/>
    <s v="TA"/>
    <s v="Y"/>
    <n v="0"/>
    <n v="0"/>
    <n v="0"/>
    <n v="0"/>
    <n v="0"/>
    <n v="0"/>
    <s v="NA"/>
    <s v="NA"/>
    <n v="6"/>
    <x v="3"/>
    <s v="WD"/>
    <s v="Normal"/>
    <x v="399"/>
  </r>
  <r>
    <n v="1279"/>
    <n v="60"/>
    <x v="0"/>
    <n v="75"/>
    <n v="9473"/>
    <s v="Pave"/>
    <s v="Reg"/>
    <s v="Lvl"/>
    <s v="AllPub"/>
    <s v="Inside"/>
    <x v="0"/>
    <s v="Norm"/>
    <x v="0"/>
    <s v="2Story"/>
    <n v="8"/>
    <x v="20"/>
    <n v="2002"/>
    <s v="Gable"/>
    <s v="CompShg"/>
    <s v="VinylSd"/>
    <s v="Gd"/>
    <s v="PConc"/>
    <s v="Gd"/>
    <s v="No"/>
    <n v="1128"/>
    <s v="Ex"/>
    <s v="Y"/>
    <n v="2031"/>
    <n v="1"/>
    <n v="2.2999999999999998"/>
    <n v="3"/>
    <n v="1"/>
    <s v="Gd"/>
    <n v="7"/>
    <n v="1"/>
    <s v="Gd"/>
    <s v="Attchd"/>
    <s v="RFn"/>
    <n v="2"/>
    <n v="577"/>
    <s v="TA"/>
    <s v="Y"/>
    <n v="0"/>
    <n v="211"/>
    <n v="0"/>
    <n v="0"/>
    <n v="0"/>
    <n v="0"/>
    <s v="NA"/>
    <s v="NA"/>
    <n v="3"/>
    <x v="0"/>
    <s v="WD"/>
    <s v="Normal"/>
    <x v="479"/>
  </r>
  <r>
    <n v="1280"/>
    <n v="50"/>
    <x v="2"/>
    <n v="60"/>
    <n v="7500"/>
    <s v="Pave"/>
    <s v="Reg"/>
    <s v="Lvl"/>
    <s v="AllPub"/>
    <s v="Inside"/>
    <x v="13"/>
    <s v="Norm"/>
    <x v="0"/>
    <s v="1.5Fin"/>
    <n v="4"/>
    <x v="26"/>
    <n v="1950"/>
    <s v="Gable"/>
    <s v="CompShg"/>
    <s v="MetalSd"/>
    <s v="TA"/>
    <s v="CBlock"/>
    <s v="TA"/>
    <s v="No"/>
    <n v="698"/>
    <s v="TA"/>
    <s v="Y"/>
    <n v="1128"/>
    <n v="0"/>
    <n v="1"/>
    <n v="2"/>
    <n v="1"/>
    <s v="TA"/>
    <n v="6"/>
    <n v="0"/>
    <s v="NA"/>
    <s v="Detchd"/>
    <s v="RFn"/>
    <n v="2"/>
    <n v="528"/>
    <s v="TA"/>
    <s v="Y"/>
    <n v="30"/>
    <n v="0"/>
    <n v="164"/>
    <n v="0"/>
    <n v="0"/>
    <n v="0"/>
    <s v="NA"/>
    <s v="NA"/>
    <n v="4"/>
    <x v="4"/>
    <s v="COD"/>
    <s v="Abnorml"/>
    <x v="619"/>
  </r>
  <r>
    <n v="1281"/>
    <n v="20"/>
    <x v="0"/>
    <n v="67"/>
    <n v="9808"/>
    <s v="Pave"/>
    <s v="IR1"/>
    <s v="Lvl"/>
    <s v="AllPub"/>
    <s v="Inside"/>
    <x v="0"/>
    <s v="Norm"/>
    <x v="0"/>
    <s v="1Story"/>
    <n v="7"/>
    <x v="20"/>
    <n v="2002"/>
    <s v="Gable"/>
    <s v="CompShg"/>
    <s v="VinylSd"/>
    <s v="Gd"/>
    <s v="PConc"/>
    <s v="Gd"/>
    <s v="No"/>
    <n v="1573"/>
    <s v="Ex"/>
    <s v="Y"/>
    <n v="1573"/>
    <n v="1"/>
    <n v="2"/>
    <n v="3"/>
    <n v="1"/>
    <s v="Gd"/>
    <n v="6"/>
    <n v="0"/>
    <s v="NA"/>
    <s v="Attchd"/>
    <s v="RFn"/>
    <n v="2"/>
    <n v="544"/>
    <s v="TA"/>
    <s v="Y"/>
    <n v="0"/>
    <n v="72"/>
    <n v="0"/>
    <n v="0"/>
    <n v="0"/>
    <n v="0"/>
    <s v="NA"/>
    <s v="NA"/>
    <n v="3"/>
    <x v="3"/>
    <s v="WD"/>
    <s v="Normal"/>
    <x v="540"/>
  </r>
  <r>
    <n v="1282"/>
    <n v="20"/>
    <x v="0"/>
    <n v="50"/>
    <n v="8049"/>
    <s v="Pave"/>
    <s v="IR1"/>
    <s v="Lvl"/>
    <s v="AllPub"/>
    <s v="CulDSac"/>
    <x v="16"/>
    <s v="Norm"/>
    <x v="0"/>
    <s v="1Story"/>
    <n v="7"/>
    <x v="59"/>
    <n v="1990"/>
    <s v="Hip"/>
    <s v="CompShg"/>
    <s v="HdBoard"/>
    <s v="TA"/>
    <s v="CBlock"/>
    <s v="Gd"/>
    <s v="No"/>
    <n v="1309"/>
    <s v="TA"/>
    <s v="Y"/>
    <n v="1339"/>
    <n v="1"/>
    <n v="2"/>
    <n v="2"/>
    <n v="1"/>
    <s v="TA"/>
    <n v="6"/>
    <n v="1"/>
    <s v="TA"/>
    <s v="Attchd"/>
    <s v="Fin"/>
    <n v="2"/>
    <n v="484"/>
    <s v="Gd"/>
    <s v="Y"/>
    <n v="0"/>
    <n v="58"/>
    <n v="0"/>
    <n v="90"/>
    <n v="0"/>
    <n v="0"/>
    <s v="NA"/>
    <s v="NA"/>
    <n v="7"/>
    <x v="2"/>
    <s v="WD"/>
    <s v="Normal"/>
    <x v="63"/>
  </r>
  <r>
    <n v="1283"/>
    <n v="20"/>
    <x v="0"/>
    <n v="61"/>
    <n v="8800"/>
    <s v="Pave"/>
    <s v="IR1"/>
    <s v="Lvl"/>
    <s v="AllPub"/>
    <s v="Inside"/>
    <x v="0"/>
    <s v="Norm"/>
    <x v="0"/>
    <s v="1Story"/>
    <n v="5"/>
    <x v="54"/>
    <n v="2008"/>
    <s v="Gable"/>
    <s v="CompShg"/>
    <s v="HdBoard"/>
    <s v="TA"/>
    <s v="CBlock"/>
    <s v="Gd"/>
    <s v="Mn"/>
    <n v="1040"/>
    <s v="TA"/>
    <s v="Y"/>
    <n v="1040"/>
    <n v="0"/>
    <n v="2"/>
    <n v="3"/>
    <n v="1"/>
    <s v="Gd"/>
    <n v="5"/>
    <n v="0"/>
    <s v="NA"/>
    <s v="Detchd"/>
    <s v="Unf"/>
    <n v="2"/>
    <n v="484"/>
    <s v="TA"/>
    <s v="Y"/>
    <n v="0"/>
    <n v="0"/>
    <n v="0"/>
    <n v="288"/>
    <n v="0"/>
    <n v="0"/>
    <s v="NA"/>
    <s v="NA"/>
    <n v="9"/>
    <x v="3"/>
    <s v="WD"/>
    <s v="Normal"/>
    <x v="620"/>
  </r>
  <r>
    <n v="1284"/>
    <n v="90"/>
    <x v="0"/>
    <n v="94"/>
    <n v="9400"/>
    <s v="Pave"/>
    <s v="Reg"/>
    <s v="Low"/>
    <s v="AllPub"/>
    <s v="Corner"/>
    <x v="4"/>
    <s v="Norm"/>
    <x v="2"/>
    <s v="2Story"/>
    <n v="6"/>
    <x v="63"/>
    <n v="1971"/>
    <s v="Mansard"/>
    <s v="CompShg"/>
    <s v="Wd Shng"/>
    <s v="TA"/>
    <s v="CBlock"/>
    <s v="TA"/>
    <s v="Av"/>
    <n v="912"/>
    <s v="TA"/>
    <s v="Y"/>
    <n v="1824"/>
    <n v="0"/>
    <n v="2.6"/>
    <n v="4"/>
    <n v="2"/>
    <s v="TA"/>
    <n v="8"/>
    <n v="0"/>
    <s v="NA"/>
    <s v="NA"/>
    <s v="NA"/>
    <n v="0"/>
    <n v="0"/>
    <s v="NA"/>
    <s v="Y"/>
    <n v="128"/>
    <n v="0"/>
    <n v="0"/>
    <n v="0"/>
    <n v="0"/>
    <n v="0"/>
    <s v="NA"/>
    <s v="NA"/>
    <n v="4"/>
    <x v="4"/>
    <s v="WD"/>
    <s v="Normal"/>
    <x v="19"/>
  </r>
  <r>
    <n v="1285"/>
    <n v="50"/>
    <x v="0"/>
    <n v="50"/>
    <n v="9638"/>
    <s v="Pave"/>
    <s v="Reg"/>
    <s v="Lvl"/>
    <s v="AllPub"/>
    <s v="Inside"/>
    <x v="23"/>
    <s v="Feedr"/>
    <x v="0"/>
    <s v="1.5Fin"/>
    <n v="6"/>
    <x v="58"/>
    <n v="1990"/>
    <s v="Gable"/>
    <s v="CompShg"/>
    <s v="Wd Shng"/>
    <s v="TA"/>
    <s v="PConc"/>
    <s v="TA"/>
    <s v="No"/>
    <n v="804"/>
    <s v="Ex"/>
    <s v="Y"/>
    <n v="2447"/>
    <n v="0"/>
    <n v="2"/>
    <n v="4"/>
    <n v="1"/>
    <s v="Gd"/>
    <n v="10"/>
    <n v="1"/>
    <s v="Gd"/>
    <s v="Detchd"/>
    <s v="Unf"/>
    <n v="1"/>
    <n v="336"/>
    <s v="TA"/>
    <s v="Y"/>
    <n v="272"/>
    <n v="0"/>
    <n v="42"/>
    <n v="116"/>
    <n v="0"/>
    <n v="0"/>
    <s v="NA"/>
    <s v="NA"/>
    <n v="3"/>
    <x v="4"/>
    <s v="WD"/>
    <s v="Normal"/>
    <x v="486"/>
  </r>
  <r>
    <n v="1286"/>
    <n v="50"/>
    <x v="1"/>
    <n v="50"/>
    <n v="6000"/>
    <s v="Pave"/>
    <s v="Reg"/>
    <s v="Lvl"/>
    <s v="AllPub"/>
    <s v="Inside"/>
    <x v="8"/>
    <s v="Norm"/>
    <x v="0"/>
    <s v="1.5Fin"/>
    <n v="6"/>
    <x v="9"/>
    <n v="1950"/>
    <s v="Gable"/>
    <s v="CompShg"/>
    <s v="MetalSd"/>
    <s v="TA"/>
    <s v="CBlock"/>
    <s v="TA"/>
    <s v="No"/>
    <n v="780"/>
    <s v="Ex"/>
    <s v="Y"/>
    <n v="1412"/>
    <n v="0"/>
    <n v="1"/>
    <n v="4"/>
    <n v="1"/>
    <s v="TA"/>
    <n v="6"/>
    <n v="1"/>
    <s v="Gd"/>
    <s v="Detchd"/>
    <s v="Unf"/>
    <n v="1"/>
    <n v="280"/>
    <s v="TA"/>
    <s v="Y"/>
    <n v="45"/>
    <n v="0"/>
    <n v="0"/>
    <n v="0"/>
    <n v="0"/>
    <n v="0"/>
    <s v="NA"/>
    <s v="NA"/>
    <n v="5"/>
    <x v="3"/>
    <s v="WD"/>
    <s v="Normal"/>
    <x v="316"/>
  </r>
  <r>
    <n v="1287"/>
    <n v="20"/>
    <x v="0"/>
    <s v="NA"/>
    <n v="9790"/>
    <s v="Pave"/>
    <s v="Reg"/>
    <s v="Lvl"/>
    <s v="AllPub"/>
    <s v="Inside"/>
    <x v="6"/>
    <s v="Feedr"/>
    <x v="0"/>
    <s v="1Story"/>
    <n v="6"/>
    <x v="37"/>
    <n v="1963"/>
    <s v="Hip"/>
    <s v="CompShg"/>
    <s v="HdBoard"/>
    <s v="TA"/>
    <s v="CBlock"/>
    <s v="TA"/>
    <s v="No"/>
    <n v="1328"/>
    <s v="TA"/>
    <s v="Y"/>
    <n v="1328"/>
    <n v="1"/>
    <n v="1.3"/>
    <n v="3"/>
    <n v="1"/>
    <s v="TA"/>
    <n v="6"/>
    <n v="2"/>
    <s v="Gd"/>
    <s v="Attchd"/>
    <s v="Unf"/>
    <n v="2"/>
    <n v="528"/>
    <s v="TA"/>
    <s v="Y"/>
    <n v="0"/>
    <n v="26"/>
    <n v="0"/>
    <n v="0"/>
    <n v="0"/>
    <n v="0"/>
    <s v="NA"/>
    <s v="NA"/>
    <n v="6"/>
    <x v="4"/>
    <s v="WD"/>
    <s v="Normal"/>
    <x v="5"/>
  </r>
  <r>
    <n v="1288"/>
    <n v="20"/>
    <x v="0"/>
    <s v="NA"/>
    <n v="36500"/>
    <s v="Pave"/>
    <s v="IR1"/>
    <s v="Low"/>
    <s v="AllPub"/>
    <s v="Inside"/>
    <x v="19"/>
    <s v="Norm"/>
    <x v="0"/>
    <s v="1Story"/>
    <n v="5"/>
    <x v="39"/>
    <n v="1964"/>
    <s v="Gable"/>
    <s v="CompShg"/>
    <s v="Wd Sdng"/>
    <s v="TA"/>
    <s v="CBlock"/>
    <s v="TA"/>
    <s v="Av"/>
    <n v="1624"/>
    <s v="Fa"/>
    <s v="Y"/>
    <n v="1582"/>
    <n v="0.3"/>
    <n v="2"/>
    <n v="4"/>
    <n v="1"/>
    <s v="TA"/>
    <n v="7"/>
    <n v="0"/>
    <s v="NA"/>
    <s v="Attchd"/>
    <s v="Unf"/>
    <n v="2"/>
    <n v="390"/>
    <s v="TA"/>
    <s v="N"/>
    <n v="168"/>
    <n v="198"/>
    <n v="0"/>
    <n v="0"/>
    <n v="0"/>
    <n v="0"/>
    <s v="NA"/>
    <s v="NA"/>
    <n v="6"/>
    <x v="2"/>
    <s v="WD"/>
    <s v="Normal"/>
    <x v="100"/>
  </r>
  <r>
    <n v="1289"/>
    <n v="120"/>
    <x v="0"/>
    <n v="40"/>
    <n v="5664"/>
    <s v="Pave"/>
    <s v="IR1"/>
    <s v="Lvl"/>
    <s v="AllPub"/>
    <s v="Inside"/>
    <x v="18"/>
    <s v="Norm"/>
    <x v="3"/>
    <s v="1Story"/>
    <n v="8"/>
    <x v="4"/>
    <n v="2000"/>
    <s v="Gable"/>
    <s v="CompShg"/>
    <s v="CmentBd"/>
    <s v="Gd"/>
    <s v="PConc"/>
    <s v="Gd"/>
    <s v="No"/>
    <n v="1501"/>
    <s v="Ex"/>
    <s v="Y"/>
    <n v="1659"/>
    <n v="1"/>
    <n v="2"/>
    <n v="2"/>
    <n v="1"/>
    <s v="Ex"/>
    <n v="5"/>
    <n v="1"/>
    <s v="Ex"/>
    <s v="Attchd"/>
    <s v="Fin"/>
    <n v="2"/>
    <n v="499"/>
    <s v="TA"/>
    <s v="Y"/>
    <n v="212"/>
    <n v="59"/>
    <n v="0"/>
    <n v="0"/>
    <n v="0"/>
    <n v="0"/>
    <s v="NA"/>
    <s v="NA"/>
    <n v="10"/>
    <x v="3"/>
    <s v="WD"/>
    <s v="Normal"/>
    <x v="551"/>
  </r>
  <r>
    <n v="1290"/>
    <n v="60"/>
    <x v="0"/>
    <n v="86"/>
    <n v="11065"/>
    <s v="Pave"/>
    <s v="IR1"/>
    <s v="Lvl"/>
    <s v="AllPub"/>
    <s v="Inside"/>
    <x v="10"/>
    <s v="Norm"/>
    <x v="0"/>
    <s v="2Story"/>
    <n v="8"/>
    <x v="13"/>
    <n v="2006"/>
    <s v="Gable"/>
    <s v="CompShg"/>
    <s v="VinylSd"/>
    <s v="Gd"/>
    <s v="PConc"/>
    <s v="Gd"/>
    <s v="Mn"/>
    <n v="1085"/>
    <s v="Ex"/>
    <s v="Y"/>
    <n v="1970"/>
    <n v="0"/>
    <n v="2.2999999999999998"/>
    <n v="3"/>
    <n v="1"/>
    <s v="Ex"/>
    <n v="8"/>
    <n v="1"/>
    <s v="Gd"/>
    <s v="BuiltIn"/>
    <s v="Fin"/>
    <n v="3"/>
    <n v="753"/>
    <s v="TA"/>
    <s v="Y"/>
    <n v="177"/>
    <n v="74"/>
    <n v="0"/>
    <n v="0"/>
    <n v="0"/>
    <n v="0"/>
    <s v="NA"/>
    <s v="NA"/>
    <n v="10"/>
    <x v="2"/>
    <s v="New"/>
    <s v="Partial"/>
    <x v="621"/>
  </r>
  <r>
    <n v="1291"/>
    <n v="80"/>
    <x v="0"/>
    <s v="NA"/>
    <n v="14112"/>
    <s v="Pave"/>
    <s v="IR1"/>
    <s v="Lvl"/>
    <s v="AllPub"/>
    <s v="Corner"/>
    <x v="11"/>
    <s v="Norm"/>
    <x v="0"/>
    <s v="SLvl"/>
    <n v="5"/>
    <x v="39"/>
    <n v="1964"/>
    <s v="Hip"/>
    <s v="CompShg"/>
    <s v="HdBoard"/>
    <s v="TA"/>
    <s v="PConc"/>
    <s v="TA"/>
    <s v="Av"/>
    <n v="1152"/>
    <s v="TA"/>
    <s v="Y"/>
    <n v="1152"/>
    <n v="1"/>
    <n v="1"/>
    <n v="3"/>
    <n v="1"/>
    <s v="TA"/>
    <n v="6"/>
    <n v="1"/>
    <s v="Gd"/>
    <s v="Attchd"/>
    <s v="RFn"/>
    <n v="2"/>
    <n v="484"/>
    <s v="TA"/>
    <s v="Y"/>
    <n v="227"/>
    <n v="0"/>
    <n v="0"/>
    <n v="0"/>
    <n v="0"/>
    <n v="0"/>
    <s v="NA"/>
    <s v="NA"/>
    <n v="4"/>
    <x v="4"/>
    <s v="WD"/>
    <s v="Normal"/>
    <x v="53"/>
  </r>
  <r>
    <n v="1292"/>
    <n v="160"/>
    <x v="1"/>
    <n v="21"/>
    <n v="1680"/>
    <s v="Pave"/>
    <s v="Reg"/>
    <s v="Lvl"/>
    <s v="AllPub"/>
    <s v="Inside"/>
    <x v="22"/>
    <s v="Norm"/>
    <x v="4"/>
    <s v="2Story"/>
    <n v="5"/>
    <x v="41"/>
    <n v="1972"/>
    <s v="Gable"/>
    <s v="CompShg"/>
    <s v="CmentBd"/>
    <s v="TA"/>
    <s v="CBlock"/>
    <s v="TA"/>
    <s v="No"/>
    <n v="630"/>
    <s v="TA"/>
    <s v="Y"/>
    <n v="1302"/>
    <n v="0"/>
    <n v="2.2999999999999998"/>
    <n v="3"/>
    <n v="1"/>
    <s v="TA"/>
    <n v="6"/>
    <n v="0"/>
    <s v="NA"/>
    <s v="Detchd"/>
    <s v="Unf"/>
    <n v="1"/>
    <n v="264"/>
    <s v="TA"/>
    <s v="Y"/>
    <n v="185"/>
    <n v="0"/>
    <n v="0"/>
    <n v="0"/>
    <n v="0"/>
    <n v="0"/>
    <s v="NA"/>
    <s v="NA"/>
    <n v="2"/>
    <x v="3"/>
    <s v="WD"/>
    <s v="Normal"/>
    <x v="303"/>
  </r>
  <r>
    <n v="1293"/>
    <n v="70"/>
    <x v="1"/>
    <n v="60"/>
    <n v="6600"/>
    <s v="Pave"/>
    <s v="Reg"/>
    <s v="Lvl"/>
    <s v="AllPub"/>
    <s v="Corner"/>
    <x v="7"/>
    <s v="Norm"/>
    <x v="0"/>
    <s v="2Story"/>
    <n v="5"/>
    <x v="76"/>
    <n v="1965"/>
    <s v="Gable"/>
    <s v="CompShg"/>
    <s v="Wd Sdng"/>
    <s v="TA"/>
    <s v="Stone"/>
    <s v="TA"/>
    <s v="No"/>
    <n v="994"/>
    <s v="TA"/>
    <s v="N"/>
    <n v="2372"/>
    <n v="0"/>
    <n v="2"/>
    <n v="4"/>
    <n v="2"/>
    <s v="TA"/>
    <n v="11"/>
    <n v="0"/>
    <s v="NA"/>
    <s v="Attchd"/>
    <s v="RFn"/>
    <n v="1"/>
    <n v="432"/>
    <s v="TA"/>
    <s v="Y"/>
    <n v="0"/>
    <n v="287"/>
    <n v="0"/>
    <n v="0"/>
    <n v="0"/>
    <n v="0"/>
    <s v="NA"/>
    <s v="NA"/>
    <n v="12"/>
    <x v="3"/>
    <s v="WD"/>
    <s v="Normal"/>
    <x v="344"/>
  </r>
  <r>
    <n v="1294"/>
    <n v="60"/>
    <x v="0"/>
    <n v="78"/>
    <n v="10140"/>
    <s v="Pave"/>
    <s v="Reg"/>
    <s v="Lvl"/>
    <s v="AllPub"/>
    <s v="Inside"/>
    <x v="6"/>
    <s v="Norm"/>
    <x v="0"/>
    <s v="2Story"/>
    <n v="7"/>
    <x v="1"/>
    <n v="1976"/>
    <s v="Gable"/>
    <s v="CompShg"/>
    <s v="HdBoard"/>
    <s v="TA"/>
    <s v="PConc"/>
    <s v="Gd"/>
    <s v="No"/>
    <n v="832"/>
    <s v="TA"/>
    <s v="Y"/>
    <n v="1664"/>
    <n v="0"/>
    <n v="2.2999999999999998"/>
    <n v="4"/>
    <n v="1"/>
    <s v="TA"/>
    <n v="8"/>
    <n v="1"/>
    <s v="TA"/>
    <s v="Attchd"/>
    <s v="RFn"/>
    <n v="2"/>
    <n v="528"/>
    <s v="TA"/>
    <s v="Y"/>
    <n v="0"/>
    <n v="28"/>
    <n v="0"/>
    <n v="259"/>
    <n v="0"/>
    <n v="0"/>
    <s v="NA"/>
    <s v="GdWo"/>
    <n v="3"/>
    <x v="2"/>
    <s v="WD"/>
    <s v="Normal"/>
    <x v="301"/>
  </r>
  <r>
    <n v="1295"/>
    <n v="20"/>
    <x v="0"/>
    <n v="60"/>
    <n v="8172"/>
    <s v="Pave"/>
    <s v="Reg"/>
    <s v="Lvl"/>
    <s v="AllPub"/>
    <s v="Inside"/>
    <x v="15"/>
    <s v="Norm"/>
    <x v="0"/>
    <s v="1Story"/>
    <n v="5"/>
    <x v="32"/>
    <n v="1990"/>
    <s v="Hip"/>
    <s v="CompShg"/>
    <s v="Plywood"/>
    <s v="TA"/>
    <s v="CBlock"/>
    <s v="TA"/>
    <s v="No"/>
    <n v="864"/>
    <s v="TA"/>
    <s v="Y"/>
    <n v="864"/>
    <n v="1"/>
    <n v="1"/>
    <n v="2"/>
    <n v="1"/>
    <s v="TA"/>
    <n v="5"/>
    <n v="0"/>
    <s v="NA"/>
    <s v="Detchd"/>
    <s v="Unf"/>
    <n v="2"/>
    <n v="572"/>
    <s v="TA"/>
    <s v="N"/>
    <n v="0"/>
    <n v="0"/>
    <n v="0"/>
    <n v="0"/>
    <n v="0"/>
    <n v="0"/>
    <s v="NA"/>
    <s v="NA"/>
    <n v="4"/>
    <x v="2"/>
    <s v="WD"/>
    <s v="Normal"/>
    <x v="99"/>
  </r>
  <r>
    <n v="1296"/>
    <n v="20"/>
    <x v="0"/>
    <n v="70"/>
    <n v="8400"/>
    <s v="Pave"/>
    <s v="Reg"/>
    <s v="Lvl"/>
    <s v="AllPub"/>
    <s v="Inside"/>
    <x v="11"/>
    <s v="Feedr"/>
    <x v="0"/>
    <s v="1Story"/>
    <n v="5"/>
    <x v="21"/>
    <n v="1968"/>
    <s v="Hip"/>
    <s v="CompShg"/>
    <s v="HdBoard"/>
    <s v="TA"/>
    <s v="CBlock"/>
    <s v="TA"/>
    <s v="Av"/>
    <n v="1052"/>
    <s v="Gd"/>
    <s v="Y"/>
    <n v="1052"/>
    <n v="1"/>
    <n v="1.3"/>
    <n v="3"/>
    <n v="1"/>
    <s v="TA"/>
    <n v="5"/>
    <n v="0"/>
    <s v="NA"/>
    <s v="Attchd"/>
    <s v="RFn"/>
    <n v="1"/>
    <n v="288"/>
    <s v="TA"/>
    <s v="Y"/>
    <n v="356"/>
    <n v="0"/>
    <n v="0"/>
    <n v="0"/>
    <n v="0"/>
    <n v="0"/>
    <s v="NA"/>
    <s v="GdWo"/>
    <n v="11"/>
    <x v="2"/>
    <s v="WD"/>
    <s v="Normal"/>
    <x v="419"/>
  </r>
  <r>
    <n v="1297"/>
    <n v="20"/>
    <x v="0"/>
    <n v="80"/>
    <n v="8700"/>
    <s v="Pave"/>
    <s v="Reg"/>
    <s v="Lvl"/>
    <s v="AllPub"/>
    <s v="Inside"/>
    <x v="11"/>
    <s v="Norm"/>
    <x v="0"/>
    <s v="1Story"/>
    <n v="5"/>
    <x v="37"/>
    <n v="1963"/>
    <s v="Hip"/>
    <s v="CompShg"/>
    <s v="MetalSd"/>
    <s v="TA"/>
    <s v="CBlock"/>
    <s v="TA"/>
    <s v="Mn"/>
    <n v="1120"/>
    <s v="Gd"/>
    <s v="Y"/>
    <n v="1128"/>
    <n v="1"/>
    <n v="2"/>
    <n v="3"/>
    <n v="1"/>
    <s v="TA"/>
    <n v="6"/>
    <n v="0"/>
    <s v="NA"/>
    <s v="Attchd"/>
    <s v="RFn"/>
    <n v="2"/>
    <n v="525"/>
    <s v="TA"/>
    <s v="Y"/>
    <n v="192"/>
    <n v="20"/>
    <n v="123"/>
    <n v="0"/>
    <n v="0"/>
    <n v="0"/>
    <s v="NA"/>
    <s v="MnPrv"/>
    <n v="12"/>
    <x v="0"/>
    <s v="WD"/>
    <s v="Normal"/>
    <x v="106"/>
  </r>
  <r>
    <n v="1298"/>
    <n v="180"/>
    <x v="1"/>
    <n v="35"/>
    <n v="3675"/>
    <s v="Pave"/>
    <s v="Reg"/>
    <s v="Lvl"/>
    <s v="AllPub"/>
    <s v="Inside"/>
    <x v="15"/>
    <s v="Norm"/>
    <x v="3"/>
    <s v="SFoyer"/>
    <n v="6"/>
    <x v="11"/>
    <n v="2006"/>
    <s v="Gable"/>
    <s v="CompShg"/>
    <s v="VinylSd"/>
    <s v="TA"/>
    <s v="PConc"/>
    <s v="Gd"/>
    <s v="Gd"/>
    <n v="547"/>
    <s v="Gd"/>
    <s v="Y"/>
    <n v="1072"/>
    <n v="1"/>
    <n v="2"/>
    <n v="2"/>
    <n v="1"/>
    <s v="TA"/>
    <n v="5"/>
    <n v="0"/>
    <s v="NA"/>
    <s v="Basment"/>
    <s v="Fin"/>
    <n v="2"/>
    <n v="525"/>
    <s v="TA"/>
    <s v="Y"/>
    <n v="0"/>
    <n v="44"/>
    <n v="0"/>
    <n v="0"/>
    <n v="0"/>
    <n v="0"/>
    <s v="NA"/>
    <s v="NA"/>
    <n v="6"/>
    <x v="2"/>
    <s v="New"/>
    <s v="Partial"/>
    <x v="3"/>
  </r>
  <r>
    <n v="1299"/>
    <n v="60"/>
    <x v="0"/>
    <n v="313"/>
    <n v="63887"/>
    <s v="Pave"/>
    <s v="IR3"/>
    <s v="Bnk"/>
    <s v="AllPub"/>
    <s v="Corner"/>
    <x v="15"/>
    <s v="Feedr"/>
    <x v="0"/>
    <s v="2Story"/>
    <n v="10"/>
    <x v="74"/>
    <n v="2008"/>
    <s v="Hip"/>
    <s v="ClyTile"/>
    <s v="Stucco"/>
    <s v="Ex"/>
    <s v="PConc"/>
    <s v="Ex"/>
    <s v="Gd"/>
    <n v="6110"/>
    <s v="Ex"/>
    <s v="Y"/>
    <n v="5642"/>
    <n v="2"/>
    <n v="2.2999999999999998"/>
    <n v="3"/>
    <n v="1"/>
    <s v="Ex"/>
    <n v="12"/>
    <n v="3"/>
    <s v="Gd"/>
    <s v="Attchd"/>
    <s v="Fin"/>
    <n v="2"/>
    <n v="1418"/>
    <s v="TA"/>
    <s v="Y"/>
    <n v="214"/>
    <n v="292"/>
    <n v="0"/>
    <n v="0"/>
    <n v="0"/>
    <n v="480"/>
    <s v="Gd"/>
    <s v="NA"/>
    <n v="1"/>
    <x v="0"/>
    <s v="New"/>
    <s v="Partial"/>
    <x v="39"/>
  </r>
  <r>
    <n v="1300"/>
    <n v="20"/>
    <x v="0"/>
    <n v="75"/>
    <n v="7500"/>
    <s v="Pave"/>
    <s v="Reg"/>
    <s v="Lvl"/>
    <s v="AllPub"/>
    <s v="Inside"/>
    <x v="11"/>
    <s v="Norm"/>
    <x v="0"/>
    <s v="1Story"/>
    <n v="5"/>
    <x v="28"/>
    <n v="1994"/>
    <s v="Hip"/>
    <s v="CompShg"/>
    <s v="BrkFace"/>
    <s v="TA"/>
    <s v="CBlock"/>
    <s v="TA"/>
    <s v="No"/>
    <n v="1246"/>
    <s v="Ex"/>
    <s v="Y"/>
    <n v="1246"/>
    <n v="1"/>
    <n v="1.3"/>
    <n v="3"/>
    <n v="1"/>
    <s v="Gd"/>
    <n v="6"/>
    <n v="0"/>
    <s v="NA"/>
    <s v="Attchd"/>
    <s v="RFn"/>
    <n v="1"/>
    <n v="305"/>
    <s v="TA"/>
    <s v="Y"/>
    <n v="218"/>
    <n v="0"/>
    <n v="0"/>
    <n v="0"/>
    <n v="0"/>
    <n v="0"/>
    <s v="NA"/>
    <s v="GdPrv"/>
    <n v="5"/>
    <x v="4"/>
    <s v="WD"/>
    <s v="Normal"/>
    <x v="23"/>
  </r>
  <r>
    <n v="1301"/>
    <n v="60"/>
    <x v="0"/>
    <s v="NA"/>
    <n v="10762"/>
    <s v="Pave"/>
    <s v="IR1"/>
    <s v="Lvl"/>
    <s v="AllPub"/>
    <s v="CulDSac"/>
    <x v="17"/>
    <s v="Norm"/>
    <x v="0"/>
    <s v="2Story"/>
    <n v="7"/>
    <x v="40"/>
    <n v="1999"/>
    <s v="Gable"/>
    <s v="CompShg"/>
    <s v="VinylSd"/>
    <s v="Gd"/>
    <s v="PConc"/>
    <s v="Gd"/>
    <s v="No"/>
    <n v="978"/>
    <s v="Ex"/>
    <s v="Y"/>
    <n v="1983"/>
    <n v="0"/>
    <n v="2.2999999999999998"/>
    <n v="3"/>
    <n v="1"/>
    <s v="Gd"/>
    <n v="9"/>
    <n v="1"/>
    <s v="TA"/>
    <s v="Attchd"/>
    <s v="Fin"/>
    <n v="2"/>
    <n v="490"/>
    <s v="TA"/>
    <s v="Y"/>
    <n v="0"/>
    <n v="0"/>
    <n v="0"/>
    <n v="0"/>
    <n v="0"/>
    <n v="0"/>
    <s v="NA"/>
    <s v="NA"/>
    <n v="5"/>
    <x v="3"/>
    <s v="WD"/>
    <s v="Normal"/>
    <x v="66"/>
  </r>
  <r>
    <n v="1302"/>
    <n v="70"/>
    <x v="0"/>
    <s v="NA"/>
    <n v="7500"/>
    <s v="Pave"/>
    <s v="IR1"/>
    <s v="Bnk"/>
    <s v="AllPub"/>
    <s v="Inside"/>
    <x v="2"/>
    <s v="Norm"/>
    <x v="0"/>
    <s v="2Story"/>
    <n v="6"/>
    <x v="97"/>
    <n v="1950"/>
    <s v="Gable"/>
    <s v="CompShg"/>
    <s v="Wd Sdng"/>
    <s v="TA"/>
    <s v="CBlock"/>
    <s v="TA"/>
    <s v="No"/>
    <n v="771"/>
    <s v="Fa"/>
    <s v="Y"/>
    <n v="1494"/>
    <n v="0"/>
    <n v="1"/>
    <n v="3"/>
    <n v="1"/>
    <s v="Gd"/>
    <n v="7"/>
    <n v="2"/>
    <s v="Gd"/>
    <s v="Attchd"/>
    <s v="Unf"/>
    <n v="1"/>
    <n v="213"/>
    <s v="TA"/>
    <s v="P"/>
    <n v="0"/>
    <n v="0"/>
    <n v="0"/>
    <n v="224"/>
    <n v="0"/>
    <n v="0"/>
    <s v="NA"/>
    <s v="NA"/>
    <n v="11"/>
    <x v="3"/>
    <s v="WD"/>
    <s v="Normal"/>
    <x v="253"/>
  </r>
  <r>
    <n v="1303"/>
    <n v="60"/>
    <x v="0"/>
    <n v="92"/>
    <n v="10120"/>
    <s v="Pave"/>
    <s v="Reg"/>
    <s v="Lvl"/>
    <s v="AllPub"/>
    <s v="Inside"/>
    <x v="3"/>
    <s v="Norm"/>
    <x v="0"/>
    <s v="2Story"/>
    <n v="8"/>
    <x v="29"/>
    <n v="1994"/>
    <s v="Hip"/>
    <s v="CompShg"/>
    <s v="VinylSd"/>
    <s v="Gd"/>
    <s v="PConc"/>
    <s v="Gd"/>
    <s v="No"/>
    <n v="1165"/>
    <s v="Ex"/>
    <s v="Y"/>
    <n v="2526"/>
    <n v="1"/>
    <n v="2.2999999999999998"/>
    <n v="4"/>
    <n v="1"/>
    <s v="Gd"/>
    <n v="8"/>
    <n v="1"/>
    <s v="TA"/>
    <s v="Attchd"/>
    <s v="RFn"/>
    <n v="3"/>
    <n v="844"/>
    <s v="TA"/>
    <s v="Y"/>
    <n v="309"/>
    <n v="78"/>
    <n v="0"/>
    <n v="0"/>
    <n v="0"/>
    <n v="0"/>
    <s v="NA"/>
    <s v="NA"/>
    <n v="12"/>
    <x v="2"/>
    <s v="WD"/>
    <s v="Normal"/>
    <x v="178"/>
  </r>
  <r>
    <n v="1304"/>
    <n v="20"/>
    <x v="0"/>
    <n v="73"/>
    <n v="8688"/>
    <s v="Pave"/>
    <s v="Reg"/>
    <s v="Lvl"/>
    <s v="AllPub"/>
    <s v="Inside"/>
    <x v="5"/>
    <s v="Norm"/>
    <x v="0"/>
    <s v="1Story"/>
    <n v="7"/>
    <x v="11"/>
    <n v="2005"/>
    <s v="Gable"/>
    <s v="CompShg"/>
    <s v="VinylSd"/>
    <s v="Gd"/>
    <s v="PConc"/>
    <s v="Gd"/>
    <s v="Av"/>
    <n v="1616"/>
    <s v="Ex"/>
    <s v="Y"/>
    <n v="1616"/>
    <n v="0"/>
    <n v="2"/>
    <n v="3"/>
    <n v="1"/>
    <s v="Gd"/>
    <n v="7"/>
    <n v="0"/>
    <s v="NA"/>
    <s v="Attchd"/>
    <s v="RFn"/>
    <n v="3"/>
    <n v="834"/>
    <s v="TA"/>
    <s v="Y"/>
    <n v="208"/>
    <n v="59"/>
    <n v="0"/>
    <n v="0"/>
    <n v="0"/>
    <n v="0"/>
    <s v="NA"/>
    <s v="NA"/>
    <n v="4"/>
    <x v="2"/>
    <s v="WD"/>
    <s v="Normal"/>
    <x v="537"/>
  </r>
  <r>
    <n v="1305"/>
    <n v="160"/>
    <x v="1"/>
    <n v="32"/>
    <n v="3363"/>
    <s v="Pave"/>
    <s v="Reg"/>
    <s v="Lvl"/>
    <s v="AllPub"/>
    <s v="Inside"/>
    <x v="15"/>
    <s v="Norm"/>
    <x v="3"/>
    <s v="2Story"/>
    <n v="7"/>
    <x v="6"/>
    <n v="2004"/>
    <s v="Gable"/>
    <s v="CompShg"/>
    <s v="VinylSd"/>
    <s v="Gd"/>
    <s v="PConc"/>
    <s v="Gd"/>
    <s v="No"/>
    <n v="976"/>
    <s v="Ex"/>
    <s v="Y"/>
    <n v="1708"/>
    <n v="0"/>
    <n v="2"/>
    <n v="3"/>
    <n v="1"/>
    <s v="Gd"/>
    <n v="7"/>
    <n v="0"/>
    <s v="NA"/>
    <s v="Detchd"/>
    <s v="Unf"/>
    <n v="2"/>
    <n v="380"/>
    <s v="TA"/>
    <s v="Y"/>
    <n v="0"/>
    <n v="40"/>
    <n v="0"/>
    <n v="0"/>
    <n v="0"/>
    <n v="0"/>
    <s v="NA"/>
    <s v="NA"/>
    <n v="4"/>
    <x v="2"/>
    <s v="WD"/>
    <s v="Normal"/>
    <x v="52"/>
  </r>
  <r>
    <n v="1306"/>
    <n v="20"/>
    <x v="0"/>
    <n v="108"/>
    <n v="13173"/>
    <s v="Pave"/>
    <s v="IR1"/>
    <s v="Lvl"/>
    <s v="AllPub"/>
    <s v="Corner"/>
    <x v="10"/>
    <s v="Norm"/>
    <x v="0"/>
    <s v="1Story"/>
    <n v="9"/>
    <x v="13"/>
    <n v="2007"/>
    <s v="Hip"/>
    <s v="CompShg"/>
    <s v="VinylSd"/>
    <s v="Gd"/>
    <s v="PConc"/>
    <s v="Ex"/>
    <s v="No"/>
    <n v="1652"/>
    <s v="Ex"/>
    <s v="Y"/>
    <n v="1652"/>
    <n v="1"/>
    <n v="2"/>
    <n v="2"/>
    <n v="1"/>
    <s v="Ex"/>
    <n v="6"/>
    <n v="2"/>
    <s v="Ex"/>
    <s v="Attchd"/>
    <s v="Fin"/>
    <n v="2"/>
    <n v="840"/>
    <s v="TA"/>
    <s v="Y"/>
    <n v="404"/>
    <n v="102"/>
    <n v="0"/>
    <n v="0"/>
    <n v="0"/>
    <n v="0"/>
    <s v="NA"/>
    <s v="NA"/>
    <n v="11"/>
    <x v="3"/>
    <s v="WD"/>
    <s v="Normal"/>
    <x v="357"/>
  </r>
  <r>
    <n v="1307"/>
    <n v="120"/>
    <x v="0"/>
    <n v="48"/>
    <n v="6955"/>
    <s v="Pave"/>
    <s v="IR1"/>
    <s v="Lvl"/>
    <s v="AllPub"/>
    <s v="Inside"/>
    <x v="10"/>
    <s v="Norm"/>
    <x v="3"/>
    <s v="1Story"/>
    <n v="7"/>
    <x v="11"/>
    <n v="2006"/>
    <s v="Gable"/>
    <s v="CompShg"/>
    <s v="VinylSd"/>
    <s v="Gd"/>
    <s v="PConc"/>
    <s v="Gd"/>
    <s v="No"/>
    <n v="1368"/>
    <s v="Ex"/>
    <s v="Y"/>
    <n v="1368"/>
    <n v="0"/>
    <n v="2"/>
    <n v="2"/>
    <n v="1"/>
    <s v="Gd"/>
    <n v="6"/>
    <n v="1"/>
    <s v="Gd"/>
    <s v="Attchd"/>
    <s v="RFn"/>
    <n v="2"/>
    <n v="474"/>
    <s v="TA"/>
    <s v="Y"/>
    <n v="132"/>
    <n v="35"/>
    <n v="0"/>
    <n v="0"/>
    <n v="0"/>
    <n v="0"/>
    <s v="NA"/>
    <s v="NA"/>
    <n v="9"/>
    <x v="2"/>
    <s v="New"/>
    <s v="Partial"/>
    <x v="60"/>
  </r>
  <r>
    <n v="1308"/>
    <n v="20"/>
    <x v="0"/>
    <n v="60"/>
    <n v="8072"/>
    <s v="Pave"/>
    <s v="Reg"/>
    <s v="Lvl"/>
    <s v="AllPub"/>
    <s v="Inside"/>
    <x v="0"/>
    <s v="Norm"/>
    <x v="0"/>
    <s v="1Story"/>
    <n v="5"/>
    <x v="29"/>
    <n v="1995"/>
    <s v="Gable"/>
    <s v="CompShg"/>
    <s v="VinylSd"/>
    <s v="TA"/>
    <s v="PConc"/>
    <s v="Gd"/>
    <s v="No"/>
    <n v="990"/>
    <s v="Ex"/>
    <s v="Y"/>
    <n v="990"/>
    <n v="1"/>
    <n v="1"/>
    <n v="3"/>
    <n v="1"/>
    <s v="TA"/>
    <n v="5"/>
    <n v="0"/>
    <s v="NA"/>
    <s v="Detchd"/>
    <s v="Unf"/>
    <n v="2"/>
    <n v="480"/>
    <s v="TA"/>
    <s v="Y"/>
    <n v="0"/>
    <n v="64"/>
    <n v="0"/>
    <n v="0"/>
    <n v="0"/>
    <n v="0"/>
    <s v="NA"/>
    <s v="NA"/>
    <n v="5"/>
    <x v="3"/>
    <s v="WD"/>
    <s v="Normal"/>
    <x v="371"/>
  </r>
  <r>
    <n v="1309"/>
    <n v="20"/>
    <x v="1"/>
    <n v="100"/>
    <n v="12000"/>
    <s v="Pave"/>
    <s v="Reg"/>
    <s v="Lvl"/>
    <s v="AllPub"/>
    <s v="Inside"/>
    <x v="7"/>
    <s v="Norm"/>
    <x v="0"/>
    <s v="1Story"/>
    <n v="5"/>
    <x v="47"/>
    <n v="2005"/>
    <s v="Gable"/>
    <s v="CompShg"/>
    <s v="MetalSd"/>
    <s v="TA"/>
    <s v="CBlock"/>
    <s v="TA"/>
    <s v="No"/>
    <n v="924"/>
    <s v="Ex"/>
    <s v="Y"/>
    <n v="1122"/>
    <n v="1"/>
    <n v="1"/>
    <n v="2"/>
    <n v="1"/>
    <s v="Gd"/>
    <n v="6"/>
    <n v="0"/>
    <s v="NA"/>
    <s v="Attchd"/>
    <s v="Unf"/>
    <n v="2"/>
    <n v="528"/>
    <s v="TA"/>
    <s v="Y"/>
    <n v="0"/>
    <n v="36"/>
    <n v="0"/>
    <n v="0"/>
    <n v="0"/>
    <n v="0"/>
    <s v="NA"/>
    <s v="GdWo"/>
    <n v="5"/>
    <x v="0"/>
    <s v="WD"/>
    <s v="Normal"/>
    <x v="257"/>
  </r>
  <r>
    <n v="1310"/>
    <n v="20"/>
    <x v="0"/>
    <s v="NA"/>
    <n v="7153"/>
    <s v="Pave"/>
    <s v="Reg"/>
    <s v="Lvl"/>
    <s v="AllPub"/>
    <s v="Inside"/>
    <x v="12"/>
    <s v="Norm"/>
    <x v="0"/>
    <s v="1Story"/>
    <n v="6"/>
    <x v="50"/>
    <n v="1991"/>
    <s v="Gable"/>
    <s v="CompShg"/>
    <s v="HdBoard"/>
    <s v="TA"/>
    <s v="CBlock"/>
    <s v="Gd"/>
    <s v="No"/>
    <n v="1278"/>
    <s v="Gd"/>
    <s v="Y"/>
    <n v="1294"/>
    <n v="1"/>
    <n v="2"/>
    <n v="3"/>
    <n v="1"/>
    <s v="Gd"/>
    <n v="6"/>
    <n v="0"/>
    <s v="NA"/>
    <s v="Attchd"/>
    <s v="RFn"/>
    <n v="2"/>
    <n v="496"/>
    <s v="TA"/>
    <s v="Y"/>
    <n v="112"/>
    <n v="51"/>
    <n v="0"/>
    <n v="0"/>
    <n v="0"/>
    <n v="0"/>
    <s v="NA"/>
    <s v="GdWo"/>
    <n v="6"/>
    <x v="0"/>
    <s v="WD"/>
    <s v="Normal"/>
    <x v="207"/>
  </r>
  <r>
    <n v="1311"/>
    <n v="20"/>
    <x v="0"/>
    <n v="100"/>
    <n v="17500"/>
    <s v="Pave"/>
    <s v="Reg"/>
    <s v="Lvl"/>
    <s v="AllPub"/>
    <s v="Inside"/>
    <x v="2"/>
    <s v="PosA"/>
    <x v="0"/>
    <s v="1Story"/>
    <n v="7"/>
    <x v="28"/>
    <n v="2002"/>
    <s v="Gable"/>
    <s v="CompShg"/>
    <s v="HdBoard"/>
    <s v="Gd"/>
    <s v="PConc"/>
    <s v="Gd"/>
    <s v="Av"/>
    <n v="1902"/>
    <s v="TA"/>
    <s v="Y"/>
    <n v="1902"/>
    <n v="1"/>
    <n v="2"/>
    <n v="3"/>
    <n v="1"/>
    <s v="Ex"/>
    <n v="7"/>
    <n v="2"/>
    <s v="TA"/>
    <s v="Attchd"/>
    <s v="Fin"/>
    <n v="2"/>
    <n v="567"/>
    <s v="TA"/>
    <s v="Y"/>
    <n v="0"/>
    <n v="207"/>
    <n v="162"/>
    <n v="0"/>
    <n v="0"/>
    <n v="0"/>
    <s v="NA"/>
    <s v="NA"/>
    <n v="5"/>
    <x v="4"/>
    <s v="WD"/>
    <s v="Normal"/>
    <x v="414"/>
  </r>
  <r>
    <n v="1312"/>
    <n v="20"/>
    <x v="0"/>
    <n v="68"/>
    <n v="8814"/>
    <s v="Pave"/>
    <s v="Reg"/>
    <s v="Lvl"/>
    <s v="AllPub"/>
    <s v="Inside"/>
    <x v="0"/>
    <s v="Norm"/>
    <x v="0"/>
    <s v="1Story"/>
    <n v="7"/>
    <x v="11"/>
    <n v="2007"/>
    <s v="Gable"/>
    <s v="CompShg"/>
    <s v="VinylSd"/>
    <s v="Gd"/>
    <s v="PConc"/>
    <s v="Gd"/>
    <s v="No"/>
    <n v="1274"/>
    <s v="Ex"/>
    <s v="Y"/>
    <n v="1274"/>
    <n v="1"/>
    <n v="2"/>
    <n v="3"/>
    <n v="1"/>
    <s v="Gd"/>
    <n v="6"/>
    <n v="0"/>
    <s v="NA"/>
    <s v="Attchd"/>
    <s v="RFn"/>
    <n v="2"/>
    <n v="508"/>
    <s v="TA"/>
    <s v="Y"/>
    <n v="264"/>
    <n v="98"/>
    <n v="0"/>
    <n v="0"/>
    <n v="0"/>
    <n v="0"/>
    <s v="NA"/>
    <s v="NA"/>
    <n v="1"/>
    <x v="1"/>
    <s v="New"/>
    <s v="Partial"/>
    <x v="541"/>
  </r>
  <r>
    <n v="1313"/>
    <n v="60"/>
    <x v="0"/>
    <s v="NA"/>
    <n v="9572"/>
    <s v="Pave"/>
    <s v="IR1"/>
    <s v="Lvl"/>
    <s v="AllPub"/>
    <s v="Inside"/>
    <x v="3"/>
    <s v="Norm"/>
    <x v="0"/>
    <s v="2Story"/>
    <n v="8"/>
    <x v="59"/>
    <n v="1990"/>
    <s v="Gable"/>
    <s v="CompShg"/>
    <s v="Wd Sdng"/>
    <s v="Gd"/>
    <s v="PConc"/>
    <s v="Ex"/>
    <s v="No"/>
    <n v="1453"/>
    <s v="Ex"/>
    <s v="Y"/>
    <n v="2810"/>
    <n v="0"/>
    <n v="2.2999999999999998"/>
    <n v="4"/>
    <n v="1"/>
    <s v="Gd"/>
    <n v="9"/>
    <n v="1"/>
    <s v="Ex"/>
    <s v="Attchd"/>
    <s v="RFn"/>
    <n v="2"/>
    <n v="750"/>
    <s v="Gd"/>
    <s v="Y"/>
    <n v="500"/>
    <n v="0"/>
    <n v="0"/>
    <n v="0"/>
    <n v="0"/>
    <n v="0"/>
    <s v="NA"/>
    <s v="NA"/>
    <n v="6"/>
    <x v="1"/>
    <s v="WD"/>
    <s v="Normal"/>
    <x v="425"/>
  </r>
  <r>
    <n v="1314"/>
    <n v="60"/>
    <x v="0"/>
    <n v="108"/>
    <n v="14774"/>
    <s v="Pave"/>
    <s v="IR1"/>
    <s v="Lvl"/>
    <s v="AllPub"/>
    <s v="Corner"/>
    <x v="3"/>
    <s v="Norm"/>
    <x v="0"/>
    <s v="2Story"/>
    <n v="9"/>
    <x v="40"/>
    <n v="1999"/>
    <s v="Gable"/>
    <s v="CompShg"/>
    <s v="VinylSd"/>
    <s v="Gd"/>
    <s v="PConc"/>
    <s v="Gd"/>
    <s v="No"/>
    <n v="1393"/>
    <s v="Ex"/>
    <s v="Y"/>
    <n v="2599"/>
    <n v="0"/>
    <n v="2.2999999999999998"/>
    <n v="4"/>
    <n v="1"/>
    <s v="Gd"/>
    <n v="10"/>
    <n v="1"/>
    <s v="TA"/>
    <s v="BuiltIn"/>
    <s v="Fin"/>
    <n v="3"/>
    <n v="779"/>
    <s v="TA"/>
    <s v="Y"/>
    <n v="668"/>
    <n v="30"/>
    <n v="0"/>
    <n v="0"/>
    <n v="0"/>
    <n v="0"/>
    <s v="NA"/>
    <s v="NA"/>
    <n v="5"/>
    <x v="4"/>
    <s v="WD"/>
    <s v="Normal"/>
    <x v="622"/>
  </r>
  <r>
    <n v="1315"/>
    <n v="20"/>
    <x v="0"/>
    <n v="60"/>
    <n v="8190"/>
    <s v="Pave"/>
    <s v="Reg"/>
    <s v="Lvl"/>
    <s v="AllPub"/>
    <s v="Inside"/>
    <x v="15"/>
    <s v="Norm"/>
    <x v="0"/>
    <s v="1Story"/>
    <n v="4"/>
    <x v="30"/>
    <n v="1954"/>
    <s v="Hip"/>
    <s v="CompShg"/>
    <s v="Wd Sdng"/>
    <s v="TA"/>
    <s v="CBlock"/>
    <s v="TA"/>
    <s v="No"/>
    <n v="948"/>
    <s v="Ex"/>
    <s v="Y"/>
    <n v="948"/>
    <n v="1"/>
    <n v="1"/>
    <n v="3"/>
    <n v="1"/>
    <s v="TA"/>
    <n v="5"/>
    <n v="1"/>
    <s v="TA"/>
    <s v="Detchd"/>
    <s v="Unf"/>
    <n v="1"/>
    <n v="280"/>
    <s v="TA"/>
    <s v="Y"/>
    <n v="0"/>
    <n v="36"/>
    <n v="0"/>
    <n v="0"/>
    <n v="0"/>
    <n v="0"/>
    <s v="NA"/>
    <s v="NA"/>
    <n v="10"/>
    <x v="1"/>
    <s v="WD"/>
    <s v="Normal"/>
    <x v="239"/>
  </r>
  <r>
    <n v="1316"/>
    <n v="60"/>
    <x v="0"/>
    <n v="85"/>
    <n v="11075"/>
    <s v="Pave"/>
    <s v="Reg"/>
    <s v="Lvl"/>
    <s v="AllPub"/>
    <s v="Inside"/>
    <x v="11"/>
    <s v="Norm"/>
    <x v="0"/>
    <s v="2Story"/>
    <n v="6"/>
    <x v="60"/>
    <n v="1969"/>
    <s v="Gable"/>
    <s v="CompShg"/>
    <s v="HdBoard"/>
    <s v="TA"/>
    <s v="CBlock"/>
    <s v="Fa"/>
    <s v="Mn"/>
    <n v="952"/>
    <s v="TA"/>
    <s v="Y"/>
    <n v="2112"/>
    <n v="0"/>
    <n v="2.2999999999999998"/>
    <n v="4"/>
    <n v="1"/>
    <s v="TA"/>
    <n v="9"/>
    <n v="2"/>
    <s v="Gd"/>
    <s v="Attchd"/>
    <s v="Unf"/>
    <n v="2"/>
    <n v="576"/>
    <s v="TA"/>
    <s v="Y"/>
    <n v="280"/>
    <n v="0"/>
    <n v="0"/>
    <n v="0"/>
    <n v="0"/>
    <n v="0"/>
    <s v="NA"/>
    <s v="NA"/>
    <n v="6"/>
    <x v="0"/>
    <s v="WD"/>
    <s v="Normal"/>
    <x v="623"/>
  </r>
  <r>
    <n v="1317"/>
    <n v="20"/>
    <x v="0"/>
    <n v="61"/>
    <n v="10226"/>
    <s v="Pave"/>
    <s v="IR1"/>
    <s v="Lvl"/>
    <s v="AllPub"/>
    <s v="Inside"/>
    <x v="0"/>
    <s v="Norm"/>
    <x v="0"/>
    <s v="1Story"/>
    <n v="8"/>
    <x v="74"/>
    <n v="2008"/>
    <s v="Gable"/>
    <s v="CompShg"/>
    <s v="VinylSd"/>
    <s v="Gd"/>
    <s v="PConc"/>
    <s v="Ex"/>
    <s v="Gd"/>
    <n v="1622"/>
    <s v="Ex"/>
    <s v="Y"/>
    <n v="1630"/>
    <n v="1"/>
    <n v="2"/>
    <n v="3"/>
    <n v="1"/>
    <s v="Ex"/>
    <n v="8"/>
    <n v="1"/>
    <s v="Gd"/>
    <s v="Attchd"/>
    <s v="RFn"/>
    <n v="3"/>
    <n v="860"/>
    <s v="TA"/>
    <s v="Y"/>
    <n v="172"/>
    <n v="42"/>
    <n v="0"/>
    <n v="0"/>
    <n v="0"/>
    <n v="0"/>
    <s v="NA"/>
    <s v="NA"/>
    <n v="1"/>
    <x v="3"/>
    <s v="WD"/>
    <s v="Normal"/>
    <x v="624"/>
  </r>
  <r>
    <n v="1318"/>
    <n v="120"/>
    <x v="3"/>
    <n v="47"/>
    <n v="4230"/>
    <s v="Pave"/>
    <s v="Reg"/>
    <s v="Lvl"/>
    <s v="AllPub"/>
    <s v="Corner"/>
    <x v="5"/>
    <s v="Norm"/>
    <x v="3"/>
    <s v="1Story"/>
    <n v="7"/>
    <x v="13"/>
    <n v="2007"/>
    <s v="Gable"/>
    <s v="CompShg"/>
    <s v="VinylSd"/>
    <s v="Gd"/>
    <s v="PConc"/>
    <s v="Ex"/>
    <s v="No"/>
    <n v="1352"/>
    <s v="Ex"/>
    <s v="Y"/>
    <n v="1352"/>
    <n v="0"/>
    <n v="2"/>
    <n v="2"/>
    <n v="1"/>
    <s v="Gd"/>
    <n v="5"/>
    <n v="1"/>
    <s v="Gd"/>
    <s v="Attchd"/>
    <s v="RFn"/>
    <n v="2"/>
    <n v="466"/>
    <s v="TA"/>
    <s v="Y"/>
    <n v="0"/>
    <n v="241"/>
    <n v="0"/>
    <n v="0"/>
    <n v="0"/>
    <n v="0"/>
    <s v="NA"/>
    <s v="NA"/>
    <n v="4"/>
    <x v="1"/>
    <s v="New"/>
    <s v="Partial"/>
    <x v="317"/>
  </r>
  <r>
    <n v="1319"/>
    <n v="20"/>
    <x v="0"/>
    <s v="NA"/>
    <n v="14781"/>
    <s v="Pave"/>
    <s v="IR2"/>
    <s v="Lvl"/>
    <s v="AllPub"/>
    <s v="CulDSac"/>
    <x v="0"/>
    <s v="Norm"/>
    <x v="0"/>
    <s v="1Story"/>
    <n v="8"/>
    <x v="2"/>
    <n v="2002"/>
    <s v="Hip"/>
    <s v="CompShg"/>
    <s v="VinylSd"/>
    <s v="Gd"/>
    <s v="PConc"/>
    <s v="Gd"/>
    <s v="Gd"/>
    <n v="1753"/>
    <s v="Ex"/>
    <s v="Y"/>
    <n v="1787"/>
    <n v="0"/>
    <n v="2"/>
    <n v="3"/>
    <n v="1"/>
    <s v="Gd"/>
    <n v="7"/>
    <n v="1"/>
    <s v="TA"/>
    <s v="Attchd"/>
    <s v="RFn"/>
    <n v="3"/>
    <n v="748"/>
    <s v="TA"/>
    <s v="Y"/>
    <n v="198"/>
    <n v="150"/>
    <n v="0"/>
    <n v="0"/>
    <n v="0"/>
    <n v="0"/>
    <s v="NA"/>
    <s v="NA"/>
    <n v="8"/>
    <x v="2"/>
    <s v="WD"/>
    <s v="Normal"/>
    <x v="291"/>
  </r>
  <r>
    <n v="1320"/>
    <n v="20"/>
    <x v="0"/>
    <n v="75"/>
    <n v="10215"/>
    <s v="Pave"/>
    <s v="Reg"/>
    <s v="Bnk"/>
    <s v="AllPub"/>
    <s v="Inside"/>
    <x v="15"/>
    <s v="Norm"/>
    <x v="0"/>
    <s v="1Story"/>
    <n v="4"/>
    <x v="30"/>
    <n v="1954"/>
    <s v="Hip"/>
    <s v="CompShg"/>
    <s v="Wd Sdng"/>
    <s v="TA"/>
    <s v="PConc"/>
    <s v="TA"/>
    <s v="No"/>
    <n v="864"/>
    <s v="Ex"/>
    <s v="Y"/>
    <n v="948"/>
    <n v="0"/>
    <n v="1"/>
    <n v="3"/>
    <n v="1"/>
    <s v="TA"/>
    <n v="5"/>
    <n v="0"/>
    <s v="NA"/>
    <s v="Attchd"/>
    <s v="Unf"/>
    <n v="1"/>
    <n v="248"/>
    <s v="TA"/>
    <s v="Y"/>
    <n v="0"/>
    <n v="0"/>
    <n v="0"/>
    <n v="0"/>
    <n v="0"/>
    <n v="0"/>
    <s v="NA"/>
    <s v="NA"/>
    <n v="2"/>
    <x v="1"/>
    <s v="WD"/>
    <s v="Normal"/>
    <x v="625"/>
  </r>
  <r>
    <n v="1321"/>
    <n v="20"/>
    <x v="0"/>
    <n v="70"/>
    <n v="8400"/>
    <s v="Pave"/>
    <s v="Reg"/>
    <s v="Lvl"/>
    <s v="AllPub"/>
    <s v="Inside"/>
    <x v="11"/>
    <s v="Norm"/>
    <x v="0"/>
    <s v="1Story"/>
    <n v="6"/>
    <x v="24"/>
    <n v="1957"/>
    <s v="Hip"/>
    <s v="CompShg"/>
    <s v="BrkFace"/>
    <s v="TA"/>
    <s v="CBlock"/>
    <s v="TA"/>
    <s v="No"/>
    <n v="1478"/>
    <s v="Gd"/>
    <s v="Y"/>
    <n v="1478"/>
    <n v="1"/>
    <n v="1.3"/>
    <n v="3"/>
    <n v="1"/>
    <s v="TA"/>
    <n v="6"/>
    <n v="2"/>
    <s v="Gd"/>
    <s v="Attchd"/>
    <s v="RFn"/>
    <n v="2"/>
    <n v="442"/>
    <s v="TA"/>
    <s v="Y"/>
    <n v="114"/>
    <n v="0"/>
    <n v="0"/>
    <n v="216"/>
    <n v="0"/>
    <n v="0"/>
    <s v="NA"/>
    <s v="NA"/>
    <n v="6"/>
    <x v="3"/>
    <s v="WD"/>
    <s v="Normal"/>
    <x v="626"/>
  </r>
  <r>
    <n v="1322"/>
    <n v="20"/>
    <x v="0"/>
    <s v="NA"/>
    <n v="6627"/>
    <s v="Pave"/>
    <s v="IR1"/>
    <s v="Lvl"/>
    <s v="AllPub"/>
    <s v="Corner"/>
    <x v="8"/>
    <s v="Feedr"/>
    <x v="0"/>
    <s v="1Story"/>
    <n v="3"/>
    <x v="87"/>
    <n v="1950"/>
    <s v="Hip"/>
    <s v="CompShg"/>
    <s v="VinylSd"/>
    <s v="TA"/>
    <s v="CBlock"/>
    <s v="NA"/>
    <s v="NA"/>
    <n v="0"/>
    <s v="TA"/>
    <s v="N"/>
    <n v="720"/>
    <n v="0"/>
    <n v="1"/>
    <n v="2"/>
    <n v="1"/>
    <s v="TA"/>
    <n v="4"/>
    <n v="0"/>
    <s v="NA"/>
    <s v="Detchd"/>
    <s v="Unf"/>
    <n v="1"/>
    <n v="287"/>
    <s v="TA"/>
    <s v="Y"/>
    <n v="0"/>
    <n v="0"/>
    <n v="0"/>
    <n v="0"/>
    <n v="0"/>
    <n v="0"/>
    <s v="NA"/>
    <s v="NA"/>
    <n v="7"/>
    <x v="0"/>
    <s v="WD"/>
    <s v="Normal"/>
    <x v="627"/>
  </r>
  <r>
    <n v="1323"/>
    <n v="60"/>
    <x v="0"/>
    <n v="107"/>
    <n v="10186"/>
    <s v="Pave"/>
    <s v="IR1"/>
    <s v="Lvl"/>
    <s v="AllPub"/>
    <s v="Inside"/>
    <x v="3"/>
    <s v="Norm"/>
    <x v="0"/>
    <s v="2Story"/>
    <n v="7"/>
    <x v="86"/>
    <n v="1992"/>
    <s v="Gable"/>
    <s v="CompShg"/>
    <s v="HdBoard"/>
    <s v="Gd"/>
    <s v="PConc"/>
    <s v="Gd"/>
    <s v="No"/>
    <n v="750"/>
    <s v="Ex"/>
    <s v="Y"/>
    <n v="1923"/>
    <n v="1"/>
    <n v="2.2999999999999998"/>
    <n v="3"/>
    <n v="1"/>
    <s v="Gd"/>
    <n v="8"/>
    <n v="1"/>
    <s v="TA"/>
    <s v="Attchd"/>
    <s v="RFn"/>
    <n v="2"/>
    <n v="564"/>
    <s v="TA"/>
    <s v="Y"/>
    <n v="240"/>
    <n v="39"/>
    <n v="0"/>
    <n v="0"/>
    <n v="0"/>
    <n v="0"/>
    <s v="NA"/>
    <s v="NA"/>
    <n v="6"/>
    <x v="4"/>
    <s v="WD"/>
    <s v="Normal"/>
    <x v="100"/>
  </r>
  <r>
    <n v="1324"/>
    <n v="30"/>
    <x v="0"/>
    <n v="50"/>
    <n v="5330"/>
    <s v="Pave"/>
    <s v="Reg"/>
    <s v="HLS"/>
    <s v="AllPub"/>
    <s v="Inside"/>
    <x v="8"/>
    <s v="Norm"/>
    <x v="0"/>
    <s v="1Story"/>
    <n v="4"/>
    <x v="70"/>
    <n v="1950"/>
    <s v="Hip"/>
    <s v="CompShg"/>
    <s v="VinylSd"/>
    <s v="Fa"/>
    <s v="CBlock"/>
    <s v="TA"/>
    <s v="No"/>
    <n v="420"/>
    <s v="Gd"/>
    <s v="Y"/>
    <n v="708"/>
    <n v="0"/>
    <n v="1"/>
    <n v="2"/>
    <n v="1"/>
    <s v="Fa"/>
    <n v="5"/>
    <n v="0"/>
    <s v="NA"/>
    <s v="NA"/>
    <s v="NA"/>
    <n v="0"/>
    <n v="0"/>
    <s v="NA"/>
    <s v="Y"/>
    <n v="164"/>
    <n v="0"/>
    <n v="0"/>
    <n v="0"/>
    <n v="0"/>
    <n v="0"/>
    <s v="NA"/>
    <s v="NA"/>
    <n v="12"/>
    <x v="3"/>
    <s v="WD"/>
    <s v="Normal"/>
    <x v="222"/>
  </r>
  <r>
    <n v="1325"/>
    <n v="20"/>
    <x v="0"/>
    <n v="75"/>
    <n v="9986"/>
    <s v="Pave"/>
    <s v="Reg"/>
    <s v="Lvl"/>
    <s v="AllPub"/>
    <s v="Inside"/>
    <x v="5"/>
    <s v="Norm"/>
    <x v="0"/>
    <s v="1Story"/>
    <n v="8"/>
    <x v="13"/>
    <n v="2007"/>
    <s v="Gable"/>
    <s v="CompShg"/>
    <s v="VinylSd"/>
    <s v="Gd"/>
    <s v="PConc"/>
    <s v="Ex"/>
    <s v="Av"/>
    <n v="1795"/>
    <s v="Ex"/>
    <s v="Y"/>
    <n v="1795"/>
    <n v="0"/>
    <n v="2"/>
    <n v="2"/>
    <n v="1"/>
    <s v="Gd"/>
    <n v="7"/>
    <n v="1"/>
    <s v="Gd"/>
    <s v="Attchd"/>
    <s v="RFn"/>
    <n v="3"/>
    <n v="895"/>
    <s v="TA"/>
    <s v="Y"/>
    <n v="0"/>
    <n v="49"/>
    <n v="0"/>
    <n v="0"/>
    <n v="0"/>
    <n v="0"/>
    <s v="NA"/>
    <s v="NA"/>
    <n v="2"/>
    <x v="1"/>
    <s v="New"/>
    <s v="Partial"/>
    <x v="257"/>
  </r>
  <r>
    <n v="1326"/>
    <n v="30"/>
    <x v="1"/>
    <n v="40"/>
    <n v="3636"/>
    <s v="Pave"/>
    <s v="Reg"/>
    <s v="Lvl"/>
    <s v="AllPub"/>
    <s v="Inside"/>
    <x v="13"/>
    <s v="Norm"/>
    <x v="0"/>
    <s v="1Story"/>
    <n v="4"/>
    <x v="91"/>
    <n v="1950"/>
    <s v="Gable"/>
    <s v="CompShg"/>
    <s v="AsbShng"/>
    <s v="TA"/>
    <s v="BrkTil"/>
    <s v="TA"/>
    <s v="No"/>
    <n v="796"/>
    <s v="Fa"/>
    <s v="N"/>
    <n v="796"/>
    <n v="0"/>
    <n v="1"/>
    <n v="2"/>
    <n v="1"/>
    <s v="TA"/>
    <n v="5"/>
    <n v="0"/>
    <s v="NA"/>
    <s v="NA"/>
    <s v="NA"/>
    <n v="0"/>
    <n v="0"/>
    <s v="NA"/>
    <s v="N"/>
    <n v="0"/>
    <n v="0"/>
    <n v="100"/>
    <n v="0"/>
    <n v="0"/>
    <n v="0"/>
    <s v="NA"/>
    <s v="MnPrv"/>
    <n v="1"/>
    <x v="0"/>
    <s v="WD"/>
    <s v="Normal"/>
    <x v="424"/>
  </r>
  <r>
    <n v="1327"/>
    <n v="30"/>
    <x v="4"/>
    <n v="70"/>
    <n v="4270"/>
    <s v="Pave"/>
    <s v="Reg"/>
    <s v="Bnk"/>
    <s v="AllPub"/>
    <s v="Inside"/>
    <x v="15"/>
    <s v="Norm"/>
    <x v="0"/>
    <s v="1Story"/>
    <n v="3"/>
    <x v="8"/>
    <n v="2006"/>
    <s v="Gable"/>
    <s v="CompShg"/>
    <s v="MetalSd"/>
    <s v="TA"/>
    <s v="BrkTil"/>
    <s v="TA"/>
    <s v="No"/>
    <n v="544"/>
    <s v="Ex"/>
    <s v="Y"/>
    <n v="774"/>
    <n v="0"/>
    <n v="1"/>
    <n v="3"/>
    <n v="1"/>
    <s v="Gd"/>
    <n v="6"/>
    <n v="0"/>
    <s v="NA"/>
    <s v="NA"/>
    <s v="NA"/>
    <n v="0"/>
    <n v="0"/>
    <s v="NA"/>
    <s v="Y"/>
    <n v="0"/>
    <n v="0"/>
    <n v="286"/>
    <n v="0"/>
    <n v="0"/>
    <n v="0"/>
    <s v="NA"/>
    <s v="NA"/>
    <n v="5"/>
    <x v="1"/>
    <s v="WD"/>
    <s v="Normal"/>
    <x v="128"/>
  </r>
  <r>
    <n v="1328"/>
    <n v="20"/>
    <x v="0"/>
    <n v="60"/>
    <n v="6600"/>
    <s v="Pave"/>
    <s v="Reg"/>
    <s v="Lvl"/>
    <s v="AllPub"/>
    <s v="Inside"/>
    <x v="4"/>
    <s v="Norm"/>
    <x v="0"/>
    <s v="1Story"/>
    <n v="5"/>
    <x v="44"/>
    <n v="2008"/>
    <s v="Gable"/>
    <s v="CompShg"/>
    <s v="VinylSd"/>
    <s v="Gd"/>
    <s v="CBlock"/>
    <s v="TA"/>
    <s v="No"/>
    <n v="816"/>
    <s v="Ex"/>
    <s v="Y"/>
    <n v="816"/>
    <n v="0.3"/>
    <n v="1"/>
    <n v="3"/>
    <n v="1"/>
    <s v="Gd"/>
    <n v="5"/>
    <n v="1"/>
    <s v="Ex"/>
    <s v="Attchd"/>
    <s v="Unf"/>
    <n v="1"/>
    <n v="264"/>
    <s v="TA"/>
    <s v="Y"/>
    <n v="0"/>
    <n v="0"/>
    <n v="0"/>
    <n v="0"/>
    <n v="0"/>
    <n v="0"/>
    <s v="NA"/>
    <s v="MnPrv"/>
    <n v="10"/>
    <x v="0"/>
    <s v="WD"/>
    <s v="Normal"/>
    <x v="431"/>
  </r>
  <r>
    <n v="1329"/>
    <n v="50"/>
    <x v="1"/>
    <n v="60"/>
    <n v="10440"/>
    <s v="Pave"/>
    <s v="Reg"/>
    <s v="Lvl"/>
    <s v="AllPub"/>
    <s v="Corner"/>
    <x v="7"/>
    <s v="Norm"/>
    <x v="0"/>
    <s v="1.5Fin"/>
    <n v="6"/>
    <x v="26"/>
    <n v="1950"/>
    <s v="Gable"/>
    <s v="CompShg"/>
    <s v="Wd Sdng"/>
    <s v="Gd"/>
    <s v="BrkTil"/>
    <s v="Gd"/>
    <s v="No"/>
    <n v="1510"/>
    <s v="Ex"/>
    <s v="Y"/>
    <n v="2792"/>
    <n v="0"/>
    <n v="2"/>
    <n v="5"/>
    <n v="1"/>
    <s v="TA"/>
    <n v="8"/>
    <n v="2"/>
    <s v="TA"/>
    <s v="Detchd"/>
    <s v="Unf"/>
    <n v="2"/>
    <n v="520"/>
    <s v="Fa"/>
    <s v="Y"/>
    <n v="0"/>
    <n v="547"/>
    <n v="0"/>
    <n v="480"/>
    <n v="0"/>
    <n v="0"/>
    <s v="NA"/>
    <s v="MnPrv"/>
    <n v="6"/>
    <x v="0"/>
    <s v="WD"/>
    <s v="Normal"/>
    <x v="305"/>
  </r>
  <r>
    <n v="1330"/>
    <n v="60"/>
    <x v="0"/>
    <n v="63"/>
    <n v="9084"/>
    <s v="Pave"/>
    <s v="IR1"/>
    <s v="Lvl"/>
    <s v="AllPub"/>
    <s v="Inside"/>
    <x v="17"/>
    <s v="Norm"/>
    <x v="0"/>
    <s v="2Story"/>
    <n v="7"/>
    <x v="45"/>
    <n v="1998"/>
    <s v="Hip"/>
    <s v="CompShg"/>
    <s v="VinylSd"/>
    <s v="TA"/>
    <s v="PConc"/>
    <s v="Gd"/>
    <s v="No"/>
    <n v="935"/>
    <s v="Gd"/>
    <s v="Y"/>
    <n v="1632"/>
    <n v="0"/>
    <n v="2.2999999999999998"/>
    <n v="3"/>
    <n v="1"/>
    <s v="TA"/>
    <n v="8"/>
    <n v="1"/>
    <s v="TA"/>
    <s v="Attchd"/>
    <s v="Fin"/>
    <n v="2"/>
    <n v="462"/>
    <s v="TA"/>
    <s v="Y"/>
    <n v="0"/>
    <n v="28"/>
    <n v="0"/>
    <n v="0"/>
    <n v="0"/>
    <n v="0"/>
    <s v="NA"/>
    <s v="NA"/>
    <n v="6"/>
    <x v="2"/>
    <s v="WD"/>
    <s v="Normal"/>
    <x v="504"/>
  </r>
  <r>
    <n v="1331"/>
    <n v="20"/>
    <x v="0"/>
    <n v="85"/>
    <n v="10000"/>
    <s v="Pave"/>
    <s v="Reg"/>
    <s v="Lvl"/>
    <s v="AllPub"/>
    <s v="Inside"/>
    <x v="5"/>
    <s v="Norm"/>
    <x v="0"/>
    <s v="1Story"/>
    <n v="8"/>
    <x v="13"/>
    <n v="2006"/>
    <s v="Hip"/>
    <s v="CompShg"/>
    <s v="VinylSd"/>
    <s v="Gd"/>
    <s v="PConc"/>
    <s v="Gd"/>
    <s v="Av"/>
    <n v="1588"/>
    <s v="Ex"/>
    <s v="Y"/>
    <n v="1588"/>
    <n v="0"/>
    <n v="2"/>
    <n v="3"/>
    <n v="1"/>
    <s v="Gd"/>
    <n v="7"/>
    <n v="1"/>
    <s v="Gd"/>
    <s v="Attchd"/>
    <s v="RFn"/>
    <n v="3"/>
    <n v="825"/>
    <s v="TA"/>
    <s v="Y"/>
    <n v="144"/>
    <n v="45"/>
    <n v="0"/>
    <n v="0"/>
    <n v="0"/>
    <n v="0"/>
    <s v="NA"/>
    <s v="NA"/>
    <n v="12"/>
    <x v="1"/>
    <s v="WD"/>
    <s v="Normal"/>
    <x v="540"/>
  </r>
  <r>
    <n v="1332"/>
    <n v="80"/>
    <x v="0"/>
    <n v="55"/>
    <n v="10780"/>
    <s v="Pave"/>
    <s v="IR1"/>
    <s v="Lvl"/>
    <s v="AllPub"/>
    <s v="Inside"/>
    <x v="0"/>
    <s v="Norm"/>
    <x v="0"/>
    <s v="SLvl"/>
    <n v="5"/>
    <x v="1"/>
    <n v="1976"/>
    <s v="Gable"/>
    <s v="CompShg"/>
    <s v="MetalSd"/>
    <s v="TA"/>
    <s v="CBlock"/>
    <s v="TA"/>
    <s v="Av"/>
    <n v="911"/>
    <s v="Gd"/>
    <s v="Y"/>
    <n v="954"/>
    <n v="0"/>
    <n v="1"/>
    <n v="3"/>
    <n v="1"/>
    <s v="TA"/>
    <n v="6"/>
    <n v="0"/>
    <s v="NA"/>
    <s v="Detchd"/>
    <s v="Unf"/>
    <n v="2"/>
    <n v="576"/>
    <s v="TA"/>
    <s v="Y"/>
    <n v="0"/>
    <n v="0"/>
    <n v="0"/>
    <n v="0"/>
    <n v="0"/>
    <n v="0"/>
    <s v="NA"/>
    <s v="NA"/>
    <n v="7"/>
    <x v="2"/>
    <s v="WD"/>
    <s v="Normal"/>
    <x v="316"/>
  </r>
  <r>
    <n v="1333"/>
    <n v="20"/>
    <x v="0"/>
    <n v="67"/>
    <n v="8877"/>
    <s v="Pave"/>
    <s v="Reg"/>
    <s v="Lvl"/>
    <s v="AllPub"/>
    <s v="Inside"/>
    <x v="15"/>
    <s v="Norm"/>
    <x v="0"/>
    <s v="1Story"/>
    <n v="4"/>
    <x v="98"/>
    <n v="1958"/>
    <s v="Gable"/>
    <s v="CompShg"/>
    <s v="MetalSd"/>
    <s v="TA"/>
    <s v="CBlock"/>
    <s v="TA"/>
    <s v="Mn"/>
    <n v="816"/>
    <s v="Ex"/>
    <s v="Y"/>
    <n v="816"/>
    <n v="1"/>
    <n v="1"/>
    <n v="2"/>
    <n v="1"/>
    <s v="TA"/>
    <n v="3"/>
    <n v="1"/>
    <s v="Gd"/>
    <s v="Detchd"/>
    <s v="Unf"/>
    <n v="1"/>
    <n v="288"/>
    <s v="Fa"/>
    <s v="Y"/>
    <n v="0"/>
    <n v="0"/>
    <n v="0"/>
    <n v="0"/>
    <n v="0"/>
    <n v="0"/>
    <s v="NA"/>
    <s v="NA"/>
    <n v="5"/>
    <x v="3"/>
    <s v="WD"/>
    <s v="Normal"/>
    <x v="98"/>
  </r>
  <r>
    <n v="1334"/>
    <n v="50"/>
    <x v="1"/>
    <n v="60"/>
    <n v="7200"/>
    <s v="Pave"/>
    <s v="Reg"/>
    <s v="Lvl"/>
    <s v="AllPub"/>
    <s v="Corner"/>
    <x v="13"/>
    <s v="Norm"/>
    <x v="0"/>
    <s v="1.5Fin"/>
    <n v="5"/>
    <x v="98"/>
    <n v="1995"/>
    <s v="Gable"/>
    <s v="CompShg"/>
    <s v="Wd Sdng"/>
    <s v="TA"/>
    <s v="CBlock"/>
    <s v="TA"/>
    <s v="No"/>
    <n v="803"/>
    <s v="Ex"/>
    <s v="Y"/>
    <n v="1360"/>
    <n v="0"/>
    <n v="1.3"/>
    <n v="2"/>
    <n v="1"/>
    <s v="Gd"/>
    <n v="6"/>
    <n v="0"/>
    <s v="NA"/>
    <s v="Detchd"/>
    <s v="Unf"/>
    <n v="1"/>
    <n v="297"/>
    <s v="TA"/>
    <s v="Y"/>
    <n v="0"/>
    <n v="65"/>
    <n v="190"/>
    <n v="0"/>
    <n v="0"/>
    <n v="0"/>
    <s v="NA"/>
    <s v="MnPrv"/>
    <n v="7"/>
    <x v="2"/>
    <s v="WD"/>
    <s v="Normal"/>
    <x v="497"/>
  </r>
  <r>
    <n v="1335"/>
    <n v="160"/>
    <x v="1"/>
    <n v="24"/>
    <n v="2368"/>
    <s v="Pave"/>
    <s v="Reg"/>
    <s v="Lvl"/>
    <s v="AllPub"/>
    <s v="Inside"/>
    <x v="22"/>
    <s v="Norm"/>
    <x v="3"/>
    <s v="2Story"/>
    <n v="5"/>
    <x v="16"/>
    <n v="1970"/>
    <s v="Gable"/>
    <s v="CompShg"/>
    <s v="HdBoard"/>
    <s v="TA"/>
    <s v="CBlock"/>
    <s v="TA"/>
    <s v="No"/>
    <n v="765"/>
    <s v="TA"/>
    <s v="Y"/>
    <n v="1365"/>
    <n v="0"/>
    <n v="1.3"/>
    <n v="3"/>
    <n v="1"/>
    <s v="TA"/>
    <n v="7"/>
    <n v="0"/>
    <s v="NA"/>
    <s v="Attchd"/>
    <s v="Unf"/>
    <n v="2"/>
    <n v="440"/>
    <s v="TA"/>
    <s v="Y"/>
    <n v="0"/>
    <n v="36"/>
    <n v="0"/>
    <n v="0"/>
    <n v="0"/>
    <n v="0"/>
    <s v="NA"/>
    <s v="NA"/>
    <n v="5"/>
    <x v="3"/>
    <s v="WD"/>
    <s v="Normal"/>
    <x v="122"/>
  </r>
  <r>
    <n v="1336"/>
    <n v="20"/>
    <x v="0"/>
    <n v="80"/>
    <n v="9650"/>
    <s v="Pave"/>
    <s v="Reg"/>
    <s v="Lvl"/>
    <s v="AllPub"/>
    <s v="Inside"/>
    <x v="6"/>
    <s v="Norm"/>
    <x v="0"/>
    <s v="1Story"/>
    <n v="6"/>
    <x v="54"/>
    <n v="1977"/>
    <s v="Gable"/>
    <s v="CompShg"/>
    <s v="Plywood"/>
    <s v="TA"/>
    <s v="CBlock"/>
    <s v="Gd"/>
    <s v="No"/>
    <n v="1350"/>
    <s v="TA"/>
    <s v="Y"/>
    <n v="1334"/>
    <n v="0.3"/>
    <n v="2"/>
    <n v="2"/>
    <n v="1"/>
    <s v="TA"/>
    <n v="6"/>
    <n v="1"/>
    <s v="TA"/>
    <s v="Attchd"/>
    <s v="RFn"/>
    <n v="2"/>
    <n v="630"/>
    <s v="TA"/>
    <s v="Y"/>
    <n v="0"/>
    <n v="16"/>
    <n v="0"/>
    <n v="0"/>
    <n v="0"/>
    <n v="0"/>
    <s v="NA"/>
    <s v="NA"/>
    <n v="4"/>
    <x v="3"/>
    <s v="WD"/>
    <s v="Normal"/>
    <x v="559"/>
  </r>
  <r>
    <n v="1337"/>
    <n v="90"/>
    <x v="0"/>
    <n v="87"/>
    <n v="9246"/>
    <s v="Pave"/>
    <s v="IR1"/>
    <s v="Lvl"/>
    <s v="AllPub"/>
    <s v="Inside"/>
    <x v="6"/>
    <s v="Feedr"/>
    <x v="2"/>
    <s v="1Story"/>
    <n v="5"/>
    <x v="7"/>
    <n v="1973"/>
    <s v="Gable"/>
    <s v="CompShg"/>
    <s v="Plywood"/>
    <s v="TA"/>
    <s v="CBlock"/>
    <s v="TA"/>
    <s v="No"/>
    <n v="1656"/>
    <s v="TA"/>
    <s v="Y"/>
    <n v="1656"/>
    <n v="0"/>
    <n v="2"/>
    <n v="4"/>
    <n v="2"/>
    <s v="TA"/>
    <n v="8"/>
    <n v="0"/>
    <s v="NA"/>
    <s v="Detchd"/>
    <s v="Unf"/>
    <n v="2"/>
    <n v="506"/>
    <s v="TA"/>
    <s v="Y"/>
    <n v="0"/>
    <n v="211"/>
    <n v="0"/>
    <n v="0"/>
    <n v="0"/>
    <n v="0"/>
    <s v="NA"/>
    <s v="NA"/>
    <n v="11"/>
    <x v="0"/>
    <s v="WD"/>
    <s v="Normal"/>
    <x v="152"/>
  </r>
  <r>
    <n v="1338"/>
    <n v="30"/>
    <x v="1"/>
    <n v="153"/>
    <n v="4118"/>
    <s v="Pave"/>
    <s v="IR1"/>
    <s v="Bnk"/>
    <s v="AllPub"/>
    <s v="Corner"/>
    <x v="7"/>
    <s v="Feedr"/>
    <x v="0"/>
    <s v="1Story"/>
    <n v="4"/>
    <x v="71"/>
    <n v="1950"/>
    <s v="Gable"/>
    <s v="CompShg"/>
    <s v="Wd Sdng"/>
    <s v="TA"/>
    <s v="CBlock"/>
    <s v="TA"/>
    <s v="No"/>
    <n v="693"/>
    <s v="Fa"/>
    <s v="N"/>
    <n v="693"/>
    <n v="0"/>
    <n v="1"/>
    <n v="2"/>
    <n v="1"/>
    <s v="Fa"/>
    <n v="4"/>
    <n v="0"/>
    <s v="NA"/>
    <s v="NA"/>
    <s v="NA"/>
    <n v="0"/>
    <n v="0"/>
    <s v="NA"/>
    <s v="N"/>
    <n v="0"/>
    <n v="20"/>
    <n v="0"/>
    <n v="0"/>
    <n v="0"/>
    <n v="0"/>
    <s v="NA"/>
    <s v="NA"/>
    <n v="3"/>
    <x v="2"/>
    <s v="WD"/>
    <s v="Normal"/>
    <x v="628"/>
  </r>
  <r>
    <n v="1339"/>
    <n v="60"/>
    <x v="0"/>
    <n v="95"/>
    <n v="13450"/>
    <s v="Pave"/>
    <s v="IR1"/>
    <s v="Lvl"/>
    <s v="AllPub"/>
    <s v="Corner"/>
    <x v="0"/>
    <s v="Norm"/>
    <x v="0"/>
    <s v="2Story"/>
    <n v="7"/>
    <x v="20"/>
    <n v="2002"/>
    <s v="Gable"/>
    <s v="CompShg"/>
    <s v="VinylSd"/>
    <s v="Gd"/>
    <s v="PConc"/>
    <s v="Gd"/>
    <s v="No"/>
    <n v="916"/>
    <s v="Ex"/>
    <s v="Y"/>
    <n v="1861"/>
    <n v="1"/>
    <n v="2.2999999999999998"/>
    <n v="3"/>
    <n v="1"/>
    <s v="Gd"/>
    <n v="8"/>
    <n v="0"/>
    <s v="NA"/>
    <s v="BuiltIn"/>
    <s v="RFn"/>
    <n v="2"/>
    <n v="492"/>
    <s v="TA"/>
    <s v="Y"/>
    <n v="146"/>
    <n v="91"/>
    <n v="0"/>
    <n v="0"/>
    <n v="0"/>
    <n v="0"/>
    <s v="NA"/>
    <s v="NA"/>
    <n v="6"/>
    <x v="2"/>
    <s v="WD"/>
    <s v="Normal"/>
    <x v="7"/>
  </r>
  <r>
    <n v="1340"/>
    <n v="20"/>
    <x v="0"/>
    <n v="120"/>
    <n v="9560"/>
    <s v="Pave"/>
    <s v="IR1"/>
    <s v="Lvl"/>
    <s v="AllPub"/>
    <s v="Corner"/>
    <x v="0"/>
    <s v="Norm"/>
    <x v="0"/>
    <s v="1Story"/>
    <n v="5"/>
    <x v="41"/>
    <n v="1972"/>
    <s v="Hip"/>
    <s v="CompShg"/>
    <s v="MetalSd"/>
    <s v="TA"/>
    <s v="CBlock"/>
    <s v="TA"/>
    <s v="Mn"/>
    <n v="864"/>
    <s v="Ex"/>
    <s v="Y"/>
    <n v="864"/>
    <n v="0"/>
    <n v="1"/>
    <n v="3"/>
    <n v="1"/>
    <s v="TA"/>
    <n v="5"/>
    <n v="0"/>
    <s v="NA"/>
    <s v="Attchd"/>
    <s v="RFn"/>
    <n v="1"/>
    <n v="288"/>
    <s v="TA"/>
    <s v="Y"/>
    <n v="0"/>
    <n v="0"/>
    <n v="0"/>
    <n v="0"/>
    <n v="0"/>
    <n v="0"/>
    <s v="NA"/>
    <s v="NA"/>
    <n v="6"/>
    <x v="2"/>
    <s v="WD"/>
    <s v="Normal"/>
    <x v="140"/>
  </r>
  <r>
    <n v="1341"/>
    <n v="20"/>
    <x v="0"/>
    <n v="70"/>
    <n v="8294"/>
    <s v="Pave"/>
    <s v="Reg"/>
    <s v="Lvl"/>
    <s v="AllPub"/>
    <s v="Inside"/>
    <x v="11"/>
    <s v="Norm"/>
    <x v="0"/>
    <s v="1Story"/>
    <n v="4"/>
    <x v="63"/>
    <n v="1971"/>
    <s v="Gable"/>
    <s v="CompShg"/>
    <s v="MetalSd"/>
    <s v="TA"/>
    <s v="CBlock"/>
    <s v="TA"/>
    <s v="No"/>
    <n v="858"/>
    <s v="TA"/>
    <s v="Y"/>
    <n v="872"/>
    <n v="0"/>
    <n v="1"/>
    <n v="3"/>
    <n v="1"/>
    <s v="TA"/>
    <n v="5"/>
    <n v="0"/>
    <s v="NA"/>
    <s v="Detchd"/>
    <s v="Unf"/>
    <n v="4"/>
    <n v="480"/>
    <s v="TA"/>
    <s v="Y"/>
    <n v="0"/>
    <n v="0"/>
    <n v="0"/>
    <n v="0"/>
    <n v="0"/>
    <n v="0"/>
    <s v="NA"/>
    <s v="GdWo"/>
    <n v="6"/>
    <x v="1"/>
    <s v="WD"/>
    <s v="Normal"/>
    <x v="262"/>
  </r>
  <r>
    <n v="1342"/>
    <n v="20"/>
    <x v="0"/>
    <n v="66"/>
    <n v="13695"/>
    <s v="Pave"/>
    <s v="Reg"/>
    <s v="Lvl"/>
    <s v="AllPub"/>
    <s v="Inside"/>
    <x v="12"/>
    <s v="RRAe"/>
    <x v="0"/>
    <s v="1Story"/>
    <n v="6"/>
    <x v="0"/>
    <n v="2004"/>
    <s v="Gable"/>
    <s v="CompShg"/>
    <s v="VinylSd"/>
    <s v="TA"/>
    <s v="PConc"/>
    <s v="Gd"/>
    <s v="No"/>
    <n v="1114"/>
    <s v="Ex"/>
    <s v="Y"/>
    <n v="1114"/>
    <n v="1"/>
    <n v="1"/>
    <n v="3"/>
    <n v="1"/>
    <s v="Gd"/>
    <n v="6"/>
    <n v="0"/>
    <s v="NA"/>
    <s v="Detchd"/>
    <s v="Unf"/>
    <n v="2"/>
    <n v="576"/>
    <s v="TA"/>
    <s v="Y"/>
    <n v="0"/>
    <n v="78"/>
    <n v="0"/>
    <n v="0"/>
    <n v="0"/>
    <n v="0"/>
    <s v="NA"/>
    <s v="NA"/>
    <n v="7"/>
    <x v="0"/>
    <s v="WD"/>
    <s v="Normal"/>
    <x v="106"/>
  </r>
  <r>
    <n v="1343"/>
    <n v="60"/>
    <x v="0"/>
    <s v="NA"/>
    <n v="9375"/>
    <s v="Pave"/>
    <s v="Reg"/>
    <s v="Lvl"/>
    <s v="AllPub"/>
    <s v="Inside"/>
    <x v="0"/>
    <s v="Norm"/>
    <x v="0"/>
    <s v="2Story"/>
    <n v="8"/>
    <x v="20"/>
    <n v="2002"/>
    <s v="Gable"/>
    <s v="CompShg"/>
    <s v="VinylSd"/>
    <s v="Gd"/>
    <s v="PConc"/>
    <s v="Gd"/>
    <s v="No"/>
    <n v="1284"/>
    <s v="Ex"/>
    <s v="Y"/>
    <n v="2169"/>
    <n v="0"/>
    <n v="2.2999999999999998"/>
    <n v="3"/>
    <n v="1"/>
    <s v="Gd"/>
    <n v="7"/>
    <n v="1"/>
    <s v="Gd"/>
    <s v="Attchd"/>
    <s v="RFn"/>
    <n v="2"/>
    <n v="647"/>
    <s v="TA"/>
    <s v="Y"/>
    <n v="192"/>
    <n v="87"/>
    <n v="0"/>
    <n v="0"/>
    <n v="0"/>
    <n v="0"/>
    <s v="NA"/>
    <s v="NA"/>
    <n v="8"/>
    <x v="1"/>
    <s v="WD"/>
    <s v="Normal"/>
    <x v="205"/>
  </r>
  <r>
    <n v="1344"/>
    <n v="50"/>
    <x v="0"/>
    <n v="57"/>
    <n v="7558"/>
    <s v="Pave"/>
    <s v="Reg"/>
    <s v="Bnk"/>
    <s v="AllPub"/>
    <s v="Inside"/>
    <x v="2"/>
    <s v="Norm"/>
    <x v="0"/>
    <s v="1.5Fin"/>
    <n v="6"/>
    <x v="89"/>
    <n v="1950"/>
    <s v="Gable"/>
    <s v="CompShg"/>
    <s v="Stone"/>
    <s v="TA"/>
    <s v="BrkTil"/>
    <s v="TA"/>
    <s v="No"/>
    <n v="896"/>
    <s v="Gd"/>
    <s v="Y"/>
    <n v="1913"/>
    <n v="0"/>
    <n v="1.3"/>
    <n v="3"/>
    <n v="1"/>
    <s v="TA"/>
    <n v="9"/>
    <n v="1"/>
    <s v="TA"/>
    <s v="Detchd"/>
    <s v="Unf"/>
    <n v="2"/>
    <n v="342"/>
    <s v="Fa"/>
    <s v="Y"/>
    <n v="0"/>
    <n v="0"/>
    <n v="0"/>
    <n v="0"/>
    <n v="0"/>
    <n v="0"/>
    <s v="NA"/>
    <s v="NA"/>
    <n v="3"/>
    <x v="3"/>
    <s v="WD"/>
    <s v="Normal"/>
    <x v="48"/>
  </r>
  <r>
    <n v="1345"/>
    <n v="60"/>
    <x v="0"/>
    <n v="85"/>
    <n v="11103"/>
    <s v="Pave"/>
    <s v="IR1"/>
    <s v="Lvl"/>
    <s v="AllPub"/>
    <s v="Corner"/>
    <x v="0"/>
    <s v="Norm"/>
    <x v="0"/>
    <s v="2Story"/>
    <n v="7"/>
    <x v="13"/>
    <n v="2006"/>
    <s v="Gable"/>
    <s v="CompShg"/>
    <s v="VinylSd"/>
    <s v="Gd"/>
    <s v="PConc"/>
    <s v="Gd"/>
    <s v="No"/>
    <n v="728"/>
    <s v="Ex"/>
    <s v="Y"/>
    <n v="1456"/>
    <n v="0"/>
    <n v="2.2999999999999998"/>
    <n v="3"/>
    <n v="1"/>
    <s v="Gd"/>
    <n v="8"/>
    <n v="1"/>
    <s v="TA"/>
    <s v="Attchd"/>
    <s v="Fin"/>
    <n v="2"/>
    <n v="440"/>
    <s v="TA"/>
    <s v="Y"/>
    <n v="0"/>
    <n v="0"/>
    <n v="0"/>
    <n v="0"/>
    <n v="0"/>
    <n v="0"/>
    <s v="NA"/>
    <s v="NA"/>
    <n v="7"/>
    <x v="1"/>
    <s v="New"/>
    <s v="Partial"/>
    <x v="629"/>
  </r>
  <r>
    <n v="1346"/>
    <n v="30"/>
    <x v="1"/>
    <n v="50"/>
    <n v="6000"/>
    <s v="Pave"/>
    <s v="Reg"/>
    <s v="Lvl"/>
    <s v="AllPub"/>
    <s v="Inside"/>
    <x v="7"/>
    <s v="Norm"/>
    <x v="0"/>
    <s v="1Story"/>
    <n v="4"/>
    <x v="26"/>
    <n v="1950"/>
    <s v="Hip"/>
    <s v="CompShg"/>
    <s v="MetalSd"/>
    <s v="TA"/>
    <s v="PConc"/>
    <s v="TA"/>
    <s v="No"/>
    <n v="960"/>
    <s v="Gd"/>
    <s v="Y"/>
    <n v="960"/>
    <n v="0"/>
    <n v="1"/>
    <n v="2"/>
    <n v="1"/>
    <s v="Fa"/>
    <n v="5"/>
    <n v="0"/>
    <s v="NA"/>
    <s v="Detchd"/>
    <s v="Unf"/>
    <n v="1"/>
    <n v="308"/>
    <s v="TA"/>
    <s v="Y"/>
    <n v="0"/>
    <n v="0"/>
    <n v="168"/>
    <n v="0"/>
    <n v="0"/>
    <n v="0"/>
    <s v="NA"/>
    <s v="NA"/>
    <n v="7"/>
    <x v="1"/>
    <s v="WD"/>
    <s v="Normal"/>
    <x v="630"/>
  </r>
  <r>
    <n v="1347"/>
    <n v="20"/>
    <x v="0"/>
    <s v="NA"/>
    <n v="20781"/>
    <s v="Pave"/>
    <s v="IR2"/>
    <s v="Lvl"/>
    <s v="AllPub"/>
    <s v="CulDSac"/>
    <x v="6"/>
    <s v="PosN"/>
    <x v="0"/>
    <s v="1Story"/>
    <n v="7"/>
    <x v="21"/>
    <n v="2003"/>
    <s v="Hip"/>
    <s v="CompShg"/>
    <s v="HdBoard"/>
    <s v="TA"/>
    <s v="CBlock"/>
    <s v="TA"/>
    <s v="No"/>
    <n v="1568"/>
    <s v="TA"/>
    <s v="Y"/>
    <n v="2156"/>
    <n v="0"/>
    <n v="2"/>
    <n v="3"/>
    <n v="1"/>
    <s v="TA"/>
    <n v="9"/>
    <n v="1"/>
    <s v="Gd"/>
    <s v="Attchd"/>
    <s v="RFn"/>
    <n v="2"/>
    <n v="508"/>
    <s v="Gd"/>
    <s v="Y"/>
    <n v="0"/>
    <n v="80"/>
    <n v="0"/>
    <n v="0"/>
    <n v="290"/>
    <n v="0"/>
    <s v="NA"/>
    <s v="NA"/>
    <n v="6"/>
    <x v="2"/>
    <s v="WD"/>
    <s v="Normal"/>
    <x v="190"/>
  </r>
  <r>
    <n v="1348"/>
    <n v="20"/>
    <x v="0"/>
    <n v="93"/>
    <n v="15306"/>
    <s v="Pave"/>
    <s v="IR1"/>
    <s v="HLS"/>
    <s v="AllPub"/>
    <s v="Corner"/>
    <x v="16"/>
    <s v="Norm"/>
    <x v="0"/>
    <s v="1Story"/>
    <n v="8"/>
    <x v="13"/>
    <n v="2007"/>
    <s v="Gable"/>
    <s v="CompShg"/>
    <s v="VinylSd"/>
    <s v="Gd"/>
    <s v="PConc"/>
    <s v="Ex"/>
    <s v="Gd"/>
    <n v="1732"/>
    <s v="Ex"/>
    <s v="Y"/>
    <n v="1776"/>
    <n v="1"/>
    <n v="2"/>
    <n v="3"/>
    <n v="1"/>
    <s v="Gd"/>
    <n v="7"/>
    <n v="1"/>
    <s v="Gd"/>
    <s v="Attchd"/>
    <s v="Fin"/>
    <n v="3"/>
    <n v="712"/>
    <s v="TA"/>
    <s v="Y"/>
    <n v="0"/>
    <n v="0"/>
    <n v="0"/>
    <n v="0"/>
    <n v="0"/>
    <n v="0"/>
    <s v="NA"/>
    <s v="NA"/>
    <n v="5"/>
    <x v="1"/>
    <s v="New"/>
    <s v="Partial"/>
    <x v="631"/>
  </r>
  <r>
    <n v="1349"/>
    <n v="20"/>
    <x v="0"/>
    <s v="NA"/>
    <n v="16196"/>
    <s v="Pave"/>
    <s v="IR3"/>
    <s v="Low"/>
    <s v="AllPub"/>
    <s v="Inside"/>
    <x v="12"/>
    <s v="Norm"/>
    <x v="0"/>
    <s v="1Story"/>
    <n v="7"/>
    <x v="45"/>
    <n v="1998"/>
    <s v="Gable"/>
    <s v="CompShg"/>
    <s v="VinylSd"/>
    <s v="Gd"/>
    <s v="PConc"/>
    <s v="Gd"/>
    <s v="Gd"/>
    <n v="1482"/>
    <s v="Ex"/>
    <s v="Y"/>
    <n v="1494"/>
    <n v="1"/>
    <n v="2"/>
    <n v="3"/>
    <n v="1"/>
    <s v="Gd"/>
    <n v="5"/>
    <n v="1"/>
    <s v="Fa"/>
    <s v="Attchd"/>
    <s v="RFn"/>
    <n v="2"/>
    <n v="514"/>
    <s v="TA"/>
    <s v="Y"/>
    <n v="402"/>
    <n v="25"/>
    <n v="0"/>
    <n v="0"/>
    <n v="0"/>
    <n v="0"/>
    <s v="NA"/>
    <s v="NA"/>
    <n v="8"/>
    <x v="1"/>
    <s v="WD"/>
    <s v="Normal"/>
    <x v="141"/>
  </r>
  <r>
    <n v="1350"/>
    <n v="70"/>
    <x v="1"/>
    <n v="50"/>
    <n v="5250"/>
    <s v="Pave"/>
    <s v="Reg"/>
    <s v="Lvl"/>
    <s v="AllPub"/>
    <s v="Inside"/>
    <x v="7"/>
    <s v="Norm"/>
    <x v="0"/>
    <s v="2Story"/>
    <n v="8"/>
    <x v="110"/>
    <n v="1987"/>
    <s v="Gable"/>
    <s v="CompShg"/>
    <s v="MetalSd"/>
    <s v="TA"/>
    <s v="BrkTil"/>
    <s v="TA"/>
    <s v="No"/>
    <n v="684"/>
    <s v="Fa"/>
    <s v="N"/>
    <n v="2358"/>
    <n v="0"/>
    <n v="2"/>
    <n v="4"/>
    <n v="1"/>
    <s v="TA"/>
    <n v="8"/>
    <n v="0"/>
    <s v="NA"/>
    <s v="NA"/>
    <s v="NA"/>
    <n v="0"/>
    <n v="0"/>
    <s v="NA"/>
    <s v="Y"/>
    <n v="0"/>
    <n v="54"/>
    <n v="20"/>
    <n v="0"/>
    <n v="0"/>
    <n v="0"/>
    <s v="NA"/>
    <s v="NA"/>
    <n v="12"/>
    <x v="0"/>
    <s v="WD"/>
    <s v="Normal"/>
    <x v="125"/>
  </r>
  <r>
    <n v="1351"/>
    <n v="90"/>
    <x v="0"/>
    <n v="91"/>
    <n v="11643"/>
    <s v="Pave"/>
    <s v="Reg"/>
    <s v="Lvl"/>
    <s v="AllPub"/>
    <s v="Inside"/>
    <x v="11"/>
    <s v="Artery"/>
    <x v="2"/>
    <s v="2Story"/>
    <n v="5"/>
    <x v="60"/>
    <n v="1969"/>
    <s v="Gable"/>
    <s v="CompShg"/>
    <s v="MetalSd"/>
    <s v="TA"/>
    <s v="CBlock"/>
    <s v="TA"/>
    <s v="No"/>
    <n v="1248"/>
    <s v="TA"/>
    <s v="Y"/>
    <n v="2634"/>
    <n v="1.3"/>
    <n v="2.6"/>
    <n v="6"/>
    <n v="2"/>
    <s v="TA"/>
    <n v="12"/>
    <n v="0"/>
    <s v="NA"/>
    <s v="Detchd"/>
    <s v="Unf"/>
    <n v="4"/>
    <n v="968"/>
    <s v="TA"/>
    <s v="Y"/>
    <n v="0"/>
    <n v="0"/>
    <n v="0"/>
    <n v="0"/>
    <n v="0"/>
    <n v="0"/>
    <s v="NA"/>
    <s v="NA"/>
    <n v="8"/>
    <x v="3"/>
    <s v="WD"/>
    <s v="Normal"/>
    <x v="7"/>
  </r>
  <r>
    <n v="1352"/>
    <n v="60"/>
    <x v="0"/>
    <n v="70"/>
    <n v="9247"/>
    <s v="Pave"/>
    <s v="IR1"/>
    <s v="Lvl"/>
    <s v="AllPub"/>
    <s v="Inside"/>
    <x v="11"/>
    <s v="Norm"/>
    <x v="0"/>
    <s v="2Story"/>
    <n v="6"/>
    <x v="12"/>
    <n v="1962"/>
    <s v="Gable"/>
    <s v="CompShg"/>
    <s v="HdBoard"/>
    <s v="TA"/>
    <s v="CBlock"/>
    <s v="TA"/>
    <s v="No"/>
    <n v="858"/>
    <s v="Ex"/>
    <s v="Y"/>
    <n v="1716"/>
    <n v="0"/>
    <n v="1.3"/>
    <n v="4"/>
    <n v="1"/>
    <s v="TA"/>
    <n v="8"/>
    <n v="1"/>
    <s v="Gd"/>
    <s v="Attchd"/>
    <s v="Fin"/>
    <n v="2"/>
    <n v="490"/>
    <s v="TA"/>
    <s v="Y"/>
    <n v="0"/>
    <n v="84"/>
    <n v="0"/>
    <n v="120"/>
    <n v="0"/>
    <n v="0"/>
    <s v="NA"/>
    <s v="NA"/>
    <n v="3"/>
    <x v="0"/>
    <s v="WD"/>
    <s v="Normal"/>
    <x v="118"/>
  </r>
  <r>
    <n v="1353"/>
    <n v="50"/>
    <x v="1"/>
    <n v="50"/>
    <n v="6000"/>
    <s v="Pave"/>
    <s v="Reg"/>
    <s v="Lvl"/>
    <s v="AllPub"/>
    <s v="Inside"/>
    <x v="8"/>
    <s v="Norm"/>
    <x v="0"/>
    <s v="1.5Fin"/>
    <n v="6"/>
    <x v="96"/>
    <n v="2000"/>
    <s v="Gable"/>
    <s v="CompShg"/>
    <s v="MetalSd"/>
    <s v="Gd"/>
    <s v="BrkTil"/>
    <s v="TA"/>
    <s v="No"/>
    <n v="698"/>
    <s v="TA"/>
    <s v="Y"/>
    <n v="1176"/>
    <n v="0"/>
    <n v="1"/>
    <n v="2"/>
    <n v="1"/>
    <s v="TA"/>
    <n v="4"/>
    <n v="0"/>
    <s v="NA"/>
    <s v="Detchd"/>
    <s v="Unf"/>
    <n v="2"/>
    <n v="624"/>
    <s v="TA"/>
    <s v="N"/>
    <n v="210"/>
    <n v="0"/>
    <n v="0"/>
    <n v="0"/>
    <n v="0"/>
    <n v="0"/>
    <s v="NA"/>
    <s v="NA"/>
    <n v="7"/>
    <x v="3"/>
    <s v="WD"/>
    <s v="Normal"/>
    <x v="451"/>
  </r>
  <r>
    <n v="1354"/>
    <n v="50"/>
    <x v="0"/>
    <n v="56"/>
    <n v="14720"/>
    <s v="Pave"/>
    <s v="IR1"/>
    <s v="Lvl"/>
    <s v="AllPub"/>
    <s v="CulDSac"/>
    <x v="3"/>
    <s v="Norm"/>
    <x v="0"/>
    <s v="1.5Fin"/>
    <n v="8"/>
    <x v="49"/>
    <n v="1996"/>
    <s v="Hip"/>
    <s v="CompShg"/>
    <s v="VinylSd"/>
    <s v="Gd"/>
    <s v="PConc"/>
    <s v="Gd"/>
    <s v="Av"/>
    <n v="2033"/>
    <s v="Ex"/>
    <s v="Y"/>
    <n v="3238"/>
    <n v="1"/>
    <n v="2.2999999999999998"/>
    <n v="4"/>
    <n v="1"/>
    <s v="Gd"/>
    <n v="9"/>
    <n v="1"/>
    <s v="Ex"/>
    <s v="Attchd"/>
    <s v="Fin"/>
    <n v="3"/>
    <n v="666"/>
    <s v="TA"/>
    <s v="Y"/>
    <n v="283"/>
    <n v="86"/>
    <n v="0"/>
    <n v="0"/>
    <n v="0"/>
    <n v="0"/>
    <s v="NA"/>
    <s v="NA"/>
    <n v="3"/>
    <x v="4"/>
    <s v="WD"/>
    <s v="Normal"/>
    <x v="632"/>
  </r>
  <r>
    <n v="1355"/>
    <n v="60"/>
    <x v="0"/>
    <s v="NA"/>
    <n v="10316"/>
    <s v="Pave"/>
    <s v="IR1"/>
    <s v="Lvl"/>
    <s v="AllPub"/>
    <s v="Inside"/>
    <x v="0"/>
    <s v="Norm"/>
    <x v="0"/>
    <s v="2Story"/>
    <n v="7"/>
    <x v="4"/>
    <n v="2000"/>
    <s v="Gable"/>
    <s v="CompShg"/>
    <s v="VinylSd"/>
    <s v="Gd"/>
    <s v="PConc"/>
    <s v="Gd"/>
    <s v="No"/>
    <n v="992"/>
    <s v="Ex"/>
    <s v="Y"/>
    <n v="1865"/>
    <n v="1"/>
    <n v="2.2999999999999998"/>
    <n v="3"/>
    <n v="1"/>
    <s v="Gd"/>
    <n v="7"/>
    <n v="1"/>
    <s v="TA"/>
    <s v="Attchd"/>
    <s v="RFn"/>
    <n v="3"/>
    <n v="839"/>
    <s v="TA"/>
    <s v="Y"/>
    <n v="0"/>
    <n v="184"/>
    <n v="0"/>
    <n v="0"/>
    <n v="0"/>
    <n v="0"/>
    <s v="NA"/>
    <s v="NA"/>
    <n v="6"/>
    <x v="0"/>
    <s v="WD"/>
    <s v="Normal"/>
    <x v="127"/>
  </r>
  <r>
    <n v="1356"/>
    <n v="80"/>
    <x v="0"/>
    <n v="102"/>
    <n v="10192"/>
    <s v="Pave"/>
    <s v="IR1"/>
    <s v="Lvl"/>
    <s v="AllPub"/>
    <s v="Inside"/>
    <x v="6"/>
    <s v="Norm"/>
    <x v="0"/>
    <s v="SLvl"/>
    <n v="7"/>
    <x v="21"/>
    <n v="1992"/>
    <s v="Gable"/>
    <s v="CompShg"/>
    <s v="MetalSd"/>
    <s v="TA"/>
    <s v="CBlock"/>
    <s v="TA"/>
    <s v="No"/>
    <n v="570"/>
    <s v="Gd"/>
    <s v="Y"/>
    <n v="1920"/>
    <n v="0"/>
    <n v="3"/>
    <n v="4"/>
    <n v="1"/>
    <s v="Gd"/>
    <n v="8"/>
    <n v="1"/>
    <s v="TA"/>
    <s v="Attchd"/>
    <s v="RFn"/>
    <n v="2"/>
    <n v="487"/>
    <s v="TA"/>
    <s v="Y"/>
    <n v="0"/>
    <n v="98"/>
    <n v="0"/>
    <n v="0"/>
    <n v="0"/>
    <n v="0"/>
    <s v="NA"/>
    <s v="GdPrv"/>
    <n v="9"/>
    <x v="2"/>
    <s v="WD"/>
    <s v="Normal"/>
    <x v="40"/>
  </r>
  <r>
    <n v="1357"/>
    <n v="20"/>
    <x v="0"/>
    <s v="NA"/>
    <n v="9477"/>
    <s v="Pave"/>
    <s v="Reg"/>
    <s v="Lvl"/>
    <s v="AllPub"/>
    <s v="Corner"/>
    <x v="11"/>
    <s v="Norm"/>
    <x v="0"/>
    <s v="1Story"/>
    <n v="5"/>
    <x v="27"/>
    <n v="1966"/>
    <s v="Gable"/>
    <s v="CompShg"/>
    <s v="HdBoard"/>
    <s v="TA"/>
    <s v="CBlock"/>
    <s v="TA"/>
    <s v="No"/>
    <n v="864"/>
    <s v="TA"/>
    <s v="Y"/>
    <n v="892"/>
    <n v="0"/>
    <n v="1"/>
    <n v="3"/>
    <n v="1"/>
    <s v="TA"/>
    <n v="5"/>
    <n v="0"/>
    <s v="NA"/>
    <s v="Attchd"/>
    <s v="RFn"/>
    <n v="1"/>
    <n v="264"/>
    <s v="TA"/>
    <s v="Y"/>
    <n v="0"/>
    <n v="0"/>
    <n v="0"/>
    <n v="0"/>
    <n v="0"/>
    <n v="0"/>
    <s v="NA"/>
    <s v="GdWo"/>
    <n v="10"/>
    <x v="0"/>
    <s v="WD"/>
    <s v="Normal"/>
    <x v="50"/>
  </r>
  <r>
    <n v="1358"/>
    <n v="20"/>
    <x v="0"/>
    <s v="NA"/>
    <n v="12537"/>
    <s v="Pave"/>
    <s v="IR1"/>
    <s v="Lvl"/>
    <s v="AllPub"/>
    <s v="CulDSac"/>
    <x v="11"/>
    <s v="Norm"/>
    <x v="0"/>
    <s v="1Story"/>
    <n v="5"/>
    <x v="63"/>
    <n v="2008"/>
    <s v="Gable"/>
    <s v="CompShg"/>
    <s v="VinylSd"/>
    <s v="TA"/>
    <s v="CBlock"/>
    <s v="TA"/>
    <s v="No"/>
    <n v="1078"/>
    <s v="Ex"/>
    <s v="Y"/>
    <n v="1078"/>
    <n v="1"/>
    <n v="1.3"/>
    <n v="3"/>
    <n v="1"/>
    <s v="TA"/>
    <n v="6"/>
    <n v="1"/>
    <s v="Fa"/>
    <s v="Attchd"/>
    <s v="Fin"/>
    <n v="2"/>
    <n v="500"/>
    <s v="TA"/>
    <s v="Y"/>
    <n v="0"/>
    <n v="0"/>
    <n v="0"/>
    <n v="0"/>
    <n v="0"/>
    <n v="0"/>
    <s v="NA"/>
    <s v="NA"/>
    <n v="4"/>
    <x v="4"/>
    <s v="WD"/>
    <s v="Normal"/>
    <x v="219"/>
  </r>
  <r>
    <n v="1359"/>
    <n v="160"/>
    <x v="3"/>
    <s v="NA"/>
    <n v="2117"/>
    <s v="Pave"/>
    <s v="Reg"/>
    <s v="Lvl"/>
    <s v="AllPub"/>
    <s v="Inside"/>
    <x v="5"/>
    <s v="Norm"/>
    <x v="4"/>
    <s v="2Story"/>
    <n v="6"/>
    <x v="4"/>
    <n v="2000"/>
    <s v="Gable"/>
    <s v="CompShg"/>
    <s v="MetalSd"/>
    <s v="Gd"/>
    <s v="PConc"/>
    <s v="Gd"/>
    <s v="No"/>
    <n v="756"/>
    <s v="Ex"/>
    <s v="Y"/>
    <n v="1573"/>
    <n v="0"/>
    <n v="2.2999999999999998"/>
    <n v="3"/>
    <n v="1"/>
    <s v="Gd"/>
    <n v="5"/>
    <n v="0"/>
    <s v="NA"/>
    <s v="Detchd"/>
    <s v="Unf"/>
    <n v="2"/>
    <n v="440"/>
    <s v="TA"/>
    <s v="Y"/>
    <n v="0"/>
    <n v="32"/>
    <n v="0"/>
    <n v="0"/>
    <n v="0"/>
    <n v="0"/>
    <s v="NA"/>
    <s v="NA"/>
    <n v="6"/>
    <x v="4"/>
    <s v="WD"/>
    <s v="Normal"/>
    <x v="253"/>
  </r>
  <r>
    <n v="1360"/>
    <n v="20"/>
    <x v="0"/>
    <n v="129"/>
    <n v="16737"/>
    <s v="Pave"/>
    <s v="Reg"/>
    <s v="Lvl"/>
    <s v="AllPub"/>
    <s v="FR3"/>
    <x v="10"/>
    <s v="Norm"/>
    <x v="0"/>
    <s v="1Story"/>
    <n v="9"/>
    <x v="6"/>
    <n v="2005"/>
    <s v="Hip"/>
    <s v="CompShg"/>
    <s v="VinylSd"/>
    <s v="Gd"/>
    <s v="PConc"/>
    <s v="Ex"/>
    <s v="Av"/>
    <n v="1980"/>
    <s v="Ex"/>
    <s v="Y"/>
    <n v="1980"/>
    <n v="1"/>
    <n v="2"/>
    <n v="3"/>
    <n v="1"/>
    <s v="Ex"/>
    <n v="8"/>
    <n v="1"/>
    <s v="Gd"/>
    <s v="Attchd"/>
    <s v="Fin"/>
    <n v="3"/>
    <n v="770"/>
    <s v="TA"/>
    <s v="Y"/>
    <n v="194"/>
    <n v="45"/>
    <n v="0"/>
    <n v="0"/>
    <n v="0"/>
    <n v="0"/>
    <s v="NA"/>
    <s v="NA"/>
    <n v="9"/>
    <x v="2"/>
    <s v="WD"/>
    <s v="Normal"/>
    <x v="155"/>
  </r>
  <r>
    <n v="1361"/>
    <n v="70"/>
    <x v="0"/>
    <n v="51"/>
    <n v="9842"/>
    <s v="Pave"/>
    <s v="Reg"/>
    <s v="Lvl"/>
    <s v="AllPub"/>
    <s v="Inside"/>
    <x v="23"/>
    <s v="Feedr"/>
    <x v="0"/>
    <s v="2Story"/>
    <n v="5"/>
    <x v="42"/>
    <n v="1998"/>
    <s v="Gable"/>
    <s v="CompShg"/>
    <s v="Wd Sdng"/>
    <s v="TA"/>
    <s v="BrkTil"/>
    <s v="TA"/>
    <s v="No"/>
    <n v="612"/>
    <s v="Ex"/>
    <s v="Y"/>
    <n v="2601"/>
    <n v="0"/>
    <n v="3.3"/>
    <n v="4"/>
    <n v="1"/>
    <s v="TA"/>
    <n v="8"/>
    <n v="0"/>
    <s v="NA"/>
    <s v="BuiltIn"/>
    <s v="RFn"/>
    <n v="2"/>
    <n v="621"/>
    <s v="TA"/>
    <s v="Y"/>
    <n v="183"/>
    <n v="0"/>
    <n v="301"/>
    <n v="0"/>
    <n v="0"/>
    <n v="0"/>
    <s v="NA"/>
    <s v="NA"/>
    <n v="5"/>
    <x v="0"/>
    <s v="WD"/>
    <s v="Normal"/>
    <x v="430"/>
  </r>
  <r>
    <n v="1362"/>
    <n v="20"/>
    <x v="0"/>
    <n v="124"/>
    <n v="16158"/>
    <s v="Pave"/>
    <s v="IR1"/>
    <s v="Low"/>
    <s v="AllPub"/>
    <s v="Inside"/>
    <x v="18"/>
    <s v="Norm"/>
    <x v="0"/>
    <s v="1Story"/>
    <n v="7"/>
    <x v="11"/>
    <n v="2005"/>
    <s v="Hip"/>
    <s v="CompShg"/>
    <s v="VinylSd"/>
    <s v="Gd"/>
    <s v="PConc"/>
    <s v="Ex"/>
    <s v="Av"/>
    <n v="1530"/>
    <s v="Ex"/>
    <s v="Y"/>
    <n v="1530"/>
    <n v="1"/>
    <n v="2"/>
    <n v="3"/>
    <n v="1"/>
    <s v="Gd"/>
    <n v="7"/>
    <n v="1"/>
    <s v="Gd"/>
    <s v="Attchd"/>
    <s v="Fin"/>
    <n v="2"/>
    <n v="430"/>
    <s v="TA"/>
    <s v="Y"/>
    <n v="168"/>
    <n v="36"/>
    <n v="0"/>
    <n v="0"/>
    <n v="0"/>
    <n v="0"/>
    <s v="NA"/>
    <s v="NA"/>
    <n v="6"/>
    <x v="3"/>
    <s v="WD"/>
    <s v="Normal"/>
    <x v="79"/>
  </r>
  <r>
    <n v="1363"/>
    <n v="50"/>
    <x v="0"/>
    <s v="NA"/>
    <n v="12513"/>
    <s v="Pave"/>
    <s v="IR1"/>
    <s v="Lvl"/>
    <s v="AllPub"/>
    <s v="FR2"/>
    <x v="11"/>
    <s v="Feedr"/>
    <x v="0"/>
    <s v="1.5Fin"/>
    <n v="4"/>
    <x v="26"/>
    <n v="2007"/>
    <s v="Gable"/>
    <s v="CompShg"/>
    <s v="VinylSd"/>
    <s v="TA"/>
    <s v="BrkTil"/>
    <s v="TA"/>
    <s v="No"/>
    <n v="715"/>
    <s v="Gd"/>
    <s v="Y"/>
    <n v="1738"/>
    <n v="0"/>
    <n v="2"/>
    <n v="4"/>
    <n v="1"/>
    <s v="TA"/>
    <n v="7"/>
    <n v="1"/>
    <s v="Gd"/>
    <s v="Attchd"/>
    <s v="Unf"/>
    <n v="1"/>
    <n v="368"/>
    <s v="TA"/>
    <s v="Y"/>
    <n v="55"/>
    <n v="0"/>
    <n v="0"/>
    <n v="0"/>
    <n v="0"/>
    <n v="0"/>
    <s v="NA"/>
    <s v="NA"/>
    <n v="6"/>
    <x v="3"/>
    <s v="WD"/>
    <s v="Normal"/>
    <x v="593"/>
  </r>
  <r>
    <n v="1364"/>
    <n v="60"/>
    <x v="0"/>
    <n v="73"/>
    <n v="8499"/>
    <s v="Pave"/>
    <s v="IR1"/>
    <s v="Lvl"/>
    <s v="AllPub"/>
    <s v="Inside"/>
    <x v="17"/>
    <s v="Norm"/>
    <x v="0"/>
    <s v="2Story"/>
    <n v="6"/>
    <x v="13"/>
    <n v="2007"/>
    <s v="Gable"/>
    <s v="CompShg"/>
    <s v="VinylSd"/>
    <s v="TA"/>
    <s v="PConc"/>
    <s v="Gd"/>
    <s v="No"/>
    <n v="616"/>
    <s v="Ex"/>
    <s v="Y"/>
    <n v="1412"/>
    <n v="0"/>
    <n v="2.2999999999999998"/>
    <n v="3"/>
    <n v="1"/>
    <s v="Gd"/>
    <n v="6"/>
    <n v="1"/>
    <s v="Gd"/>
    <s v="BuiltIn"/>
    <s v="Fin"/>
    <n v="2"/>
    <n v="432"/>
    <s v="TA"/>
    <s v="Y"/>
    <n v="0"/>
    <n v="36"/>
    <n v="0"/>
    <n v="0"/>
    <n v="0"/>
    <n v="0"/>
    <s v="NA"/>
    <s v="NA"/>
    <n v="3"/>
    <x v="1"/>
    <s v="New"/>
    <s v="Partial"/>
    <x v="633"/>
  </r>
  <r>
    <n v="1365"/>
    <n v="160"/>
    <x v="3"/>
    <n v="30"/>
    <n v="3180"/>
    <s v="Pave"/>
    <s v="Reg"/>
    <s v="Lvl"/>
    <s v="AllPub"/>
    <s v="Inside"/>
    <x v="5"/>
    <s v="Norm"/>
    <x v="3"/>
    <s v="2Story"/>
    <n v="7"/>
    <x v="11"/>
    <n v="2005"/>
    <s v="Gable"/>
    <s v="CompShg"/>
    <s v="MetalSd"/>
    <s v="Gd"/>
    <s v="PConc"/>
    <s v="Gd"/>
    <s v="No"/>
    <n v="600"/>
    <s v="Ex"/>
    <s v="Y"/>
    <n v="1200"/>
    <n v="0"/>
    <n v="2.2999999999999998"/>
    <n v="2"/>
    <n v="1"/>
    <s v="Gd"/>
    <n v="4"/>
    <n v="0"/>
    <s v="NA"/>
    <s v="Detchd"/>
    <s v="RFn"/>
    <n v="2"/>
    <n v="480"/>
    <s v="TA"/>
    <s v="Y"/>
    <n v="0"/>
    <n v="166"/>
    <n v="0"/>
    <n v="0"/>
    <n v="0"/>
    <n v="0"/>
    <s v="NA"/>
    <s v="NA"/>
    <n v="4"/>
    <x v="2"/>
    <s v="WD"/>
    <s v="Abnorml"/>
    <x v="634"/>
  </r>
  <r>
    <n v="1366"/>
    <n v="60"/>
    <x v="3"/>
    <s v="NA"/>
    <n v="7500"/>
    <s v="Pave"/>
    <s v="Reg"/>
    <s v="Lvl"/>
    <s v="AllPub"/>
    <s v="Inside"/>
    <x v="5"/>
    <s v="Norm"/>
    <x v="0"/>
    <s v="2Story"/>
    <n v="7"/>
    <x v="4"/>
    <n v="2000"/>
    <s v="Gable"/>
    <s v="CompShg"/>
    <s v="VinylSd"/>
    <s v="Gd"/>
    <s v="PConc"/>
    <s v="Gd"/>
    <s v="No"/>
    <n v="814"/>
    <s v="Ex"/>
    <s v="Y"/>
    <n v="1674"/>
    <n v="1"/>
    <n v="2.2999999999999998"/>
    <n v="3"/>
    <n v="1"/>
    <s v="Gd"/>
    <n v="7"/>
    <n v="0"/>
    <s v="NA"/>
    <s v="Attchd"/>
    <s v="RFn"/>
    <n v="2"/>
    <n v="663"/>
    <s v="TA"/>
    <s v="Y"/>
    <n v="0"/>
    <n v="96"/>
    <n v="0"/>
    <n v="0"/>
    <n v="0"/>
    <n v="0"/>
    <s v="NA"/>
    <s v="NA"/>
    <n v="1"/>
    <x v="4"/>
    <s v="WD"/>
    <s v="Normal"/>
    <x v="635"/>
  </r>
  <r>
    <n v="1367"/>
    <n v="60"/>
    <x v="0"/>
    <n v="68"/>
    <n v="9179"/>
    <s v="Pave"/>
    <s v="IR1"/>
    <s v="Lvl"/>
    <s v="AllPub"/>
    <s v="Inside"/>
    <x v="0"/>
    <s v="Norm"/>
    <x v="0"/>
    <s v="2Story"/>
    <n v="7"/>
    <x v="40"/>
    <n v="1999"/>
    <s v="Gable"/>
    <s v="CompShg"/>
    <s v="VinylSd"/>
    <s v="Gd"/>
    <s v="PConc"/>
    <s v="Gd"/>
    <s v="No"/>
    <n v="873"/>
    <s v="Ex"/>
    <s v="Y"/>
    <n v="1790"/>
    <n v="1"/>
    <n v="2.2999999999999998"/>
    <n v="3"/>
    <n v="1"/>
    <s v="Gd"/>
    <n v="7"/>
    <n v="0"/>
    <s v="NA"/>
    <s v="Attchd"/>
    <s v="RFn"/>
    <n v="2"/>
    <n v="588"/>
    <s v="TA"/>
    <s v="Y"/>
    <n v="0"/>
    <n v="88"/>
    <n v="0"/>
    <n v="0"/>
    <n v="0"/>
    <n v="0"/>
    <s v="NA"/>
    <s v="NA"/>
    <n v="6"/>
    <x v="0"/>
    <s v="WD"/>
    <s v="Abnorml"/>
    <x v="507"/>
  </r>
  <r>
    <n v="1368"/>
    <n v="160"/>
    <x v="1"/>
    <n v="41"/>
    <n v="2665"/>
    <s v="Pave"/>
    <s v="Reg"/>
    <s v="Lvl"/>
    <s v="AllPub"/>
    <s v="Inside"/>
    <x v="14"/>
    <s v="Norm"/>
    <x v="3"/>
    <s v="2Story"/>
    <n v="5"/>
    <x v="54"/>
    <n v="1977"/>
    <s v="Gable"/>
    <s v="CompShg"/>
    <s v="CmentBd"/>
    <s v="TA"/>
    <s v="PConc"/>
    <s v="TA"/>
    <s v="No"/>
    <n v="757"/>
    <s v="Ex"/>
    <s v="Y"/>
    <n v="1475"/>
    <n v="0"/>
    <n v="2"/>
    <n v="4"/>
    <n v="1"/>
    <s v="TA"/>
    <n v="6"/>
    <n v="1"/>
    <s v="TA"/>
    <s v="Attchd"/>
    <s v="RFn"/>
    <n v="1"/>
    <n v="336"/>
    <s v="TA"/>
    <s v="Y"/>
    <n v="104"/>
    <n v="26"/>
    <n v="0"/>
    <n v="0"/>
    <n v="0"/>
    <n v="0"/>
    <s v="NA"/>
    <s v="NA"/>
    <n v="7"/>
    <x v="2"/>
    <s v="WD"/>
    <s v="Normal"/>
    <x v="47"/>
  </r>
  <r>
    <n v="1369"/>
    <n v="120"/>
    <x v="1"/>
    <s v="NA"/>
    <n v="4435"/>
    <s v="Pave"/>
    <s v="Reg"/>
    <s v="Lvl"/>
    <s v="AllPub"/>
    <s v="Inside"/>
    <x v="0"/>
    <s v="Norm"/>
    <x v="3"/>
    <s v="1Story"/>
    <n v="6"/>
    <x v="0"/>
    <n v="2004"/>
    <s v="Gable"/>
    <s v="CompShg"/>
    <s v="VinylSd"/>
    <s v="Gd"/>
    <s v="PConc"/>
    <s v="Gd"/>
    <s v="Av"/>
    <n v="848"/>
    <s v="Ex"/>
    <s v="Y"/>
    <n v="848"/>
    <n v="1"/>
    <n v="1"/>
    <n v="1"/>
    <n v="1"/>
    <s v="Gd"/>
    <n v="4"/>
    <n v="0"/>
    <s v="NA"/>
    <s v="Attchd"/>
    <s v="Fin"/>
    <n v="2"/>
    <n v="420"/>
    <s v="TA"/>
    <s v="Y"/>
    <n v="140"/>
    <n v="0"/>
    <n v="0"/>
    <n v="0"/>
    <n v="0"/>
    <n v="0"/>
    <s v="NA"/>
    <s v="NA"/>
    <n v="6"/>
    <x v="3"/>
    <s v="WD"/>
    <s v="Normal"/>
    <x v="12"/>
  </r>
  <r>
    <n v="1370"/>
    <n v="20"/>
    <x v="0"/>
    <n v="48"/>
    <n v="10635"/>
    <s v="Pave"/>
    <s v="IR2"/>
    <s v="Lvl"/>
    <s v="AllPub"/>
    <s v="FR2"/>
    <x v="0"/>
    <s v="Norm"/>
    <x v="0"/>
    <s v="1Story"/>
    <n v="8"/>
    <x v="0"/>
    <n v="2003"/>
    <s v="Hip"/>
    <s v="CompShg"/>
    <s v="VinylSd"/>
    <s v="Gd"/>
    <s v="PConc"/>
    <s v="Gd"/>
    <s v="Av"/>
    <n v="1657"/>
    <s v="Ex"/>
    <s v="Y"/>
    <n v="1668"/>
    <n v="1"/>
    <n v="2"/>
    <n v="3"/>
    <n v="1"/>
    <s v="Gd"/>
    <n v="8"/>
    <n v="1"/>
    <s v="TA"/>
    <s v="Attchd"/>
    <s v="Fin"/>
    <n v="2"/>
    <n v="502"/>
    <s v="TA"/>
    <s v="Y"/>
    <n v="0"/>
    <n v="262"/>
    <n v="0"/>
    <n v="0"/>
    <n v="0"/>
    <n v="0"/>
    <s v="NA"/>
    <s v="NA"/>
    <n v="5"/>
    <x v="4"/>
    <s v="WD"/>
    <s v="Normal"/>
    <x v="537"/>
  </r>
  <r>
    <n v="1371"/>
    <n v="50"/>
    <x v="0"/>
    <n v="90"/>
    <n v="5400"/>
    <s v="Pave"/>
    <s v="Reg"/>
    <s v="Lvl"/>
    <s v="AllPub"/>
    <s v="Corner"/>
    <x v="7"/>
    <s v="Artery"/>
    <x v="0"/>
    <s v="1.5Fin"/>
    <n v="4"/>
    <x v="26"/>
    <n v="1950"/>
    <s v="Gable"/>
    <s v="CompShg"/>
    <s v="CBlock"/>
    <s v="Fa"/>
    <s v="PConc"/>
    <s v="TA"/>
    <s v="No"/>
    <n v="840"/>
    <s v="Ex"/>
    <s v="Y"/>
    <n v="1374"/>
    <n v="0"/>
    <n v="1"/>
    <n v="2"/>
    <n v="1"/>
    <s v="TA"/>
    <n v="6"/>
    <n v="0"/>
    <s v="NA"/>
    <s v="Detchd"/>
    <s v="Fin"/>
    <n v="1"/>
    <n v="338"/>
    <s v="TA"/>
    <s v="Y"/>
    <n v="0"/>
    <n v="0"/>
    <n v="198"/>
    <n v="0"/>
    <n v="0"/>
    <n v="0"/>
    <s v="NA"/>
    <s v="NA"/>
    <n v="10"/>
    <x v="3"/>
    <s v="WD"/>
    <s v="Normal"/>
    <x v="123"/>
  </r>
  <r>
    <n v="1372"/>
    <n v="80"/>
    <x v="0"/>
    <n v="80"/>
    <n v="9600"/>
    <s v="Pave"/>
    <s v="Reg"/>
    <s v="Lvl"/>
    <s v="AllPub"/>
    <s v="Inside"/>
    <x v="11"/>
    <s v="Norm"/>
    <x v="0"/>
    <s v="SLvl"/>
    <n v="6"/>
    <x v="32"/>
    <n v="1996"/>
    <s v="Hip"/>
    <s v="CompShg"/>
    <s v="AsbShng"/>
    <s v="TA"/>
    <s v="CBlock"/>
    <s v="TA"/>
    <s v="Av"/>
    <n v="992"/>
    <s v="Gd"/>
    <s v="Y"/>
    <n v="1661"/>
    <n v="1"/>
    <n v="1"/>
    <n v="3"/>
    <n v="1"/>
    <s v="Gd"/>
    <n v="8"/>
    <n v="1"/>
    <s v="TA"/>
    <s v="BuiltIn"/>
    <s v="RFn"/>
    <n v="1"/>
    <n v="377"/>
    <s v="TA"/>
    <s v="Y"/>
    <n v="0"/>
    <n v="28"/>
    <n v="0"/>
    <n v="178"/>
    <n v="0"/>
    <n v="0"/>
    <s v="NA"/>
    <s v="MnPrv"/>
    <n v="10"/>
    <x v="0"/>
    <s v="WD"/>
    <s v="Normal"/>
    <x v="32"/>
  </r>
  <r>
    <n v="1373"/>
    <n v="60"/>
    <x v="0"/>
    <n v="75"/>
    <n v="9750"/>
    <s v="Pave"/>
    <s v="Reg"/>
    <s v="Lvl"/>
    <s v="AllPub"/>
    <s v="Corner"/>
    <x v="0"/>
    <s v="Norm"/>
    <x v="0"/>
    <s v="2Story"/>
    <n v="7"/>
    <x v="45"/>
    <n v="1998"/>
    <s v="Gable"/>
    <s v="CompShg"/>
    <s v="VinylSd"/>
    <s v="TA"/>
    <s v="PConc"/>
    <s v="Gd"/>
    <s v="Av"/>
    <n v="1108"/>
    <s v="Ex"/>
    <s v="Y"/>
    <n v="2097"/>
    <n v="1"/>
    <n v="2.2999999999999998"/>
    <n v="3"/>
    <n v="1"/>
    <s v="Gd"/>
    <n v="8"/>
    <n v="1"/>
    <s v="TA"/>
    <s v="Detchd"/>
    <s v="RFn"/>
    <n v="2"/>
    <n v="583"/>
    <s v="TA"/>
    <s v="Y"/>
    <n v="253"/>
    <n v="170"/>
    <n v="0"/>
    <n v="0"/>
    <n v="0"/>
    <n v="0"/>
    <s v="NA"/>
    <s v="NA"/>
    <n v="6"/>
    <x v="2"/>
    <s v="WD"/>
    <s v="Normal"/>
    <x v="636"/>
  </r>
  <r>
    <n v="1374"/>
    <n v="20"/>
    <x v="0"/>
    <s v="NA"/>
    <n v="11400"/>
    <s v="Pave"/>
    <s v="Reg"/>
    <s v="Lvl"/>
    <s v="AllPub"/>
    <s v="Inside"/>
    <x v="3"/>
    <s v="Norm"/>
    <x v="0"/>
    <s v="1Story"/>
    <n v="10"/>
    <x v="2"/>
    <n v="2002"/>
    <s v="Hip"/>
    <s v="CompShg"/>
    <s v="VinylSd"/>
    <s v="Ex"/>
    <s v="PConc"/>
    <s v="Ex"/>
    <s v="Gd"/>
    <n v="2633"/>
    <s v="Ex"/>
    <s v="Y"/>
    <n v="2633"/>
    <n v="1"/>
    <n v="2.2999999999999998"/>
    <n v="2"/>
    <n v="1"/>
    <s v="Ex"/>
    <n v="8"/>
    <n v="2"/>
    <s v="Gd"/>
    <s v="Attchd"/>
    <s v="RFn"/>
    <n v="3"/>
    <n v="804"/>
    <s v="TA"/>
    <s v="Y"/>
    <n v="314"/>
    <n v="140"/>
    <n v="0"/>
    <n v="0"/>
    <n v="0"/>
    <n v="0"/>
    <s v="NA"/>
    <s v="NA"/>
    <n v="3"/>
    <x v="1"/>
    <s v="WD"/>
    <s v="Normal"/>
    <x v="637"/>
  </r>
  <r>
    <n v="1375"/>
    <n v="60"/>
    <x v="3"/>
    <n v="85"/>
    <n v="10625"/>
    <s v="Pave"/>
    <s v="Reg"/>
    <s v="Lvl"/>
    <s v="AllPub"/>
    <s v="Inside"/>
    <x v="5"/>
    <s v="Norm"/>
    <x v="0"/>
    <s v="2Story"/>
    <n v="7"/>
    <x v="11"/>
    <n v="2005"/>
    <s v="Gable"/>
    <s v="CompShg"/>
    <s v="CmentBd"/>
    <s v="Gd"/>
    <s v="PConc"/>
    <s v="Gd"/>
    <s v="No"/>
    <n v="1026"/>
    <s v="Ex"/>
    <s v="Y"/>
    <n v="1958"/>
    <n v="0"/>
    <n v="2.2999999999999998"/>
    <n v="3"/>
    <n v="1"/>
    <s v="Gd"/>
    <n v="9"/>
    <n v="1"/>
    <s v="Gd"/>
    <s v="Attchd"/>
    <s v="Fin"/>
    <n v="3"/>
    <n v="936"/>
    <s v="TA"/>
    <s v="Y"/>
    <n v="154"/>
    <n v="210"/>
    <n v="0"/>
    <n v="0"/>
    <n v="0"/>
    <n v="0"/>
    <s v="NA"/>
    <s v="NA"/>
    <n v="7"/>
    <x v="0"/>
    <s v="WD"/>
    <s v="Normal"/>
    <x v="4"/>
  </r>
  <r>
    <n v="1376"/>
    <n v="20"/>
    <x v="0"/>
    <n v="89"/>
    <n v="10991"/>
    <s v="Pave"/>
    <s v="IR1"/>
    <s v="HLS"/>
    <s v="AllPub"/>
    <s v="Inside"/>
    <x v="16"/>
    <s v="Norm"/>
    <x v="0"/>
    <s v="1Story"/>
    <n v="8"/>
    <x v="22"/>
    <n v="2007"/>
    <s v="Gable"/>
    <s v="CompShg"/>
    <s v="VinylSd"/>
    <s v="Gd"/>
    <s v="PConc"/>
    <s v="Gd"/>
    <s v="Gd"/>
    <n v="1571"/>
    <s v="Ex"/>
    <s v="Y"/>
    <n v="1571"/>
    <n v="0"/>
    <n v="2"/>
    <n v="3"/>
    <n v="1"/>
    <s v="Gd"/>
    <n v="7"/>
    <n v="1"/>
    <s v="Gd"/>
    <s v="Attchd"/>
    <s v="Fin"/>
    <n v="3"/>
    <n v="722"/>
    <s v="TA"/>
    <s v="Y"/>
    <n v="100"/>
    <n v="36"/>
    <n v="0"/>
    <n v="0"/>
    <n v="0"/>
    <n v="0"/>
    <s v="NA"/>
    <s v="NA"/>
    <n v="12"/>
    <x v="1"/>
    <s v="New"/>
    <s v="Partial"/>
    <x v="142"/>
  </r>
  <r>
    <n v="1377"/>
    <n v="30"/>
    <x v="0"/>
    <n v="52"/>
    <n v="6292"/>
    <s v="Pave"/>
    <s v="Reg"/>
    <s v="Bnk"/>
    <s v="AllPub"/>
    <s v="Inside"/>
    <x v="23"/>
    <s v="Norm"/>
    <x v="0"/>
    <s v="1Story"/>
    <n v="6"/>
    <x v="19"/>
    <n v="1950"/>
    <s v="Gable"/>
    <s v="CompShg"/>
    <s v="Wd Sdng"/>
    <s v="TA"/>
    <s v="BrkTil"/>
    <s v="Gd"/>
    <s v="Mn"/>
    <n v="768"/>
    <s v="TA"/>
    <s v="N"/>
    <n v="790"/>
    <n v="0"/>
    <n v="1"/>
    <n v="2"/>
    <n v="1"/>
    <s v="TA"/>
    <n v="4"/>
    <n v="0"/>
    <s v="NA"/>
    <s v="Detchd"/>
    <s v="Unf"/>
    <n v="1"/>
    <n v="160"/>
    <s v="Fa"/>
    <s v="Y"/>
    <n v="0"/>
    <n v="141"/>
    <n v="0"/>
    <n v="0"/>
    <n v="0"/>
    <n v="0"/>
    <s v="NA"/>
    <s v="NA"/>
    <n v="4"/>
    <x v="0"/>
    <s v="WD"/>
    <s v="Normal"/>
    <x v="71"/>
  </r>
  <r>
    <n v="1378"/>
    <n v="50"/>
    <x v="0"/>
    <n v="60"/>
    <n v="10998"/>
    <s v="Pave"/>
    <s v="Reg"/>
    <s v="Lvl"/>
    <s v="AllPub"/>
    <s v="Inside"/>
    <x v="15"/>
    <s v="Norm"/>
    <x v="0"/>
    <s v="1.5Fin"/>
    <n v="5"/>
    <x v="71"/>
    <n v="1960"/>
    <s v="Gable"/>
    <s v="CompShg"/>
    <s v="Wd Sdng"/>
    <s v="TA"/>
    <s v="CBlock"/>
    <s v="TA"/>
    <s v="No"/>
    <n v="984"/>
    <s v="Ex"/>
    <s v="Y"/>
    <n v="1604"/>
    <n v="0"/>
    <n v="2"/>
    <n v="3"/>
    <n v="1"/>
    <s v="TA"/>
    <n v="6"/>
    <n v="0"/>
    <s v="NA"/>
    <s v="Detchd"/>
    <s v="Unf"/>
    <n v="2"/>
    <n v="660"/>
    <s v="TA"/>
    <s v="Y"/>
    <n v="0"/>
    <n v="68"/>
    <n v="0"/>
    <n v="0"/>
    <n v="0"/>
    <n v="0"/>
    <s v="NA"/>
    <s v="NA"/>
    <n v="7"/>
    <x v="3"/>
    <s v="WD"/>
    <s v="Normal"/>
    <x v="528"/>
  </r>
  <r>
    <n v="1379"/>
    <n v="160"/>
    <x v="1"/>
    <n v="21"/>
    <n v="1953"/>
    <s v="Pave"/>
    <s v="Reg"/>
    <s v="Lvl"/>
    <s v="AllPub"/>
    <s v="Inside"/>
    <x v="22"/>
    <s v="Norm"/>
    <x v="4"/>
    <s v="2Story"/>
    <n v="6"/>
    <x v="7"/>
    <n v="1973"/>
    <s v="Gable"/>
    <s v="CompShg"/>
    <s v="HdBoard"/>
    <s v="TA"/>
    <s v="CBlock"/>
    <s v="TA"/>
    <s v="No"/>
    <n v="483"/>
    <s v="TA"/>
    <s v="Y"/>
    <n v="987"/>
    <n v="0"/>
    <n v="1.3"/>
    <n v="2"/>
    <n v="1"/>
    <s v="TA"/>
    <n v="5"/>
    <n v="0"/>
    <s v="NA"/>
    <s v="Detchd"/>
    <s v="Unf"/>
    <n v="1"/>
    <n v="264"/>
    <s v="TA"/>
    <s v="Y"/>
    <n v="72"/>
    <n v="0"/>
    <n v="0"/>
    <n v="0"/>
    <n v="0"/>
    <n v="0"/>
    <s v="NA"/>
    <s v="NA"/>
    <n v="6"/>
    <x v="2"/>
    <s v="WD"/>
    <s v="Normal"/>
    <x v="91"/>
  </r>
  <r>
    <n v="1380"/>
    <n v="80"/>
    <x v="0"/>
    <n v="73"/>
    <n v="9735"/>
    <s v="Pave"/>
    <s v="Reg"/>
    <s v="Lvl"/>
    <s v="AllPub"/>
    <s v="Inside"/>
    <x v="16"/>
    <s v="Norm"/>
    <x v="0"/>
    <s v="SLvl"/>
    <n v="5"/>
    <x v="13"/>
    <n v="2007"/>
    <s v="Gable"/>
    <s v="CompShg"/>
    <s v="VinylSd"/>
    <s v="TA"/>
    <s v="PConc"/>
    <s v="Gd"/>
    <s v="No"/>
    <n v="384"/>
    <s v="Gd"/>
    <s v="Y"/>
    <n v="1394"/>
    <n v="0"/>
    <n v="2.2999999999999998"/>
    <n v="3"/>
    <n v="1"/>
    <s v="Gd"/>
    <n v="7"/>
    <n v="0"/>
    <s v="NA"/>
    <s v="BuiltIn"/>
    <s v="Fin"/>
    <n v="2"/>
    <n v="400"/>
    <s v="TA"/>
    <s v="Y"/>
    <n v="100"/>
    <n v="0"/>
    <n v="0"/>
    <n v="0"/>
    <n v="0"/>
    <n v="0"/>
    <s v="NA"/>
    <s v="NA"/>
    <n v="5"/>
    <x v="0"/>
    <s v="WD"/>
    <s v="Normal"/>
    <x v="522"/>
  </r>
  <r>
    <n v="1381"/>
    <n v="30"/>
    <x v="0"/>
    <n v="45"/>
    <n v="8212"/>
    <s v="Pave"/>
    <s v="Reg"/>
    <s v="Lvl"/>
    <s v="AllPub"/>
    <s v="Inside"/>
    <x v="15"/>
    <s v="Norm"/>
    <x v="0"/>
    <s v="1Story"/>
    <n v="3"/>
    <x v="101"/>
    <n v="1950"/>
    <s v="Gable"/>
    <s v="CompShg"/>
    <s v="Stucco"/>
    <s v="TA"/>
    <s v="BrkTil"/>
    <s v="TA"/>
    <s v="No"/>
    <n v="864"/>
    <s v="TA"/>
    <s v="N"/>
    <n v="864"/>
    <n v="1"/>
    <n v="1"/>
    <n v="2"/>
    <n v="1"/>
    <s v="TA"/>
    <n v="5"/>
    <n v="0"/>
    <s v="NA"/>
    <s v="Detchd"/>
    <s v="Unf"/>
    <n v="1"/>
    <n v="200"/>
    <s v="TA"/>
    <s v="Y"/>
    <n v="0"/>
    <n v="0"/>
    <n v="96"/>
    <n v="0"/>
    <n v="0"/>
    <n v="0"/>
    <s v="NA"/>
    <s v="NA"/>
    <n v="6"/>
    <x v="4"/>
    <s v="WD"/>
    <s v="Normal"/>
    <x v="638"/>
  </r>
  <r>
    <n v="1382"/>
    <n v="20"/>
    <x v="0"/>
    <s v="NA"/>
    <n v="12925"/>
    <s v="Pave"/>
    <s v="IR1"/>
    <s v="Lvl"/>
    <s v="AllPub"/>
    <s v="Corner"/>
    <x v="11"/>
    <s v="Norm"/>
    <x v="0"/>
    <s v="1Story"/>
    <n v="6"/>
    <x v="16"/>
    <n v="1970"/>
    <s v="Gable"/>
    <s v="CompShg"/>
    <s v="Plywood"/>
    <s v="TA"/>
    <s v="CBlock"/>
    <s v="TA"/>
    <s v="Mn"/>
    <n v="1205"/>
    <s v="Ex"/>
    <s v="Y"/>
    <n v="2117"/>
    <n v="0"/>
    <n v="2.2999999999999998"/>
    <n v="4"/>
    <n v="1"/>
    <s v="TA"/>
    <n v="7"/>
    <n v="2"/>
    <s v="Gd"/>
    <s v="Attchd"/>
    <s v="Fin"/>
    <n v="2"/>
    <n v="550"/>
    <s v="TA"/>
    <s v="Y"/>
    <n v="0"/>
    <n v="42"/>
    <n v="0"/>
    <n v="0"/>
    <n v="0"/>
    <n v="0"/>
    <s v="NA"/>
    <s v="NA"/>
    <n v="5"/>
    <x v="0"/>
    <s v="WD"/>
    <s v="Normal"/>
    <x v="639"/>
  </r>
  <r>
    <n v="1383"/>
    <n v="70"/>
    <x v="1"/>
    <n v="60"/>
    <n v="7200"/>
    <s v="Pave"/>
    <s v="Reg"/>
    <s v="Lvl"/>
    <s v="AllPub"/>
    <s v="Corner"/>
    <x v="7"/>
    <s v="Norm"/>
    <x v="0"/>
    <s v="2Story"/>
    <n v="7"/>
    <x v="26"/>
    <n v="1950"/>
    <s v="Hip"/>
    <s v="CompShg"/>
    <s v="Wd Sdng"/>
    <s v="TA"/>
    <s v="BrkTil"/>
    <s v="Fa"/>
    <s v="No"/>
    <n v="596"/>
    <s v="Ex"/>
    <s v="Y"/>
    <n v="1762"/>
    <n v="1"/>
    <n v="1.3"/>
    <n v="4"/>
    <n v="1"/>
    <s v="Gd"/>
    <n v="8"/>
    <n v="0"/>
    <s v="NA"/>
    <s v="Detchd"/>
    <s v="Unf"/>
    <n v="2"/>
    <n v="576"/>
    <s v="TA"/>
    <s v="N"/>
    <n v="36"/>
    <n v="0"/>
    <n v="221"/>
    <n v="0"/>
    <n v="0"/>
    <n v="0"/>
    <s v="NA"/>
    <s v="NA"/>
    <n v="10"/>
    <x v="2"/>
    <s v="WD"/>
    <s v="Normal"/>
    <x v="14"/>
  </r>
  <r>
    <n v="1384"/>
    <n v="30"/>
    <x v="0"/>
    <s v="NA"/>
    <n v="25339"/>
    <s v="Pave"/>
    <s v="Reg"/>
    <s v="Lvl"/>
    <s v="AllPub"/>
    <s v="Inside"/>
    <x v="9"/>
    <s v="Norm"/>
    <x v="0"/>
    <s v="1Story"/>
    <n v="5"/>
    <x v="79"/>
    <n v="2007"/>
    <s v="Gable"/>
    <s v="CompShg"/>
    <s v="Wd Sdng"/>
    <s v="TA"/>
    <s v="BrkTil"/>
    <s v="TA"/>
    <s v="No"/>
    <n v="816"/>
    <s v="Ex"/>
    <s v="Y"/>
    <n v="1416"/>
    <n v="0"/>
    <n v="2"/>
    <n v="3"/>
    <n v="1"/>
    <s v="Gd"/>
    <n v="7"/>
    <n v="0"/>
    <s v="NA"/>
    <s v="Attchd"/>
    <s v="Unf"/>
    <n v="2"/>
    <n v="576"/>
    <s v="TA"/>
    <s v="N"/>
    <n v="0"/>
    <n v="0"/>
    <n v="112"/>
    <n v="0"/>
    <n v="0"/>
    <n v="0"/>
    <s v="NA"/>
    <s v="NA"/>
    <n v="8"/>
    <x v="1"/>
    <s v="WD"/>
    <s v="Normal"/>
    <x v="162"/>
  </r>
  <r>
    <n v="1385"/>
    <n v="50"/>
    <x v="0"/>
    <n v="60"/>
    <n v="9060"/>
    <s v="Pave"/>
    <s v="Reg"/>
    <s v="Lvl"/>
    <s v="AllPub"/>
    <s v="Inside"/>
    <x v="15"/>
    <s v="Norm"/>
    <x v="0"/>
    <s v="1.5Fin"/>
    <n v="6"/>
    <x v="9"/>
    <n v="1950"/>
    <s v="Gable"/>
    <s v="CompShg"/>
    <s v="Wd Shng"/>
    <s v="TA"/>
    <s v="BrkTil"/>
    <s v="TA"/>
    <s v="Mn"/>
    <n v="560"/>
    <s v="TA"/>
    <s v="Y"/>
    <n v="1258"/>
    <n v="0"/>
    <n v="1"/>
    <n v="2"/>
    <n v="1"/>
    <s v="TA"/>
    <n v="6"/>
    <n v="0"/>
    <s v="NA"/>
    <s v="Detchd"/>
    <s v="Unf"/>
    <n v="1"/>
    <n v="280"/>
    <s v="TA"/>
    <s v="P"/>
    <n v="0"/>
    <n v="0"/>
    <n v="0"/>
    <n v="0"/>
    <n v="0"/>
    <n v="0"/>
    <s v="NA"/>
    <s v="MnPrv"/>
    <n v="10"/>
    <x v="3"/>
    <s v="WD"/>
    <s v="Normal"/>
    <x v="123"/>
  </r>
  <r>
    <n v="1386"/>
    <n v="50"/>
    <x v="1"/>
    <n v="40"/>
    <n v="5436"/>
    <s v="Pave"/>
    <s v="Reg"/>
    <s v="Lvl"/>
    <s v="AllPub"/>
    <s v="Inside"/>
    <x v="13"/>
    <s v="Norm"/>
    <x v="0"/>
    <s v="1.5Fin"/>
    <n v="4"/>
    <x v="91"/>
    <n v="2007"/>
    <s v="Gable"/>
    <s v="CompShg"/>
    <s v="VinylSd"/>
    <s v="TA"/>
    <s v="BrkTil"/>
    <s v="TA"/>
    <s v="No"/>
    <n v="796"/>
    <s v="Gd"/>
    <s v="Y"/>
    <n v="1154"/>
    <n v="1"/>
    <n v="1"/>
    <n v="3"/>
    <n v="1"/>
    <s v="Gd"/>
    <n v="7"/>
    <n v="0"/>
    <s v="NA"/>
    <s v="Detchd"/>
    <s v="Unf"/>
    <n v="1"/>
    <n v="240"/>
    <s v="TA"/>
    <s v="N"/>
    <n v="0"/>
    <n v="96"/>
    <n v="0"/>
    <n v="0"/>
    <n v="0"/>
    <n v="0"/>
    <s v="NA"/>
    <s v="MnPrv"/>
    <n v="5"/>
    <x v="4"/>
    <s v="WD"/>
    <s v="Normal"/>
    <x v="497"/>
  </r>
  <r>
    <n v="1387"/>
    <n v="60"/>
    <x v="0"/>
    <n v="80"/>
    <n v="16692"/>
    <s v="Pave"/>
    <s v="IR1"/>
    <s v="Lvl"/>
    <s v="AllPub"/>
    <s v="Inside"/>
    <x v="6"/>
    <s v="RRAn"/>
    <x v="0"/>
    <s v="2Story"/>
    <n v="7"/>
    <x v="90"/>
    <n v="1978"/>
    <s v="Gable"/>
    <s v="CompShg"/>
    <s v="Plywood"/>
    <s v="TA"/>
    <s v="CBlock"/>
    <s v="Gd"/>
    <s v="No"/>
    <n v="1392"/>
    <s v="TA"/>
    <s v="Y"/>
    <n v="2784"/>
    <n v="1"/>
    <n v="3.3"/>
    <n v="5"/>
    <n v="1"/>
    <s v="Gd"/>
    <n v="12"/>
    <n v="2"/>
    <s v="TA"/>
    <s v="Attchd"/>
    <s v="RFn"/>
    <n v="2"/>
    <n v="564"/>
    <s v="TA"/>
    <s v="Y"/>
    <n v="0"/>
    <n v="112"/>
    <n v="0"/>
    <n v="440"/>
    <n v="0"/>
    <n v="519"/>
    <s v="Fa"/>
    <s v="MnPrv"/>
    <n v="7"/>
    <x v="2"/>
    <s v="WD"/>
    <s v="Normal"/>
    <x v="4"/>
  </r>
  <r>
    <n v="1388"/>
    <n v="50"/>
    <x v="1"/>
    <n v="60"/>
    <n v="8520"/>
    <s v="Pave"/>
    <s v="Reg"/>
    <s v="Lvl"/>
    <s v="AllPub"/>
    <s v="Inside"/>
    <x v="7"/>
    <s v="Artery"/>
    <x v="0"/>
    <s v="1.5Fin"/>
    <n v="6"/>
    <x v="77"/>
    <n v="1950"/>
    <s v="Gable"/>
    <s v="CompShg"/>
    <s v="Stucco"/>
    <s v="TA"/>
    <s v="BrkTil"/>
    <s v="TA"/>
    <s v="No"/>
    <n v="714"/>
    <s v="TA"/>
    <s v="N"/>
    <n v="2526"/>
    <n v="0"/>
    <n v="2"/>
    <n v="5"/>
    <n v="1"/>
    <s v="Gd"/>
    <n v="10"/>
    <n v="1"/>
    <s v="Gd"/>
    <s v="Detchd"/>
    <s v="Unf"/>
    <n v="1"/>
    <n v="216"/>
    <s v="TA"/>
    <s v="Y"/>
    <n v="88"/>
    <n v="15"/>
    <n v="0"/>
    <n v="0"/>
    <n v="0"/>
    <n v="0"/>
    <s v="NA"/>
    <s v="GdWo"/>
    <n v="8"/>
    <x v="1"/>
    <s v="CWD"/>
    <s v="Family"/>
    <x v="109"/>
  </r>
  <r>
    <n v="1389"/>
    <n v="20"/>
    <x v="0"/>
    <n v="42"/>
    <n v="14892"/>
    <s v="Pave"/>
    <s v="IR1"/>
    <s v="HLS"/>
    <s v="AllPub"/>
    <s v="CulDSac"/>
    <x v="17"/>
    <s v="Norm"/>
    <x v="0"/>
    <s v="1Story"/>
    <n v="9"/>
    <x v="13"/>
    <n v="2007"/>
    <s v="Gable"/>
    <s v="CompShg"/>
    <s v="VinylSd"/>
    <s v="Ex"/>
    <s v="PConc"/>
    <s v="Ex"/>
    <s v="Gd"/>
    <n v="1746"/>
    <s v="Ex"/>
    <s v="Y"/>
    <n v="1746"/>
    <n v="1"/>
    <n v="2"/>
    <n v="3"/>
    <n v="1"/>
    <s v="Ex"/>
    <n v="7"/>
    <n v="2"/>
    <s v="Gd"/>
    <s v="Attchd"/>
    <s v="Fin"/>
    <n v="3"/>
    <n v="758"/>
    <s v="TA"/>
    <s v="Y"/>
    <n v="201"/>
    <n v="39"/>
    <n v="0"/>
    <n v="0"/>
    <n v="0"/>
    <n v="0"/>
    <s v="NA"/>
    <s v="NA"/>
    <n v="10"/>
    <x v="3"/>
    <s v="WD"/>
    <s v="Normal"/>
    <x v="640"/>
  </r>
  <r>
    <n v="1390"/>
    <n v="50"/>
    <x v="1"/>
    <n v="60"/>
    <n v="6000"/>
    <s v="Pave"/>
    <s v="Reg"/>
    <s v="Lvl"/>
    <s v="AllPub"/>
    <s v="Inside"/>
    <x v="8"/>
    <s v="Norm"/>
    <x v="0"/>
    <s v="1.5Fin"/>
    <n v="6"/>
    <x v="71"/>
    <n v="1950"/>
    <s v="Gable"/>
    <s v="CompShg"/>
    <s v="Wd Sdng"/>
    <s v="TA"/>
    <s v="BrkTil"/>
    <s v="TA"/>
    <s v="No"/>
    <n v="735"/>
    <s v="Ex"/>
    <s v="Y"/>
    <n v="1218"/>
    <n v="0.3"/>
    <n v="1"/>
    <n v="3"/>
    <n v="1"/>
    <s v="TA"/>
    <n v="6"/>
    <n v="1"/>
    <s v="Gd"/>
    <s v="Detchd"/>
    <s v="Unf"/>
    <n v="2"/>
    <n v="440"/>
    <s v="TA"/>
    <s v="Y"/>
    <n v="0"/>
    <n v="0"/>
    <n v="0"/>
    <n v="0"/>
    <n v="0"/>
    <n v="0"/>
    <s v="NA"/>
    <s v="NA"/>
    <n v="3"/>
    <x v="1"/>
    <s v="WD"/>
    <s v="Normal"/>
    <x v="213"/>
  </r>
  <r>
    <n v="1391"/>
    <n v="20"/>
    <x v="0"/>
    <n v="70"/>
    <n v="9100"/>
    <s v="Pave"/>
    <s v="Reg"/>
    <s v="Lvl"/>
    <s v="AllPub"/>
    <s v="Inside"/>
    <x v="0"/>
    <s v="Norm"/>
    <x v="0"/>
    <s v="1Story"/>
    <n v="7"/>
    <x v="4"/>
    <n v="2000"/>
    <s v="Gable"/>
    <s v="CompShg"/>
    <s v="VinylSd"/>
    <s v="Gd"/>
    <s v="PConc"/>
    <s v="Gd"/>
    <s v="Av"/>
    <n v="1525"/>
    <s v="Ex"/>
    <s v="Y"/>
    <n v="1525"/>
    <n v="1"/>
    <n v="2"/>
    <n v="3"/>
    <n v="1"/>
    <s v="Gd"/>
    <n v="6"/>
    <n v="0"/>
    <s v="NA"/>
    <s v="Attchd"/>
    <s v="RFn"/>
    <n v="2"/>
    <n v="541"/>
    <s v="TA"/>
    <s v="Y"/>
    <n v="219"/>
    <n v="36"/>
    <n v="0"/>
    <n v="0"/>
    <n v="0"/>
    <n v="0"/>
    <s v="NA"/>
    <s v="NA"/>
    <n v="9"/>
    <x v="2"/>
    <s v="WD"/>
    <s v="Normal"/>
    <x v="127"/>
  </r>
  <r>
    <n v="1392"/>
    <n v="90"/>
    <x v="0"/>
    <n v="65"/>
    <n v="8944"/>
    <s v="Pave"/>
    <s v="Reg"/>
    <s v="Lvl"/>
    <s v="AllPub"/>
    <s v="Inside"/>
    <x v="11"/>
    <s v="Norm"/>
    <x v="2"/>
    <s v="1Story"/>
    <n v="5"/>
    <x v="17"/>
    <n v="1967"/>
    <s v="Gable"/>
    <s v="CompShg"/>
    <s v="Plywood"/>
    <s v="TA"/>
    <s v="CBlock"/>
    <s v="TA"/>
    <s v="No"/>
    <n v="1584"/>
    <s v="TA"/>
    <s v="Y"/>
    <n v="1584"/>
    <n v="0"/>
    <n v="2"/>
    <n v="4"/>
    <n v="2"/>
    <s v="TA"/>
    <n v="8"/>
    <n v="0"/>
    <s v="NA"/>
    <s v="Detchd"/>
    <s v="Unf"/>
    <n v="3"/>
    <n v="792"/>
    <s v="TA"/>
    <s v="Y"/>
    <n v="0"/>
    <n v="152"/>
    <n v="0"/>
    <n v="0"/>
    <n v="0"/>
    <n v="0"/>
    <s v="NA"/>
    <s v="NA"/>
    <n v="4"/>
    <x v="3"/>
    <s v="WD"/>
    <s v="Normal"/>
    <x v="310"/>
  </r>
  <r>
    <n v="1393"/>
    <n v="85"/>
    <x v="0"/>
    <n v="68"/>
    <n v="7838"/>
    <s v="Pave"/>
    <s v="Reg"/>
    <s v="Lvl"/>
    <s v="AllPub"/>
    <s v="Inside"/>
    <x v="11"/>
    <s v="Norm"/>
    <x v="0"/>
    <s v="SFoyer"/>
    <n v="5"/>
    <x v="17"/>
    <n v="1967"/>
    <s v="Gable"/>
    <s v="CompShg"/>
    <s v="HdBoard"/>
    <s v="TA"/>
    <s v="CBlock"/>
    <s v="TA"/>
    <s v="Av"/>
    <n v="864"/>
    <s v="TA"/>
    <s v="Y"/>
    <n v="900"/>
    <n v="1"/>
    <n v="1"/>
    <n v="3"/>
    <n v="1"/>
    <s v="TA"/>
    <n v="6"/>
    <n v="1"/>
    <s v="Po"/>
    <s v="Attchd"/>
    <s v="RFn"/>
    <n v="1"/>
    <n v="288"/>
    <s v="TA"/>
    <s v="Y"/>
    <n v="175"/>
    <n v="144"/>
    <n v="0"/>
    <n v="0"/>
    <n v="0"/>
    <n v="0"/>
    <s v="NA"/>
    <s v="MnWw"/>
    <n v="12"/>
    <x v="2"/>
    <s v="WD"/>
    <s v="Normal"/>
    <x v="262"/>
  </r>
  <r>
    <n v="1394"/>
    <n v="190"/>
    <x v="1"/>
    <n v="60"/>
    <n v="10800"/>
    <s v="Pave"/>
    <s v="Reg"/>
    <s v="Lvl"/>
    <s v="AllPub"/>
    <s v="Inside"/>
    <x v="7"/>
    <s v="Norm"/>
    <x v="1"/>
    <s v="1.5Fin"/>
    <n v="6"/>
    <x v="111"/>
    <n v="2000"/>
    <s v="Gable"/>
    <s v="CompShg"/>
    <s v="Wd Sdng"/>
    <s v="TA"/>
    <s v="BrkTil"/>
    <s v="Fa"/>
    <s v="No"/>
    <n v="482"/>
    <s v="Ex"/>
    <s v="N"/>
    <n v="1912"/>
    <n v="0"/>
    <n v="2"/>
    <n v="3"/>
    <n v="2"/>
    <s v="TA"/>
    <n v="7"/>
    <n v="1"/>
    <s v="TA"/>
    <s v="Detchd"/>
    <s v="Unf"/>
    <n v="2"/>
    <n v="672"/>
    <s v="Gd"/>
    <s v="Y"/>
    <n v="0"/>
    <n v="25"/>
    <n v="212"/>
    <n v="0"/>
    <n v="0"/>
    <n v="0"/>
    <s v="NA"/>
    <s v="NA"/>
    <n v="4"/>
    <x v="0"/>
    <s v="WD"/>
    <s v="Normal"/>
    <x v="143"/>
  </r>
  <r>
    <n v="1395"/>
    <n v="120"/>
    <x v="0"/>
    <n v="53"/>
    <n v="4045"/>
    <s v="Pave"/>
    <s v="Reg"/>
    <s v="Lvl"/>
    <s v="AllPub"/>
    <s v="Inside"/>
    <x v="21"/>
    <s v="Norm"/>
    <x v="3"/>
    <s v="1Story"/>
    <n v="7"/>
    <x v="13"/>
    <n v="2006"/>
    <s v="Hip"/>
    <s v="CompShg"/>
    <s v="VinylSd"/>
    <s v="Gd"/>
    <s v="PConc"/>
    <s v="Gd"/>
    <s v="Av"/>
    <n v="1356"/>
    <s v="Ex"/>
    <s v="Y"/>
    <n v="1500"/>
    <n v="1"/>
    <n v="2"/>
    <n v="2"/>
    <n v="1"/>
    <s v="Gd"/>
    <n v="6"/>
    <n v="1"/>
    <s v="Gd"/>
    <s v="Attchd"/>
    <s v="Fin"/>
    <n v="3"/>
    <n v="648"/>
    <s v="TA"/>
    <s v="Y"/>
    <n v="161"/>
    <n v="20"/>
    <n v="0"/>
    <n v="0"/>
    <n v="0"/>
    <n v="0"/>
    <s v="NA"/>
    <s v="NA"/>
    <n v="10"/>
    <x v="2"/>
    <s v="New"/>
    <s v="Partial"/>
    <x v="641"/>
  </r>
  <r>
    <n v="1396"/>
    <n v="60"/>
    <x v="0"/>
    <n v="88"/>
    <n v="12665"/>
    <s v="Pave"/>
    <s v="IR1"/>
    <s v="Lvl"/>
    <s v="AllPub"/>
    <s v="Inside"/>
    <x v="16"/>
    <s v="Norm"/>
    <x v="0"/>
    <s v="2Story"/>
    <n v="8"/>
    <x v="11"/>
    <n v="2006"/>
    <s v="Hip"/>
    <s v="CompShg"/>
    <s v="VinylSd"/>
    <s v="Gd"/>
    <s v="PConc"/>
    <s v="Gd"/>
    <s v="Gd"/>
    <n v="1094"/>
    <s v="Ex"/>
    <s v="Y"/>
    <n v="2482"/>
    <n v="0"/>
    <n v="2.2999999999999998"/>
    <n v="4"/>
    <n v="1"/>
    <s v="Gd"/>
    <n v="9"/>
    <n v="1"/>
    <s v="Gd"/>
    <s v="BuiltIn"/>
    <s v="Fin"/>
    <n v="3"/>
    <n v="642"/>
    <s v="TA"/>
    <s v="Y"/>
    <n v="144"/>
    <n v="39"/>
    <n v="0"/>
    <n v="0"/>
    <n v="0"/>
    <n v="0"/>
    <s v="NA"/>
    <s v="NA"/>
    <n v="2"/>
    <x v="1"/>
    <s v="WD"/>
    <s v="Normal"/>
    <x v="642"/>
  </r>
  <r>
    <n v="1397"/>
    <n v="20"/>
    <x v="0"/>
    <s v="NA"/>
    <n v="57200"/>
    <s v="Pave"/>
    <s v="IR1"/>
    <s v="Bnk"/>
    <s v="AllPub"/>
    <s v="Inside"/>
    <x v="16"/>
    <s v="Norm"/>
    <x v="0"/>
    <s v="1Story"/>
    <n v="5"/>
    <x v="47"/>
    <n v="1950"/>
    <s v="Gable"/>
    <s v="CompShg"/>
    <s v="Wd Sdng"/>
    <s v="TA"/>
    <s v="CBlock"/>
    <s v="TA"/>
    <s v="Av"/>
    <n v="747"/>
    <s v="TA"/>
    <s v="Y"/>
    <n v="1687"/>
    <n v="1"/>
    <n v="1"/>
    <n v="3"/>
    <n v="1"/>
    <s v="TA"/>
    <n v="7"/>
    <n v="2"/>
    <s v="TA"/>
    <s v="Detchd"/>
    <s v="Unf"/>
    <n v="2"/>
    <n v="572"/>
    <s v="TA"/>
    <s v="N"/>
    <n v="0"/>
    <n v="0"/>
    <n v="50"/>
    <n v="0"/>
    <n v="0"/>
    <n v="0"/>
    <s v="NA"/>
    <s v="NA"/>
    <n v="6"/>
    <x v="4"/>
    <s v="WD"/>
    <s v="Normal"/>
    <x v="39"/>
  </r>
  <r>
    <n v="1398"/>
    <n v="70"/>
    <x v="1"/>
    <n v="51"/>
    <n v="6120"/>
    <s v="Pave"/>
    <s v="Reg"/>
    <s v="Lvl"/>
    <s v="AllPub"/>
    <s v="Inside"/>
    <x v="8"/>
    <s v="Norm"/>
    <x v="0"/>
    <s v="2Story"/>
    <n v="5"/>
    <x v="26"/>
    <n v="2004"/>
    <s v="Gable"/>
    <s v="CompShg"/>
    <s v="MetalSd"/>
    <s v="TA"/>
    <s v="BrkTil"/>
    <s v="TA"/>
    <s v="Mn"/>
    <n v="939"/>
    <s v="Ex"/>
    <s v="Y"/>
    <n v="1513"/>
    <n v="0"/>
    <n v="1.3"/>
    <n v="4"/>
    <n v="1"/>
    <s v="TA"/>
    <n v="8"/>
    <n v="0"/>
    <s v="NA"/>
    <s v="Detchd"/>
    <s v="Unf"/>
    <n v="1"/>
    <n v="180"/>
    <s v="Fa"/>
    <s v="N"/>
    <n v="24"/>
    <n v="0"/>
    <n v="150"/>
    <n v="0"/>
    <n v="0"/>
    <n v="0"/>
    <s v="NA"/>
    <s v="NA"/>
    <n v="5"/>
    <x v="1"/>
    <s v="WD"/>
    <s v="Normal"/>
    <x v="381"/>
  </r>
  <r>
    <n v="1399"/>
    <n v="50"/>
    <x v="0"/>
    <n v="60"/>
    <n v="7200"/>
    <s v="Pave"/>
    <s v="Reg"/>
    <s v="Lvl"/>
    <s v="AllPub"/>
    <s v="Inside"/>
    <x v="11"/>
    <s v="Norm"/>
    <x v="0"/>
    <s v="1.5Fin"/>
    <n v="5"/>
    <x v="52"/>
    <n v="1982"/>
    <s v="Gable"/>
    <s v="CompShg"/>
    <s v="Wd Sdng"/>
    <s v="TA"/>
    <s v="CBlock"/>
    <s v="TA"/>
    <s v="No"/>
    <n v="1208"/>
    <s v="Gd"/>
    <s v="Y"/>
    <n v="1904"/>
    <n v="1"/>
    <n v="1.3"/>
    <n v="3"/>
    <n v="1"/>
    <s v="TA"/>
    <n v="7"/>
    <n v="0"/>
    <s v="NA"/>
    <s v="Attchd"/>
    <s v="Unf"/>
    <n v="1"/>
    <n v="240"/>
    <s v="TA"/>
    <s v="Y"/>
    <n v="0"/>
    <n v="0"/>
    <n v="168"/>
    <n v="0"/>
    <n v="0"/>
    <n v="0"/>
    <s v="NA"/>
    <s v="GdPrv"/>
    <n v="5"/>
    <x v="3"/>
    <s v="WD"/>
    <s v="Normal"/>
    <x v="371"/>
  </r>
  <r>
    <n v="1400"/>
    <n v="50"/>
    <x v="0"/>
    <n v="51"/>
    <n v="6171"/>
    <s v="Pave"/>
    <s v="Reg"/>
    <s v="Lvl"/>
    <s v="AllPub"/>
    <s v="Inside"/>
    <x v="23"/>
    <s v="Norm"/>
    <x v="0"/>
    <s v="1.5Fin"/>
    <n v="6"/>
    <x v="82"/>
    <n v="1990"/>
    <s v="Gable"/>
    <s v="CompShg"/>
    <s v="Wd Shng"/>
    <s v="TA"/>
    <s v="BrkTil"/>
    <s v="TA"/>
    <s v="No"/>
    <n v="976"/>
    <s v="Ex"/>
    <s v="Y"/>
    <n v="1608"/>
    <n v="0"/>
    <n v="2.2999999999999998"/>
    <n v="3"/>
    <n v="1"/>
    <s v="Gd"/>
    <n v="7"/>
    <n v="1"/>
    <s v="Gd"/>
    <s v="Detchd"/>
    <s v="Unf"/>
    <n v="1"/>
    <n v="216"/>
    <s v="Fa"/>
    <s v="Y"/>
    <n v="147"/>
    <n v="16"/>
    <n v="0"/>
    <n v="0"/>
    <n v="0"/>
    <n v="0"/>
    <s v="NA"/>
    <s v="MnPrv"/>
    <n v="10"/>
    <x v="3"/>
    <s v="WD"/>
    <s v="Normal"/>
    <x v="643"/>
  </r>
  <r>
    <n v="1401"/>
    <n v="50"/>
    <x v="1"/>
    <n v="50"/>
    <n v="6000"/>
    <s v="Pave"/>
    <s v="Reg"/>
    <s v="Lvl"/>
    <s v="AllPub"/>
    <s v="Corner"/>
    <x v="8"/>
    <s v="Norm"/>
    <x v="0"/>
    <s v="1.5Fin"/>
    <n v="6"/>
    <x v="15"/>
    <n v="1950"/>
    <s v="Gable"/>
    <s v="CompShg"/>
    <s v="Wd Shng"/>
    <s v="TA"/>
    <s v="BrkTil"/>
    <s v="TA"/>
    <s v="No"/>
    <n v="862"/>
    <s v="TA"/>
    <s v="Y"/>
    <n v="1158"/>
    <n v="0"/>
    <n v="1"/>
    <n v="3"/>
    <n v="1"/>
    <s v="TA"/>
    <n v="5"/>
    <n v="1"/>
    <s v="Gd"/>
    <s v="BuiltIn"/>
    <s v="RFn"/>
    <n v="1"/>
    <n v="208"/>
    <s v="TA"/>
    <s v="Y"/>
    <n v="0"/>
    <n v="0"/>
    <n v="112"/>
    <n v="0"/>
    <n v="0"/>
    <n v="0"/>
    <s v="NA"/>
    <s v="NA"/>
    <n v="7"/>
    <x v="0"/>
    <s v="WD"/>
    <s v="Normal"/>
    <x v="149"/>
  </r>
  <r>
    <n v="1402"/>
    <n v="60"/>
    <x v="0"/>
    <n v="62"/>
    <n v="7415"/>
    <s v="Pave"/>
    <s v="IR1"/>
    <s v="Lvl"/>
    <s v="AllPub"/>
    <s v="Inside"/>
    <x v="17"/>
    <s v="Norm"/>
    <x v="0"/>
    <s v="2Story"/>
    <n v="6"/>
    <x v="6"/>
    <n v="2004"/>
    <s v="Gable"/>
    <s v="CompShg"/>
    <s v="VinylSd"/>
    <s v="TA"/>
    <s v="PConc"/>
    <s v="TA"/>
    <s v="No"/>
    <n v="839"/>
    <s v="Ex"/>
    <s v="Y"/>
    <n v="1593"/>
    <n v="1"/>
    <n v="2.2999999999999998"/>
    <n v="3"/>
    <n v="1"/>
    <s v="TA"/>
    <n v="8"/>
    <n v="1"/>
    <s v="TA"/>
    <s v="Attchd"/>
    <s v="Fin"/>
    <n v="2"/>
    <n v="398"/>
    <s v="TA"/>
    <s v="Y"/>
    <n v="100"/>
    <n v="75"/>
    <n v="0"/>
    <n v="0"/>
    <n v="0"/>
    <n v="0"/>
    <s v="NA"/>
    <s v="NA"/>
    <n v="4"/>
    <x v="0"/>
    <s v="WD"/>
    <s v="Normal"/>
    <x v="507"/>
  </r>
  <r>
    <n v="1403"/>
    <n v="20"/>
    <x v="0"/>
    <n v="64"/>
    <n v="6762"/>
    <s v="Pave"/>
    <s v="Reg"/>
    <s v="Lvl"/>
    <s v="AllPub"/>
    <s v="Inside"/>
    <x v="0"/>
    <s v="Norm"/>
    <x v="0"/>
    <s v="1Story"/>
    <n v="7"/>
    <x v="13"/>
    <n v="2006"/>
    <s v="Gable"/>
    <s v="CompShg"/>
    <s v="VinylSd"/>
    <s v="Gd"/>
    <s v="PConc"/>
    <s v="Gd"/>
    <s v="Av"/>
    <n v="1286"/>
    <s v="Ex"/>
    <s v="Y"/>
    <n v="1294"/>
    <n v="0"/>
    <n v="2"/>
    <n v="2"/>
    <n v="1"/>
    <s v="Gd"/>
    <n v="6"/>
    <n v="1"/>
    <s v="Gd"/>
    <s v="Attchd"/>
    <s v="RFn"/>
    <n v="2"/>
    <n v="662"/>
    <s v="TA"/>
    <s v="Y"/>
    <n v="168"/>
    <n v="55"/>
    <n v="0"/>
    <n v="0"/>
    <n v="0"/>
    <n v="0"/>
    <s v="NA"/>
    <s v="NA"/>
    <n v="7"/>
    <x v="2"/>
    <s v="New"/>
    <s v="Partial"/>
    <x v="644"/>
  </r>
  <r>
    <n v="1404"/>
    <n v="20"/>
    <x v="0"/>
    <n v="49"/>
    <n v="15256"/>
    <s v="Pave"/>
    <s v="IR1"/>
    <s v="Lvl"/>
    <s v="AllPub"/>
    <s v="CulDSac"/>
    <x v="5"/>
    <s v="RRAn"/>
    <x v="0"/>
    <s v="1Story"/>
    <n v="8"/>
    <x v="22"/>
    <n v="2007"/>
    <s v="Gable"/>
    <s v="CompShg"/>
    <s v="VinylSd"/>
    <s v="Gd"/>
    <s v="PConc"/>
    <s v="Gd"/>
    <s v="Gd"/>
    <n v="1485"/>
    <s v="Ex"/>
    <s v="Y"/>
    <n v="1464"/>
    <n v="1"/>
    <n v="2"/>
    <n v="3"/>
    <n v="1"/>
    <s v="Gd"/>
    <n v="6"/>
    <n v="0"/>
    <s v="NA"/>
    <s v="Attchd"/>
    <s v="Unf"/>
    <n v="3"/>
    <n v="754"/>
    <s v="TA"/>
    <s v="Y"/>
    <n v="168"/>
    <n v="160"/>
    <n v="0"/>
    <n v="0"/>
    <n v="0"/>
    <n v="0"/>
    <s v="NA"/>
    <s v="NA"/>
    <n v="8"/>
    <x v="1"/>
    <s v="WD"/>
    <s v="Normal"/>
    <x v="645"/>
  </r>
  <r>
    <n v="1405"/>
    <n v="50"/>
    <x v="0"/>
    <n v="60"/>
    <n v="10410"/>
    <s v="Pave"/>
    <s v="Reg"/>
    <s v="Lvl"/>
    <s v="AllPub"/>
    <s v="Corner"/>
    <x v="7"/>
    <s v="Artery"/>
    <x v="0"/>
    <s v="1.5Fin"/>
    <n v="3"/>
    <x v="3"/>
    <n v="1950"/>
    <s v="Gable"/>
    <s v="CompShg"/>
    <s v="Wd Sdng"/>
    <s v="TA"/>
    <s v="PConc"/>
    <s v="TA"/>
    <s v="No"/>
    <n v="672"/>
    <s v="TA"/>
    <s v="Y"/>
    <n v="1214"/>
    <n v="0"/>
    <n v="1"/>
    <n v="3"/>
    <n v="1"/>
    <s v="TA"/>
    <n v="6"/>
    <n v="0"/>
    <s v="NA"/>
    <s v="Detchd"/>
    <s v="Unf"/>
    <n v="3"/>
    <n v="936"/>
    <s v="TA"/>
    <s v="Y"/>
    <n v="216"/>
    <n v="0"/>
    <n v="160"/>
    <n v="0"/>
    <n v="0"/>
    <n v="0"/>
    <s v="NA"/>
    <s v="MnPrv"/>
    <n v="1"/>
    <x v="2"/>
    <s v="WD"/>
    <s v="Family"/>
    <x v="123"/>
  </r>
  <r>
    <n v="1406"/>
    <n v="120"/>
    <x v="1"/>
    <n v="44"/>
    <n v="3842"/>
    <s v="Pave"/>
    <s v="IR1"/>
    <s v="HLS"/>
    <s v="AllPub"/>
    <s v="Inside"/>
    <x v="2"/>
    <s v="Norm"/>
    <x v="3"/>
    <s v="1Story"/>
    <n v="8"/>
    <x v="6"/>
    <n v="2005"/>
    <s v="Hip"/>
    <s v="CompShg"/>
    <s v="CmentBd"/>
    <s v="Gd"/>
    <s v="PConc"/>
    <s v="Ex"/>
    <s v="Gd"/>
    <n v="1594"/>
    <s v="Ex"/>
    <s v="Y"/>
    <n v="1646"/>
    <n v="1.3"/>
    <n v="2"/>
    <n v="2"/>
    <n v="1"/>
    <s v="Gd"/>
    <n v="5"/>
    <n v="1"/>
    <s v="Gd"/>
    <s v="Attchd"/>
    <s v="Fin"/>
    <n v="2"/>
    <n v="482"/>
    <s v="TA"/>
    <s v="Y"/>
    <n v="128"/>
    <n v="53"/>
    <n v="0"/>
    <n v="155"/>
    <n v="0"/>
    <n v="0"/>
    <s v="NA"/>
    <s v="NA"/>
    <n v="1"/>
    <x v="0"/>
    <s v="WD"/>
    <s v="Normal"/>
    <x v="291"/>
  </r>
  <r>
    <n v="1407"/>
    <n v="85"/>
    <x v="0"/>
    <n v="70"/>
    <n v="8445"/>
    <s v="Pave"/>
    <s v="Reg"/>
    <s v="Lvl"/>
    <s v="AllPub"/>
    <s v="Corner"/>
    <x v="0"/>
    <s v="Norm"/>
    <x v="0"/>
    <s v="SFoyer"/>
    <n v="5"/>
    <x v="41"/>
    <n v="2007"/>
    <s v="Gable"/>
    <s v="CompShg"/>
    <s v="Wd Shng"/>
    <s v="TA"/>
    <s v="CBlock"/>
    <s v="Gd"/>
    <s v="Av"/>
    <n v="768"/>
    <s v="TA"/>
    <s v="Y"/>
    <n v="768"/>
    <n v="1"/>
    <n v="1"/>
    <n v="2"/>
    <n v="1"/>
    <s v="TA"/>
    <n v="5"/>
    <n v="0"/>
    <s v="NA"/>
    <s v="Detchd"/>
    <s v="Unf"/>
    <n v="2"/>
    <n v="396"/>
    <s v="TA"/>
    <s v="Y"/>
    <n v="58"/>
    <n v="0"/>
    <n v="0"/>
    <n v="0"/>
    <n v="0"/>
    <n v="0"/>
    <s v="NA"/>
    <s v="MnPrv"/>
    <n v="3"/>
    <x v="3"/>
    <s v="WD"/>
    <s v="Normal"/>
    <x v="325"/>
  </r>
  <r>
    <n v="1408"/>
    <n v="20"/>
    <x v="0"/>
    <s v="NA"/>
    <n v="8780"/>
    <s v="Pave"/>
    <s v="IR1"/>
    <s v="Lvl"/>
    <s v="AllPub"/>
    <s v="Corner"/>
    <x v="4"/>
    <s v="Norm"/>
    <x v="0"/>
    <s v="1Story"/>
    <n v="5"/>
    <x v="55"/>
    <n v="1985"/>
    <s v="Gable"/>
    <s v="CompShg"/>
    <s v="Plywood"/>
    <s v="TA"/>
    <s v="CBlock"/>
    <s v="TA"/>
    <s v="No"/>
    <n v="833"/>
    <s v="Ex"/>
    <s v="Y"/>
    <n v="833"/>
    <n v="1"/>
    <n v="1"/>
    <n v="3"/>
    <n v="1"/>
    <s v="TA"/>
    <n v="5"/>
    <n v="0"/>
    <s v="NA"/>
    <s v="NA"/>
    <s v="NA"/>
    <n v="0"/>
    <n v="0"/>
    <s v="NA"/>
    <s v="Y"/>
    <n v="0"/>
    <n v="0"/>
    <n v="0"/>
    <n v="0"/>
    <n v="0"/>
    <n v="0"/>
    <s v="NA"/>
    <s v="MnPrv"/>
    <n v="3"/>
    <x v="3"/>
    <s v="WD"/>
    <s v="Normal"/>
    <x v="162"/>
  </r>
  <r>
    <n v="1409"/>
    <n v="70"/>
    <x v="1"/>
    <n v="60"/>
    <n v="7740"/>
    <s v="Pave"/>
    <s v="Reg"/>
    <s v="Lvl"/>
    <s v="AllPub"/>
    <s v="Inside"/>
    <x v="7"/>
    <s v="Norm"/>
    <x v="0"/>
    <s v="2Story"/>
    <n v="4"/>
    <x v="48"/>
    <n v="1950"/>
    <s v="Gable"/>
    <s v="CompShg"/>
    <s v="VinylSd"/>
    <s v="TA"/>
    <s v="CBlock"/>
    <s v="Fa"/>
    <s v="No"/>
    <n v="622"/>
    <s v="Gd"/>
    <s v="Y"/>
    <n v="1363"/>
    <n v="0"/>
    <n v="1"/>
    <n v="3"/>
    <n v="1"/>
    <s v="TA"/>
    <n v="6"/>
    <n v="0"/>
    <s v="NA"/>
    <s v="Detchd"/>
    <s v="Unf"/>
    <n v="2"/>
    <n v="528"/>
    <s v="TA"/>
    <s v="Y"/>
    <n v="0"/>
    <n v="0"/>
    <n v="0"/>
    <n v="168"/>
    <n v="0"/>
    <n v="0"/>
    <s v="NA"/>
    <s v="NA"/>
    <n v="6"/>
    <x v="4"/>
    <s v="WD"/>
    <s v="Normal"/>
    <x v="497"/>
  </r>
  <r>
    <n v="1410"/>
    <n v="60"/>
    <x v="0"/>
    <n v="46"/>
    <n v="20544"/>
    <s v="Pave"/>
    <s v="IR1"/>
    <s v="Lvl"/>
    <s v="AllPub"/>
    <s v="CulDSac"/>
    <x v="6"/>
    <s v="Norm"/>
    <x v="0"/>
    <s v="2Story"/>
    <n v="7"/>
    <x v="73"/>
    <n v="1991"/>
    <s v="Gable"/>
    <s v="CompShg"/>
    <s v="Plywood"/>
    <s v="TA"/>
    <s v="CBlock"/>
    <s v="Gd"/>
    <s v="No"/>
    <n v="791"/>
    <s v="Gd"/>
    <s v="Y"/>
    <n v="2093"/>
    <n v="0"/>
    <n v="2.2999999999999998"/>
    <n v="3"/>
    <n v="1"/>
    <s v="TA"/>
    <n v="7"/>
    <n v="1"/>
    <s v="TA"/>
    <s v="Attchd"/>
    <s v="Fin"/>
    <n v="2"/>
    <n v="542"/>
    <s v="TA"/>
    <s v="Y"/>
    <n v="364"/>
    <n v="63"/>
    <n v="0"/>
    <n v="0"/>
    <n v="0"/>
    <n v="0"/>
    <s v="NA"/>
    <s v="MnPrv"/>
    <n v="11"/>
    <x v="0"/>
    <s v="WD"/>
    <s v="Normal"/>
    <x v="141"/>
  </r>
  <r>
    <n v="1411"/>
    <n v="60"/>
    <x v="0"/>
    <n v="79"/>
    <n v="12420"/>
    <s v="Pave"/>
    <s v="Reg"/>
    <s v="Lvl"/>
    <s v="AllPub"/>
    <s v="Inside"/>
    <x v="0"/>
    <s v="Norm"/>
    <x v="0"/>
    <s v="2Story"/>
    <n v="7"/>
    <x v="2"/>
    <n v="2001"/>
    <s v="Gable"/>
    <s v="CompShg"/>
    <s v="VinylSd"/>
    <s v="Gd"/>
    <s v="PConc"/>
    <s v="Gd"/>
    <s v="No"/>
    <n v="944"/>
    <s v="Ex"/>
    <s v="Y"/>
    <n v="1840"/>
    <n v="1"/>
    <n v="2.2999999999999998"/>
    <n v="3"/>
    <n v="1"/>
    <s v="Gd"/>
    <n v="6"/>
    <n v="0"/>
    <s v="NA"/>
    <s v="Attchd"/>
    <s v="RFn"/>
    <n v="2"/>
    <n v="622"/>
    <s v="TA"/>
    <s v="Y"/>
    <n v="0"/>
    <n v="45"/>
    <n v="0"/>
    <n v="0"/>
    <n v="0"/>
    <n v="0"/>
    <s v="NA"/>
    <s v="NA"/>
    <n v="6"/>
    <x v="3"/>
    <s v="WD"/>
    <s v="Normal"/>
    <x v="22"/>
  </r>
  <r>
    <n v="1412"/>
    <n v="50"/>
    <x v="0"/>
    <n v="80"/>
    <n v="9600"/>
    <s v="Pave"/>
    <s v="Reg"/>
    <s v="Lvl"/>
    <s v="AllPub"/>
    <s v="Inside"/>
    <x v="11"/>
    <s v="Norm"/>
    <x v="0"/>
    <s v="1.5Fin"/>
    <n v="6"/>
    <x v="52"/>
    <n v="2005"/>
    <s v="Gable"/>
    <s v="CompShg"/>
    <s v="VinylSd"/>
    <s v="TA"/>
    <s v="CBlock"/>
    <s v="TA"/>
    <s v="No"/>
    <n v="856"/>
    <s v="Ex"/>
    <s v="Y"/>
    <n v="1668"/>
    <n v="0"/>
    <n v="1.3"/>
    <n v="3"/>
    <n v="1"/>
    <s v="TA"/>
    <n v="6"/>
    <n v="0"/>
    <s v="NA"/>
    <s v="Attchd"/>
    <s v="Unf"/>
    <n v="1"/>
    <n v="271"/>
    <s v="TA"/>
    <s v="Y"/>
    <n v="0"/>
    <n v="0"/>
    <n v="0"/>
    <n v="0"/>
    <n v="0"/>
    <n v="0"/>
    <s v="NA"/>
    <s v="MnPrv"/>
    <n v="9"/>
    <x v="3"/>
    <s v="WD"/>
    <s v="Normal"/>
    <x v="3"/>
  </r>
  <r>
    <n v="1413"/>
    <n v="90"/>
    <x v="0"/>
    <n v="60"/>
    <n v="7200"/>
    <s v="Pave"/>
    <s v="Reg"/>
    <s v="Lvl"/>
    <s v="AllPub"/>
    <s v="Inside"/>
    <x v="11"/>
    <s v="Norm"/>
    <x v="2"/>
    <s v="1Story"/>
    <n v="4"/>
    <x v="87"/>
    <n v="1950"/>
    <s v="Gable"/>
    <s v="CompShg"/>
    <s v="Stone"/>
    <s v="TA"/>
    <s v="Slab"/>
    <s v="NA"/>
    <s v="NA"/>
    <n v="0"/>
    <s v="Fa"/>
    <s v="N"/>
    <n v="1040"/>
    <n v="0"/>
    <n v="2"/>
    <n v="2"/>
    <n v="2"/>
    <s v="TA"/>
    <n v="6"/>
    <n v="0"/>
    <s v="NA"/>
    <s v="Detchd"/>
    <s v="Unf"/>
    <n v="2"/>
    <n v="420"/>
    <s v="TA"/>
    <s v="Y"/>
    <n v="0"/>
    <n v="0"/>
    <n v="0"/>
    <n v="0"/>
    <n v="0"/>
    <n v="0"/>
    <s v="NA"/>
    <s v="NA"/>
    <n v="6"/>
    <x v="3"/>
    <s v="WD"/>
    <s v="Normal"/>
    <x v="17"/>
  </r>
  <r>
    <n v="1414"/>
    <n v="20"/>
    <x v="0"/>
    <n v="88"/>
    <n v="10994"/>
    <s v="Pave"/>
    <s v="IR1"/>
    <s v="Lvl"/>
    <s v="AllPub"/>
    <s v="Corner"/>
    <x v="12"/>
    <s v="Norm"/>
    <x v="0"/>
    <s v="1Story"/>
    <n v="8"/>
    <x v="11"/>
    <n v="2006"/>
    <s v="Gable"/>
    <s v="CompShg"/>
    <s v="VinylSd"/>
    <s v="Gd"/>
    <s v="PConc"/>
    <s v="Gd"/>
    <s v="No"/>
    <n v="1844"/>
    <s v="Ex"/>
    <s v="Y"/>
    <n v="1844"/>
    <n v="1"/>
    <n v="2"/>
    <n v="2"/>
    <n v="1"/>
    <s v="Gd"/>
    <n v="7"/>
    <n v="1"/>
    <s v="Gd"/>
    <s v="Attchd"/>
    <s v="Fin"/>
    <n v="2"/>
    <n v="620"/>
    <s v="TA"/>
    <s v="Y"/>
    <n v="165"/>
    <n v="44"/>
    <n v="0"/>
    <n v="0"/>
    <n v="0"/>
    <n v="0"/>
    <s v="NA"/>
    <s v="NA"/>
    <n v="9"/>
    <x v="3"/>
    <s v="COD"/>
    <s v="Abnorml"/>
    <x v="646"/>
  </r>
  <r>
    <n v="1415"/>
    <n v="50"/>
    <x v="0"/>
    <n v="64"/>
    <n v="13053"/>
    <s v="Pave"/>
    <s v="Reg"/>
    <s v="Bnk"/>
    <s v="AllPub"/>
    <s v="Inside"/>
    <x v="8"/>
    <s v="Norm"/>
    <x v="0"/>
    <s v="1.5Fin"/>
    <n v="6"/>
    <x v="66"/>
    <n v="2000"/>
    <s v="Gambrel"/>
    <s v="CompShg"/>
    <s v="Wd Sdng"/>
    <s v="TA"/>
    <s v="BrkTil"/>
    <s v="TA"/>
    <s v="No"/>
    <n v="833"/>
    <s v="Gd"/>
    <s v="Y"/>
    <n v="1848"/>
    <n v="0"/>
    <n v="1.3"/>
    <n v="4"/>
    <n v="1"/>
    <s v="Gd"/>
    <n v="8"/>
    <n v="1"/>
    <s v="Gd"/>
    <s v="Detchd"/>
    <s v="Unf"/>
    <n v="2"/>
    <n v="370"/>
    <s v="TA"/>
    <s v="N"/>
    <n v="0"/>
    <n v="0"/>
    <n v="0"/>
    <n v="220"/>
    <n v="0"/>
    <n v="0"/>
    <s v="NA"/>
    <s v="NA"/>
    <n v="6"/>
    <x v="0"/>
    <s v="WD"/>
    <s v="Normal"/>
    <x v="241"/>
  </r>
  <r>
    <n v="1416"/>
    <n v="120"/>
    <x v="0"/>
    <n v="51"/>
    <n v="3635"/>
    <s v="Pave"/>
    <s v="Reg"/>
    <s v="Lvl"/>
    <s v="AllPub"/>
    <s v="Inside"/>
    <x v="21"/>
    <s v="Norm"/>
    <x v="3"/>
    <s v="1Story"/>
    <n v="7"/>
    <x v="22"/>
    <n v="2007"/>
    <s v="Hip"/>
    <s v="CompShg"/>
    <s v="VinylSd"/>
    <s v="Gd"/>
    <s v="PConc"/>
    <s v="Gd"/>
    <s v="No"/>
    <n v="1386"/>
    <s v="Ex"/>
    <s v="Y"/>
    <n v="1569"/>
    <n v="0.3"/>
    <n v="2"/>
    <n v="1"/>
    <n v="1"/>
    <s v="Gd"/>
    <n v="7"/>
    <n v="1"/>
    <s v="TA"/>
    <s v="Attchd"/>
    <s v="RFn"/>
    <n v="3"/>
    <n v="660"/>
    <s v="TA"/>
    <s v="Y"/>
    <n v="143"/>
    <n v="20"/>
    <n v="0"/>
    <n v="0"/>
    <n v="0"/>
    <n v="0"/>
    <s v="NA"/>
    <s v="NA"/>
    <n v="5"/>
    <x v="3"/>
    <s v="WD"/>
    <s v="Normal"/>
    <x v="455"/>
  </r>
  <r>
    <n v="1417"/>
    <n v="190"/>
    <x v="1"/>
    <n v="60"/>
    <n v="11340"/>
    <s v="Pave"/>
    <s v="Reg"/>
    <s v="Lvl"/>
    <s v="AllPub"/>
    <s v="Inside"/>
    <x v="7"/>
    <s v="Norm"/>
    <x v="1"/>
    <s v="2Story"/>
    <n v="4"/>
    <x v="57"/>
    <n v="1950"/>
    <s v="Gable"/>
    <s v="CompShg"/>
    <s v="AsbShng"/>
    <s v="TA"/>
    <s v="PConc"/>
    <s v="TA"/>
    <s v="No"/>
    <n v="777"/>
    <s v="Gd"/>
    <s v="Y"/>
    <n v="2290"/>
    <n v="0"/>
    <n v="2"/>
    <n v="4"/>
    <n v="2"/>
    <s v="TA"/>
    <n v="11"/>
    <n v="0"/>
    <s v="NA"/>
    <s v="Detchd"/>
    <s v="Unf"/>
    <n v="2"/>
    <n v="560"/>
    <s v="TA"/>
    <s v="N"/>
    <n v="0"/>
    <n v="0"/>
    <n v="114"/>
    <n v="0"/>
    <n v="0"/>
    <n v="0"/>
    <s v="NA"/>
    <s v="NA"/>
    <n v="4"/>
    <x v="4"/>
    <s v="WD"/>
    <s v="Normal"/>
    <x v="296"/>
  </r>
  <r>
    <n v="1418"/>
    <n v="60"/>
    <x v="0"/>
    <s v="NA"/>
    <n v="16545"/>
    <s v="Pave"/>
    <s v="IR1"/>
    <s v="Lvl"/>
    <s v="AllPub"/>
    <s v="Inside"/>
    <x v="3"/>
    <s v="Norm"/>
    <x v="0"/>
    <s v="2Story"/>
    <n v="8"/>
    <x v="45"/>
    <n v="1998"/>
    <s v="Gable"/>
    <s v="CompShg"/>
    <s v="VinylSd"/>
    <s v="Gd"/>
    <s v="PConc"/>
    <s v="Gd"/>
    <s v="Mn"/>
    <n v="1284"/>
    <s v="Ex"/>
    <s v="Y"/>
    <n v="2450"/>
    <n v="1"/>
    <n v="2.2999999999999998"/>
    <n v="3"/>
    <n v="1"/>
    <s v="Gd"/>
    <n v="7"/>
    <n v="1"/>
    <s v="TA"/>
    <s v="Attchd"/>
    <s v="Fin"/>
    <n v="3"/>
    <n v="1069"/>
    <s v="TA"/>
    <s v="Y"/>
    <n v="0"/>
    <n v="126"/>
    <n v="0"/>
    <n v="0"/>
    <n v="0"/>
    <n v="0"/>
    <s v="NA"/>
    <s v="NA"/>
    <n v="5"/>
    <x v="3"/>
    <s v="WD"/>
    <s v="Normal"/>
    <x v="264"/>
  </r>
  <r>
    <n v="1419"/>
    <n v="20"/>
    <x v="0"/>
    <n v="71"/>
    <n v="9204"/>
    <s v="Pave"/>
    <s v="Reg"/>
    <s v="Lvl"/>
    <s v="AllPub"/>
    <s v="Inside"/>
    <x v="11"/>
    <s v="Norm"/>
    <x v="0"/>
    <s v="1Story"/>
    <n v="5"/>
    <x v="37"/>
    <n v="1963"/>
    <s v="Gable"/>
    <s v="CompShg"/>
    <s v="HdBoard"/>
    <s v="TA"/>
    <s v="CBlock"/>
    <s v="TA"/>
    <s v="No"/>
    <n v="1144"/>
    <s v="TA"/>
    <s v="Y"/>
    <n v="1144"/>
    <n v="1"/>
    <n v="1.3"/>
    <n v="3"/>
    <n v="1"/>
    <s v="TA"/>
    <n v="6"/>
    <n v="0"/>
    <s v="NA"/>
    <s v="Detchd"/>
    <s v="Unf"/>
    <n v="1"/>
    <n v="336"/>
    <s v="TA"/>
    <s v="Y"/>
    <n v="0"/>
    <n v="88"/>
    <n v="0"/>
    <n v="0"/>
    <n v="0"/>
    <n v="0"/>
    <s v="NA"/>
    <s v="NA"/>
    <n v="8"/>
    <x v="0"/>
    <s v="COD"/>
    <s v="Normal"/>
    <x v="310"/>
  </r>
  <r>
    <n v="1420"/>
    <n v="20"/>
    <x v="0"/>
    <s v="NA"/>
    <n v="16381"/>
    <s v="Pave"/>
    <s v="IR1"/>
    <s v="Lvl"/>
    <s v="AllPub"/>
    <s v="Inside"/>
    <x v="2"/>
    <s v="Norm"/>
    <x v="0"/>
    <s v="1Story"/>
    <n v="6"/>
    <x v="60"/>
    <n v="1969"/>
    <s v="Gable"/>
    <s v="CompShg"/>
    <s v="Plywood"/>
    <s v="Gd"/>
    <s v="CBlock"/>
    <s v="TA"/>
    <s v="Av"/>
    <n v="1844"/>
    <s v="Gd"/>
    <s v="Y"/>
    <n v="1844"/>
    <n v="1"/>
    <n v="2"/>
    <n v="3"/>
    <n v="1"/>
    <s v="Gd"/>
    <n v="7"/>
    <n v="1"/>
    <s v="TA"/>
    <s v="Attchd"/>
    <s v="RFn"/>
    <n v="2"/>
    <n v="540"/>
    <s v="TA"/>
    <s v="Y"/>
    <n v="0"/>
    <n v="73"/>
    <n v="216"/>
    <n v="0"/>
    <n v="0"/>
    <n v="0"/>
    <s v="NA"/>
    <s v="NA"/>
    <n v="12"/>
    <x v="2"/>
    <s v="WD"/>
    <s v="Normal"/>
    <x v="647"/>
  </r>
  <r>
    <n v="1421"/>
    <n v="60"/>
    <x v="0"/>
    <n v="90"/>
    <n v="11700"/>
    <s v="Pave"/>
    <s v="Reg"/>
    <s v="Lvl"/>
    <s v="AllPub"/>
    <s v="Corner"/>
    <x v="6"/>
    <s v="Norm"/>
    <x v="0"/>
    <s v="2Story"/>
    <n v="6"/>
    <x v="21"/>
    <n v="1968"/>
    <s v="Gable"/>
    <s v="CompShg"/>
    <s v="HdBoard"/>
    <s v="TA"/>
    <s v="CBlock"/>
    <s v="TA"/>
    <s v="No"/>
    <n v="708"/>
    <s v="Gd"/>
    <s v="Y"/>
    <n v="1416"/>
    <n v="0"/>
    <n v="2.2999999999999998"/>
    <n v="3"/>
    <n v="1"/>
    <s v="TA"/>
    <n v="7"/>
    <n v="1"/>
    <s v="TA"/>
    <s v="Attchd"/>
    <s v="RFn"/>
    <n v="2"/>
    <n v="776"/>
    <s v="TA"/>
    <s v="Y"/>
    <n v="0"/>
    <n v="169"/>
    <n v="0"/>
    <n v="119"/>
    <n v="0"/>
    <n v="0"/>
    <s v="NA"/>
    <s v="NA"/>
    <n v="5"/>
    <x v="2"/>
    <s v="WD"/>
    <s v="Normal"/>
    <x v="31"/>
  </r>
  <r>
    <n v="1422"/>
    <n v="120"/>
    <x v="0"/>
    <n v="53"/>
    <n v="4043"/>
    <s v="Pave"/>
    <s v="Reg"/>
    <s v="Lvl"/>
    <s v="AllPub"/>
    <s v="Inside"/>
    <x v="20"/>
    <s v="Norm"/>
    <x v="3"/>
    <s v="1Story"/>
    <n v="6"/>
    <x v="54"/>
    <n v="1977"/>
    <s v="Gable"/>
    <s v="CompShg"/>
    <s v="Plywood"/>
    <s v="TA"/>
    <s v="CBlock"/>
    <s v="Gd"/>
    <s v="No"/>
    <n v="1069"/>
    <s v="TA"/>
    <s v="Y"/>
    <n v="1069"/>
    <n v="0"/>
    <n v="2"/>
    <n v="2"/>
    <n v="1"/>
    <s v="TA"/>
    <n v="4"/>
    <n v="1"/>
    <s v="Fa"/>
    <s v="Attchd"/>
    <s v="RFn"/>
    <n v="2"/>
    <n v="440"/>
    <s v="TA"/>
    <s v="Y"/>
    <n v="0"/>
    <n v="55"/>
    <n v="0"/>
    <n v="165"/>
    <n v="0"/>
    <n v="0"/>
    <s v="NA"/>
    <s v="NA"/>
    <n v="7"/>
    <x v="4"/>
    <s v="WD"/>
    <s v="Normal"/>
    <x v="136"/>
  </r>
  <r>
    <n v="1423"/>
    <n v="120"/>
    <x v="1"/>
    <n v="37"/>
    <n v="4435"/>
    <s v="Pave"/>
    <s v="Reg"/>
    <s v="Lvl"/>
    <s v="AllPub"/>
    <s v="Inside"/>
    <x v="0"/>
    <s v="Norm"/>
    <x v="3"/>
    <s v="1Story"/>
    <n v="6"/>
    <x v="0"/>
    <n v="2003"/>
    <s v="Gable"/>
    <s v="CompShg"/>
    <s v="VinylSd"/>
    <s v="Gd"/>
    <s v="PConc"/>
    <s v="Gd"/>
    <s v="Av"/>
    <n v="848"/>
    <s v="Ex"/>
    <s v="Y"/>
    <n v="848"/>
    <n v="1"/>
    <n v="1"/>
    <n v="1"/>
    <n v="1"/>
    <s v="Gd"/>
    <n v="3"/>
    <n v="0"/>
    <s v="NA"/>
    <s v="Attchd"/>
    <s v="Fin"/>
    <n v="2"/>
    <n v="420"/>
    <s v="TA"/>
    <s v="Y"/>
    <n v="140"/>
    <n v="0"/>
    <n v="0"/>
    <n v="0"/>
    <n v="0"/>
    <n v="0"/>
    <s v="NA"/>
    <s v="NA"/>
    <n v="3"/>
    <x v="0"/>
    <s v="WD"/>
    <s v="Normal"/>
    <x v="73"/>
  </r>
  <r>
    <n v="1424"/>
    <n v="80"/>
    <x v="0"/>
    <s v="NA"/>
    <n v="19690"/>
    <s v="Pave"/>
    <s v="IR1"/>
    <s v="Lvl"/>
    <s v="AllPub"/>
    <s v="CulDSac"/>
    <x v="15"/>
    <s v="Norm"/>
    <x v="0"/>
    <s v="SLvl"/>
    <n v="6"/>
    <x v="27"/>
    <n v="1966"/>
    <s v="Flat"/>
    <s v="Tar&amp;Grv"/>
    <s v="Plywood"/>
    <s v="Gd"/>
    <s v="CBlock"/>
    <s v="Gd"/>
    <s v="Av"/>
    <n v="697"/>
    <s v="TA"/>
    <s v="Y"/>
    <n v="2201"/>
    <n v="0"/>
    <n v="2"/>
    <n v="4"/>
    <n v="1"/>
    <s v="Gd"/>
    <n v="8"/>
    <n v="1"/>
    <s v="Gd"/>
    <s v="Attchd"/>
    <s v="Unf"/>
    <n v="2"/>
    <n v="432"/>
    <s v="Gd"/>
    <s v="Y"/>
    <n v="586"/>
    <n v="236"/>
    <n v="0"/>
    <n v="0"/>
    <n v="0"/>
    <n v="738"/>
    <s v="Gd"/>
    <s v="GdPrv"/>
    <n v="8"/>
    <x v="2"/>
    <s v="WD"/>
    <s v="Alloca"/>
    <x v="648"/>
  </r>
  <r>
    <n v="1425"/>
    <n v="20"/>
    <x v="0"/>
    <s v="NA"/>
    <n v="9503"/>
    <s v="Pave"/>
    <s v="Reg"/>
    <s v="Lvl"/>
    <s v="AllPub"/>
    <s v="Inside"/>
    <x v="11"/>
    <s v="Norm"/>
    <x v="0"/>
    <s v="1Story"/>
    <n v="5"/>
    <x v="18"/>
    <n v="1983"/>
    <s v="Hip"/>
    <s v="CompShg"/>
    <s v="HdBoard"/>
    <s v="TA"/>
    <s v="CBlock"/>
    <s v="TA"/>
    <s v="No"/>
    <n v="1024"/>
    <s v="TA"/>
    <s v="Y"/>
    <n v="1344"/>
    <n v="1"/>
    <n v="1"/>
    <n v="2"/>
    <n v="1"/>
    <s v="TA"/>
    <n v="6"/>
    <n v="1"/>
    <s v="TA"/>
    <s v="Detchd"/>
    <s v="Unf"/>
    <n v="1"/>
    <n v="484"/>
    <s v="TA"/>
    <s v="Y"/>
    <n v="316"/>
    <n v="28"/>
    <n v="0"/>
    <n v="0"/>
    <n v="0"/>
    <n v="0"/>
    <s v="NA"/>
    <s v="GdWo"/>
    <n v="6"/>
    <x v="1"/>
    <s v="WD"/>
    <s v="Normal"/>
    <x v="12"/>
  </r>
  <r>
    <n v="1426"/>
    <n v="20"/>
    <x v="0"/>
    <n v="80"/>
    <n v="10721"/>
    <s v="Pave"/>
    <s v="IR1"/>
    <s v="Lvl"/>
    <s v="AllPub"/>
    <s v="Inside"/>
    <x v="11"/>
    <s v="Norm"/>
    <x v="0"/>
    <s v="1Story"/>
    <n v="6"/>
    <x v="28"/>
    <n v="1959"/>
    <s v="Hip"/>
    <s v="CompShg"/>
    <s v="HdBoard"/>
    <s v="Gd"/>
    <s v="CBlock"/>
    <s v="TA"/>
    <s v="No"/>
    <n v="1252"/>
    <s v="Ex"/>
    <s v="Y"/>
    <n v="1252"/>
    <n v="0"/>
    <n v="1"/>
    <n v="3"/>
    <n v="1"/>
    <s v="Gd"/>
    <n v="7"/>
    <n v="0"/>
    <s v="NA"/>
    <s v="Detchd"/>
    <s v="Unf"/>
    <n v="2"/>
    <n v="528"/>
    <s v="TA"/>
    <s v="Y"/>
    <n v="0"/>
    <n v="39"/>
    <n v="0"/>
    <n v="0"/>
    <n v="0"/>
    <n v="0"/>
    <s v="NA"/>
    <s v="NA"/>
    <n v="10"/>
    <x v="0"/>
    <s v="WD"/>
    <s v="Normal"/>
    <x v="289"/>
  </r>
  <r>
    <n v="1427"/>
    <n v="60"/>
    <x v="0"/>
    <n v="81"/>
    <n v="10944"/>
    <s v="Pave"/>
    <s v="IR1"/>
    <s v="Lvl"/>
    <s v="AllPub"/>
    <s v="Inside"/>
    <x v="3"/>
    <s v="Norm"/>
    <x v="0"/>
    <s v="2Story"/>
    <n v="7"/>
    <x v="29"/>
    <n v="1994"/>
    <s v="Gable"/>
    <s v="CompShg"/>
    <s v="VinylSd"/>
    <s v="Gd"/>
    <s v="PConc"/>
    <s v="Gd"/>
    <s v="No"/>
    <n v="1223"/>
    <s v="Ex"/>
    <s v="Y"/>
    <n v="2127"/>
    <n v="1"/>
    <n v="2.2999999999999998"/>
    <n v="3"/>
    <n v="1"/>
    <s v="Gd"/>
    <n v="5"/>
    <n v="2"/>
    <s v="TA"/>
    <s v="Attchd"/>
    <s v="RFn"/>
    <n v="2"/>
    <n v="525"/>
    <s v="TA"/>
    <s v="Y"/>
    <n v="171"/>
    <n v="132"/>
    <n v="0"/>
    <n v="0"/>
    <n v="0"/>
    <n v="0"/>
    <s v="NA"/>
    <s v="NA"/>
    <n v="8"/>
    <x v="0"/>
    <s v="WD"/>
    <s v="Normal"/>
    <x v="473"/>
  </r>
  <r>
    <n v="1428"/>
    <n v="50"/>
    <x v="0"/>
    <n v="60"/>
    <n v="10930"/>
    <s v="Pave"/>
    <s v="Reg"/>
    <s v="Bnk"/>
    <s v="AllPub"/>
    <s v="Inside"/>
    <x v="11"/>
    <s v="Artery"/>
    <x v="0"/>
    <s v="1.5Fin"/>
    <n v="5"/>
    <x v="43"/>
    <n v="1950"/>
    <s v="Gable"/>
    <s v="CompShg"/>
    <s v="MetalSd"/>
    <s v="TA"/>
    <s v="CBlock"/>
    <s v="TA"/>
    <s v="No"/>
    <n v="913"/>
    <s v="TA"/>
    <s v="Y"/>
    <n v="1558"/>
    <n v="1"/>
    <n v="1.3"/>
    <n v="3"/>
    <n v="1"/>
    <s v="TA"/>
    <n v="6"/>
    <n v="1"/>
    <s v="TA"/>
    <s v="Attchd"/>
    <s v="Unf"/>
    <n v="1"/>
    <n v="288"/>
    <s v="TA"/>
    <s v="Y"/>
    <n v="0"/>
    <n v="0"/>
    <n v="0"/>
    <n v="0"/>
    <n v="0"/>
    <n v="0"/>
    <s v="NA"/>
    <s v="NA"/>
    <n v="4"/>
    <x v="0"/>
    <s v="WD"/>
    <s v="Normal"/>
    <x v="3"/>
  </r>
  <r>
    <n v="1429"/>
    <n v="30"/>
    <x v="1"/>
    <n v="60"/>
    <n v="7200"/>
    <s v="Pave"/>
    <s v="Reg"/>
    <s v="Lvl"/>
    <s v="AllPub"/>
    <s v="Corner"/>
    <x v="7"/>
    <s v="Norm"/>
    <x v="0"/>
    <s v="1Story"/>
    <n v="5"/>
    <x v="70"/>
    <n v="1992"/>
    <s v="Gable"/>
    <s v="CompShg"/>
    <s v="MetalSd"/>
    <s v="TA"/>
    <s v="CBlock"/>
    <s v="TA"/>
    <s v="No"/>
    <n v="788"/>
    <s v="TA"/>
    <s v="Y"/>
    <n v="804"/>
    <n v="1"/>
    <n v="1"/>
    <n v="2"/>
    <n v="1"/>
    <s v="Gd"/>
    <n v="4"/>
    <n v="2"/>
    <s v="Gd"/>
    <s v="Attchd"/>
    <s v="Unf"/>
    <n v="1"/>
    <n v="240"/>
    <s v="TA"/>
    <s v="Y"/>
    <n v="0"/>
    <n v="0"/>
    <n v="154"/>
    <n v="0"/>
    <n v="0"/>
    <n v="0"/>
    <s v="NA"/>
    <s v="MnPrv"/>
    <n v="2"/>
    <x v="4"/>
    <s v="WD"/>
    <s v="Abnorml"/>
    <x v="239"/>
  </r>
  <r>
    <n v="1430"/>
    <n v="20"/>
    <x v="0"/>
    <s v="NA"/>
    <n v="12546"/>
    <s v="Pave"/>
    <s v="IR1"/>
    <s v="Lvl"/>
    <s v="AllPub"/>
    <s v="Corner"/>
    <x v="6"/>
    <s v="Norm"/>
    <x v="0"/>
    <s v="1Story"/>
    <n v="6"/>
    <x v="38"/>
    <n v="1981"/>
    <s v="Gable"/>
    <s v="CompShg"/>
    <s v="MetalSd"/>
    <s v="Gd"/>
    <s v="CBlock"/>
    <s v="Gd"/>
    <s v="No"/>
    <n v="1440"/>
    <s v="Ex"/>
    <s v="Y"/>
    <n v="1440"/>
    <n v="0"/>
    <n v="2"/>
    <n v="3"/>
    <n v="1"/>
    <s v="Gd"/>
    <n v="7"/>
    <n v="1"/>
    <s v="TA"/>
    <s v="Attchd"/>
    <s v="Fin"/>
    <n v="2"/>
    <n v="467"/>
    <s v="TA"/>
    <s v="Y"/>
    <n v="0"/>
    <n v="0"/>
    <n v="99"/>
    <n v="0"/>
    <n v="0"/>
    <n v="0"/>
    <s v="NA"/>
    <s v="NA"/>
    <n v="4"/>
    <x v="1"/>
    <s v="WD"/>
    <s v="Normal"/>
    <x v="649"/>
  </r>
  <r>
    <n v="1431"/>
    <n v="60"/>
    <x v="0"/>
    <n v="60"/>
    <n v="21930"/>
    <s v="Pave"/>
    <s v="IR3"/>
    <s v="Lvl"/>
    <s v="AllPub"/>
    <s v="Inside"/>
    <x v="17"/>
    <s v="RRAn"/>
    <x v="0"/>
    <s v="2Story"/>
    <n v="5"/>
    <x v="11"/>
    <n v="2005"/>
    <s v="Gable"/>
    <s v="CompShg"/>
    <s v="VinylSd"/>
    <s v="Gd"/>
    <s v="PConc"/>
    <s v="Gd"/>
    <s v="Av"/>
    <n v="732"/>
    <s v="Ex"/>
    <s v="Y"/>
    <n v="1838"/>
    <n v="0"/>
    <n v="2.2999999999999998"/>
    <n v="4"/>
    <n v="1"/>
    <s v="TA"/>
    <n v="7"/>
    <n v="1"/>
    <s v="Gd"/>
    <s v="BuiltIn"/>
    <s v="Fin"/>
    <n v="2"/>
    <n v="372"/>
    <s v="TA"/>
    <s v="Y"/>
    <n v="100"/>
    <n v="40"/>
    <n v="0"/>
    <n v="0"/>
    <n v="0"/>
    <n v="0"/>
    <s v="NA"/>
    <s v="NA"/>
    <n v="7"/>
    <x v="2"/>
    <s v="WD"/>
    <s v="Normal"/>
    <x v="650"/>
  </r>
  <r>
    <n v="1432"/>
    <n v="120"/>
    <x v="0"/>
    <s v="NA"/>
    <n v="4928"/>
    <s v="Pave"/>
    <s v="IR1"/>
    <s v="Lvl"/>
    <s v="AllPub"/>
    <s v="Inside"/>
    <x v="20"/>
    <s v="Norm"/>
    <x v="3"/>
    <s v="1Story"/>
    <n v="6"/>
    <x v="1"/>
    <n v="1976"/>
    <s v="Gable"/>
    <s v="CompShg"/>
    <s v="Plywood"/>
    <s v="TA"/>
    <s v="CBlock"/>
    <s v="Gd"/>
    <s v="No"/>
    <n v="958"/>
    <s v="TA"/>
    <s v="Y"/>
    <n v="958"/>
    <n v="0"/>
    <n v="2"/>
    <n v="2"/>
    <n v="1"/>
    <s v="TA"/>
    <n v="5"/>
    <n v="0"/>
    <s v="NA"/>
    <s v="Attchd"/>
    <s v="RFn"/>
    <n v="2"/>
    <n v="440"/>
    <s v="TA"/>
    <s v="Y"/>
    <n v="0"/>
    <n v="60"/>
    <n v="0"/>
    <n v="0"/>
    <n v="0"/>
    <n v="0"/>
    <s v="NA"/>
    <s v="NA"/>
    <n v="10"/>
    <x v="3"/>
    <s v="WD"/>
    <s v="Normal"/>
    <x v="651"/>
  </r>
  <r>
    <n v="1433"/>
    <n v="30"/>
    <x v="0"/>
    <n v="60"/>
    <n v="10800"/>
    <s v="Pave"/>
    <s v="Reg"/>
    <s v="Lvl"/>
    <s v="AllPub"/>
    <s v="Inside"/>
    <x v="7"/>
    <s v="Norm"/>
    <x v="0"/>
    <s v="1Story"/>
    <n v="4"/>
    <x v="25"/>
    <n v="2007"/>
    <s v="Gable"/>
    <s v="CompShg"/>
    <s v="Wd Sdng"/>
    <s v="TA"/>
    <s v="BrkTil"/>
    <s v="TA"/>
    <s v="No"/>
    <n v="656"/>
    <s v="TA"/>
    <s v="Y"/>
    <n v="968"/>
    <n v="0"/>
    <n v="2"/>
    <n v="4"/>
    <n v="1"/>
    <s v="TA"/>
    <n v="5"/>
    <n v="0"/>
    <s v="NA"/>
    <s v="Detchd"/>
    <s v="Unf"/>
    <n v="1"/>
    <n v="216"/>
    <s v="Fa"/>
    <s v="Y"/>
    <n v="0"/>
    <n v="0"/>
    <n v="0"/>
    <n v="0"/>
    <n v="0"/>
    <n v="0"/>
    <s v="NA"/>
    <s v="NA"/>
    <n v="8"/>
    <x v="1"/>
    <s v="WD"/>
    <s v="Normal"/>
    <x v="652"/>
  </r>
  <r>
    <n v="1434"/>
    <n v="60"/>
    <x v="0"/>
    <n v="93"/>
    <n v="10261"/>
    <s v="Pave"/>
    <s v="IR1"/>
    <s v="Lvl"/>
    <s v="AllPub"/>
    <s v="Inside"/>
    <x v="17"/>
    <s v="Norm"/>
    <x v="0"/>
    <s v="2Story"/>
    <n v="6"/>
    <x v="4"/>
    <n v="2000"/>
    <s v="Gable"/>
    <s v="CompShg"/>
    <s v="VinylSd"/>
    <s v="TA"/>
    <s v="PConc"/>
    <s v="Gd"/>
    <s v="No"/>
    <n v="936"/>
    <s v="Ex"/>
    <s v="Y"/>
    <n v="1792"/>
    <n v="1"/>
    <n v="2.2999999999999998"/>
    <n v="3"/>
    <n v="1"/>
    <s v="TA"/>
    <n v="8"/>
    <n v="1"/>
    <s v="TA"/>
    <s v="Attchd"/>
    <s v="Fin"/>
    <n v="2"/>
    <n v="451"/>
    <s v="TA"/>
    <s v="Y"/>
    <n v="0"/>
    <n v="0"/>
    <n v="0"/>
    <n v="0"/>
    <n v="0"/>
    <n v="0"/>
    <s v="NA"/>
    <s v="NA"/>
    <n v="5"/>
    <x v="0"/>
    <s v="WD"/>
    <s v="Normal"/>
    <x v="607"/>
  </r>
  <r>
    <n v="1435"/>
    <n v="20"/>
    <x v="0"/>
    <n v="80"/>
    <n v="17400"/>
    <s v="Pave"/>
    <s v="Reg"/>
    <s v="Low"/>
    <s v="AllPub"/>
    <s v="Inside"/>
    <x v="4"/>
    <s v="Norm"/>
    <x v="0"/>
    <s v="1Story"/>
    <n v="5"/>
    <x v="54"/>
    <n v="1977"/>
    <s v="Gable"/>
    <s v="CompShg"/>
    <s v="BrkFace"/>
    <s v="TA"/>
    <s v="CBlock"/>
    <s v="TA"/>
    <s v="No"/>
    <n v="1126"/>
    <s v="Fa"/>
    <s v="Y"/>
    <n v="1126"/>
    <n v="1"/>
    <n v="2"/>
    <n v="3"/>
    <n v="1"/>
    <s v="TA"/>
    <n v="5"/>
    <n v="1"/>
    <s v="Gd"/>
    <s v="Attchd"/>
    <s v="RFn"/>
    <n v="2"/>
    <n v="484"/>
    <s v="TA"/>
    <s v="P"/>
    <n v="295"/>
    <n v="41"/>
    <n v="0"/>
    <n v="0"/>
    <n v="0"/>
    <n v="0"/>
    <s v="NA"/>
    <s v="NA"/>
    <n v="5"/>
    <x v="2"/>
    <s v="WD"/>
    <s v="Normal"/>
    <x v="39"/>
  </r>
  <r>
    <n v="1436"/>
    <n v="20"/>
    <x v="0"/>
    <n v="80"/>
    <n v="8400"/>
    <s v="Pave"/>
    <s v="Reg"/>
    <s v="Lvl"/>
    <s v="AllPub"/>
    <s v="Inside"/>
    <x v="11"/>
    <s v="Norm"/>
    <x v="0"/>
    <s v="1Story"/>
    <n v="6"/>
    <x v="12"/>
    <n v="2005"/>
    <s v="Gable"/>
    <s v="CompShg"/>
    <s v="Wd Sdng"/>
    <s v="Gd"/>
    <s v="CBlock"/>
    <s v="TA"/>
    <s v="No"/>
    <n v="1319"/>
    <s v="TA"/>
    <s v="Y"/>
    <n v="1537"/>
    <n v="1"/>
    <n v="1.3"/>
    <n v="3"/>
    <n v="1"/>
    <s v="Gd"/>
    <n v="7"/>
    <n v="1"/>
    <s v="Gd"/>
    <s v="Attchd"/>
    <s v="RFn"/>
    <n v="2"/>
    <n v="462"/>
    <s v="TA"/>
    <s v="Y"/>
    <n v="0"/>
    <n v="36"/>
    <n v="0"/>
    <n v="0"/>
    <n v="0"/>
    <n v="0"/>
    <s v="NA"/>
    <s v="GdPrv"/>
    <n v="7"/>
    <x v="0"/>
    <s v="COD"/>
    <s v="Abnorml"/>
    <x v="80"/>
  </r>
  <r>
    <n v="1437"/>
    <n v="20"/>
    <x v="0"/>
    <n v="60"/>
    <n v="9000"/>
    <s v="Pave"/>
    <s v="Reg"/>
    <s v="Lvl"/>
    <s v="AllPub"/>
    <s v="FR2"/>
    <x v="11"/>
    <s v="Norm"/>
    <x v="0"/>
    <s v="1Story"/>
    <n v="4"/>
    <x v="63"/>
    <n v="1971"/>
    <s v="Gable"/>
    <s v="CompShg"/>
    <s v="HdBoard"/>
    <s v="TA"/>
    <s v="PConc"/>
    <s v="TA"/>
    <s v="No"/>
    <n v="864"/>
    <s v="TA"/>
    <s v="Y"/>
    <n v="864"/>
    <n v="0"/>
    <n v="1"/>
    <n v="3"/>
    <n v="1"/>
    <s v="TA"/>
    <n v="5"/>
    <n v="0"/>
    <s v="NA"/>
    <s v="Detchd"/>
    <s v="Unf"/>
    <n v="2"/>
    <n v="528"/>
    <s v="TA"/>
    <s v="Y"/>
    <n v="0"/>
    <n v="0"/>
    <n v="0"/>
    <n v="0"/>
    <n v="0"/>
    <n v="0"/>
    <s v="NA"/>
    <s v="GdWo"/>
    <n v="5"/>
    <x v="1"/>
    <s v="WD"/>
    <s v="Normal"/>
    <x v="200"/>
  </r>
  <r>
    <n v="1438"/>
    <n v="20"/>
    <x v="0"/>
    <n v="96"/>
    <n v="12444"/>
    <s v="Pave"/>
    <s v="Reg"/>
    <s v="Lvl"/>
    <s v="AllPub"/>
    <s v="FR2"/>
    <x v="10"/>
    <s v="Norm"/>
    <x v="0"/>
    <s v="1Story"/>
    <n v="8"/>
    <x v="74"/>
    <n v="2008"/>
    <s v="Hip"/>
    <s v="CompShg"/>
    <s v="VinylSd"/>
    <s v="Ex"/>
    <s v="PConc"/>
    <s v="Ex"/>
    <s v="Av"/>
    <n v="1932"/>
    <s v="Ex"/>
    <s v="Y"/>
    <n v="1932"/>
    <n v="1"/>
    <n v="2"/>
    <n v="2"/>
    <n v="1"/>
    <s v="Ex"/>
    <n v="7"/>
    <n v="1"/>
    <s v="Gd"/>
    <s v="Attchd"/>
    <s v="Fin"/>
    <n v="3"/>
    <n v="774"/>
    <s v="TA"/>
    <s v="Y"/>
    <n v="0"/>
    <n v="66"/>
    <n v="0"/>
    <n v="0"/>
    <n v="304"/>
    <n v="0"/>
    <s v="NA"/>
    <s v="NA"/>
    <n v="11"/>
    <x v="0"/>
    <s v="New"/>
    <s v="Partial"/>
    <x v="653"/>
  </r>
  <r>
    <n v="1439"/>
    <n v="20"/>
    <x v="1"/>
    <n v="90"/>
    <n v="7407"/>
    <s v="Pave"/>
    <s v="Reg"/>
    <s v="Lvl"/>
    <s v="AllPub"/>
    <s v="Inside"/>
    <x v="7"/>
    <s v="Artery"/>
    <x v="0"/>
    <s v="1Story"/>
    <n v="6"/>
    <x v="24"/>
    <n v="1996"/>
    <s v="Gable"/>
    <s v="CompShg"/>
    <s v="MetalSd"/>
    <s v="TA"/>
    <s v="CBlock"/>
    <s v="TA"/>
    <s v="No"/>
    <n v="912"/>
    <s v="TA"/>
    <s v="Y"/>
    <n v="1236"/>
    <n v="1"/>
    <n v="1"/>
    <n v="2"/>
    <n v="1"/>
    <s v="TA"/>
    <n v="6"/>
    <n v="0"/>
    <s v="NA"/>
    <s v="Attchd"/>
    <s v="Unf"/>
    <n v="2"/>
    <n v="923"/>
    <s v="TA"/>
    <s v="Y"/>
    <n v="0"/>
    <n v="158"/>
    <n v="158"/>
    <n v="0"/>
    <n v="0"/>
    <n v="0"/>
    <s v="NA"/>
    <s v="MnPrv"/>
    <n v="4"/>
    <x v="4"/>
    <s v="WD"/>
    <s v="Normal"/>
    <x v="654"/>
  </r>
  <r>
    <n v="1440"/>
    <n v="60"/>
    <x v="0"/>
    <n v="80"/>
    <n v="11584"/>
    <s v="Pave"/>
    <s v="Reg"/>
    <s v="Lvl"/>
    <s v="AllPub"/>
    <s v="Inside"/>
    <x v="6"/>
    <s v="Norm"/>
    <x v="0"/>
    <s v="SLvl"/>
    <n v="7"/>
    <x v="56"/>
    <n v="1979"/>
    <s v="Hip"/>
    <s v="CompShg"/>
    <s v="HdBoard"/>
    <s v="TA"/>
    <s v="CBlock"/>
    <s v="TA"/>
    <s v="No"/>
    <n v="539"/>
    <s v="TA"/>
    <s v="Y"/>
    <n v="1725"/>
    <n v="0"/>
    <n v="2.2999999999999998"/>
    <n v="3"/>
    <n v="1"/>
    <s v="TA"/>
    <n v="6"/>
    <n v="1"/>
    <s v="TA"/>
    <s v="Attchd"/>
    <s v="RFn"/>
    <n v="2"/>
    <n v="550"/>
    <s v="TA"/>
    <s v="Y"/>
    <n v="0"/>
    <n v="88"/>
    <n v="216"/>
    <n v="0"/>
    <n v="0"/>
    <n v="0"/>
    <s v="NA"/>
    <s v="NA"/>
    <n v="11"/>
    <x v="1"/>
    <s v="WD"/>
    <s v="Normal"/>
    <x v="531"/>
  </r>
  <r>
    <n v="1441"/>
    <n v="70"/>
    <x v="0"/>
    <n v="79"/>
    <n v="11526"/>
    <s v="Pave"/>
    <s v="IR1"/>
    <s v="Bnk"/>
    <s v="AllPub"/>
    <s v="Inside"/>
    <x v="2"/>
    <s v="Norm"/>
    <x v="0"/>
    <s v="2.5Fin"/>
    <n v="6"/>
    <x v="91"/>
    <n v="1994"/>
    <s v="Gable"/>
    <s v="CompShg"/>
    <s v="MetalSd"/>
    <s v="TA"/>
    <s v="BrkTil"/>
    <s v="Ex"/>
    <s v="No"/>
    <n v="588"/>
    <s v="Fa"/>
    <s v="Y"/>
    <n v="2555"/>
    <n v="0"/>
    <n v="2"/>
    <n v="3"/>
    <n v="1"/>
    <s v="TA"/>
    <n v="11"/>
    <n v="1"/>
    <s v="Gd"/>
    <s v="Detchd"/>
    <s v="Fin"/>
    <n v="2"/>
    <n v="672"/>
    <s v="TA"/>
    <s v="Y"/>
    <n v="431"/>
    <n v="0"/>
    <n v="0"/>
    <n v="0"/>
    <n v="0"/>
    <n v="0"/>
    <s v="NA"/>
    <s v="NA"/>
    <n v="9"/>
    <x v="0"/>
    <s v="WD"/>
    <s v="Normal"/>
    <x v="272"/>
  </r>
  <r>
    <n v="1442"/>
    <n v="120"/>
    <x v="1"/>
    <s v="NA"/>
    <n v="4426"/>
    <s v="Pave"/>
    <s v="Reg"/>
    <s v="Lvl"/>
    <s v="AllPub"/>
    <s v="Inside"/>
    <x v="0"/>
    <s v="Norm"/>
    <x v="3"/>
    <s v="1Story"/>
    <n v="6"/>
    <x v="6"/>
    <n v="2004"/>
    <s v="Gable"/>
    <s v="CompShg"/>
    <s v="VinylSd"/>
    <s v="Gd"/>
    <s v="PConc"/>
    <s v="Gd"/>
    <s v="Av"/>
    <n v="848"/>
    <s v="Ex"/>
    <s v="Y"/>
    <n v="848"/>
    <n v="1"/>
    <n v="1"/>
    <n v="1"/>
    <n v="1"/>
    <s v="Gd"/>
    <n v="3"/>
    <n v="1"/>
    <s v="TA"/>
    <s v="Attchd"/>
    <s v="RFn"/>
    <n v="2"/>
    <n v="420"/>
    <s v="TA"/>
    <s v="Y"/>
    <n v="149"/>
    <n v="0"/>
    <n v="0"/>
    <n v="0"/>
    <n v="0"/>
    <n v="0"/>
    <s v="NA"/>
    <s v="NA"/>
    <n v="5"/>
    <x v="0"/>
    <s v="WD"/>
    <s v="Normal"/>
    <x v="655"/>
  </r>
  <r>
    <n v="1443"/>
    <n v="60"/>
    <x v="3"/>
    <n v="85"/>
    <n v="11003"/>
    <s v="Pave"/>
    <s v="Reg"/>
    <s v="Lvl"/>
    <s v="AllPub"/>
    <s v="Inside"/>
    <x v="5"/>
    <s v="Norm"/>
    <x v="0"/>
    <s v="2Story"/>
    <n v="10"/>
    <x v="74"/>
    <n v="2008"/>
    <s v="Gable"/>
    <s v="CompShg"/>
    <s v="VinylSd"/>
    <s v="Ex"/>
    <s v="PConc"/>
    <s v="Ex"/>
    <s v="Av"/>
    <n v="1017"/>
    <s v="Ex"/>
    <s v="Y"/>
    <n v="2007"/>
    <n v="1"/>
    <n v="2.2999999999999998"/>
    <n v="3"/>
    <n v="1"/>
    <s v="Ex"/>
    <n v="10"/>
    <n v="1"/>
    <s v="Ex"/>
    <s v="Attchd"/>
    <s v="Fin"/>
    <n v="3"/>
    <n v="812"/>
    <s v="TA"/>
    <s v="Y"/>
    <n v="168"/>
    <n v="52"/>
    <n v="0"/>
    <n v="0"/>
    <n v="0"/>
    <n v="0"/>
    <s v="NA"/>
    <s v="NA"/>
    <n v="4"/>
    <x v="3"/>
    <s v="WD"/>
    <s v="Normal"/>
    <x v="546"/>
  </r>
  <r>
    <n v="1444"/>
    <n v="30"/>
    <x v="0"/>
    <s v="NA"/>
    <n v="8854"/>
    <s v="Pave"/>
    <s v="Reg"/>
    <s v="Lvl"/>
    <s v="AllPub"/>
    <s v="Inside"/>
    <x v="8"/>
    <s v="Norm"/>
    <x v="0"/>
    <s v="1.5Unf"/>
    <n v="6"/>
    <x v="77"/>
    <n v="1950"/>
    <s v="Gable"/>
    <s v="CompShg"/>
    <s v="Wd Sdng"/>
    <s v="TA"/>
    <s v="BrkTil"/>
    <s v="TA"/>
    <s v="No"/>
    <n v="952"/>
    <s v="Fa"/>
    <s v="N"/>
    <n v="952"/>
    <n v="0"/>
    <n v="1"/>
    <n v="2"/>
    <n v="1"/>
    <s v="Fa"/>
    <n v="4"/>
    <n v="1"/>
    <s v="Gd"/>
    <s v="Detchd"/>
    <s v="Unf"/>
    <n v="1"/>
    <n v="192"/>
    <s v="Fa"/>
    <s v="P"/>
    <n v="0"/>
    <n v="98"/>
    <n v="0"/>
    <n v="40"/>
    <n v="0"/>
    <n v="0"/>
    <s v="NA"/>
    <s v="NA"/>
    <n v="5"/>
    <x v="3"/>
    <s v="WD"/>
    <s v="Normal"/>
    <x v="656"/>
  </r>
  <r>
    <n v="1445"/>
    <n v="20"/>
    <x v="0"/>
    <n v="63"/>
    <n v="8500"/>
    <s v="Pave"/>
    <s v="Reg"/>
    <s v="Lvl"/>
    <s v="AllPub"/>
    <s v="FR2"/>
    <x v="0"/>
    <s v="Norm"/>
    <x v="0"/>
    <s v="1Story"/>
    <n v="7"/>
    <x v="6"/>
    <n v="2004"/>
    <s v="Gable"/>
    <s v="CompShg"/>
    <s v="VinylSd"/>
    <s v="Gd"/>
    <s v="PConc"/>
    <s v="Gd"/>
    <s v="Av"/>
    <n v="1422"/>
    <s v="Ex"/>
    <s v="Y"/>
    <n v="1422"/>
    <n v="0"/>
    <n v="2"/>
    <n v="3"/>
    <n v="1"/>
    <s v="Gd"/>
    <n v="7"/>
    <n v="0"/>
    <s v="NA"/>
    <s v="Attchd"/>
    <s v="RFn"/>
    <n v="2"/>
    <n v="626"/>
    <s v="TA"/>
    <s v="Y"/>
    <n v="192"/>
    <n v="60"/>
    <n v="0"/>
    <n v="0"/>
    <n v="0"/>
    <n v="0"/>
    <s v="NA"/>
    <s v="NA"/>
    <n v="11"/>
    <x v="1"/>
    <s v="WD"/>
    <s v="Normal"/>
    <x v="657"/>
  </r>
  <r>
    <n v="1446"/>
    <n v="85"/>
    <x v="0"/>
    <n v="70"/>
    <n v="8400"/>
    <s v="Pave"/>
    <s v="Reg"/>
    <s v="Lvl"/>
    <s v="AllPub"/>
    <s v="Inside"/>
    <x v="9"/>
    <s v="Norm"/>
    <x v="0"/>
    <s v="SFoyer"/>
    <n v="6"/>
    <x v="27"/>
    <n v="1966"/>
    <s v="Gable"/>
    <s v="CompShg"/>
    <s v="VinylSd"/>
    <s v="TA"/>
    <s v="CBlock"/>
    <s v="TA"/>
    <s v="Gd"/>
    <n v="814"/>
    <s v="Gd"/>
    <s v="Y"/>
    <n v="913"/>
    <n v="1"/>
    <n v="1"/>
    <n v="3"/>
    <n v="1"/>
    <s v="TA"/>
    <n v="6"/>
    <n v="0"/>
    <s v="NA"/>
    <s v="Detchd"/>
    <s v="Unf"/>
    <n v="1"/>
    <n v="240"/>
    <s v="TA"/>
    <s v="Y"/>
    <n v="0"/>
    <n v="0"/>
    <n v="252"/>
    <n v="0"/>
    <n v="0"/>
    <n v="0"/>
    <s v="NA"/>
    <s v="NA"/>
    <n v="5"/>
    <x v="1"/>
    <s v="WD"/>
    <s v="Normal"/>
    <x v="275"/>
  </r>
  <r>
    <n v="1447"/>
    <n v="20"/>
    <x v="0"/>
    <s v="NA"/>
    <n v="26142"/>
    <s v="Pave"/>
    <s v="IR1"/>
    <s v="Lvl"/>
    <s v="AllPub"/>
    <s v="CulDSac"/>
    <x v="4"/>
    <s v="Norm"/>
    <x v="0"/>
    <s v="1Story"/>
    <n v="5"/>
    <x v="12"/>
    <n v="1962"/>
    <s v="Gable"/>
    <s v="CompShg"/>
    <s v="HdBoard"/>
    <s v="TA"/>
    <s v="CBlock"/>
    <s v="TA"/>
    <s v="No"/>
    <n v="1188"/>
    <s v="TA"/>
    <s v="Y"/>
    <n v="1188"/>
    <n v="0"/>
    <n v="1"/>
    <n v="3"/>
    <n v="1"/>
    <s v="TA"/>
    <n v="6"/>
    <n v="0"/>
    <s v="NA"/>
    <s v="Attchd"/>
    <s v="Unf"/>
    <n v="1"/>
    <n v="312"/>
    <s v="TA"/>
    <s v="P"/>
    <n v="261"/>
    <n v="39"/>
    <n v="0"/>
    <n v="0"/>
    <n v="0"/>
    <n v="0"/>
    <s v="NA"/>
    <s v="NA"/>
    <n v="4"/>
    <x v="4"/>
    <s v="WD"/>
    <s v="Normal"/>
    <x v="471"/>
  </r>
  <r>
    <n v="1448"/>
    <n v="60"/>
    <x v="0"/>
    <n v="80"/>
    <n v="10000"/>
    <s v="Pave"/>
    <s v="Reg"/>
    <s v="Lvl"/>
    <s v="AllPub"/>
    <s v="Inside"/>
    <x v="0"/>
    <s v="Norm"/>
    <x v="0"/>
    <s v="2Story"/>
    <n v="8"/>
    <x v="49"/>
    <n v="1996"/>
    <s v="Gable"/>
    <s v="CompShg"/>
    <s v="VinylSd"/>
    <s v="Gd"/>
    <s v="PConc"/>
    <s v="Gd"/>
    <s v="No"/>
    <n v="1220"/>
    <s v="Ex"/>
    <s v="Y"/>
    <n v="2090"/>
    <n v="1"/>
    <n v="2.2999999999999998"/>
    <n v="3"/>
    <n v="1"/>
    <s v="Gd"/>
    <n v="8"/>
    <n v="1"/>
    <s v="TA"/>
    <s v="Attchd"/>
    <s v="RFn"/>
    <n v="2"/>
    <n v="556"/>
    <s v="TA"/>
    <s v="Y"/>
    <n v="0"/>
    <n v="65"/>
    <n v="0"/>
    <n v="0"/>
    <n v="0"/>
    <n v="0"/>
    <s v="NA"/>
    <s v="NA"/>
    <n v="12"/>
    <x v="1"/>
    <s v="WD"/>
    <s v="Normal"/>
    <x v="270"/>
  </r>
  <r>
    <n v="1449"/>
    <n v="50"/>
    <x v="0"/>
    <n v="70"/>
    <n v="11767"/>
    <s v="Pave"/>
    <s v="Reg"/>
    <s v="Lvl"/>
    <s v="AllPub"/>
    <s v="Inside"/>
    <x v="15"/>
    <s v="Norm"/>
    <x v="0"/>
    <s v="2Story"/>
    <n v="4"/>
    <x v="48"/>
    <n v="2000"/>
    <s v="Gable"/>
    <s v="CompShg"/>
    <s v="HdBoard"/>
    <s v="TA"/>
    <s v="CBlock"/>
    <s v="Fa"/>
    <s v="No"/>
    <n v="560"/>
    <s v="Gd"/>
    <s v="N"/>
    <n v="1346"/>
    <n v="0"/>
    <n v="1.3"/>
    <n v="2"/>
    <n v="1"/>
    <s v="TA"/>
    <n v="6"/>
    <n v="0"/>
    <s v="NA"/>
    <s v="Detchd"/>
    <s v="Unf"/>
    <n v="1"/>
    <n v="384"/>
    <s v="Fa"/>
    <s v="Y"/>
    <n v="168"/>
    <n v="24"/>
    <n v="0"/>
    <n v="0"/>
    <n v="0"/>
    <n v="0"/>
    <s v="NA"/>
    <s v="GdWo"/>
    <n v="5"/>
    <x v="1"/>
    <s v="WD"/>
    <s v="Normal"/>
    <x v="162"/>
  </r>
  <r>
    <n v="1450"/>
    <n v="180"/>
    <x v="1"/>
    <n v="21"/>
    <n v="1533"/>
    <s v="Pave"/>
    <s v="Reg"/>
    <s v="Lvl"/>
    <s v="AllPub"/>
    <s v="Inside"/>
    <x v="14"/>
    <s v="Norm"/>
    <x v="4"/>
    <s v="SFoyer"/>
    <n v="5"/>
    <x v="16"/>
    <n v="1970"/>
    <s v="Gable"/>
    <s v="CompShg"/>
    <s v="CmentBd"/>
    <s v="TA"/>
    <s v="CBlock"/>
    <s v="Gd"/>
    <s v="Av"/>
    <n v="630"/>
    <s v="Ex"/>
    <s v="Y"/>
    <n v="630"/>
    <n v="1"/>
    <n v="1"/>
    <n v="1"/>
    <n v="1"/>
    <s v="Ex"/>
    <n v="3"/>
    <n v="0"/>
    <s v="NA"/>
    <s v="NA"/>
    <s v="NA"/>
    <n v="0"/>
    <n v="0"/>
    <s v="NA"/>
    <s v="Y"/>
    <n v="0"/>
    <n v="0"/>
    <n v="0"/>
    <n v="0"/>
    <n v="0"/>
    <n v="0"/>
    <s v="NA"/>
    <s v="NA"/>
    <n v="8"/>
    <x v="2"/>
    <s v="WD"/>
    <s v="Abnorml"/>
    <x v="658"/>
  </r>
  <r>
    <n v="1451"/>
    <n v="90"/>
    <x v="0"/>
    <n v="60"/>
    <n v="9000"/>
    <s v="Pave"/>
    <s v="Reg"/>
    <s v="Lvl"/>
    <s v="AllPub"/>
    <s v="FR2"/>
    <x v="11"/>
    <s v="Norm"/>
    <x v="2"/>
    <s v="2Story"/>
    <n v="5"/>
    <x v="99"/>
    <n v="1974"/>
    <s v="Gable"/>
    <s v="CompShg"/>
    <s v="VinylSd"/>
    <s v="TA"/>
    <s v="CBlock"/>
    <s v="Gd"/>
    <s v="No"/>
    <n v="896"/>
    <s v="TA"/>
    <s v="Y"/>
    <n v="1792"/>
    <n v="0"/>
    <n v="2.6"/>
    <n v="4"/>
    <n v="2"/>
    <s v="TA"/>
    <n v="8"/>
    <n v="0"/>
    <s v="NA"/>
    <s v="NA"/>
    <s v="NA"/>
    <n v="0"/>
    <n v="0"/>
    <s v="NA"/>
    <s v="Y"/>
    <n v="32"/>
    <n v="45"/>
    <n v="0"/>
    <n v="0"/>
    <n v="0"/>
    <n v="0"/>
    <s v="NA"/>
    <s v="NA"/>
    <n v="9"/>
    <x v="3"/>
    <s v="WD"/>
    <s v="Normal"/>
    <x v="109"/>
  </r>
  <r>
    <n v="1452"/>
    <n v="20"/>
    <x v="0"/>
    <n v="78"/>
    <n v="9262"/>
    <s v="Pave"/>
    <s v="Reg"/>
    <s v="Lvl"/>
    <s v="AllPub"/>
    <s v="Inside"/>
    <x v="5"/>
    <s v="Norm"/>
    <x v="0"/>
    <s v="1Story"/>
    <n v="8"/>
    <x v="74"/>
    <n v="2009"/>
    <s v="Gable"/>
    <s v="CompShg"/>
    <s v="CmentBd"/>
    <s v="Gd"/>
    <s v="PConc"/>
    <s v="Gd"/>
    <s v="No"/>
    <n v="1573"/>
    <s v="Ex"/>
    <s v="Y"/>
    <n v="1578"/>
    <n v="0"/>
    <n v="2"/>
    <n v="3"/>
    <n v="1"/>
    <s v="Ex"/>
    <n v="7"/>
    <n v="1"/>
    <s v="Gd"/>
    <s v="Attchd"/>
    <s v="Fin"/>
    <n v="3"/>
    <n v="840"/>
    <s v="TA"/>
    <s v="Y"/>
    <n v="0"/>
    <n v="36"/>
    <n v="0"/>
    <n v="0"/>
    <n v="0"/>
    <n v="0"/>
    <s v="NA"/>
    <s v="NA"/>
    <n v="5"/>
    <x v="3"/>
    <s v="New"/>
    <s v="Partial"/>
    <x v="659"/>
  </r>
  <r>
    <n v="1453"/>
    <n v="180"/>
    <x v="1"/>
    <n v="35"/>
    <n v="3675"/>
    <s v="Pave"/>
    <s v="Reg"/>
    <s v="Lvl"/>
    <s v="AllPub"/>
    <s v="Inside"/>
    <x v="15"/>
    <s v="Norm"/>
    <x v="3"/>
    <s v="SLvl"/>
    <n v="5"/>
    <x v="11"/>
    <n v="2005"/>
    <s v="Gable"/>
    <s v="CompShg"/>
    <s v="VinylSd"/>
    <s v="TA"/>
    <s v="PConc"/>
    <s v="Gd"/>
    <s v="Gd"/>
    <n v="547"/>
    <s v="Gd"/>
    <s v="Y"/>
    <n v="1072"/>
    <n v="1"/>
    <n v="1"/>
    <n v="2"/>
    <n v="1"/>
    <s v="TA"/>
    <n v="5"/>
    <n v="0"/>
    <s v="NA"/>
    <s v="Basment"/>
    <s v="Fin"/>
    <n v="2"/>
    <n v="525"/>
    <s v="TA"/>
    <s v="Y"/>
    <n v="0"/>
    <n v="28"/>
    <n v="0"/>
    <n v="0"/>
    <n v="0"/>
    <n v="0"/>
    <s v="NA"/>
    <s v="NA"/>
    <n v="5"/>
    <x v="2"/>
    <s v="WD"/>
    <s v="Normal"/>
    <x v="35"/>
  </r>
  <r>
    <n v="1454"/>
    <n v="20"/>
    <x v="0"/>
    <n v="90"/>
    <n v="17217"/>
    <s v="Pave"/>
    <s v="Reg"/>
    <s v="Lvl"/>
    <s v="AllPub"/>
    <s v="Inside"/>
    <x v="4"/>
    <s v="Norm"/>
    <x v="0"/>
    <s v="1Story"/>
    <n v="5"/>
    <x v="13"/>
    <n v="2006"/>
    <s v="Gable"/>
    <s v="CompShg"/>
    <s v="VinylSd"/>
    <s v="TA"/>
    <s v="PConc"/>
    <s v="Gd"/>
    <s v="No"/>
    <n v="1140"/>
    <s v="Ex"/>
    <s v="Y"/>
    <n v="1140"/>
    <n v="0"/>
    <n v="1"/>
    <n v="3"/>
    <n v="1"/>
    <s v="TA"/>
    <n v="6"/>
    <n v="0"/>
    <s v="NA"/>
    <s v="NA"/>
    <s v="NA"/>
    <n v="0"/>
    <n v="0"/>
    <s v="NA"/>
    <s v="Y"/>
    <n v="36"/>
    <n v="56"/>
    <n v="0"/>
    <n v="0"/>
    <n v="0"/>
    <n v="0"/>
    <s v="NA"/>
    <s v="NA"/>
    <n v="7"/>
    <x v="2"/>
    <s v="WD"/>
    <s v="Abnorml"/>
    <x v="112"/>
  </r>
  <r>
    <n v="1455"/>
    <n v="20"/>
    <x v="3"/>
    <n v="62"/>
    <n v="7500"/>
    <s v="Pave"/>
    <s v="Reg"/>
    <s v="Lvl"/>
    <s v="AllPub"/>
    <s v="Inside"/>
    <x v="5"/>
    <s v="Norm"/>
    <x v="0"/>
    <s v="1Story"/>
    <n v="7"/>
    <x v="6"/>
    <n v="2005"/>
    <s v="Gable"/>
    <s v="CompShg"/>
    <s v="VinylSd"/>
    <s v="Gd"/>
    <s v="PConc"/>
    <s v="Gd"/>
    <s v="No"/>
    <n v="1221"/>
    <s v="Ex"/>
    <s v="Y"/>
    <n v="1221"/>
    <n v="1"/>
    <n v="2"/>
    <n v="2"/>
    <n v="1"/>
    <s v="Gd"/>
    <n v="6"/>
    <n v="0"/>
    <s v="NA"/>
    <s v="Attchd"/>
    <s v="RFn"/>
    <n v="2"/>
    <n v="400"/>
    <s v="TA"/>
    <s v="Y"/>
    <n v="0"/>
    <n v="113"/>
    <n v="0"/>
    <n v="0"/>
    <n v="0"/>
    <n v="0"/>
    <s v="NA"/>
    <s v="NA"/>
    <n v="10"/>
    <x v="3"/>
    <s v="WD"/>
    <s v="Normal"/>
    <x v="68"/>
  </r>
  <r>
    <n v="1456"/>
    <n v="60"/>
    <x v="0"/>
    <n v="62"/>
    <n v="7917"/>
    <s v="Pave"/>
    <s v="Reg"/>
    <s v="Lvl"/>
    <s v="AllPub"/>
    <s v="Inside"/>
    <x v="17"/>
    <s v="Norm"/>
    <x v="0"/>
    <s v="2Story"/>
    <n v="6"/>
    <x v="40"/>
    <n v="2000"/>
    <s v="Gable"/>
    <s v="CompShg"/>
    <s v="VinylSd"/>
    <s v="TA"/>
    <s v="PConc"/>
    <s v="Gd"/>
    <s v="No"/>
    <n v="953"/>
    <s v="Ex"/>
    <s v="Y"/>
    <n v="1647"/>
    <n v="0"/>
    <n v="2.2999999999999998"/>
    <n v="3"/>
    <n v="1"/>
    <s v="TA"/>
    <n v="7"/>
    <n v="1"/>
    <s v="TA"/>
    <s v="Attchd"/>
    <s v="RFn"/>
    <n v="2"/>
    <n v="460"/>
    <s v="TA"/>
    <s v="Y"/>
    <n v="0"/>
    <n v="40"/>
    <n v="0"/>
    <n v="0"/>
    <n v="0"/>
    <n v="0"/>
    <s v="NA"/>
    <s v="NA"/>
    <n v="8"/>
    <x v="1"/>
    <s v="WD"/>
    <s v="Normal"/>
    <x v="216"/>
  </r>
  <r>
    <n v="1457"/>
    <n v="20"/>
    <x v="0"/>
    <n v="85"/>
    <n v="13175"/>
    <s v="Pave"/>
    <s v="Reg"/>
    <s v="Lvl"/>
    <s v="AllPub"/>
    <s v="Inside"/>
    <x v="6"/>
    <s v="Norm"/>
    <x v="0"/>
    <s v="1Story"/>
    <n v="6"/>
    <x v="90"/>
    <n v="1988"/>
    <s v="Gable"/>
    <s v="CompShg"/>
    <s v="Plywood"/>
    <s v="TA"/>
    <s v="CBlock"/>
    <s v="Gd"/>
    <s v="No"/>
    <n v="1542"/>
    <s v="TA"/>
    <s v="Y"/>
    <n v="2073"/>
    <n v="1"/>
    <n v="2"/>
    <n v="3"/>
    <n v="1"/>
    <s v="TA"/>
    <n v="7"/>
    <n v="2"/>
    <s v="TA"/>
    <s v="Attchd"/>
    <s v="Unf"/>
    <n v="2"/>
    <n v="500"/>
    <s v="TA"/>
    <s v="Y"/>
    <n v="349"/>
    <n v="0"/>
    <n v="0"/>
    <n v="0"/>
    <n v="0"/>
    <n v="0"/>
    <s v="NA"/>
    <s v="MnPrv"/>
    <n v="2"/>
    <x v="4"/>
    <s v="WD"/>
    <s v="Normal"/>
    <x v="171"/>
  </r>
  <r>
    <n v="1458"/>
    <n v="70"/>
    <x v="0"/>
    <n v="66"/>
    <n v="9042"/>
    <s v="Pave"/>
    <s v="Reg"/>
    <s v="Lvl"/>
    <s v="AllPub"/>
    <s v="Inside"/>
    <x v="2"/>
    <s v="Norm"/>
    <x v="0"/>
    <s v="2Story"/>
    <n v="7"/>
    <x v="71"/>
    <n v="2006"/>
    <s v="Gable"/>
    <s v="CompShg"/>
    <s v="CmentBd"/>
    <s v="Ex"/>
    <s v="Stone"/>
    <s v="TA"/>
    <s v="No"/>
    <n v="1152"/>
    <s v="Ex"/>
    <s v="Y"/>
    <n v="2340"/>
    <n v="0"/>
    <n v="2"/>
    <n v="4"/>
    <n v="1"/>
    <s v="Gd"/>
    <n v="9"/>
    <n v="2"/>
    <s v="Gd"/>
    <s v="Attchd"/>
    <s v="RFn"/>
    <n v="1"/>
    <n v="252"/>
    <s v="TA"/>
    <s v="Y"/>
    <n v="0"/>
    <n v="60"/>
    <n v="0"/>
    <n v="0"/>
    <n v="0"/>
    <n v="0"/>
    <s v="NA"/>
    <s v="GdPrv"/>
    <n v="5"/>
    <x v="4"/>
    <s v="WD"/>
    <s v="Normal"/>
    <x v="660"/>
  </r>
  <r>
    <n v="1459"/>
    <n v="20"/>
    <x v="0"/>
    <n v="68"/>
    <n v="9717"/>
    <s v="Pave"/>
    <s v="Reg"/>
    <s v="Lvl"/>
    <s v="AllPub"/>
    <s v="Inside"/>
    <x v="11"/>
    <s v="Norm"/>
    <x v="0"/>
    <s v="1Story"/>
    <n v="5"/>
    <x v="52"/>
    <n v="1996"/>
    <s v="Hip"/>
    <s v="CompShg"/>
    <s v="MetalSd"/>
    <s v="TA"/>
    <s v="CBlock"/>
    <s v="TA"/>
    <s v="Mn"/>
    <n v="1078"/>
    <s v="Gd"/>
    <s v="Y"/>
    <n v="1078"/>
    <n v="1"/>
    <n v="1"/>
    <n v="2"/>
    <n v="1"/>
    <s v="Gd"/>
    <n v="5"/>
    <n v="0"/>
    <s v="NA"/>
    <s v="Attchd"/>
    <s v="Unf"/>
    <n v="1"/>
    <n v="240"/>
    <s v="TA"/>
    <s v="Y"/>
    <n v="366"/>
    <n v="0"/>
    <n v="112"/>
    <n v="0"/>
    <n v="0"/>
    <n v="0"/>
    <s v="NA"/>
    <s v="NA"/>
    <n v="4"/>
    <x v="4"/>
    <s v="WD"/>
    <s v="Normal"/>
    <x v="661"/>
  </r>
  <r>
    <n v="1460"/>
    <n v="20"/>
    <x v="0"/>
    <n v="75"/>
    <n v="9937"/>
    <s v="Pave"/>
    <s v="Reg"/>
    <s v="Lvl"/>
    <s v="AllPub"/>
    <s v="Inside"/>
    <x v="15"/>
    <s v="Norm"/>
    <x v="0"/>
    <s v="1Story"/>
    <n v="5"/>
    <x v="10"/>
    <n v="1965"/>
    <s v="Gable"/>
    <s v="CompShg"/>
    <s v="HdBoard"/>
    <s v="Gd"/>
    <s v="CBlock"/>
    <s v="TA"/>
    <s v="No"/>
    <n v="1256"/>
    <s v="Gd"/>
    <s v="Y"/>
    <n v="1256"/>
    <n v="1"/>
    <n v="1.3"/>
    <n v="3"/>
    <n v="1"/>
    <s v="TA"/>
    <n v="6"/>
    <n v="0"/>
    <s v="NA"/>
    <s v="Attchd"/>
    <s v="Fin"/>
    <n v="1"/>
    <n v="276"/>
    <s v="TA"/>
    <s v="Y"/>
    <n v="736"/>
    <n v="68"/>
    <n v="0"/>
    <n v="0"/>
    <n v="0"/>
    <n v="0"/>
    <s v="NA"/>
    <s v="NA"/>
    <n v="6"/>
    <x v="0"/>
    <s v="WD"/>
    <s v="Normal"/>
    <x v="66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2"/>
    <x v="12"/>
  </r>
  <r>
    <x v="13"/>
    <x v="13"/>
    <x v="13"/>
  </r>
  <r>
    <x v="14"/>
    <x v="14"/>
    <x v="14"/>
  </r>
  <r>
    <x v="15"/>
    <x v="15"/>
    <x v="15"/>
  </r>
  <r>
    <x v="16"/>
    <x v="2"/>
    <x v="16"/>
  </r>
  <r>
    <x v="17"/>
    <x v="16"/>
    <x v="17"/>
  </r>
  <r>
    <x v="18"/>
    <x v="17"/>
    <x v="18"/>
  </r>
  <r>
    <x v="19"/>
    <x v="18"/>
    <x v="19"/>
  </r>
  <r>
    <x v="20"/>
    <x v="19"/>
    <x v="20"/>
  </r>
  <r>
    <x v="21"/>
    <x v="20"/>
    <x v="21"/>
  </r>
  <r>
    <x v="22"/>
    <x v="21"/>
    <x v="22"/>
  </r>
  <r>
    <x v="23"/>
    <x v="22"/>
    <x v="23"/>
  </r>
  <r>
    <x v="24"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307E69-924A-4BE2-A9C7-3C1B3A9963BB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60:G76" firstHeaderRow="1" firstDataRow="2" firstDataCol="1"/>
  <pivotFields count="5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BldgType" fld="12" subtotal="count" baseField="12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3034B-9CE2-411F-B7E3-2282B5FBED8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S4:Y11" firstHeaderRow="1" firstDataRow="2" firstDataCol="1"/>
  <pivotFields count="5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name="YrSold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</pivotFields>
  <rowFields count="1">
    <field x="5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BldgType" fld="12" subtotal="count" baseField="12" baseItem="0"/>
  </dataField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421EE-5F84-46A2-B6C2-5B3C9AD6F92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G19" firstHeaderRow="1" firstDataRow="2" firstDataCol="1"/>
  <pivotFields count="5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BldgType" fld="12" subtotal="count" baseField="12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7A94B-8D9D-41D2-BF4B-A797E7122E7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30" firstHeaderRow="1" firstDataRow="2" firstDataCol="1"/>
  <pivotFields count="5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h="1" x="2"/>
        <item h="1" x="1"/>
        <item x="0"/>
        <item h="1" x="3"/>
        <item h="1" x="4"/>
        <item t="default"/>
      </items>
    </pivotField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1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1"/>
  </colFields>
  <colItems count="2">
    <i>
      <x v="2"/>
    </i>
    <i t="grand">
      <x/>
    </i>
  </colItems>
  <dataFields count="1">
    <dataField name="Sum of SalePrice" fld="54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B53D58-6627-4977-9CE0-71B10643029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5" firstHeaderRow="1" firstDataRow="2" firstDataCol="1"/>
  <pivotFields count="5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dataField="1" showAll="0"/>
  </pivotFields>
  <rowItems count="1">
    <i/>
  </rowItems>
  <colFields count="1">
    <field x="5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Price" fld="54" subtotal="average" baseField="51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2E853-1949-49D3-8A8E-B98010E978DB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A10" firstHeaderRow="1" firstDataRow="2" firstDataCol="1"/>
  <pivotFields count="55">
    <pivotField showAll="0"/>
    <pivotField showAll="0"/>
    <pivotField axis="axisRow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dataFields count="1">
    <dataField name="Average of SalePrice" fld="54" subtotal="average" baseField="2" baseItem="0"/>
  </dataFields>
  <chartFormats count="15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0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0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4"/>
          </reference>
        </references>
      </pivotArea>
    </chartFormat>
    <chartFormat chart="0" format="4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4"/>
          </reference>
        </references>
      </pivotArea>
    </chartFormat>
    <chartFormat chart="0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4"/>
          </reference>
        </references>
      </pivotArea>
    </chartFormat>
    <chartFormat chart="0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4"/>
          </reference>
        </references>
      </pivotArea>
    </chartFormat>
    <chartFormat chart="0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4"/>
          </reference>
        </references>
      </pivotArea>
    </chartFormat>
    <chartFormat chart="0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5"/>
          </reference>
        </references>
      </pivotArea>
    </chartFormat>
    <chartFormat chart="0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5"/>
          </reference>
        </references>
      </pivotArea>
    </chartFormat>
    <chartFormat chart="0" format="5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5"/>
          </reference>
        </references>
      </pivotArea>
    </chartFormat>
    <chartFormat chart="0" format="5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5"/>
          </reference>
        </references>
      </pivotArea>
    </chartFormat>
    <chartFormat chart="0" format="5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5"/>
          </reference>
        </references>
      </pivotArea>
    </chartFormat>
    <chartFormat chart="0" format="5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6"/>
          </reference>
        </references>
      </pivotArea>
    </chartFormat>
    <chartFormat chart="0" format="5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6"/>
          </reference>
        </references>
      </pivotArea>
    </chartFormat>
    <chartFormat chart="0" format="5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6"/>
          </reference>
        </references>
      </pivotArea>
    </chartFormat>
    <chartFormat chart="0" format="5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6"/>
          </reference>
        </references>
      </pivotArea>
    </chartFormat>
    <chartFormat chart="0" format="5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6"/>
          </reference>
        </references>
      </pivotArea>
    </chartFormat>
    <chartFormat chart="0" format="6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7"/>
          </reference>
        </references>
      </pivotArea>
    </chartFormat>
    <chartFormat chart="0" format="6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7"/>
          </reference>
        </references>
      </pivotArea>
    </chartFormat>
    <chartFormat chart="0" format="6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7"/>
          </reference>
        </references>
      </pivotArea>
    </chartFormat>
    <chartFormat chart="0" format="6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7"/>
          </reference>
        </references>
      </pivotArea>
    </chartFormat>
    <chartFormat chart="0" format="6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7"/>
          </reference>
        </references>
      </pivotArea>
    </chartFormat>
    <chartFormat chart="0" format="6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8"/>
          </reference>
        </references>
      </pivotArea>
    </chartFormat>
    <chartFormat chart="0" format="6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8"/>
          </reference>
        </references>
      </pivotArea>
    </chartFormat>
    <chartFormat chart="0" format="6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8"/>
          </reference>
        </references>
      </pivotArea>
    </chartFormat>
    <chartFormat chart="0" format="6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8"/>
          </reference>
        </references>
      </pivotArea>
    </chartFormat>
    <chartFormat chart="0" format="6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8"/>
          </reference>
        </references>
      </pivotArea>
    </chartFormat>
    <chartFormat chart="0" format="7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9"/>
          </reference>
        </references>
      </pivotArea>
    </chartFormat>
    <chartFormat chart="0" format="7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9"/>
          </reference>
        </references>
      </pivotArea>
    </chartFormat>
    <chartFormat chart="0" format="7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9"/>
          </reference>
        </references>
      </pivotArea>
    </chartFormat>
    <chartFormat chart="0" format="7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9"/>
          </reference>
        </references>
      </pivotArea>
    </chartFormat>
    <chartFormat chart="0" format="7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9"/>
          </reference>
        </references>
      </pivotArea>
    </chartFormat>
    <chartFormat chart="0" format="7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0"/>
          </reference>
        </references>
      </pivotArea>
    </chartFormat>
    <chartFormat chart="0" format="7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0"/>
          </reference>
        </references>
      </pivotArea>
    </chartFormat>
    <chartFormat chart="0" format="7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0"/>
          </reference>
        </references>
      </pivotArea>
    </chartFormat>
    <chartFormat chart="0" format="7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0"/>
          </reference>
        </references>
      </pivotArea>
    </chartFormat>
    <chartFormat chart="0" format="7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0"/>
          </reference>
        </references>
      </pivotArea>
    </chartFormat>
    <chartFormat chart="0" format="8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1"/>
          </reference>
        </references>
      </pivotArea>
    </chartFormat>
    <chartFormat chart="0" format="8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1"/>
          </reference>
        </references>
      </pivotArea>
    </chartFormat>
    <chartFormat chart="0" format="8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1"/>
          </reference>
        </references>
      </pivotArea>
    </chartFormat>
    <chartFormat chart="0" format="8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1"/>
          </reference>
        </references>
      </pivotArea>
    </chartFormat>
    <chartFormat chart="0" format="8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1"/>
          </reference>
        </references>
      </pivotArea>
    </chartFormat>
    <chartFormat chart="0" format="8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2"/>
          </reference>
        </references>
      </pivotArea>
    </chartFormat>
    <chartFormat chart="0" format="8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2"/>
          </reference>
        </references>
      </pivotArea>
    </chartFormat>
    <chartFormat chart="0" format="8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2"/>
          </reference>
        </references>
      </pivotArea>
    </chartFormat>
    <chartFormat chart="0" format="8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2"/>
          </reference>
        </references>
      </pivotArea>
    </chartFormat>
    <chartFormat chart="0" format="8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2"/>
          </reference>
        </references>
      </pivotArea>
    </chartFormat>
    <chartFormat chart="0" format="9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3"/>
          </reference>
        </references>
      </pivotArea>
    </chartFormat>
    <chartFormat chart="0" format="9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3"/>
          </reference>
        </references>
      </pivotArea>
    </chartFormat>
    <chartFormat chart="0" format="9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3"/>
          </reference>
        </references>
      </pivotArea>
    </chartFormat>
    <chartFormat chart="0" format="9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3"/>
          </reference>
        </references>
      </pivotArea>
    </chartFormat>
    <chartFormat chart="0" format="9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3"/>
          </reference>
        </references>
      </pivotArea>
    </chartFormat>
    <chartFormat chart="0" format="9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4"/>
          </reference>
        </references>
      </pivotArea>
    </chartFormat>
    <chartFormat chart="0" format="9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4"/>
          </reference>
        </references>
      </pivotArea>
    </chartFormat>
    <chartFormat chart="0" format="9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4"/>
          </reference>
        </references>
      </pivotArea>
    </chartFormat>
    <chartFormat chart="0" format="9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4"/>
          </reference>
        </references>
      </pivotArea>
    </chartFormat>
    <chartFormat chart="0" format="9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4"/>
          </reference>
        </references>
      </pivotArea>
    </chartFormat>
    <chartFormat chart="0" format="10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5"/>
          </reference>
        </references>
      </pivotArea>
    </chartFormat>
    <chartFormat chart="0" format="10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5"/>
          </reference>
        </references>
      </pivotArea>
    </chartFormat>
    <chartFormat chart="0" format="10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5"/>
          </reference>
        </references>
      </pivotArea>
    </chartFormat>
    <chartFormat chart="0" format="10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5"/>
          </reference>
        </references>
      </pivotArea>
    </chartFormat>
    <chartFormat chart="0" format="10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5"/>
          </reference>
        </references>
      </pivotArea>
    </chartFormat>
    <chartFormat chart="0" format="10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6"/>
          </reference>
        </references>
      </pivotArea>
    </chartFormat>
    <chartFormat chart="0" format="10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6"/>
          </reference>
        </references>
      </pivotArea>
    </chartFormat>
    <chartFormat chart="0" format="10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6"/>
          </reference>
        </references>
      </pivotArea>
    </chartFormat>
    <chartFormat chart="0" format="10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6"/>
          </reference>
        </references>
      </pivotArea>
    </chartFormat>
    <chartFormat chart="0" format="10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6"/>
          </reference>
        </references>
      </pivotArea>
    </chartFormat>
    <chartFormat chart="0" format="11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7"/>
          </reference>
        </references>
      </pivotArea>
    </chartFormat>
    <chartFormat chart="0" format="11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7"/>
          </reference>
        </references>
      </pivotArea>
    </chartFormat>
    <chartFormat chart="0" format="11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7"/>
          </reference>
        </references>
      </pivotArea>
    </chartFormat>
    <chartFormat chart="0" format="11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7"/>
          </reference>
        </references>
      </pivotArea>
    </chartFormat>
    <chartFormat chart="0" format="11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7"/>
          </reference>
        </references>
      </pivotArea>
    </chartFormat>
    <chartFormat chart="0" format="11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8"/>
          </reference>
        </references>
      </pivotArea>
    </chartFormat>
    <chartFormat chart="0" format="11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8"/>
          </reference>
        </references>
      </pivotArea>
    </chartFormat>
    <chartFormat chart="0" format="11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8"/>
          </reference>
        </references>
      </pivotArea>
    </chartFormat>
    <chartFormat chart="0" format="11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8"/>
          </reference>
        </references>
      </pivotArea>
    </chartFormat>
    <chartFormat chart="0" format="11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8"/>
          </reference>
        </references>
      </pivotArea>
    </chartFormat>
    <chartFormat chart="0" format="12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9"/>
          </reference>
        </references>
      </pivotArea>
    </chartFormat>
    <chartFormat chart="0" format="12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9"/>
          </reference>
        </references>
      </pivotArea>
    </chartFormat>
    <chartFormat chart="0" format="12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9"/>
          </reference>
        </references>
      </pivotArea>
    </chartFormat>
    <chartFormat chart="0" format="12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9"/>
          </reference>
        </references>
      </pivotArea>
    </chartFormat>
    <chartFormat chart="0" format="12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9"/>
          </reference>
        </references>
      </pivotArea>
    </chartFormat>
    <chartFormat chart="0" format="12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0"/>
          </reference>
        </references>
      </pivotArea>
    </chartFormat>
    <chartFormat chart="0" format="12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0"/>
          </reference>
        </references>
      </pivotArea>
    </chartFormat>
    <chartFormat chart="0" format="12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0"/>
          </reference>
        </references>
      </pivotArea>
    </chartFormat>
    <chartFormat chart="0" format="12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0"/>
          </reference>
        </references>
      </pivotArea>
    </chartFormat>
    <chartFormat chart="0" format="12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0"/>
          </reference>
        </references>
      </pivotArea>
    </chartFormat>
    <chartFormat chart="0" format="13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1"/>
          </reference>
        </references>
      </pivotArea>
    </chartFormat>
    <chartFormat chart="0" format="13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1"/>
          </reference>
        </references>
      </pivotArea>
    </chartFormat>
    <chartFormat chart="0" format="13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1"/>
          </reference>
        </references>
      </pivotArea>
    </chartFormat>
    <chartFormat chart="0" format="13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1"/>
          </reference>
        </references>
      </pivotArea>
    </chartFormat>
    <chartFormat chart="0" format="13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1"/>
          </reference>
        </references>
      </pivotArea>
    </chartFormat>
    <chartFormat chart="0" format="1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2"/>
          </reference>
        </references>
      </pivotArea>
    </chartFormat>
    <chartFormat chart="0" format="1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2"/>
          </reference>
        </references>
      </pivotArea>
    </chartFormat>
    <chartFormat chart="0" format="1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2"/>
          </reference>
        </references>
      </pivotArea>
    </chartFormat>
    <chartFormat chart="0" format="1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2"/>
          </reference>
        </references>
      </pivotArea>
    </chartFormat>
    <chartFormat chart="0" format="13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2"/>
          </reference>
        </references>
      </pivotArea>
    </chartFormat>
    <chartFormat chart="0" format="14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3"/>
          </reference>
        </references>
      </pivotArea>
    </chartFormat>
    <chartFormat chart="0" format="14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3"/>
          </reference>
        </references>
      </pivotArea>
    </chartFormat>
    <chartFormat chart="0" format="14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3"/>
          </reference>
        </references>
      </pivotArea>
    </chartFormat>
    <chartFormat chart="0" format="14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3"/>
          </reference>
        </references>
      </pivotArea>
    </chartFormat>
    <chartFormat chart="0" format="14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3"/>
          </reference>
        </references>
      </pivotArea>
    </chartFormat>
    <chartFormat chart="0" format="14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4"/>
          </reference>
        </references>
      </pivotArea>
    </chartFormat>
    <chartFormat chart="0" format="14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4"/>
          </reference>
        </references>
      </pivotArea>
    </chartFormat>
    <chartFormat chart="0" format="14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4"/>
          </reference>
        </references>
      </pivotArea>
    </chartFormat>
    <chartFormat chart="0" format="14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4"/>
          </reference>
        </references>
      </pivotArea>
    </chartFormat>
    <chartFormat chart="0" format="14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867ACF-DFDA-4F8B-8555-6F01799A4DF4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3">
    <pivotField axis="axisRow" showAll="0">
      <items count="26">
        <item h="1" x="9"/>
        <item h="1" x="17"/>
        <item h="1" x="22"/>
        <item h="1" x="21"/>
        <item h="1" x="6"/>
        <item h="1" x="8"/>
        <item h="1" x="7"/>
        <item h="1" x="20"/>
        <item h="1" x="10"/>
        <item h="1" x="23"/>
        <item h="1" x="24"/>
        <item h="1" x="13"/>
        <item h="1" x="14"/>
        <item x="0"/>
        <item h="1" x="15"/>
        <item h="1" x="1"/>
        <item h="1" x="11"/>
        <item h="1" x="19"/>
        <item h="1" x="18"/>
        <item h="1" x="12"/>
        <item h="1" x="5"/>
        <item h="1" x="2"/>
        <item h="1" x="16"/>
        <item h="1" x="3"/>
        <item h="1" x="4"/>
        <item t="default"/>
      </items>
    </pivotField>
    <pivotField showAll="0">
      <items count="24">
        <item x="16"/>
        <item x="15"/>
        <item x="4"/>
        <item x="21"/>
        <item x="9"/>
        <item x="2"/>
        <item x="6"/>
        <item x="22"/>
        <item x="3"/>
        <item x="0"/>
        <item x="13"/>
        <item x="7"/>
        <item x="20"/>
        <item x="12"/>
        <item x="11"/>
        <item x="17"/>
        <item x="1"/>
        <item x="10"/>
        <item x="5"/>
        <item x="19"/>
        <item x="18"/>
        <item x="8"/>
        <item x="14"/>
        <item t="default"/>
      </items>
    </pivotField>
    <pivotField dataField="1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2">
    <i>
      <x v="13"/>
    </i>
    <i t="grand">
      <x/>
    </i>
  </rowItems>
  <colItems count="1">
    <i/>
  </colItems>
  <dataFields count="1">
    <dataField name="Sum of Avg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0DC3-D84F-41C2-A263-9D1B4280FCB2}">
  <dimension ref="A3:Y76"/>
  <sheetViews>
    <sheetView topLeftCell="A48" zoomScale="89" workbookViewId="0">
      <selection activeCell="S19" sqref="S19"/>
    </sheetView>
  </sheetViews>
  <sheetFormatPr defaultRowHeight="14.4" x14ac:dyDescent="0.3"/>
  <cols>
    <col min="1" max="1" width="16.6640625" bestFit="1" customWidth="1"/>
    <col min="2" max="2" width="15.6640625" bestFit="1" customWidth="1"/>
    <col min="3" max="3" width="7.6640625" bestFit="1" customWidth="1"/>
    <col min="4" max="4" width="6.77734375" bestFit="1" customWidth="1"/>
    <col min="5" max="5" width="6.44140625" bestFit="1" customWidth="1"/>
    <col min="6" max="6" width="7.44140625" bestFit="1" customWidth="1"/>
    <col min="7" max="7" width="11" bestFit="1" customWidth="1"/>
    <col min="8" max="15" width="9.44140625" bestFit="1" customWidth="1"/>
    <col min="16" max="16" width="10.77734375" bestFit="1" customWidth="1"/>
    <col min="17" max="18" width="4.77734375" bestFit="1" customWidth="1"/>
    <col min="19" max="19" width="16.6640625" bestFit="1" customWidth="1"/>
    <col min="20" max="20" width="15.6640625" bestFit="1" customWidth="1"/>
    <col min="21" max="21" width="7.6640625" bestFit="1" customWidth="1"/>
    <col min="22" max="22" width="6.77734375" bestFit="1" customWidth="1"/>
    <col min="23" max="23" width="6.44140625" bestFit="1" customWidth="1"/>
    <col min="24" max="24" width="7.44140625" bestFit="1" customWidth="1"/>
    <col min="25" max="25" width="11" bestFit="1" customWidth="1"/>
    <col min="26" max="113" width="4.77734375" bestFit="1" customWidth="1"/>
    <col min="114" max="114" width="10.77734375" bestFit="1" customWidth="1"/>
  </cols>
  <sheetData>
    <row r="3" spans="1:25" x14ac:dyDescent="0.3">
      <c r="A3" s="20" t="s">
        <v>303</v>
      </c>
      <c r="B3" s="20" t="s">
        <v>288</v>
      </c>
    </row>
    <row r="4" spans="1:25" x14ac:dyDescent="0.3">
      <c r="A4" s="20" t="s">
        <v>286</v>
      </c>
      <c r="B4" t="s">
        <v>48</v>
      </c>
      <c r="C4" t="s">
        <v>96</v>
      </c>
      <c r="D4" t="s">
        <v>111</v>
      </c>
      <c r="E4" t="s">
        <v>136</v>
      </c>
      <c r="F4" t="s">
        <v>122</v>
      </c>
      <c r="G4" t="s">
        <v>287</v>
      </c>
      <c r="S4" s="20" t="s">
        <v>303</v>
      </c>
      <c r="T4" s="20" t="s">
        <v>288</v>
      </c>
    </row>
    <row r="5" spans="1:25" x14ac:dyDescent="0.3">
      <c r="A5" s="21" t="s">
        <v>289</v>
      </c>
      <c r="B5" s="22">
        <v>6</v>
      </c>
      <c r="C5" s="22"/>
      <c r="D5" s="22"/>
      <c r="E5" s="22"/>
      <c r="F5" s="22"/>
      <c r="G5" s="22">
        <v>6</v>
      </c>
      <c r="S5" s="20" t="s">
        <v>286</v>
      </c>
      <c r="T5" t="s">
        <v>48</v>
      </c>
      <c r="U5" t="s">
        <v>96</v>
      </c>
      <c r="V5" t="s">
        <v>111</v>
      </c>
      <c r="W5" t="s">
        <v>136</v>
      </c>
      <c r="X5" t="s">
        <v>122</v>
      </c>
      <c r="Y5" t="s">
        <v>287</v>
      </c>
    </row>
    <row r="6" spans="1:25" x14ac:dyDescent="0.3">
      <c r="A6" s="21" t="s">
        <v>290</v>
      </c>
      <c r="B6" s="22">
        <v>4</v>
      </c>
      <c r="C6" s="22">
        <v>1</v>
      </c>
      <c r="D6" s="22"/>
      <c r="E6" s="22"/>
      <c r="F6" s="22"/>
      <c r="G6" s="22">
        <v>5</v>
      </c>
      <c r="S6" s="21">
        <v>2006</v>
      </c>
      <c r="T6" s="22">
        <v>258</v>
      </c>
      <c r="U6" s="22">
        <v>9</v>
      </c>
      <c r="V6" s="22">
        <v>12</v>
      </c>
      <c r="W6" s="22">
        <v>11</v>
      </c>
      <c r="X6" s="22">
        <v>24</v>
      </c>
      <c r="Y6" s="22">
        <v>314</v>
      </c>
    </row>
    <row r="7" spans="1:25" x14ac:dyDescent="0.3">
      <c r="A7" s="21" t="s">
        <v>291</v>
      </c>
      <c r="B7" s="22">
        <v>8</v>
      </c>
      <c r="C7" s="22">
        <v>5</v>
      </c>
      <c r="D7" s="22">
        <v>1</v>
      </c>
      <c r="E7" s="22"/>
      <c r="F7" s="22"/>
      <c r="G7" s="22">
        <v>14</v>
      </c>
      <c r="S7" s="21">
        <v>2007</v>
      </c>
      <c r="T7" s="22">
        <v>280</v>
      </c>
      <c r="U7" s="22">
        <v>5</v>
      </c>
      <c r="V7" s="22">
        <v>13</v>
      </c>
      <c r="W7" s="22">
        <v>6</v>
      </c>
      <c r="X7" s="22">
        <v>25</v>
      </c>
      <c r="Y7" s="22">
        <v>329</v>
      </c>
    </row>
    <row r="8" spans="1:25" x14ac:dyDescent="0.3">
      <c r="A8" s="21" t="s">
        <v>292</v>
      </c>
      <c r="B8" s="22">
        <v>18</v>
      </c>
      <c r="C8" s="22">
        <v>5</v>
      </c>
      <c r="D8" s="22"/>
      <c r="E8" s="22"/>
      <c r="F8" s="22"/>
      <c r="G8" s="22">
        <v>23</v>
      </c>
      <c r="S8" s="21">
        <v>2008</v>
      </c>
      <c r="T8" s="22">
        <v>253</v>
      </c>
      <c r="U8" s="22">
        <v>8</v>
      </c>
      <c r="V8" s="22">
        <v>7</v>
      </c>
      <c r="W8" s="22">
        <v>8</v>
      </c>
      <c r="X8" s="22">
        <v>28</v>
      </c>
      <c r="Y8" s="22">
        <v>304</v>
      </c>
    </row>
    <row r="9" spans="1:25" x14ac:dyDescent="0.3">
      <c r="A9" s="21" t="s">
        <v>293</v>
      </c>
      <c r="B9" s="22">
        <v>72</v>
      </c>
      <c r="C9" s="22">
        <v>4</v>
      </c>
      <c r="D9" s="22"/>
      <c r="E9" s="22"/>
      <c r="F9" s="22"/>
      <c r="G9" s="22">
        <v>76</v>
      </c>
      <c r="S9" s="21">
        <v>2009</v>
      </c>
      <c r="T9" s="22">
        <v>286</v>
      </c>
      <c r="U9" s="22">
        <v>4</v>
      </c>
      <c r="V9" s="22">
        <v>13</v>
      </c>
      <c r="W9" s="22">
        <v>13</v>
      </c>
      <c r="X9" s="22">
        <v>22</v>
      </c>
      <c r="Y9" s="22">
        <v>338</v>
      </c>
    </row>
    <row r="10" spans="1:25" x14ac:dyDescent="0.3">
      <c r="A10" s="21" t="s">
        <v>294</v>
      </c>
      <c r="B10" s="22">
        <v>75</v>
      </c>
      <c r="C10" s="22">
        <v>1</v>
      </c>
      <c r="D10" s="22"/>
      <c r="E10" s="22"/>
      <c r="F10" s="22"/>
      <c r="G10" s="22">
        <v>76</v>
      </c>
      <c r="S10" s="21">
        <v>2010</v>
      </c>
      <c r="T10" s="22">
        <v>143</v>
      </c>
      <c r="U10" s="22">
        <v>5</v>
      </c>
      <c r="V10" s="22">
        <v>7</v>
      </c>
      <c r="W10" s="22">
        <v>5</v>
      </c>
      <c r="X10" s="22">
        <v>15</v>
      </c>
      <c r="Y10" s="22">
        <v>175</v>
      </c>
    </row>
    <row r="11" spans="1:25" x14ac:dyDescent="0.3">
      <c r="A11" s="21" t="s">
        <v>295</v>
      </c>
      <c r="B11" s="22">
        <v>67</v>
      </c>
      <c r="C11" s="22">
        <v>5</v>
      </c>
      <c r="D11" s="22"/>
      <c r="E11" s="22"/>
      <c r="F11" s="22"/>
      <c r="G11" s="22">
        <v>72</v>
      </c>
      <c r="S11" s="21" t="s">
        <v>287</v>
      </c>
      <c r="T11" s="22">
        <v>1220</v>
      </c>
      <c r="U11" s="22">
        <v>31</v>
      </c>
      <c r="V11" s="22">
        <v>52</v>
      </c>
      <c r="W11" s="22">
        <v>43</v>
      </c>
      <c r="X11" s="22">
        <v>114</v>
      </c>
      <c r="Y11" s="22">
        <v>1460</v>
      </c>
    </row>
    <row r="12" spans="1:25" x14ac:dyDescent="0.3">
      <c r="A12" s="21" t="s">
        <v>296</v>
      </c>
      <c r="B12" s="22">
        <v>64</v>
      </c>
      <c r="C12" s="22">
        <v>1</v>
      </c>
      <c r="D12" s="22">
        <v>7</v>
      </c>
      <c r="E12" s="22"/>
      <c r="F12" s="22"/>
      <c r="G12" s="22">
        <v>72</v>
      </c>
    </row>
    <row r="13" spans="1:25" x14ac:dyDescent="0.3">
      <c r="A13" s="21" t="s">
        <v>297</v>
      </c>
      <c r="B13" s="22">
        <v>159</v>
      </c>
      <c r="C13" s="22">
        <v>6</v>
      </c>
      <c r="D13" s="22">
        <v>7</v>
      </c>
      <c r="E13" s="22"/>
      <c r="F13" s="22"/>
      <c r="G13" s="22">
        <v>172</v>
      </c>
    </row>
    <row r="14" spans="1:25" x14ac:dyDescent="0.3">
      <c r="A14" s="21" t="s">
        <v>298</v>
      </c>
      <c r="B14" s="22">
        <v>157</v>
      </c>
      <c r="C14" s="22">
        <v>3</v>
      </c>
      <c r="D14" s="22">
        <v>14</v>
      </c>
      <c r="E14" s="22">
        <v>10</v>
      </c>
      <c r="F14" s="22">
        <v>6</v>
      </c>
      <c r="G14" s="22">
        <v>190</v>
      </c>
    </row>
    <row r="15" spans="1:25" x14ac:dyDescent="0.3">
      <c r="A15" s="21" t="s">
        <v>299</v>
      </c>
      <c r="B15" s="22">
        <v>107</v>
      </c>
      <c r="C15" s="22"/>
      <c r="D15" s="22">
        <v>19</v>
      </c>
      <c r="E15" s="22">
        <v>13</v>
      </c>
      <c r="F15" s="22">
        <v>18</v>
      </c>
      <c r="G15" s="22">
        <v>157</v>
      </c>
    </row>
    <row r="16" spans="1:25" x14ac:dyDescent="0.3">
      <c r="A16" s="21" t="s">
        <v>300</v>
      </c>
      <c r="B16" s="22">
        <v>53</v>
      </c>
      <c r="C16" s="22"/>
      <c r="D16" s="22">
        <v>3</v>
      </c>
      <c r="E16" s="22"/>
      <c r="F16" s="22">
        <v>7</v>
      </c>
      <c r="G16" s="22">
        <v>63</v>
      </c>
    </row>
    <row r="17" spans="1:7" x14ac:dyDescent="0.3">
      <c r="A17" s="21" t="s">
        <v>301</v>
      </c>
      <c r="B17" s="22">
        <v>158</v>
      </c>
      <c r="C17" s="22"/>
      <c r="D17" s="22">
        <v>1</v>
      </c>
      <c r="E17" s="22">
        <v>9</v>
      </c>
      <c r="F17" s="22">
        <v>22</v>
      </c>
      <c r="G17" s="22">
        <v>190</v>
      </c>
    </row>
    <row r="18" spans="1:7" x14ac:dyDescent="0.3">
      <c r="A18" s="21" t="s">
        <v>302</v>
      </c>
      <c r="B18" s="22">
        <v>272</v>
      </c>
      <c r="C18" s="22"/>
      <c r="D18" s="22"/>
      <c r="E18" s="22">
        <v>11</v>
      </c>
      <c r="F18" s="22">
        <v>61</v>
      </c>
      <c r="G18" s="22">
        <v>344</v>
      </c>
    </row>
    <row r="19" spans="1:7" x14ac:dyDescent="0.3">
      <c r="A19" s="21" t="s">
        <v>287</v>
      </c>
      <c r="B19" s="22">
        <v>1220</v>
      </c>
      <c r="C19" s="22">
        <v>31</v>
      </c>
      <c r="D19" s="22">
        <v>52</v>
      </c>
      <c r="E19" s="22">
        <v>43</v>
      </c>
      <c r="F19" s="22">
        <v>114</v>
      </c>
      <c r="G19" s="22">
        <v>1460</v>
      </c>
    </row>
    <row r="49" spans="1:25" x14ac:dyDescent="0.3">
      <c r="B49" t="s">
        <v>304</v>
      </c>
    </row>
    <row r="60" spans="1:25" x14ac:dyDescent="0.3">
      <c r="A60" s="20" t="s">
        <v>303</v>
      </c>
      <c r="B60" s="20" t="s">
        <v>288</v>
      </c>
    </row>
    <row r="61" spans="1:25" x14ac:dyDescent="0.3">
      <c r="A61" s="20" t="s">
        <v>286</v>
      </c>
      <c r="B61" t="s">
        <v>48</v>
      </c>
      <c r="C61" t="s">
        <v>96</v>
      </c>
      <c r="D61" t="s">
        <v>111</v>
      </c>
      <c r="E61" t="s">
        <v>136</v>
      </c>
      <c r="F61" t="s">
        <v>122</v>
      </c>
      <c r="G61" t="s">
        <v>287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x14ac:dyDescent="0.3">
      <c r="A62" s="21" t="s">
        <v>289</v>
      </c>
      <c r="B62" s="22">
        <v>6</v>
      </c>
      <c r="C62" s="22"/>
      <c r="D62" s="22"/>
      <c r="E62" s="22"/>
      <c r="F62" s="22"/>
      <c r="G62" s="22">
        <v>6</v>
      </c>
    </row>
    <row r="63" spans="1:25" x14ac:dyDescent="0.3">
      <c r="A63" s="21" t="s">
        <v>290</v>
      </c>
      <c r="B63" s="22">
        <v>4</v>
      </c>
      <c r="C63" s="22">
        <v>1</v>
      </c>
      <c r="D63" s="22"/>
      <c r="E63" s="22"/>
      <c r="F63" s="22"/>
      <c r="G63" s="22">
        <v>5</v>
      </c>
    </row>
    <row r="64" spans="1:25" x14ac:dyDescent="0.3">
      <c r="A64" s="21" t="s">
        <v>291</v>
      </c>
      <c r="B64" s="22">
        <v>8</v>
      </c>
      <c r="C64" s="22">
        <v>5</v>
      </c>
      <c r="D64" s="22">
        <v>1</v>
      </c>
      <c r="E64" s="22"/>
      <c r="F64" s="22"/>
      <c r="G64" s="22">
        <v>14</v>
      </c>
    </row>
    <row r="65" spans="1:7" x14ac:dyDescent="0.3">
      <c r="A65" s="21" t="s">
        <v>292</v>
      </c>
      <c r="B65" s="22">
        <v>18</v>
      </c>
      <c r="C65" s="22">
        <v>5</v>
      </c>
      <c r="D65" s="22"/>
      <c r="E65" s="22"/>
      <c r="F65" s="22"/>
      <c r="G65" s="22">
        <v>23</v>
      </c>
    </row>
    <row r="66" spans="1:7" x14ac:dyDescent="0.3">
      <c r="A66" s="21" t="s">
        <v>293</v>
      </c>
      <c r="B66" s="22">
        <v>72</v>
      </c>
      <c r="C66" s="22">
        <v>4</v>
      </c>
      <c r="D66" s="22"/>
      <c r="E66" s="22"/>
      <c r="F66" s="22"/>
      <c r="G66" s="22">
        <v>76</v>
      </c>
    </row>
    <row r="67" spans="1:7" x14ac:dyDescent="0.3">
      <c r="A67" s="21" t="s">
        <v>294</v>
      </c>
      <c r="B67" s="22">
        <v>75</v>
      </c>
      <c r="C67" s="22">
        <v>1</v>
      </c>
      <c r="D67" s="22"/>
      <c r="E67" s="22"/>
      <c r="F67" s="22"/>
      <c r="G67" s="22">
        <v>76</v>
      </c>
    </row>
    <row r="68" spans="1:7" x14ac:dyDescent="0.3">
      <c r="A68" s="21" t="s">
        <v>295</v>
      </c>
      <c r="B68" s="22">
        <v>67</v>
      </c>
      <c r="C68" s="22">
        <v>5</v>
      </c>
      <c r="D68" s="22"/>
      <c r="E68" s="22"/>
      <c r="F68" s="22"/>
      <c r="G68" s="22">
        <v>72</v>
      </c>
    </row>
    <row r="69" spans="1:7" x14ac:dyDescent="0.3">
      <c r="A69" s="21" t="s">
        <v>296</v>
      </c>
      <c r="B69" s="22">
        <v>64</v>
      </c>
      <c r="C69" s="22">
        <v>1</v>
      </c>
      <c r="D69" s="22">
        <v>7</v>
      </c>
      <c r="E69" s="22"/>
      <c r="F69" s="22"/>
      <c r="G69" s="22">
        <v>72</v>
      </c>
    </row>
    <row r="70" spans="1:7" x14ac:dyDescent="0.3">
      <c r="A70" s="21" t="s">
        <v>297</v>
      </c>
      <c r="B70" s="22">
        <v>159</v>
      </c>
      <c r="C70" s="22">
        <v>6</v>
      </c>
      <c r="D70" s="22">
        <v>7</v>
      </c>
      <c r="E70" s="22"/>
      <c r="F70" s="22"/>
      <c r="G70" s="22">
        <v>172</v>
      </c>
    </row>
    <row r="71" spans="1:7" x14ac:dyDescent="0.3">
      <c r="A71" s="21" t="s">
        <v>298</v>
      </c>
      <c r="B71" s="22">
        <v>157</v>
      </c>
      <c r="C71" s="22">
        <v>3</v>
      </c>
      <c r="D71" s="22">
        <v>14</v>
      </c>
      <c r="E71" s="22">
        <v>10</v>
      </c>
      <c r="F71" s="22">
        <v>6</v>
      </c>
      <c r="G71" s="22">
        <v>190</v>
      </c>
    </row>
    <row r="72" spans="1:7" x14ac:dyDescent="0.3">
      <c r="A72" s="21" t="s">
        <v>299</v>
      </c>
      <c r="B72" s="22">
        <v>107</v>
      </c>
      <c r="C72" s="22"/>
      <c r="D72" s="22">
        <v>19</v>
      </c>
      <c r="E72" s="22">
        <v>13</v>
      </c>
      <c r="F72" s="22">
        <v>18</v>
      </c>
      <c r="G72" s="22">
        <v>157</v>
      </c>
    </row>
    <row r="73" spans="1:7" x14ac:dyDescent="0.3">
      <c r="A73" s="21" t="s">
        <v>300</v>
      </c>
      <c r="B73" s="22">
        <v>53</v>
      </c>
      <c r="C73" s="22"/>
      <c r="D73" s="22">
        <v>3</v>
      </c>
      <c r="E73" s="22"/>
      <c r="F73" s="22">
        <v>7</v>
      </c>
      <c r="G73" s="22">
        <v>63</v>
      </c>
    </row>
    <row r="74" spans="1:7" x14ac:dyDescent="0.3">
      <c r="A74" s="21" t="s">
        <v>301</v>
      </c>
      <c r="B74" s="22">
        <v>158</v>
      </c>
      <c r="C74" s="22"/>
      <c r="D74" s="22">
        <v>1</v>
      </c>
      <c r="E74" s="22">
        <v>9</v>
      </c>
      <c r="F74" s="22">
        <v>22</v>
      </c>
      <c r="G74" s="22">
        <v>190</v>
      </c>
    </row>
    <row r="75" spans="1:7" x14ac:dyDescent="0.3">
      <c r="A75" s="21" t="s">
        <v>302</v>
      </c>
      <c r="B75" s="22">
        <v>272</v>
      </c>
      <c r="C75" s="22"/>
      <c r="D75" s="22"/>
      <c r="E75" s="22">
        <v>11</v>
      </c>
      <c r="F75" s="22">
        <v>61</v>
      </c>
      <c r="G75" s="22">
        <v>344</v>
      </c>
    </row>
    <row r="76" spans="1:7" x14ac:dyDescent="0.3">
      <c r="A76" s="21" t="s">
        <v>287</v>
      </c>
      <c r="B76" s="22">
        <v>1220</v>
      </c>
      <c r="C76" s="22">
        <v>31</v>
      </c>
      <c r="D76" s="22">
        <v>52</v>
      </c>
      <c r="E76" s="22">
        <v>43</v>
      </c>
      <c r="F76" s="22">
        <v>114</v>
      </c>
      <c r="G76" s="22">
        <v>1460</v>
      </c>
    </row>
  </sheetData>
  <phoneticPr fontId="2" type="noConversion"/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F113-076E-4FC3-92DB-4A9A3617FBBE}">
  <dimension ref="A3:C30"/>
  <sheetViews>
    <sheetView topLeftCell="A2" workbookViewId="0">
      <selection activeCell="V26" sqref="V26"/>
    </sheetView>
  </sheetViews>
  <sheetFormatPr defaultRowHeight="14.4" x14ac:dyDescent="0.3"/>
  <cols>
    <col min="1" max="1" width="15.109375" bestFit="1" customWidth="1"/>
    <col min="2" max="2" width="15.5546875" bestFit="1" customWidth="1"/>
    <col min="3" max="3" width="10.77734375" bestFit="1" customWidth="1"/>
    <col min="4" max="6" width="9" bestFit="1" customWidth="1"/>
    <col min="7" max="7" width="10.77734375" bestFit="1" customWidth="1"/>
    <col min="8" max="70" width="6" bestFit="1" customWidth="1"/>
    <col min="71" max="664" width="7" bestFit="1" customWidth="1"/>
    <col min="665" max="665" width="10.77734375" bestFit="1" customWidth="1"/>
  </cols>
  <sheetData>
    <row r="3" spans="1:3" x14ac:dyDescent="0.3">
      <c r="A3" s="20" t="s">
        <v>306</v>
      </c>
      <c r="B3" s="20" t="s">
        <v>288</v>
      </c>
    </row>
    <row r="4" spans="1:3" x14ac:dyDescent="0.3">
      <c r="A4" s="20" t="s">
        <v>286</v>
      </c>
      <c r="B4">
        <v>2008</v>
      </c>
      <c r="C4" t="s">
        <v>287</v>
      </c>
    </row>
    <row r="5" spans="1:3" x14ac:dyDescent="0.3">
      <c r="A5" s="21" t="s">
        <v>159</v>
      </c>
      <c r="B5" s="22">
        <v>350895</v>
      </c>
      <c r="C5" s="22">
        <v>350895</v>
      </c>
    </row>
    <row r="6" spans="1:3" x14ac:dyDescent="0.3">
      <c r="A6" s="21" t="s">
        <v>173</v>
      </c>
      <c r="B6" s="22">
        <v>151000</v>
      </c>
      <c r="C6" s="22">
        <v>151000</v>
      </c>
    </row>
    <row r="7" spans="1:3" x14ac:dyDescent="0.3">
      <c r="A7" s="21" t="s">
        <v>160</v>
      </c>
      <c r="B7" s="22">
        <v>380900</v>
      </c>
      <c r="C7" s="22">
        <v>380900</v>
      </c>
    </row>
    <row r="8" spans="1:3" x14ac:dyDescent="0.3">
      <c r="A8" s="21" t="s">
        <v>95</v>
      </c>
      <c r="B8" s="22">
        <v>1703900</v>
      </c>
      <c r="C8" s="22">
        <v>1703900</v>
      </c>
    </row>
    <row r="9" spans="1:3" x14ac:dyDescent="0.3">
      <c r="A9" s="21" t="s">
        <v>143</v>
      </c>
      <c r="B9" s="22">
        <v>1671932</v>
      </c>
      <c r="C9" s="22">
        <v>1671932</v>
      </c>
    </row>
    <row r="10" spans="1:3" x14ac:dyDescent="0.3">
      <c r="A10" s="21" t="s">
        <v>46</v>
      </c>
      <c r="B10" s="22">
        <v>6757850</v>
      </c>
      <c r="C10" s="22">
        <v>6757850</v>
      </c>
    </row>
    <row r="11" spans="1:3" x14ac:dyDescent="0.3">
      <c r="A11" s="21" t="s">
        <v>74</v>
      </c>
      <c r="B11" s="22">
        <v>2289700</v>
      </c>
      <c r="C11" s="22">
        <v>2289700</v>
      </c>
    </row>
    <row r="12" spans="1:3" x14ac:dyDescent="0.3">
      <c r="A12" s="21" t="s">
        <v>126</v>
      </c>
      <c r="B12" s="22">
        <v>3444300</v>
      </c>
      <c r="C12" s="22">
        <v>3444300</v>
      </c>
    </row>
    <row r="13" spans="1:3" x14ac:dyDescent="0.3">
      <c r="A13" s="21" t="s">
        <v>132</v>
      </c>
      <c r="B13" s="22">
        <v>1860000</v>
      </c>
      <c r="C13" s="22">
        <v>1860000</v>
      </c>
    </row>
    <row r="14" spans="1:3" x14ac:dyDescent="0.3">
      <c r="A14" s="21" t="s">
        <v>119</v>
      </c>
      <c r="B14" s="22">
        <v>641500</v>
      </c>
      <c r="C14" s="22">
        <v>641500</v>
      </c>
    </row>
    <row r="15" spans="1:3" x14ac:dyDescent="0.3">
      <c r="A15" s="21" t="s">
        <v>121</v>
      </c>
      <c r="B15" s="22">
        <v>196000</v>
      </c>
      <c r="C15" s="22">
        <v>196000</v>
      </c>
    </row>
    <row r="16" spans="1:3" x14ac:dyDescent="0.3">
      <c r="A16" s="21" t="s">
        <v>82</v>
      </c>
      <c r="B16" s="22">
        <v>1652800</v>
      </c>
      <c r="C16" s="22">
        <v>1652800</v>
      </c>
    </row>
    <row r="17" spans="1:3" x14ac:dyDescent="0.3">
      <c r="A17" s="21" t="s">
        <v>107</v>
      </c>
      <c r="B17" s="22">
        <v>7577658</v>
      </c>
      <c r="C17" s="22">
        <v>7577658</v>
      </c>
    </row>
    <row r="18" spans="1:3" x14ac:dyDescent="0.3">
      <c r="A18" s="21" t="s">
        <v>80</v>
      </c>
      <c r="B18" s="22">
        <v>1828500</v>
      </c>
      <c r="C18" s="22">
        <v>1828500</v>
      </c>
    </row>
    <row r="19" spans="1:3" x14ac:dyDescent="0.3">
      <c r="A19" s="21" t="s">
        <v>151</v>
      </c>
      <c r="B19" s="22">
        <v>140000</v>
      </c>
      <c r="C19" s="22">
        <v>140000</v>
      </c>
    </row>
    <row r="20" spans="1:3" x14ac:dyDescent="0.3">
      <c r="A20" s="21" t="s">
        <v>100</v>
      </c>
      <c r="B20" s="22">
        <v>3989074</v>
      </c>
      <c r="C20" s="22">
        <v>3989074</v>
      </c>
    </row>
    <row r="21" spans="1:3" x14ac:dyDescent="0.3">
      <c r="A21" s="21" t="s">
        <v>89</v>
      </c>
      <c r="B21" s="22">
        <v>2907300</v>
      </c>
      <c r="C21" s="22">
        <v>2907300</v>
      </c>
    </row>
    <row r="22" spans="1:3" x14ac:dyDescent="0.3">
      <c r="A22" s="21" t="s">
        <v>92</v>
      </c>
      <c r="B22" s="22">
        <v>3691750</v>
      </c>
      <c r="C22" s="22">
        <v>3691750</v>
      </c>
    </row>
    <row r="23" spans="1:3" x14ac:dyDescent="0.3">
      <c r="A23" s="21" t="s">
        <v>98</v>
      </c>
      <c r="B23" s="22">
        <v>1675709</v>
      </c>
      <c r="C23" s="22">
        <v>1675709</v>
      </c>
    </row>
    <row r="24" spans="1:3" x14ac:dyDescent="0.3">
      <c r="A24" s="21" t="s">
        <v>114</v>
      </c>
      <c r="B24" s="22">
        <v>2024880</v>
      </c>
      <c r="C24" s="22">
        <v>2024880</v>
      </c>
    </row>
    <row r="25" spans="1:3" x14ac:dyDescent="0.3">
      <c r="A25" s="21" t="s">
        <v>87</v>
      </c>
      <c r="B25" s="22">
        <v>4512620</v>
      </c>
      <c r="C25" s="22">
        <v>4512620</v>
      </c>
    </row>
    <row r="26" spans="1:3" x14ac:dyDescent="0.3">
      <c r="A26" s="21" t="s">
        <v>138</v>
      </c>
      <c r="B26" s="22">
        <v>980000</v>
      </c>
      <c r="C26" s="22">
        <v>980000</v>
      </c>
    </row>
    <row r="27" spans="1:3" x14ac:dyDescent="0.3">
      <c r="A27" s="21" t="s">
        <v>164</v>
      </c>
      <c r="B27" s="22">
        <v>1116900</v>
      </c>
      <c r="C27" s="22">
        <v>1116900</v>
      </c>
    </row>
    <row r="28" spans="1:3" x14ac:dyDescent="0.3">
      <c r="A28" s="21" t="s">
        <v>129</v>
      </c>
      <c r="B28" s="22">
        <v>1640527</v>
      </c>
      <c r="C28" s="22">
        <v>1640527</v>
      </c>
    </row>
    <row r="29" spans="1:3" x14ac:dyDescent="0.3">
      <c r="A29" s="21" t="s">
        <v>66</v>
      </c>
      <c r="B29" s="22">
        <v>732000</v>
      </c>
      <c r="C29" s="22">
        <v>732000</v>
      </c>
    </row>
    <row r="30" spans="1:3" x14ac:dyDescent="0.3">
      <c r="A30" s="21" t="s">
        <v>287</v>
      </c>
      <c r="B30" s="22">
        <v>53917695</v>
      </c>
      <c r="C30" s="22">
        <v>53917695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6106-568E-461B-95AB-0BBC51BE3716}">
  <dimension ref="A3:G5"/>
  <sheetViews>
    <sheetView workbookViewId="0">
      <selection activeCell="G26" sqref="G26"/>
    </sheetView>
  </sheetViews>
  <sheetFormatPr defaultRowHeight="14.4" x14ac:dyDescent="0.3"/>
  <cols>
    <col min="1" max="1" width="18.33203125" bestFit="1" customWidth="1"/>
    <col min="2" max="2" width="15.5546875" bestFit="1" customWidth="1"/>
    <col min="3" max="3" width="11" bestFit="1" customWidth="1"/>
    <col min="4" max="7" width="12" bestFit="1" customWidth="1"/>
  </cols>
  <sheetData>
    <row r="3" spans="1:7" x14ac:dyDescent="0.3">
      <c r="B3" s="20" t="s">
        <v>288</v>
      </c>
    </row>
    <row r="4" spans="1:7" x14ac:dyDescent="0.3">
      <c r="B4">
        <v>2006</v>
      </c>
      <c r="C4">
        <v>2007</v>
      </c>
      <c r="D4">
        <v>2008</v>
      </c>
      <c r="E4">
        <v>2009</v>
      </c>
      <c r="F4">
        <v>2010</v>
      </c>
      <c r="G4" t="s">
        <v>287</v>
      </c>
    </row>
    <row r="5" spans="1:7" x14ac:dyDescent="0.3">
      <c r="A5" t="s">
        <v>310</v>
      </c>
      <c r="B5" s="22">
        <v>182549.45859872611</v>
      </c>
      <c r="C5" s="22">
        <v>186063.1519756839</v>
      </c>
      <c r="D5" s="22">
        <v>177360.83881578947</v>
      </c>
      <c r="E5" s="22">
        <v>179432.10355029587</v>
      </c>
      <c r="F5" s="22">
        <v>177393.67428571428</v>
      </c>
      <c r="G5" s="22">
        <v>180921.19589041095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6D57-4064-4BD6-9A30-67FDFAB87190}">
  <dimension ref="A3:AA10"/>
  <sheetViews>
    <sheetView workbookViewId="0">
      <selection activeCell="K19" sqref="K19"/>
    </sheetView>
  </sheetViews>
  <sheetFormatPr defaultRowHeight="14.4" x14ac:dyDescent="0.3"/>
  <cols>
    <col min="1" max="1" width="18.33203125" bestFit="1" customWidth="1"/>
    <col min="2" max="2" width="15.5546875" bestFit="1" customWidth="1"/>
    <col min="3" max="3" width="7.109375" bestFit="1" customWidth="1"/>
    <col min="4" max="4" width="10" bestFit="1" customWidth="1"/>
    <col min="5" max="22" width="12" bestFit="1" customWidth="1"/>
    <col min="23" max="23" width="7.6640625" bestFit="1" customWidth="1"/>
    <col min="24" max="24" width="10" bestFit="1" customWidth="1"/>
    <col min="25" max="27" width="12" bestFit="1" customWidth="1"/>
  </cols>
  <sheetData>
    <row r="3" spans="1:27" x14ac:dyDescent="0.3">
      <c r="A3" s="20" t="s">
        <v>310</v>
      </c>
      <c r="B3" s="20" t="s">
        <v>288</v>
      </c>
    </row>
    <row r="4" spans="1:27" x14ac:dyDescent="0.3">
      <c r="A4" s="20" t="s">
        <v>286</v>
      </c>
      <c r="B4" t="s">
        <v>159</v>
      </c>
      <c r="C4" t="s">
        <v>173</v>
      </c>
      <c r="D4" t="s">
        <v>160</v>
      </c>
      <c r="E4" t="s">
        <v>95</v>
      </c>
      <c r="F4" t="s">
        <v>143</v>
      </c>
      <c r="G4" t="s">
        <v>46</v>
      </c>
      <c r="H4" t="s">
        <v>74</v>
      </c>
      <c r="I4" t="s">
        <v>126</v>
      </c>
      <c r="J4" t="s">
        <v>132</v>
      </c>
      <c r="K4" t="s">
        <v>119</v>
      </c>
      <c r="L4" t="s">
        <v>121</v>
      </c>
      <c r="M4" t="s">
        <v>82</v>
      </c>
      <c r="N4" t="s">
        <v>107</v>
      </c>
      <c r="O4" t="s">
        <v>80</v>
      </c>
      <c r="P4" t="s">
        <v>151</v>
      </c>
      <c r="Q4" t="s">
        <v>100</v>
      </c>
      <c r="R4" t="s">
        <v>89</v>
      </c>
      <c r="S4" t="s">
        <v>92</v>
      </c>
      <c r="T4" t="s">
        <v>98</v>
      </c>
      <c r="U4" t="s">
        <v>114</v>
      </c>
      <c r="V4" t="s">
        <v>87</v>
      </c>
      <c r="W4" t="s">
        <v>138</v>
      </c>
      <c r="X4" t="s">
        <v>164</v>
      </c>
      <c r="Y4" t="s">
        <v>129</v>
      </c>
      <c r="Z4" t="s">
        <v>66</v>
      </c>
      <c r="AA4" t="s">
        <v>287</v>
      </c>
    </row>
    <row r="5" spans="1:27" x14ac:dyDescent="0.3">
      <c r="A5" s="21" t="s">
        <v>223</v>
      </c>
      <c r="B5" s="22"/>
      <c r="C5" s="22"/>
      <c r="D5" s="22"/>
      <c r="E5" s="22"/>
      <c r="F5" s="22"/>
      <c r="G5" s="22"/>
      <c r="H5" s="22"/>
      <c r="I5" s="22"/>
      <c r="J5" s="22"/>
      <c r="K5" s="22">
        <v>67931.111111111109</v>
      </c>
      <c r="L5" s="22"/>
      <c r="M5" s="22"/>
      <c r="N5" s="22"/>
      <c r="O5" s="22"/>
      <c r="P5" s="22"/>
      <c r="Q5" s="22"/>
      <c r="R5" s="22"/>
      <c r="S5" s="22">
        <v>133900</v>
      </c>
      <c r="T5" s="22"/>
      <c r="U5" s="22"/>
      <c r="V5" s="22"/>
      <c r="W5" s="22"/>
      <c r="X5" s="22"/>
      <c r="Y5" s="22"/>
      <c r="Z5" s="22"/>
      <c r="AA5" s="22">
        <v>74528</v>
      </c>
    </row>
    <row r="6" spans="1:27" x14ac:dyDescent="0.3">
      <c r="A6" s="21" t="s">
        <v>224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>
        <v>214014.06153846154</v>
      </c>
      <c r="W6" s="22"/>
      <c r="X6" s="22"/>
      <c r="Y6" s="22"/>
      <c r="Z6" s="22"/>
      <c r="AA6" s="22">
        <v>214014.06153846154</v>
      </c>
    </row>
    <row r="7" spans="1:27" x14ac:dyDescent="0.3">
      <c r="A7" s="21" t="s">
        <v>225</v>
      </c>
      <c r="B7" s="22"/>
      <c r="C7" s="22"/>
      <c r="D7" s="22"/>
      <c r="E7" s="22"/>
      <c r="F7" s="22"/>
      <c r="G7" s="22"/>
      <c r="H7" s="22">
        <v>145000</v>
      </c>
      <c r="I7" s="22">
        <v>91300</v>
      </c>
      <c r="J7" s="22"/>
      <c r="K7" s="22"/>
      <c r="L7" s="22"/>
      <c r="M7" s="22"/>
      <c r="N7" s="22">
        <v>157000</v>
      </c>
      <c r="O7" s="22"/>
      <c r="P7" s="22"/>
      <c r="Q7" s="22"/>
      <c r="R7" s="22"/>
      <c r="S7" s="22"/>
      <c r="T7" s="22"/>
      <c r="U7" s="22">
        <v>105780</v>
      </c>
      <c r="V7" s="22"/>
      <c r="W7" s="22"/>
      <c r="X7" s="22">
        <v>157886.79999999999</v>
      </c>
      <c r="Y7" s="22"/>
      <c r="Z7" s="22"/>
      <c r="AA7" s="22">
        <v>131558.375</v>
      </c>
    </row>
    <row r="8" spans="1:27" x14ac:dyDescent="0.3">
      <c r="A8" s="21" t="s">
        <v>221</v>
      </c>
      <c r="B8" s="22">
        <v>195879.0625</v>
      </c>
      <c r="C8" s="22"/>
      <c r="D8" s="22"/>
      <c r="E8" s="22">
        <v>133431.25</v>
      </c>
      <c r="F8" s="22">
        <v>212565.42857142858</v>
      </c>
      <c r="G8" s="22">
        <v>201858.32857142857</v>
      </c>
      <c r="H8" s="22">
        <v>207594.80434782608</v>
      </c>
      <c r="I8" s="22">
        <v>128209.66666666667</v>
      </c>
      <c r="J8" s="22">
        <v>192854.50632911394</v>
      </c>
      <c r="K8" s="22"/>
      <c r="L8" s="22"/>
      <c r="M8" s="22">
        <v>154691.72727272726</v>
      </c>
      <c r="N8" s="22">
        <v>145747.05381165919</v>
      </c>
      <c r="O8" s="22">
        <v>335295.31707317074</v>
      </c>
      <c r="P8" s="22">
        <v>142694.44444444444</v>
      </c>
      <c r="Q8" s="22">
        <v>317708.39473684208</v>
      </c>
      <c r="R8" s="22">
        <v>189050.0684931507</v>
      </c>
      <c r="S8" s="22">
        <v>114701.76470588235</v>
      </c>
      <c r="T8" s="22">
        <v>137301.27777777778</v>
      </c>
      <c r="U8" s="22">
        <v>194035.03703703705</v>
      </c>
      <c r="V8" s="22">
        <v>260559.61904761905</v>
      </c>
      <c r="W8" s="22">
        <v>310499</v>
      </c>
      <c r="X8" s="22">
        <v>138767.5</v>
      </c>
      <c r="Y8" s="22">
        <v>242247.44736842104</v>
      </c>
      <c r="Z8" s="22">
        <v>238772.72727272726</v>
      </c>
      <c r="AA8" s="22">
        <v>191004.99478714162</v>
      </c>
    </row>
    <row r="9" spans="1:27" x14ac:dyDescent="0.3">
      <c r="A9" s="21" t="s">
        <v>222</v>
      </c>
      <c r="B9" s="22">
        <v>178740</v>
      </c>
      <c r="C9" s="22">
        <v>137500</v>
      </c>
      <c r="D9" s="22">
        <v>104493.75</v>
      </c>
      <c r="E9" s="22">
        <v>116810</v>
      </c>
      <c r="F9" s="22"/>
      <c r="G9" s="22">
        <v>143470</v>
      </c>
      <c r="H9" s="22">
        <v>300833.33333333331</v>
      </c>
      <c r="I9" s="22">
        <v>137562.5</v>
      </c>
      <c r="J9" s="22"/>
      <c r="K9" s="22">
        <v>110471.42857142857</v>
      </c>
      <c r="L9" s="22">
        <v>98576.470588235301</v>
      </c>
      <c r="M9" s="22">
        <v>170160</v>
      </c>
      <c r="N9" s="22"/>
      <c r="O9" s="22"/>
      <c r="P9" s="22"/>
      <c r="Q9" s="22">
        <v>207000</v>
      </c>
      <c r="R9" s="22"/>
      <c r="S9" s="22">
        <v>130585.56842105264</v>
      </c>
      <c r="T9" s="22">
        <v>118500</v>
      </c>
      <c r="U9" s="22"/>
      <c r="V9" s="22"/>
      <c r="W9" s="22"/>
      <c r="X9" s="22"/>
      <c r="Y9" s="22"/>
      <c r="Z9" s="22"/>
      <c r="AA9" s="22">
        <v>126316.83027522935</v>
      </c>
    </row>
    <row r="10" spans="1:27" x14ac:dyDescent="0.3">
      <c r="A10" s="21" t="s">
        <v>287</v>
      </c>
      <c r="B10" s="22">
        <v>194870.88235294117</v>
      </c>
      <c r="C10" s="22">
        <v>137500</v>
      </c>
      <c r="D10" s="22">
        <v>104493.75</v>
      </c>
      <c r="E10" s="22">
        <v>124834.05172413793</v>
      </c>
      <c r="F10" s="22">
        <v>212565.42857142858</v>
      </c>
      <c r="G10" s="22">
        <v>197965.77333333335</v>
      </c>
      <c r="H10" s="22">
        <v>210624.72549019608</v>
      </c>
      <c r="I10" s="22">
        <v>128219.7</v>
      </c>
      <c r="J10" s="22">
        <v>192854.50632911394</v>
      </c>
      <c r="K10" s="22">
        <v>100123.78378378379</v>
      </c>
      <c r="L10" s="22">
        <v>98576.470588235301</v>
      </c>
      <c r="M10" s="22">
        <v>156270.12244897959</v>
      </c>
      <c r="N10" s="22">
        <v>145847.07999999999</v>
      </c>
      <c r="O10" s="22">
        <v>335295.31707317074</v>
      </c>
      <c r="P10" s="22">
        <v>142694.44444444444</v>
      </c>
      <c r="Q10" s="22">
        <v>316270.62337662338</v>
      </c>
      <c r="R10" s="22">
        <v>189050.0684931507</v>
      </c>
      <c r="S10" s="22">
        <v>128225.30088495575</v>
      </c>
      <c r="T10" s="22">
        <v>136793.13513513515</v>
      </c>
      <c r="U10" s="22">
        <v>186555.79661016949</v>
      </c>
      <c r="V10" s="22">
        <v>225379.83720930232</v>
      </c>
      <c r="W10" s="22">
        <v>310499</v>
      </c>
      <c r="X10" s="22">
        <v>142591.35999999999</v>
      </c>
      <c r="Y10" s="22">
        <v>242247.44736842104</v>
      </c>
      <c r="Z10" s="22">
        <v>238772.72727272726</v>
      </c>
      <c r="AA10" s="22">
        <v>180921.19589041095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7701-2DB5-41C8-8392-1A008891AAB9}">
  <dimension ref="A1:BE1461"/>
  <sheetViews>
    <sheetView topLeftCell="K1" workbookViewId="0">
      <selection activeCell="L2" sqref="L2"/>
    </sheetView>
  </sheetViews>
  <sheetFormatPr defaultRowHeight="14.4" x14ac:dyDescent="0.3"/>
  <cols>
    <col min="2" max="2" width="10.5546875" bestFit="1" customWidth="1"/>
    <col min="4" max="4" width="11.33203125" customWidth="1"/>
    <col min="7" max="7" width="10.77734375" bestFit="1" customWidth="1"/>
    <col min="8" max="8" width="13.88671875" bestFit="1" customWidth="1"/>
    <col min="10" max="10" width="10.88671875" bestFit="1" customWidth="1"/>
    <col min="11" max="11" width="15.21875" bestFit="1" customWidth="1"/>
    <col min="12" max="12" width="20" customWidth="1"/>
    <col min="13" max="13" width="15.21875" customWidth="1"/>
    <col min="14" max="14" width="12.21875" bestFit="1" customWidth="1"/>
    <col min="15" max="15" width="10.6640625" bestFit="1" customWidth="1"/>
    <col min="16" max="16" width="12.21875" bestFit="1" customWidth="1"/>
    <col min="17" max="17" width="12.88671875" bestFit="1" customWidth="1"/>
    <col min="18" max="18" width="10.5546875" bestFit="1" customWidth="1"/>
    <col min="19" max="19" width="16.21875" bestFit="1" customWidth="1"/>
    <col min="20" max="20" width="10.88671875" bestFit="1" customWidth="1"/>
    <col min="21" max="21" width="10.77734375" bestFit="1" customWidth="1"/>
    <col min="22" max="22" width="12.77734375" bestFit="1" customWidth="1"/>
    <col min="23" max="23" width="11.21875" bestFit="1" customWidth="1"/>
    <col min="24" max="24" width="12.6640625" bestFit="1" customWidth="1"/>
    <col min="25" max="25" width="11.21875" bestFit="1" customWidth="1"/>
    <col min="26" max="26" width="15" bestFit="1" customWidth="1"/>
    <col min="27" max="27" width="13.21875" bestFit="1" customWidth="1"/>
    <col min="28" max="28" width="13.21875" customWidth="1"/>
    <col min="29" max="29" width="11.88671875" bestFit="1" customWidth="1"/>
    <col min="30" max="30" width="11.44140625" bestFit="1" customWidth="1"/>
    <col min="31" max="31" width="8.88671875" bestFit="1" customWidth="1"/>
    <col min="32" max="32" width="11.109375" bestFit="1" customWidth="1"/>
    <col min="33" max="33" width="7" bestFit="1" customWidth="1"/>
    <col min="34" max="34" width="16.109375" bestFit="1" customWidth="1"/>
    <col min="35" max="35" width="14.33203125" bestFit="1" customWidth="1"/>
    <col min="36" max="36" width="13.109375" bestFit="1" customWidth="1"/>
    <col min="37" max="37" width="13.109375" customWidth="1"/>
    <col min="38" max="38" width="15.77734375" bestFit="1" customWidth="1"/>
    <col min="39" max="39" width="11.33203125" bestFit="1" customWidth="1"/>
    <col min="40" max="41" width="13" bestFit="1" customWidth="1"/>
    <col min="42" max="42" width="13.77734375" bestFit="1" customWidth="1"/>
    <col min="43" max="43" width="12.6640625" bestFit="1" customWidth="1"/>
    <col min="44" max="45" width="12.88671875" bestFit="1" customWidth="1"/>
    <col min="46" max="46" width="12.44140625" bestFit="1" customWidth="1"/>
    <col min="47" max="47" width="14" bestFit="1" customWidth="1"/>
    <col min="48" max="48" width="14.21875" bestFit="1" customWidth="1"/>
    <col min="49" max="49" width="15.21875" bestFit="1" customWidth="1"/>
    <col min="50" max="50" width="13.33203125" bestFit="1" customWidth="1"/>
    <col min="51" max="51" width="13.6640625" bestFit="1" customWidth="1"/>
    <col min="52" max="52" width="7.88671875" bestFit="1" customWidth="1"/>
    <col min="53" max="53" width="9.44140625" bestFit="1" customWidth="1"/>
    <col min="55" max="55" width="10.44140625" bestFit="1" customWidth="1"/>
  </cols>
  <sheetData>
    <row r="1" spans="1:57" x14ac:dyDescent="0.3">
      <c r="A1" t="s">
        <v>0</v>
      </c>
      <c r="B1" t="s">
        <v>243</v>
      </c>
      <c r="C1" t="s">
        <v>220</v>
      </c>
      <c r="D1" t="s">
        <v>246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320</v>
      </c>
      <c r="M1" t="s">
        <v>319</v>
      </c>
      <c r="N1" t="s">
        <v>183</v>
      </c>
      <c r="O1" t="s">
        <v>8</v>
      </c>
      <c r="P1" t="s">
        <v>9</v>
      </c>
      <c r="Q1" t="s">
        <v>219</v>
      </c>
      <c r="R1" t="s">
        <v>10</v>
      </c>
      <c r="S1" t="s">
        <v>182</v>
      </c>
      <c r="T1" t="s">
        <v>11</v>
      </c>
      <c r="U1" t="s">
        <v>181</v>
      </c>
      <c r="V1" t="s">
        <v>184</v>
      </c>
      <c r="W1" t="s">
        <v>185</v>
      </c>
      <c r="X1" t="s">
        <v>12</v>
      </c>
      <c r="Y1" t="s">
        <v>186</v>
      </c>
      <c r="Z1" t="s">
        <v>13</v>
      </c>
      <c r="AA1" t="s">
        <v>14</v>
      </c>
      <c r="AB1" t="s">
        <v>309</v>
      </c>
      <c r="AC1" t="s">
        <v>187</v>
      </c>
      <c r="AD1" t="s">
        <v>15</v>
      </c>
      <c r="AE1" t="s">
        <v>16</v>
      </c>
      <c r="AF1" s="3" t="s">
        <v>281</v>
      </c>
      <c r="AG1" s="3" t="s">
        <v>280</v>
      </c>
      <c r="AH1" t="s">
        <v>21</v>
      </c>
      <c r="AI1" t="s">
        <v>22</v>
      </c>
      <c r="AJ1" t="s">
        <v>217</v>
      </c>
      <c r="AK1" t="s">
        <v>305</v>
      </c>
      <c r="AL1" t="s">
        <v>23</v>
      </c>
      <c r="AM1" t="s">
        <v>24</v>
      </c>
      <c r="AN1" t="s">
        <v>188</v>
      </c>
      <c r="AO1" t="s">
        <v>25</v>
      </c>
      <c r="AP1" t="s">
        <v>26</v>
      </c>
      <c r="AQ1" t="s">
        <v>27</v>
      </c>
      <c r="AR1" t="s">
        <v>28</v>
      </c>
      <c r="AS1" t="s">
        <v>218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240</v>
      </c>
      <c r="AZ1" t="s">
        <v>35</v>
      </c>
      <c r="BA1" t="s">
        <v>216</v>
      </c>
      <c r="BB1" t="s">
        <v>36</v>
      </c>
      <c r="BC1" t="s">
        <v>37</v>
      </c>
      <c r="BD1" t="s">
        <v>38</v>
      </c>
      <c r="BE1" t="s">
        <v>39</v>
      </c>
    </row>
    <row r="2" spans="1:57" x14ac:dyDescent="0.3">
      <c r="A2">
        <v>534</v>
      </c>
      <c r="B2">
        <v>20</v>
      </c>
      <c r="C2" t="s">
        <v>221</v>
      </c>
      <c r="D2">
        <v>50</v>
      </c>
      <c r="E2">
        <v>5000</v>
      </c>
      <c r="F2" t="s">
        <v>40</v>
      </c>
      <c r="G2" t="s">
        <v>42</v>
      </c>
      <c r="H2" t="s">
        <v>133</v>
      </c>
      <c r="I2" t="s">
        <v>44</v>
      </c>
      <c r="J2" t="s">
        <v>45</v>
      </c>
      <c r="K2" t="s">
        <v>95</v>
      </c>
      <c r="L2" t="str">
        <f>VLOOKUP($K2,[1]Zipcodes_neighbourhood!$A$2:$C$27,2,FALSE)</f>
        <v>Brookside</v>
      </c>
      <c r="M2">
        <f>VLOOKUP($K2,[1]Zipcodes_neighbourhood!$A$2:$C$27,3,FALSE)</f>
        <v>50613</v>
      </c>
      <c r="N2" t="s">
        <v>47</v>
      </c>
      <c r="O2" t="s">
        <v>48</v>
      </c>
      <c r="P2" t="s">
        <v>68</v>
      </c>
      <c r="Q2">
        <v>1</v>
      </c>
      <c r="R2">
        <v>1946</v>
      </c>
      <c r="S2">
        <v>1950</v>
      </c>
      <c r="T2" t="s">
        <v>50</v>
      </c>
      <c r="U2" t="s">
        <v>51</v>
      </c>
      <c r="V2" t="s">
        <v>52</v>
      </c>
      <c r="W2" t="s">
        <v>94</v>
      </c>
      <c r="X2" t="s">
        <v>112</v>
      </c>
      <c r="Y2" t="s">
        <v>41</v>
      </c>
      <c r="Z2" t="s">
        <v>41</v>
      </c>
      <c r="AA2">
        <v>0</v>
      </c>
      <c r="AB2" t="str">
        <f t="shared" ref="AB2:AB65" si="0">IF(AA2&lt;1001,"0-1000",IF(AA2&lt;2001,"1001-2000",IF(AA2&lt;3001,"3001-4000",IF(AA2&lt;4001,"4001-5000",IF(AA2&lt;5001,"4001-5000",IF(AA2&gt;5000,"&gt;5000"))))))</f>
        <v>0-1000</v>
      </c>
      <c r="AC2" t="s">
        <v>94</v>
      </c>
      <c r="AD2" t="s">
        <v>120</v>
      </c>
      <c r="AE2">
        <v>334</v>
      </c>
      <c r="AF2">
        <f t="shared" ref="AF2:AF65" si="1">bfb+bhb</f>
        <v>1</v>
      </c>
      <c r="AG2">
        <f t="shared" ref="AG2:AG65" si="2">fb+hb</f>
        <v>2.2999999999999998</v>
      </c>
      <c r="AH2">
        <v>1</v>
      </c>
      <c r="AI2">
        <v>1</v>
      </c>
      <c r="AJ2" t="s">
        <v>94</v>
      </c>
      <c r="AK2" t="str">
        <f t="shared" ref="AK2:AK65" si="3">CONCATENATE(KitchenAbvGr,KitchenQuality)</f>
        <v>1Fa</v>
      </c>
      <c r="AL2">
        <v>2</v>
      </c>
      <c r="AM2">
        <v>0</v>
      </c>
      <c r="AN2" t="s">
        <v>41</v>
      </c>
      <c r="AO2" t="s">
        <v>41</v>
      </c>
      <c r="AP2" t="s">
        <v>41</v>
      </c>
      <c r="AQ2">
        <v>0</v>
      </c>
      <c r="AR2">
        <v>0</v>
      </c>
      <c r="AS2" t="s">
        <v>41</v>
      </c>
      <c r="AT2" t="s">
        <v>120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41</v>
      </c>
      <c r="BA2">
        <v>1</v>
      </c>
      <c r="BB2">
        <v>2007</v>
      </c>
      <c r="BC2" t="s">
        <v>63</v>
      </c>
      <c r="BD2" t="s">
        <v>64</v>
      </c>
      <c r="BE2">
        <v>39300</v>
      </c>
    </row>
    <row r="3" spans="1:57" x14ac:dyDescent="0.3">
      <c r="A3">
        <v>711</v>
      </c>
      <c r="B3">
        <v>30</v>
      </c>
      <c r="C3" t="s">
        <v>221</v>
      </c>
      <c r="D3">
        <v>56</v>
      </c>
      <c r="E3">
        <v>4130</v>
      </c>
      <c r="F3" t="s">
        <v>40</v>
      </c>
      <c r="G3" t="s">
        <v>71</v>
      </c>
      <c r="H3" t="s">
        <v>43</v>
      </c>
      <c r="I3" t="s">
        <v>44</v>
      </c>
      <c r="J3" t="s">
        <v>45</v>
      </c>
      <c r="K3" t="s">
        <v>95</v>
      </c>
      <c r="L3" t="str">
        <f>VLOOKUP($K3,[1]Zipcodes_neighbourhood!$A$2:$C$27,2,FALSE)</f>
        <v>Brookside</v>
      </c>
      <c r="M3">
        <f>VLOOKUP($K3,[1]Zipcodes_neighbourhood!$A$2:$C$27,3,FALSE)</f>
        <v>50613</v>
      </c>
      <c r="N3" t="s">
        <v>47</v>
      </c>
      <c r="O3" t="s">
        <v>48</v>
      </c>
      <c r="P3" t="s">
        <v>68</v>
      </c>
      <c r="Q3">
        <v>3</v>
      </c>
      <c r="R3">
        <v>1935</v>
      </c>
      <c r="S3">
        <v>2003</v>
      </c>
      <c r="T3" t="s">
        <v>50</v>
      </c>
      <c r="U3" t="s">
        <v>51</v>
      </c>
      <c r="V3" t="s">
        <v>52</v>
      </c>
      <c r="W3" t="s">
        <v>54</v>
      </c>
      <c r="X3" t="s">
        <v>70</v>
      </c>
      <c r="Y3" t="s">
        <v>55</v>
      </c>
      <c r="Z3" t="s">
        <v>57</v>
      </c>
      <c r="AA3">
        <v>270</v>
      </c>
      <c r="AB3" t="str">
        <f t="shared" si="0"/>
        <v>0-1000</v>
      </c>
      <c r="AC3" t="s">
        <v>54</v>
      </c>
      <c r="AD3" t="s">
        <v>60</v>
      </c>
      <c r="AE3">
        <v>729</v>
      </c>
      <c r="AF3">
        <f t="shared" si="1"/>
        <v>0.3</v>
      </c>
      <c r="AG3">
        <f t="shared" si="2"/>
        <v>2</v>
      </c>
      <c r="AH3">
        <v>2</v>
      </c>
      <c r="AI3">
        <v>1</v>
      </c>
      <c r="AJ3" t="s">
        <v>55</v>
      </c>
      <c r="AK3" t="str">
        <f t="shared" si="3"/>
        <v>1TA</v>
      </c>
      <c r="AL3">
        <v>5</v>
      </c>
      <c r="AM3">
        <v>0</v>
      </c>
      <c r="AN3" t="s">
        <v>41</v>
      </c>
      <c r="AO3" t="s">
        <v>41</v>
      </c>
      <c r="AP3" t="s">
        <v>41</v>
      </c>
      <c r="AQ3">
        <v>0</v>
      </c>
      <c r="AR3">
        <v>0</v>
      </c>
      <c r="AS3" t="s">
        <v>41</v>
      </c>
      <c r="AT3" t="s">
        <v>120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41</v>
      </c>
      <c r="BA3">
        <v>7</v>
      </c>
      <c r="BB3">
        <v>2008</v>
      </c>
      <c r="BC3" t="s">
        <v>63</v>
      </c>
      <c r="BD3" t="s">
        <v>64</v>
      </c>
      <c r="BE3">
        <v>52000</v>
      </c>
    </row>
    <row r="4" spans="1:57" x14ac:dyDescent="0.3">
      <c r="A4">
        <v>1381</v>
      </c>
      <c r="B4">
        <v>30</v>
      </c>
      <c r="C4" t="s">
        <v>221</v>
      </c>
      <c r="D4">
        <v>45</v>
      </c>
      <c r="E4">
        <v>8212</v>
      </c>
      <c r="F4" t="s">
        <v>40</v>
      </c>
      <c r="G4" t="s">
        <v>42</v>
      </c>
      <c r="H4" t="s">
        <v>43</v>
      </c>
      <c r="I4" t="s">
        <v>44</v>
      </c>
      <c r="J4" t="s">
        <v>45</v>
      </c>
      <c r="K4" t="s">
        <v>126</v>
      </c>
      <c r="L4" t="str">
        <f>VLOOKUP($K4,[1]Zipcodes_neighbourhood!$A$2:$C$27,2,FALSE)</f>
        <v>Edwards</v>
      </c>
      <c r="M4">
        <f>VLOOKUP($K4,[1]Zipcodes_neighbourhood!$A$2:$C$27,3,FALSE)</f>
        <v>50014</v>
      </c>
      <c r="N4" t="s">
        <v>47</v>
      </c>
      <c r="O4" t="s">
        <v>48</v>
      </c>
      <c r="P4" t="s">
        <v>68</v>
      </c>
      <c r="Q4">
        <v>3</v>
      </c>
      <c r="R4">
        <v>1914</v>
      </c>
      <c r="S4">
        <v>1950</v>
      </c>
      <c r="T4" t="s">
        <v>50</v>
      </c>
      <c r="U4" t="s">
        <v>51</v>
      </c>
      <c r="V4" t="s">
        <v>141</v>
      </c>
      <c r="W4" t="s">
        <v>55</v>
      </c>
      <c r="X4" t="s">
        <v>77</v>
      </c>
      <c r="Y4" t="s">
        <v>55</v>
      </c>
      <c r="Z4" t="s">
        <v>57</v>
      </c>
      <c r="AA4">
        <v>864</v>
      </c>
      <c r="AB4" t="str">
        <f t="shared" si="0"/>
        <v>0-1000</v>
      </c>
      <c r="AC4" t="s">
        <v>55</v>
      </c>
      <c r="AD4" t="s">
        <v>120</v>
      </c>
      <c r="AE4">
        <v>864</v>
      </c>
      <c r="AF4">
        <f t="shared" si="1"/>
        <v>1</v>
      </c>
      <c r="AG4">
        <f t="shared" si="2"/>
        <v>2.2999999999999998</v>
      </c>
      <c r="AH4">
        <v>2</v>
      </c>
      <c r="AI4">
        <v>1</v>
      </c>
      <c r="AJ4" t="s">
        <v>55</v>
      </c>
      <c r="AK4" t="str">
        <f t="shared" si="3"/>
        <v>1TA</v>
      </c>
      <c r="AL4">
        <v>5</v>
      </c>
      <c r="AM4">
        <v>0</v>
      </c>
      <c r="AN4" t="s">
        <v>41</v>
      </c>
      <c r="AO4" t="s">
        <v>78</v>
      </c>
      <c r="AP4" t="s">
        <v>58</v>
      </c>
      <c r="AQ4">
        <v>1</v>
      </c>
      <c r="AR4">
        <v>200</v>
      </c>
      <c r="AS4" t="s">
        <v>55</v>
      </c>
      <c r="AT4" t="s">
        <v>60</v>
      </c>
      <c r="AU4">
        <v>0</v>
      </c>
      <c r="AV4">
        <v>0</v>
      </c>
      <c r="AW4">
        <v>96</v>
      </c>
      <c r="AX4">
        <v>0</v>
      </c>
      <c r="AY4">
        <v>0</v>
      </c>
      <c r="AZ4" t="s">
        <v>41</v>
      </c>
      <c r="BA4">
        <v>6</v>
      </c>
      <c r="BB4">
        <v>2010</v>
      </c>
      <c r="BC4" t="s">
        <v>63</v>
      </c>
      <c r="BD4" t="s">
        <v>64</v>
      </c>
      <c r="BE4">
        <v>58500</v>
      </c>
    </row>
    <row r="5" spans="1:57" x14ac:dyDescent="0.3">
      <c r="A5">
        <v>411</v>
      </c>
      <c r="B5">
        <v>20</v>
      </c>
      <c r="C5" t="s">
        <v>221</v>
      </c>
      <c r="D5">
        <v>68</v>
      </c>
      <c r="E5">
        <v>9571</v>
      </c>
      <c r="F5" t="s">
        <v>40</v>
      </c>
      <c r="G5" t="s">
        <v>42</v>
      </c>
      <c r="H5" t="s">
        <v>43</v>
      </c>
      <c r="I5" t="s">
        <v>44</v>
      </c>
      <c r="J5" t="s">
        <v>45</v>
      </c>
      <c r="K5" t="s">
        <v>126</v>
      </c>
      <c r="L5" t="str">
        <f>VLOOKUP($K5,[1]Zipcodes_neighbourhood!$A$2:$C$27,2,FALSE)</f>
        <v>Edwards</v>
      </c>
      <c r="M5">
        <f>VLOOKUP($K5,[1]Zipcodes_neighbourhood!$A$2:$C$27,3,FALSE)</f>
        <v>50014</v>
      </c>
      <c r="N5" t="s">
        <v>47</v>
      </c>
      <c r="O5" t="s">
        <v>48</v>
      </c>
      <c r="P5" t="s">
        <v>68</v>
      </c>
      <c r="Q5">
        <v>5</v>
      </c>
      <c r="R5">
        <v>1958</v>
      </c>
      <c r="S5">
        <v>1958</v>
      </c>
      <c r="T5" t="s">
        <v>50</v>
      </c>
      <c r="U5" t="s">
        <v>51</v>
      </c>
      <c r="V5" t="s">
        <v>158</v>
      </c>
      <c r="W5" t="s">
        <v>55</v>
      </c>
      <c r="X5" t="s">
        <v>70</v>
      </c>
      <c r="Y5" t="s">
        <v>55</v>
      </c>
      <c r="Z5" t="s">
        <v>57</v>
      </c>
      <c r="AA5">
        <v>1276</v>
      </c>
      <c r="AB5" t="str">
        <f t="shared" si="0"/>
        <v>1001-2000</v>
      </c>
      <c r="AC5" t="s">
        <v>55</v>
      </c>
      <c r="AD5" t="s">
        <v>60</v>
      </c>
      <c r="AE5">
        <v>1276</v>
      </c>
      <c r="AF5">
        <f t="shared" si="1"/>
        <v>1</v>
      </c>
      <c r="AG5">
        <f t="shared" si="2"/>
        <v>1</v>
      </c>
      <c r="AH5">
        <v>3</v>
      </c>
      <c r="AI5">
        <v>1</v>
      </c>
      <c r="AJ5" t="s">
        <v>55</v>
      </c>
      <c r="AK5" t="str">
        <f t="shared" si="3"/>
        <v>1TA</v>
      </c>
      <c r="AL5">
        <v>5</v>
      </c>
      <c r="AM5">
        <v>0</v>
      </c>
      <c r="AN5" t="s">
        <v>41</v>
      </c>
      <c r="AO5" t="s">
        <v>61</v>
      </c>
      <c r="AP5" t="s">
        <v>58</v>
      </c>
      <c r="AQ5">
        <v>1</v>
      </c>
      <c r="AR5">
        <v>350</v>
      </c>
      <c r="AS5" t="s">
        <v>55</v>
      </c>
      <c r="AT5" t="s">
        <v>60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41</v>
      </c>
      <c r="BA5">
        <v>6</v>
      </c>
      <c r="BB5">
        <v>2009</v>
      </c>
      <c r="BC5" t="s">
        <v>116</v>
      </c>
      <c r="BD5" t="s">
        <v>79</v>
      </c>
      <c r="BE5">
        <v>60000</v>
      </c>
    </row>
    <row r="6" spans="1:57" x14ac:dyDescent="0.3">
      <c r="A6">
        <v>1101</v>
      </c>
      <c r="B6">
        <v>30</v>
      </c>
      <c r="C6" t="s">
        <v>221</v>
      </c>
      <c r="D6">
        <v>60</v>
      </c>
      <c r="E6">
        <v>8400</v>
      </c>
      <c r="F6" t="s">
        <v>40</v>
      </c>
      <c r="G6" t="s">
        <v>42</v>
      </c>
      <c r="H6" t="s">
        <v>118</v>
      </c>
      <c r="I6" t="s">
        <v>44</v>
      </c>
      <c r="J6" t="s">
        <v>45</v>
      </c>
      <c r="K6" t="s">
        <v>164</v>
      </c>
      <c r="L6" t="str">
        <f>VLOOKUP($K6,[1]Zipcodes_neighbourhood!$A$2:$C$27,2,FALSE)</f>
        <v>South&amp;West of Iowa State University</v>
      </c>
      <c r="M6">
        <f>VLOOKUP($K6,[1]Zipcodes_neighbourhood!$A$2:$C$27,3,FALSE)</f>
        <v>50011</v>
      </c>
      <c r="N6" t="s">
        <v>47</v>
      </c>
      <c r="O6" t="s">
        <v>48</v>
      </c>
      <c r="P6" t="s">
        <v>68</v>
      </c>
      <c r="Q6">
        <v>2</v>
      </c>
      <c r="R6">
        <v>1920</v>
      </c>
      <c r="S6">
        <v>1950</v>
      </c>
      <c r="T6" t="s">
        <v>50</v>
      </c>
      <c r="U6" t="s">
        <v>51</v>
      </c>
      <c r="V6" t="s">
        <v>75</v>
      </c>
      <c r="W6" t="s">
        <v>55</v>
      </c>
      <c r="X6" t="s">
        <v>70</v>
      </c>
      <c r="Y6" t="s">
        <v>55</v>
      </c>
      <c r="Z6" t="s">
        <v>57</v>
      </c>
      <c r="AA6">
        <v>290</v>
      </c>
      <c r="AB6" t="str">
        <f t="shared" si="0"/>
        <v>0-1000</v>
      </c>
      <c r="AC6" t="s">
        <v>55</v>
      </c>
      <c r="AD6" t="s">
        <v>120</v>
      </c>
      <c r="AE6">
        <v>438</v>
      </c>
      <c r="AF6">
        <f t="shared" si="1"/>
        <v>1</v>
      </c>
      <c r="AG6">
        <f t="shared" si="2"/>
        <v>2.2999999999999998</v>
      </c>
      <c r="AH6">
        <v>1</v>
      </c>
      <c r="AI6">
        <v>1</v>
      </c>
      <c r="AJ6" t="s">
        <v>94</v>
      </c>
      <c r="AK6" t="str">
        <f t="shared" si="3"/>
        <v>1Fa</v>
      </c>
      <c r="AL6">
        <v>3</v>
      </c>
      <c r="AM6">
        <v>0</v>
      </c>
      <c r="AN6" t="s">
        <v>41</v>
      </c>
      <c r="AO6" t="s">
        <v>78</v>
      </c>
      <c r="AP6" t="s">
        <v>58</v>
      </c>
      <c r="AQ6">
        <v>1</v>
      </c>
      <c r="AR6">
        <v>246</v>
      </c>
      <c r="AS6" t="s">
        <v>55</v>
      </c>
      <c r="AT6" t="s">
        <v>120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41</v>
      </c>
      <c r="BA6">
        <v>1</v>
      </c>
      <c r="BB6">
        <v>2009</v>
      </c>
      <c r="BC6" t="s">
        <v>63</v>
      </c>
      <c r="BD6" t="s">
        <v>64</v>
      </c>
      <c r="BE6">
        <v>60000</v>
      </c>
    </row>
    <row r="7" spans="1:57" x14ac:dyDescent="0.3">
      <c r="A7">
        <v>376</v>
      </c>
      <c r="B7">
        <v>30</v>
      </c>
      <c r="C7" t="s">
        <v>221</v>
      </c>
      <c r="D7" t="s">
        <v>41</v>
      </c>
      <c r="E7">
        <v>10020</v>
      </c>
      <c r="F7" t="s">
        <v>40</v>
      </c>
      <c r="G7" t="s">
        <v>71</v>
      </c>
      <c r="H7" t="s">
        <v>133</v>
      </c>
      <c r="I7" t="s">
        <v>44</v>
      </c>
      <c r="J7" t="s">
        <v>45</v>
      </c>
      <c r="K7" t="s">
        <v>126</v>
      </c>
      <c r="L7" t="str">
        <f>VLOOKUP($K7,[1]Zipcodes_neighbourhood!$A$2:$C$27,2,FALSE)</f>
        <v>Edwards</v>
      </c>
      <c r="M7">
        <f>VLOOKUP($K7,[1]Zipcodes_neighbourhood!$A$2:$C$27,3,FALSE)</f>
        <v>50014</v>
      </c>
      <c r="N7" t="s">
        <v>47</v>
      </c>
      <c r="O7" t="s">
        <v>48</v>
      </c>
      <c r="P7" t="s">
        <v>68</v>
      </c>
      <c r="Q7">
        <v>1</v>
      </c>
      <c r="R7">
        <v>1922</v>
      </c>
      <c r="S7">
        <v>1950</v>
      </c>
      <c r="T7" t="s">
        <v>50</v>
      </c>
      <c r="U7" t="s">
        <v>51</v>
      </c>
      <c r="V7" t="s">
        <v>75</v>
      </c>
      <c r="W7" t="s">
        <v>94</v>
      </c>
      <c r="X7" t="s">
        <v>77</v>
      </c>
      <c r="Y7" t="s">
        <v>94</v>
      </c>
      <c r="Z7" t="s">
        <v>54</v>
      </c>
      <c r="AA7">
        <v>683</v>
      </c>
      <c r="AB7" t="str">
        <f t="shared" si="0"/>
        <v>0-1000</v>
      </c>
      <c r="AC7" t="s">
        <v>54</v>
      </c>
      <c r="AD7" t="s">
        <v>120</v>
      </c>
      <c r="AE7">
        <v>904</v>
      </c>
      <c r="AF7">
        <f t="shared" si="1"/>
        <v>1</v>
      </c>
      <c r="AG7">
        <f t="shared" si="2"/>
        <v>1.3</v>
      </c>
      <c r="AH7">
        <v>1</v>
      </c>
      <c r="AI7">
        <v>1</v>
      </c>
      <c r="AJ7" t="s">
        <v>94</v>
      </c>
      <c r="AK7" t="str">
        <f t="shared" si="3"/>
        <v>1Fa</v>
      </c>
      <c r="AL7">
        <v>4</v>
      </c>
      <c r="AM7">
        <v>0</v>
      </c>
      <c r="AN7" t="s">
        <v>41</v>
      </c>
      <c r="AO7" t="s">
        <v>41</v>
      </c>
      <c r="AP7" t="s">
        <v>41</v>
      </c>
      <c r="AQ7">
        <v>0</v>
      </c>
      <c r="AR7">
        <v>0</v>
      </c>
      <c r="AS7" t="s">
        <v>41</v>
      </c>
      <c r="AT7" t="s">
        <v>60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41</v>
      </c>
      <c r="BA7">
        <v>3</v>
      </c>
      <c r="BB7">
        <v>2009</v>
      </c>
      <c r="BC7" t="s">
        <v>63</v>
      </c>
      <c r="BD7" t="s">
        <v>64</v>
      </c>
      <c r="BE7">
        <v>61000</v>
      </c>
    </row>
    <row r="8" spans="1:57" x14ac:dyDescent="0.3">
      <c r="A8">
        <v>463</v>
      </c>
      <c r="B8">
        <v>20</v>
      </c>
      <c r="C8" t="s">
        <v>221</v>
      </c>
      <c r="D8">
        <v>60</v>
      </c>
      <c r="E8">
        <v>8281</v>
      </c>
      <c r="F8" t="s">
        <v>40</v>
      </c>
      <c r="G8" t="s">
        <v>71</v>
      </c>
      <c r="H8" t="s">
        <v>43</v>
      </c>
      <c r="I8" t="s">
        <v>44</v>
      </c>
      <c r="J8" t="s">
        <v>45</v>
      </c>
      <c r="K8" t="s">
        <v>98</v>
      </c>
      <c r="L8" t="str">
        <f>VLOOKUP($K8,[1]Zipcodes_neighbourhood!$A$2:$C$27,2,FALSE)</f>
        <v>Sawyer</v>
      </c>
      <c r="M8">
        <f>VLOOKUP($K8,[1]Zipcodes_neighbourhood!$A$2:$C$27,3,FALSE)</f>
        <v>52627</v>
      </c>
      <c r="N8" t="s">
        <v>47</v>
      </c>
      <c r="O8" t="s">
        <v>48</v>
      </c>
      <c r="P8" t="s">
        <v>68</v>
      </c>
      <c r="Q8">
        <v>5</v>
      </c>
      <c r="R8">
        <v>1965</v>
      </c>
      <c r="S8">
        <v>1965</v>
      </c>
      <c r="T8" t="s">
        <v>50</v>
      </c>
      <c r="U8" t="s">
        <v>51</v>
      </c>
      <c r="V8" t="s">
        <v>69</v>
      </c>
      <c r="W8" t="s">
        <v>55</v>
      </c>
      <c r="X8" t="s">
        <v>70</v>
      </c>
      <c r="Y8" t="s">
        <v>55</v>
      </c>
      <c r="Z8" t="s">
        <v>57</v>
      </c>
      <c r="AA8">
        <v>864</v>
      </c>
      <c r="AB8" t="str">
        <f t="shared" si="0"/>
        <v>0-1000</v>
      </c>
      <c r="AC8" t="s">
        <v>54</v>
      </c>
      <c r="AD8" t="s">
        <v>60</v>
      </c>
      <c r="AE8">
        <v>864</v>
      </c>
      <c r="AF8">
        <f t="shared" si="1"/>
        <v>1</v>
      </c>
      <c r="AG8">
        <f t="shared" si="2"/>
        <v>2</v>
      </c>
      <c r="AH8">
        <v>3</v>
      </c>
      <c r="AI8">
        <v>1</v>
      </c>
      <c r="AJ8" t="s">
        <v>55</v>
      </c>
      <c r="AK8" t="str">
        <f t="shared" si="3"/>
        <v>1TA</v>
      </c>
      <c r="AL8">
        <v>5</v>
      </c>
      <c r="AM8">
        <v>1</v>
      </c>
      <c r="AN8" t="s">
        <v>148</v>
      </c>
      <c r="AO8" t="s">
        <v>78</v>
      </c>
      <c r="AP8" t="s">
        <v>58</v>
      </c>
      <c r="AQ8">
        <v>1</v>
      </c>
      <c r="AR8">
        <v>360</v>
      </c>
      <c r="AS8" t="s">
        <v>55</v>
      </c>
      <c r="AT8" t="s">
        <v>60</v>
      </c>
      <c r="AU8">
        <v>0</v>
      </c>
      <c r="AV8">
        <v>0</v>
      </c>
      <c r="AW8">
        <v>236</v>
      </c>
      <c r="AX8">
        <v>0</v>
      </c>
      <c r="AY8">
        <v>0</v>
      </c>
      <c r="AZ8" t="s">
        <v>108</v>
      </c>
      <c r="BA8">
        <v>12</v>
      </c>
      <c r="BB8">
        <v>2009</v>
      </c>
      <c r="BC8" t="s">
        <v>63</v>
      </c>
      <c r="BD8" t="s">
        <v>64</v>
      </c>
      <c r="BE8">
        <v>62383</v>
      </c>
    </row>
    <row r="9" spans="1:57" x14ac:dyDescent="0.3">
      <c r="A9">
        <v>1433</v>
      </c>
      <c r="B9">
        <v>30</v>
      </c>
      <c r="C9" t="s">
        <v>221</v>
      </c>
      <c r="D9">
        <v>60</v>
      </c>
      <c r="E9">
        <v>10800</v>
      </c>
      <c r="F9" t="s">
        <v>40</v>
      </c>
      <c r="G9" t="s">
        <v>42</v>
      </c>
      <c r="H9" t="s">
        <v>43</v>
      </c>
      <c r="I9" t="s">
        <v>44</v>
      </c>
      <c r="J9" t="s">
        <v>45</v>
      </c>
      <c r="K9" t="s">
        <v>92</v>
      </c>
      <c r="L9" t="str">
        <f>VLOOKUP($K9,[1]Zipcodes_neighbourhood!$A$2:$C$27,2,FALSE)</f>
        <v>Old Town</v>
      </c>
      <c r="M9">
        <f>VLOOKUP($K9,[1]Zipcodes_neighbourhood!$A$2:$C$27,3,FALSE)</f>
        <v>51351</v>
      </c>
      <c r="N9" t="s">
        <v>47</v>
      </c>
      <c r="O9" t="s">
        <v>48</v>
      </c>
      <c r="P9" t="s">
        <v>68</v>
      </c>
      <c r="Q9">
        <v>4</v>
      </c>
      <c r="R9">
        <v>1927</v>
      </c>
      <c r="S9">
        <v>2007</v>
      </c>
      <c r="T9" t="s">
        <v>50</v>
      </c>
      <c r="U9" t="s">
        <v>51</v>
      </c>
      <c r="V9" t="s">
        <v>75</v>
      </c>
      <c r="W9" t="s">
        <v>55</v>
      </c>
      <c r="X9" t="s">
        <v>77</v>
      </c>
      <c r="Y9" t="s">
        <v>55</v>
      </c>
      <c r="Z9" t="s">
        <v>57</v>
      </c>
      <c r="AA9">
        <v>656</v>
      </c>
      <c r="AB9" t="str">
        <f t="shared" si="0"/>
        <v>0-1000</v>
      </c>
      <c r="AC9" t="s">
        <v>55</v>
      </c>
      <c r="AD9" t="s">
        <v>60</v>
      </c>
      <c r="AE9">
        <v>968</v>
      </c>
      <c r="AF9">
        <f t="shared" si="1"/>
        <v>1</v>
      </c>
      <c r="AG9">
        <f t="shared" si="2"/>
        <v>2.2999999999999998</v>
      </c>
      <c r="AH9">
        <v>4</v>
      </c>
      <c r="AI9">
        <v>1</v>
      </c>
      <c r="AJ9" t="s">
        <v>55</v>
      </c>
      <c r="AK9" t="str">
        <f t="shared" si="3"/>
        <v>1TA</v>
      </c>
      <c r="AL9">
        <v>5</v>
      </c>
      <c r="AM9">
        <v>0</v>
      </c>
      <c r="AN9" t="s">
        <v>41</v>
      </c>
      <c r="AO9" t="s">
        <v>78</v>
      </c>
      <c r="AP9" t="s">
        <v>58</v>
      </c>
      <c r="AQ9">
        <v>1</v>
      </c>
      <c r="AR9">
        <v>216</v>
      </c>
      <c r="AS9" t="s">
        <v>94</v>
      </c>
      <c r="AT9" t="s">
        <v>60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41</v>
      </c>
      <c r="BA9">
        <v>8</v>
      </c>
      <c r="BB9">
        <v>2007</v>
      </c>
      <c r="BC9" t="s">
        <v>63</v>
      </c>
      <c r="BD9" t="s">
        <v>64</v>
      </c>
      <c r="BE9">
        <v>64500</v>
      </c>
    </row>
    <row r="10" spans="1:57" x14ac:dyDescent="0.3">
      <c r="A10">
        <v>9</v>
      </c>
      <c r="B10">
        <v>50</v>
      </c>
      <c r="C10" t="s">
        <v>222</v>
      </c>
      <c r="D10">
        <v>51</v>
      </c>
      <c r="E10">
        <v>6120</v>
      </c>
      <c r="F10" t="s">
        <v>40</v>
      </c>
      <c r="G10" t="s">
        <v>42</v>
      </c>
      <c r="H10" t="s">
        <v>43</v>
      </c>
      <c r="I10" t="s">
        <v>44</v>
      </c>
      <c r="J10" t="s">
        <v>45</v>
      </c>
      <c r="K10" t="s">
        <v>92</v>
      </c>
      <c r="L10" t="str">
        <f>VLOOKUP($K10,[1]Zipcodes_neighbourhood!$A$2:$C$27,2,FALSE)</f>
        <v>Old Town</v>
      </c>
      <c r="M10">
        <f>VLOOKUP($K10,[1]Zipcodes_neighbourhood!$A$2:$C$27,3,FALSE)</f>
        <v>51351</v>
      </c>
      <c r="N10" t="s">
        <v>93</v>
      </c>
      <c r="O10" t="s">
        <v>48</v>
      </c>
      <c r="P10" t="s">
        <v>83</v>
      </c>
      <c r="Q10">
        <v>7</v>
      </c>
      <c r="R10">
        <v>1931</v>
      </c>
      <c r="S10">
        <v>1950</v>
      </c>
      <c r="T10" t="s">
        <v>50</v>
      </c>
      <c r="U10" t="s">
        <v>51</v>
      </c>
      <c r="V10" t="s">
        <v>76</v>
      </c>
      <c r="W10" t="s">
        <v>55</v>
      </c>
      <c r="X10" t="s">
        <v>77</v>
      </c>
      <c r="Y10" t="s">
        <v>55</v>
      </c>
      <c r="Z10" t="s">
        <v>57</v>
      </c>
      <c r="AA10">
        <v>952</v>
      </c>
      <c r="AB10" t="str">
        <f t="shared" si="0"/>
        <v>0-1000</v>
      </c>
      <c r="AC10" t="s">
        <v>54</v>
      </c>
      <c r="AD10" t="s">
        <v>60</v>
      </c>
      <c r="AE10">
        <v>1774</v>
      </c>
      <c r="AF10">
        <f t="shared" si="1"/>
        <v>0</v>
      </c>
      <c r="AG10">
        <f t="shared" si="2"/>
        <v>2</v>
      </c>
      <c r="AH10">
        <v>2</v>
      </c>
      <c r="AI10">
        <v>2</v>
      </c>
      <c r="AJ10" t="s">
        <v>55</v>
      </c>
      <c r="AK10" t="str">
        <f t="shared" si="3"/>
        <v>2TA</v>
      </c>
      <c r="AL10">
        <v>8</v>
      </c>
      <c r="AM10">
        <v>2</v>
      </c>
      <c r="AN10" t="s">
        <v>55</v>
      </c>
      <c r="AO10" t="s">
        <v>78</v>
      </c>
      <c r="AP10" t="s">
        <v>58</v>
      </c>
      <c r="AQ10">
        <v>2</v>
      </c>
      <c r="AR10">
        <v>468</v>
      </c>
      <c r="AS10" t="s">
        <v>94</v>
      </c>
      <c r="AT10" t="s">
        <v>60</v>
      </c>
      <c r="AU10">
        <v>90</v>
      </c>
      <c r="AV10">
        <v>0</v>
      </c>
      <c r="AW10">
        <v>205</v>
      </c>
      <c r="AX10">
        <v>0</v>
      </c>
      <c r="AY10">
        <v>0</v>
      </c>
      <c r="AZ10" t="s">
        <v>41</v>
      </c>
      <c r="BA10">
        <v>4</v>
      </c>
      <c r="BB10">
        <v>2008</v>
      </c>
      <c r="BC10" t="s">
        <v>63</v>
      </c>
      <c r="BD10" t="s">
        <v>79</v>
      </c>
      <c r="BE10">
        <v>129900</v>
      </c>
    </row>
    <row r="11" spans="1:57" x14ac:dyDescent="0.3">
      <c r="A11">
        <v>621</v>
      </c>
      <c r="B11">
        <v>30</v>
      </c>
      <c r="C11" t="s">
        <v>221</v>
      </c>
      <c r="D11">
        <v>45</v>
      </c>
      <c r="E11">
        <v>8248</v>
      </c>
      <c r="F11" t="s">
        <v>40</v>
      </c>
      <c r="G11" t="s">
        <v>42</v>
      </c>
      <c r="H11" t="s">
        <v>43</v>
      </c>
      <c r="I11" t="s">
        <v>44</v>
      </c>
      <c r="J11" t="s">
        <v>45</v>
      </c>
      <c r="K11" t="s">
        <v>126</v>
      </c>
      <c r="L11" t="str">
        <f>VLOOKUP($K11,[1]Zipcodes_neighbourhood!$A$2:$C$27,2,FALSE)</f>
        <v>Edwards</v>
      </c>
      <c r="M11">
        <f>VLOOKUP($K11,[1]Zipcodes_neighbourhood!$A$2:$C$27,3,FALSE)</f>
        <v>50014</v>
      </c>
      <c r="N11" t="s">
        <v>47</v>
      </c>
      <c r="O11" t="s">
        <v>48</v>
      </c>
      <c r="P11" t="s">
        <v>68</v>
      </c>
      <c r="Q11">
        <v>3</v>
      </c>
      <c r="R11">
        <v>1914</v>
      </c>
      <c r="S11">
        <v>1950</v>
      </c>
      <c r="T11" t="s">
        <v>50</v>
      </c>
      <c r="U11" t="s">
        <v>51</v>
      </c>
      <c r="V11" t="s">
        <v>141</v>
      </c>
      <c r="W11" t="s">
        <v>55</v>
      </c>
      <c r="X11" t="s">
        <v>77</v>
      </c>
      <c r="Y11" t="s">
        <v>55</v>
      </c>
      <c r="Z11" t="s">
        <v>57</v>
      </c>
      <c r="AA11">
        <v>864</v>
      </c>
      <c r="AB11" t="str">
        <f t="shared" si="0"/>
        <v>0-1000</v>
      </c>
      <c r="AC11" t="s">
        <v>55</v>
      </c>
      <c r="AD11" t="s">
        <v>120</v>
      </c>
      <c r="AE11">
        <v>864</v>
      </c>
      <c r="AF11">
        <f t="shared" si="1"/>
        <v>1</v>
      </c>
      <c r="AG11">
        <f t="shared" si="2"/>
        <v>1</v>
      </c>
      <c r="AH11">
        <v>2</v>
      </c>
      <c r="AI11">
        <v>1</v>
      </c>
      <c r="AJ11" t="s">
        <v>55</v>
      </c>
      <c r="AK11" t="str">
        <f t="shared" si="3"/>
        <v>1TA</v>
      </c>
      <c r="AL11">
        <v>5</v>
      </c>
      <c r="AM11">
        <v>0</v>
      </c>
      <c r="AN11" t="s">
        <v>41</v>
      </c>
      <c r="AO11" t="s">
        <v>41</v>
      </c>
      <c r="AP11" t="s">
        <v>41</v>
      </c>
      <c r="AQ11">
        <v>0</v>
      </c>
      <c r="AR11">
        <v>0</v>
      </c>
      <c r="AS11" t="s">
        <v>41</v>
      </c>
      <c r="AT11" t="s">
        <v>120</v>
      </c>
      <c r="AU11">
        <v>0</v>
      </c>
      <c r="AV11">
        <v>0</v>
      </c>
      <c r="AW11">
        <v>100</v>
      </c>
      <c r="AX11">
        <v>0</v>
      </c>
      <c r="AY11">
        <v>0</v>
      </c>
      <c r="AZ11" t="s">
        <v>41</v>
      </c>
      <c r="BA11">
        <v>9</v>
      </c>
      <c r="BB11">
        <v>2008</v>
      </c>
      <c r="BC11" t="s">
        <v>63</v>
      </c>
      <c r="BD11" t="s">
        <v>64</v>
      </c>
      <c r="BE11">
        <v>67000</v>
      </c>
    </row>
    <row r="12" spans="1:57" x14ac:dyDescent="0.3">
      <c r="A12">
        <v>1322</v>
      </c>
      <c r="B12">
        <v>20</v>
      </c>
      <c r="C12" t="s">
        <v>221</v>
      </c>
      <c r="D12" t="s">
        <v>41</v>
      </c>
      <c r="E12">
        <v>6627</v>
      </c>
      <c r="F12" t="s">
        <v>40</v>
      </c>
      <c r="G12" t="s">
        <v>71</v>
      </c>
      <c r="H12" t="s">
        <v>43</v>
      </c>
      <c r="I12" t="s">
        <v>44</v>
      </c>
      <c r="J12" t="s">
        <v>73</v>
      </c>
      <c r="K12" t="s">
        <v>95</v>
      </c>
      <c r="L12" t="str">
        <f>VLOOKUP($K12,[1]Zipcodes_neighbourhood!$A$2:$C$27,2,FALSE)</f>
        <v>Brookside</v>
      </c>
      <c r="M12">
        <f>VLOOKUP($K12,[1]Zipcodes_neighbourhood!$A$2:$C$27,3,FALSE)</f>
        <v>50613</v>
      </c>
      <c r="N12" t="s">
        <v>67</v>
      </c>
      <c r="O12" t="s">
        <v>48</v>
      </c>
      <c r="P12" t="s">
        <v>68</v>
      </c>
      <c r="Q12">
        <v>3</v>
      </c>
      <c r="R12">
        <v>1949</v>
      </c>
      <c r="S12">
        <v>1950</v>
      </c>
      <c r="T12" t="s">
        <v>99</v>
      </c>
      <c r="U12" t="s">
        <v>51</v>
      </c>
      <c r="V12" t="s">
        <v>52</v>
      </c>
      <c r="W12" t="s">
        <v>55</v>
      </c>
      <c r="X12" t="s">
        <v>70</v>
      </c>
      <c r="Y12" t="s">
        <v>41</v>
      </c>
      <c r="Z12" t="s">
        <v>41</v>
      </c>
      <c r="AA12">
        <v>0</v>
      </c>
      <c r="AB12" t="str">
        <f t="shared" si="0"/>
        <v>0-1000</v>
      </c>
      <c r="AC12" t="s">
        <v>55</v>
      </c>
      <c r="AD12" t="s">
        <v>120</v>
      </c>
      <c r="AE12">
        <v>720</v>
      </c>
      <c r="AF12">
        <f t="shared" si="1"/>
        <v>1</v>
      </c>
      <c r="AG12">
        <f t="shared" si="2"/>
        <v>1</v>
      </c>
      <c r="AH12">
        <v>2</v>
      </c>
      <c r="AI12">
        <v>1</v>
      </c>
      <c r="AJ12" t="s">
        <v>55</v>
      </c>
      <c r="AK12" t="str">
        <f t="shared" si="3"/>
        <v>1TA</v>
      </c>
      <c r="AL12">
        <v>4</v>
      </c>
      <c r="AM12">
        <v>0</v>
      </c>
      <c r="AN12" t="s">
        <v>41</v>
      </c>
      <c r="AO12" t="s">
        <v>78</v>
      </c>
      <c r="AP12" t="s">
        <v>58</v>
      </c>
      <c r="AQ12">
        <v>1</v>
      </c>
      <c r="AR12">
        <v>287</v>
      </c>
      <c r="AS12" t="s">
        <v>55</v>
      </c>
      <c r="AT12" t="s">
        <v>60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41</v>
      </c>
      <c r="BA12">
        <v>7</v>
      </c>
      <c r="BB12">
        <v>2008</v>
      </c>
      <c r="BC12" t="s">
        <v>63</v>
      </c>
      <c r="BD12" t="s">
        <v>64</v>
      </c>
      <c r="BE12">
        <v>72500</v>
      </c>
    </row>
    <row r="13" spans="1:57" x14ac:dyDescent="0.3">
      <c r="A13">
        <v>251</v>
      </c>
      <c r="B13">
        <v>30</v>
      </c>
      <c r="C13" t="s">
        <v>221</v>
      </c>
      <c r="D13">
        <v>55</v>
      </c>
      <c r="E13">
        <v>5350</v>
      </c>
      <c r="F13" t="s">
        <v>40</v>
      </c>
      <c r="G13" t="s">
        <v>71</v>
      </c>
      <c r="H13" t="s">
        <v>43</v>
      </c>
      <c r="I13" t="s">
        <v>44</v>
      </c>
      <c r="J13" t="s">
        <v>45</v>
      </c>
      <c r="K13" t="s">
        <v>95</v>
      </c>
      <c r="L13" t="str">
        <f>VLOOKUP($K13,[1]Zipcodes_neighbourhood!$A$2:$C$27,2,FALSE)</f>
        <v>Brookside</v>
      </c>
      <c r="M13">
        <f>VLOOKUP($K13,[1]Zipcodes_neighbourhood!$A$2:$C$27,3,FALSE)</f>
        <v>50613</v>
      </c>
      <c r="N13" t="s">
        <v>47</v>
      </c>
      <c r="O13" t="s">
        <v>48</v>
      </c>
      <c r="P13" t="s">
        <v>68</v>
      </c>
      <c r="Q13">
        <v>3</v>
      </c>
      <c r="R13">
        <v>1940</v>
      </c>
      <c r="S13">
        <v>1966</v>
      </c>
      <c r="T13" t="s">
        <v>50</v>
      </c>
      <c r="U13" t="s">
        <v>51</v>
      </c>
      <c r="V13" t="s">
        <v>106</v>
      </c>
      <c r="W13" t="s">
        <v>55</v>
      </c>
      <c r="X13" t="s">
        <v>70</v>
      </c>
      <c r="Y13" t="s">
        <v>55</v>
      </c>
      <c r="Z13" t="s">
        <v>57</v>
      </c>
      <c r="AA13">
        <v>728</v>
      </c>
      <c r="AB13" t="str">
        <f t="shared" si="0"/>
        <v>0-1000</v>
      </c>
      <c r="AC13" t="s">
        <v>59</v>
      </c>
      <c r="AD13" t="s">
        <v>60</v>
      </c>
      <c r="AE13">
        <v>1306</v>
      </c>
      <c r="AF13">
        <f t="shared" si="1"/>
        <v>1</v>
      </c>
      <c r="AG13">
        <f t="shared" si="2"/>
        <v>3</v>
      </c>
      <c r="AH13">
        <v>3</v>
      </c>
      <c r="AI13">
        <v>1</v>
      </c>
      <c r="AJ13" t="s">
        <v>94</v>
      </c>
      <c r="AK13" t="str">
        <f t="shared" si="3"/>
        <v>1Fa</v>
      </c>
      <c r="AL13">
        <v>6</v>
      </c>
      <c r="AM13">
        <v>0</v>
      </c>
      <c r="AN13" t="s">
        <v>41</v>
      </c>
      <c r="AO13" t="s">
        <v>41</v>
      </c>
      <c r="AP13" t="s">
        <v>41</v>
      </c>
      <c r="AQ13">
        <v>0</v>
      </c>
      <c r="AR13">
        <v>0</v>
      </c>
      <c r="AS13" t="s">
        <v>41</v>
      </c>
      <c r="AT13" t="s">
        <v>60</v>
      </c>
      <c r="AU13">
        <v>263</v>
      </c>
      <c r="AV13">
        <v>0</v>
      </c>
      <c r="AW13">
        <v>0</v>
      </c>
      <c r="AX13">
        <v>0</v>
      </c>
      <c r="AY13">
        <v>0</v>
      </c>
      <c r="AZ13" t="s">
        <v>108</v>
      </c>
      <c r="BA13">
        <v>5</v>
      </c>
      <c r="BB13">
        <v>2010</v>
      </c>
      <c r="BC13" t="s">
        <v>63</v>
      </c>
      <c r="BD13" t="s">
        <v>64</v>
      </c>
      <c r="BE13">
        <v>76500</v>
      </c>
    </row>
    <row r="14" spans="1:57" x14ac:dyDescent="0.3">
      <c r="A14">
        <v>156</v>
      </c>
      <c r="B14">
        <v>50</v>
      </c>
      <c r="C14" t="s">
        <v>221</v>
      </c>
      <c r="D14">
        <v>60</v>
      </c>
      <c r="E14">
        <v>9600</v>
      </c>
      <c r="F14" t="s">
        <v>40</v>
      </c>
      <c r="G14" t="s">
        <v>42</v>
      </c>
      <c r="H14" t="s">
        <v>43</v>
      </c>
      <c r="I14" t="s">
        <v>44</v>
      </c>
      <c r="J14" t="s">
        <v>73</v>
      </c>
      <c r="K14" t="s">
        <v>126</v>
      </c>
      <c r="L14" t="str">
        <f>VLOOKUP($K14,[1]Zipcodes_neighbourhood!$A$2:$C$27,2,FALSE)</f>
        <v>Edwards</v>
      </c>
      <c r="M14">
        <f>VLOOKUP($K14,[1]Zipcodes_neighbourhood!$A$2:$C$27,3,FALSE)</f>
        <v>50014</v>
      </c>
      <c r="N14" t="s">
        <v>93</v>
      </c>
      <c r="O14" t="s">
        <v>48</v>
      </c>
      <c r="P14" t="s">
        <v>83</v>
      </c>
      <c r="Q14">
        <v>6</v>
      </c>
      <c r="R14">
        <v>1924</v>
      </c>
      <c r="S14">
        <v>1950</v>
      </c>
      <c r="T14" t="s">
        <v>50</v>
      </c>
      <c r="U14" t="s">
        <v>51</v>
      </c>
      <c r="V14" t="s">
        <v>75</v>
      </c>
      <c r="W14" t="s">
        <v>55</v>
      </c>
      <c r="X14" t="s">
        <v>77</v>
      </c>
      <c r="Y14" t="s">
        <v>55</v>
      </c>
      <c r="Z14" t="s">
        <v>57</v>
      </c>
      <c r="AA14">
        <v>572</v>
      </c>
      <c r="AB14" t="str">
        <f t="shared" si="0"/>
        <v>0-1000</v>
      </c>
      <c r="AC14" t="s">
        <v>94</v>
      </c>
      <c r="AD14" t="s">
        <v>120</v>
      </c>
      <c r="AE14">
        <v>1096</v>
      </c>
      <c r="AF14">
        <f t="shared" si="1"/>
        <v>1</v>
      </c>
      <c r="AG14">
        <f t="shared" si="2"/>
        <v>1</v>
      </c>
      <c r="AH14">
        <v>2</v>
      </c>
      <c r="AI14">
        <v>1</v>
      </c>
      <c r="AJ14" t="s">
        <v>55</v>
      </c>
      <c r="AK14" t="str">
        <f t="shared" si="3"/>
        <v>1TA</v>
      </c>
      <c r="AL14">
        <v>5</v>
      </c>
      <c r="AM14">
        <v>0</v>
      </c>
      <c r="AN14" t="s">
        <v>41</v>
      </c>
      <c r="AO14" t="s">
        <v>41</v>
      </c>
      <c r="AP14" t="s">
        <v>41</v>
      </c>
      <c r="AQ14">
        <v>0</v>
      </c>
      <c r="AR14">
        <v>0</v>
      </c>
      <c r="AS14" t="s">
        <v>41</v>
      </c>
      <c r="AT14" t="s">
        <v>120</v>
      </c>
      <c r="AU14">
        <v>0</v>
      </c>
      <c r="AV14">
        <v>8</v>
      </c>
      <c r="AW14">
        <v>128</v>
      </c>
      <c r="AX14">
        <v>0</v>
      </c>
      <c r="AY14">
        <v>0</v>
      </c>
      <c r="AZ14" t="s">
        <v>41</v>
      </c>
      <c r="BA14">
        <v>4</v>
      </c>
      <c r="BB14">
        <v>2008</v>
      </c>
      <c r="BC14" t="s">
        <v>63</v>
      </c>
      <c r="BD14" t="s">
        <v>64</v>
      </c>
      <c r="BE14">
        <v>79000</v>
      </c>
    </row>
    <row r="15" spans="1:57" x14ac:dyDescent="0.3">
      <c r="A15">
        <v>936</v>
      </c>
      <c r="B15">
        <v>30</v>
      </c>
      <c r="C15" t="s">
        <v>221</v>
      </c>
      <c r="D15">
        <v>52</v>
      </c>
      <c r="E15">
        <v>5825</v>
      </c>
      <c r="F15" t="s">
        <v>40</v>
      </c>
      <c r="G15" t="s">
        <v>71</v>
      </c>
      <c r="H15" t="s">
        <v>43</v>
      </c>
      <c r="I15" t="s">
        <v>44</v>
      </c>
      <c r="J15" t="s">
        <v>45</v>
      </c>
      <c r="K15" t="s">
        <v>95</v>
      </c>
      <c r="L15" t="str">
        <f>VLOOKUP($K15,[1]Zipcodes_neighbourhood!$A$2:$C$27,2,FALSE)</f>
        <v>Brookside</v>
      </c>
      <c r="M15">
        <f>VLOOKUP($K15,[1]Zipcodes_neighbourhood!$A$2:$C$27,3,FALSE)</f>
        <v>50613</v>
      </c>
      <c r="N15" t="s">
        <v>47</v>
      </c>
      <c r="O15" t="s">
        <v>48</v>
      </c>
      <c r="P15" t="s">
        <v>68</v>
      </c>
      <c r="Q15">
        <v>4</v>
      </c>
      <c r="R15">
        <v>1926</v>
      </c>
      <c r="S15">
        <v>1953</v>
      </c>
      <c r="T15" t="s">
        <v>50</v>
      </c>
      <c r="U15" t="s">
        <v>51</v>
      </c>
      <c r="V15" t="s">
        <v>69</v>
      </c>
      <c r="W15" t="s">
        <v>55</v>
      </c>
      <c r="X15" t="s">
        <v>56</v>
      </c>
      <c r="Y15" t="s">
        <v>94</v>
      </c>
      <c r="Z15" t="s">
        <v>72</v>
      </c>
      <c r="AA15">
        <v>600</v>
      </c>
      <c r="AB15" t="str">
        <f t="shared" si="0"/>
        <v>0-1000</v>
      </c>
      <c r="AC15" t="s">
        <v>54</v>
      </c>
      <c r="AD15" t="s">
        <v>60</v>
      </c>
      <c r="AE15">
        <v>747</v>
      </c>
      <c r="AF15">
        <f t="shared" si="1"/>
        <v>0</v>
      </c>
      <c r="AG15">
        <f t="shared" si="2"/>
        <v>2</v>
      </c>
      <c r="AH15">
        <v>1</v>
      </c>
      <c r="AI15">
        <v>1</v>
      </c>
      <c r="AJ15" t="s">
        <v>55</v>
      </c>
      <c r="AK15" t="str">
        <f t="shared" si="3"/>
        <v>1TA</v>
      </c>
      <c r="AL15">
        <v>5</v>
      </c>
      <c r="AM15">
        <v>0</v>
      </c>
      <c r="AN15" t="s">
        <v>41</v>
      </c>
      <c r="AO15" t="s">
        <v>78</v>
      </c>
      <c r="AP15" t="s">
        <v>58</v>
      </c>
      <c r="AQ15">
        <v>2</v>
      </c>
      <c r="AR15">
        <v>528</v>
      </c>
      <c r="AS15" t="s">
        <v>55</v>
      </c>
      <c r="AT15" t="s">
        <v>60</v>
      </c>
      <c r="AU15">
        <v>0</v>
      </c>
      <c r="AV15">
        <v>0</v>
      </c>
      <c r="AW15">
        <v>32</v>
      </c>
      <c r="AX15">
        <v>0</v>
      </c>
      <c r="AY15">
        <v>0</v>
      </c>
      <c r="AZ15" t="s">
        <v>41</v>
      </c>
      <c r="BA15">
        <v>6</v>
      </c>
      <c r="BB15">
        <v>2006</v>
      </c>
      <c r="BC15" t="s">
        <v>63</v>
      </c>
      <c r="BD15" t="s">
        <v>64</v>
      </c>
      <c r="BE15">
        <v>79900</v>
      </c>
    </row>
    <row r="16" spans="1:57" x14ac:dyDescent="0.3">
      <c r="A16">
        <v>1144</v>
      </c>
      <c r="B16">
        <v>20</v>
      </c>
      <c r="C16" t="s">
        <v>221</v>
      </c>
      <c r="D16" t="s">
        <v>41</v>
      </c>
      <c r="E16">
        <v>9000</v>
      </c>
      <c r="F16" t="s">
        <v>40</v>
      </c>
      <c r="G16" t="s">
        <v>42</v>
      </c>
      <c r="H16" t="s">
        <v>43</v>
      </c>
      <c r="I16" t="s">
        <v>44</v>
      </c>
      <c r="J16" t="s">
        <v>45</v>
      </c>
      <c r="K16" t="s">
        <v>98</v>
      </c>
      <c r="L16" t="str">
        <f>VLOOKUP($K16,[1]Zipcodes_neighbourhood!$A$2:$C$27,2,FALSE)</f>
        <v>Sawyer</v>
      </c>
      <c r="M16">
        <f>VLOOKUP($K16,[1]Zipcodes_neighbourhood!$A$2:$C$27,3,FALSE)</f>
        <v>52627</v>
      </c>
      <c r="N16" t="s">
        <v>47</v>
      </c>
      <c r="O16" t="s">
        <v>48</v>
      </c>
      <c r="P16" t="s">
        <v>68</v>
      </c>
      <c r="Q16">
        <v>5</v>
      </c>
      <c r="R16">
        <v>1959</v>
      </c>
      <c r="S16">
        <v>1959</v>
      </c>
      <c r="T16" t="s">
        <v>50</v>
      </c>
      <c r="U16" t="s">
        <v>51</v>
      </c>
      <c r="V16" t="s">
        <v>106</v>
      </c>
      <c r="W16" t="s">
        <v>55</v>
      </c>
      <c r="X16" t="s">
        <v>70</v>
      </c>
      <c r="Y16" t="s">
        <v>55</v>
      </c>
      <c r="Z16" t="s">
        <v>57</v>
      </c>
      <c r="AA16">
        <v>1006</v>
      </c>
      <c r="AB16" t="str">
        <f t="shared" si="0"/>
        <v>1001-2000</v>
      </c>
      <c r="AC16" t="s">
        <v>55</v>
      </c>
      <c r="AD16" t="s">
        <v>60</v>
      </c>
      <c r="AE16">
        <v>1006</v>
      </c>
      <c r="AF16">
        <f t="shared" si="1"/>
        <v>1</v>
      </c>
      <c r="AG16">
        <f t="shared" si="2"/>
        <v>1.3</v>
      </c>
      <c r="AH16">
        <v>3</v>
      </c>
      <c r="AI16">
        <v>1</v>
      </c>
      <c r="AJ16" t="s">
        <v>55</v>
      </c>
      <c r="AK16" t="str">
        <f t="shared" si="3"/>
        <v>1TA</v>
      </c>
      <c r="AL16">
        <v>5</v>
      </c>
      <c r="AM16">
        <v>0</v>
      </c>
      <c r="AN16" t="s">
        <v>41</v>
      </c>
      <c r="AO16" t="s">
        <v>41</v>
      </c>
      <c r="AP16" t="s">
        <v>41</v>
      </c>
      <c r="AQ16">
        <v>0</v>
      </c>
      <c r="AR16">
        <v>0</v>
      </c>
      <c r="AS16" t="s">
        <v>41</v>
      </c>
      <c r="AT16" t="s">
        <v>60</v>
      </c>
      <c r="AU16">
        <v>0</v>
      </c>
      <c r="AV16">
        <v>24</v>
      </c>
      <c r="AW16">
        <v>0</v>
      </c>
      <c r="AX16">
        <v>0</v>
      </c>
      <c r="AY16">
        <v>0</v>
      </c>
      <c r="AZ16" t="s">
        <v>41</v>
      </c>
      <c r="BA16">
        <v>7</v>
      </c>
      <c r="BB16">
        <v>2008</v>
      </c>
      <c r="BC16" t="s">
        <v>63</v>
      </c>
      <c r="BD16" t="s">
        <v>64</v>
      </c>
      <c r="BE16">
        <v>80000</v>
      </c>
    </row>
    <row r="17" spans="1:57" x14ac:dyDescent="0.3">
      <c r="A17">
        <v>16</v>
      </c>
      <c r="B17">
        <v>45</v>
      </c>
      <c r="C17" t="s">
        <v>222</v>
      </c>
      <c r="D17">
        <v>51</v>
      </c>
      <c r="E17">
        <v>6120</v>
      </c>
      <c r="F17" t="s">
        <v>40</v>
      </c>
      <c r="G17" t="s">
        <v>42</v>
      </c>
      <c r="H17" t="s">
        <v>43</v>
      </c>
      <c r="I17" t="s">
        <v>44</v>
      </c>
      <c r="J17" t="s">
        <v>73</v>
      </c>
      <c r="K17" t="s">
        <v>95</v>
      </c>
      <c r="L17" t="str">
        <f>VLOOKUP($K17,[1]Zipcodes_neighbourhood!$A$2:$C$27,2,FALSE)</f>
        <v>Brookside</v>
      </c>
      <c r="M17">
        <f>VLOOKUP($K17,[1]Zipcodes_neighbourhood!$A$2:$C$27,3,FALSE)</f>
        <v>50613</v>
      </c>
      <c r="N17" t="s">
        <v>47</v>
      </c>
      <c r="O17" t="s">
        <v>48</v>
      </c>
      <c r="P17" t="s">
        <v>97</v>
      </c>
      <c r="Q17">
        <v>7</v>
      </c>
      <c r="R17">
        <v>1929</v>
      </c>
      <c r="S17">
        <v>2001</v>
      </c>
      <c r="T17" t="s">
        <v>50</v>
      </c>
      <c r="U17" t="s">
        <v>51</v>
      </c>
      <c r="V17" t="s">
        <v>75</v>
      </c>
      <c r="W17" t="s">
        <v>55</v>
      </c>
      <c r="X17" t="s">
        <v>77</v>
      </c>
      <c r="Y17" t="s">
        <v>55</v>
      </c>
      <c r="Z17" t="s">
        <v>57</v>
      </c>
      <c r="AA17">
        <v>832</v>
      </c>
      <c r="AB17" t="str">
        <f t="shared" si="0"/>
        <v>0-1000</v>
      </c>
      <c r="AC17" t="s">
        <v>59</v>
      </c>
      <c r="AD17" t="s">
        <v>60</v>
      </c>
      <c r="AE17">
        <v>854</v>
      </c>
      <c r="AF17">
        <f t="shared" si="1"/>
        <v>0</v>
      </c>
      <c r="AG17">
        <f t="shared" si="2"/>
        <v>1</v>
      </c>
      <c r="AH17">
        <v>2</v>
      </c>
      <c r="AI17">
        <v>1</v>
      </c>
      <c r="AJ17" t="s">
        <v>55</v>
      </c>
      <c r="AK17" t="str">
        <f t="shared" si="3"/>
        <v>1TA</v>
      </c>
      <c r="AL17">
        <v>5</v>
      </c>
      <c r="AM17">
        <v>0</v>
      </c>
      <c r="AN17" t="s">
        <v>41</v>
      </c>
      <c r="AO17" t="s">
        <v>78</v>
      </c>
      <c r="AP17" t="s">
        <v>58</v>
      </c>
      <c r="AQ17">
        <v>2</v>
      </c>
      <c r="AR17">
        <v>576</v>
      </c>
      <c r="AS17" t="s">
        <v>55</v>
      </c>
      <c r="AT17" t="s">
        <v>60</v>
      </c>
      <c r="AU17">
        <v>48</v>
      </c>
      <c r="AV17">
        <v>112</v>
      </c>
      <c r="AW17">
        <v>0</v>
      </c>
      <c r="AX17">
        <v>0</v>
      </c>
      <c r="AY17">
        <v>0</v>
      </c>
      <c r="AZ17" t="s">
        <v>109</v>
      </c>
      <c r="BA17">
        <v>7</v>
      </c>
      <c r="BB17">
        <v>2007</v>
      </c>
      <c r="BC17" t="s">
        <v>63</v>
      </c>
      <c r="BD17" t="s">
        <v>64</v>
      </c>
      <c r="BE17">
        <v>132000</v>
      </c>
    </row>
    <row r="18" spans="1:57" x14ac:dyDescent="0.3">
      <c r="A18">
        <v>1145</v>
      </c>
      <c r="B18">
        <v>190</v>
      </c>
      <c r="C18" t="s">
        <v>221</v>
      </c>
      <c r="D18">
        <v>60</v>
      </c>
      <c r="E18">
        <v>12180</v>
      </c>
      <c r="F18" t="s">
        <v>40</v>
      </c>
      <c r="G18" t="s">
        <v>42</v>
      </c>
      <c r="H18" t="s">
        <v>43</v>
      </c>
      <c r="I18" t="s">
        <v>44</v>
      </c>
      <c r="J18" t="s">
        <v>45</v>
      </c>
      <c r="K18" t="s">
        <v>126</v>
      </c>
      <c r="L18" t="str">
        <f>VLOOKUP($K18,[1]Zipcodes_neighbourhood!$A$2:$C$27,2,FALSE)</f>
        <v>Edwards</v>
      </c>
      <c r="M18">
        <f>VLOOKUP($K18,[1]Zipcodes_neighbourhood!$A$2:$C$27,3,FALSE)</f>
        <v>50014</v>
      </c>
      <c r="N18" t="s">
        <v>47</v>
      </c>
      <c r="O18" t="s">
        <v>96</v>
      </c>
      <c r="P18" t="s">
        <v>83</v>
      </c>
      <c r="Q18">
        <v>4</v>
      </c>
      <c r="R18">
        <v>1941</v>
      </c>
      <c r="S18">
        <v>1950</v>
      </c>
      <c r="T18" t="s">
        <v>50</v>
      </c>
      <c r="U18" t="s">
        <v>51</v>
      </c>
      <c r="V18" t="s">
        <v>69</v>
      </c>
      <c r="W18" t="s">
        <v>55</v>
      </c>
      <c r="X18" t="s">
        <v>77</v>
      </c>
      <c r="Y18" t="s">
        <v>54</v>
      </c>
      <c r="Z18" t="s">
        <v>57</v>
      </c>
      <c r="AA18">
        <v>672</v>
      </c>
      <c r="AB18" t="str">
        <f t="shared" si="0"/>
        <v>0-1000</v>
      </c>
      <c r="AC18" t="s">
        <v>94</v>
      </c>
      <c r="AD18" t="s">
        <v>120</v>
      </c>
      <c r="AE18">
        <v>924</v>
      </c>
      <c r="AF18">
        <f t="shared" si="1"/>
        <v>1</v>
      </c>
      <c r="AG18">
        <f t="shared" si="2"/>
        <v>1</v>
      </c>
      <c r="AH18">
        <v>2</v>
      </c>
      <c r="AI18">
        <v>1</v>
      </c>
      <c r="AJ18" t="s">
        <v>94</v>
      </c>
      <c r="AK18" t="str">
        <f t="shared" si="3"/>
        <v>1Fa</v>
      </c>
      <c r="AL18">
        <v>5</v>
      </c>
      <c r="AM18">
        <v>0</v>
      </c>
      <c r="AN18" t="s">
        <v>41</v>
      </c>
      <c r="AO18" t="s">
        <v>78</v>
      </c>
      <c r="AP18" t="s">
        <v>58</v>
      </c>
      <c r="AQ18">
        <v>1</v>
      </c>
      <c r="AR18">
        <v>280</v>
      </c>
      <c r="AS18" t="s">
        <v>55</v>
      </c>
      <c r="AT18" t="s">
        <v>60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85</v>
      </c>
      <c r="BA18">
        <v>7</v>
      </c>
      <c r="BB18">
        <v>2010</v>
      </c>
      <c r="BC18" t="s">
        <v>63</v>
      </c>
      <c r="BD18" t="s">
        <v>64</v>
      </c>
      <c r="BE18">
        <v>80000</v>
      </c>
    </row>
    <row r="19" spans="1:57" x14ac:dyDescent="0.3">
      <c r="A19">
        <v>387</v>
      </c>
      <c r="B19">
        <v>50</v>
      </c>
      <c r="C19" t="s">
        <v>221</v>
      </c>
      <c r="D19">
        <v>58</v>
      </c>
      <c r="E19">
        <v>8410</v>
      </c>
      <c r="F19" t="s">
        <v>40</v>
      </c>
      <c r="G19" t="s">
        <v>42</v>
      </c>
      <c r="H19" t="s">
        <v>43</v>
      </c>
      <c r="I19" t="s">
        <v>44</v>
      </c>
      <c r="J19" t="s">
        <v>65</v>
      </c>
      <c r="K19" t="s">
        <v>126</v>
      </c>
      <c r="L19" t="str">
        <f>VLOOKUP($K19,[1]Zipcodes_neighbourhood!$A$2:$C$27,2,FALSE)</f>
        <v>Edwards</v>
      </c>
      <c r="M19">
        <f>VLOOKUP($K19,[1]Zipcodes_neighbourhood!$A$2:$C$27,3,FALSE)</f>
        <v>50014</v>
      </c>
      <c r="N19" t="s">
        <v>67</v>
      </c>
      <c r="O19" t="s">
        <v>48</v>
      </c>
      <c r="P19" t="s">
        <v>83</v>
      </c>
      <c r="Q19">
        <v>5</v>
      </c>
      <c r="R19">
        <v>1910</v>
      </c>
      <c r="S19">
        <v>1996</v>
      </c>
      <c r="T19" t="s">
        <v>125</v>
      </c>
      <c r="U19" t="s">
        <v>51</v>
      </c>
      <c r="V19" t="s">
        <v>52</v>
      </c>
      <c r="W19" t="s">
        <v>55</v>
      </c>
      <c r="X19" t="s">
        <v>56</v>
      </c>
      <c r="Y19" t="s">
        <v>55</v>
      </c>
      <c r="Z19" t="s">
        <v>57</v>
      </c>
      <c r="AA19">
        <v>658</v>
      </c>
      <c r="AB19" t="str">
        <f t="shared" si="0"/>
        <v>0-1000</v>
      </c>
      <c r="AC19" t="s">
        <v>55</v>
      </c>
      <c r="AD19" t="s">
        <v>60</v>
      </c>
      <c r="AE19">
        <v>1184</v>
      </c>
      <c r="AF19">
        <f t="shared" si="1"/>
        <v>0</v>
      </c>
      <c r="AG19">
        <f t="shared" si="2"/>
        <v>2</v>
      </c>
      <c r="AH19">
        <v>5</v>
      </c>
      <c r="AI19">
        <v>1</v>
      </c>
      <c r="AJ19" t="s">
        <v>55</v>
      </c>
      <c r="AK19" t="str">
        <f t="shared" si="3"/>
        <v>1TA</v>
      </c>
      <c r="AL19">
        <v>8</v>
      </c>
      <c r="AM19">
        <v>0</v>
      </c>
      <c r="AN19" t="s">
        <v>41</v>
      </c>
      <c r="AO19" t="s">
        <v>41</v>
      </c>
      <c r="AP19" t="s">
        <v>41</v>
      </c>
      <c r="AQ19">
        <v>0</v>
      </c>
      <c r="AR19">
        <v>0</v>
      </c>
      <c r="AS19" t="s">
        <v>41</v>
      </c>
      <c r="AT19" t="s">
        <v>120</v>
      </c>
      <c r="AU19">
        <v>0</v>
      </c>
      <c r="AV19">
        <v>151</v>
      </c>
      <c r="AW19">
        <v>0</v>
      </c>
      <c r="AX19">
        <v>0</v>
      </c>
      <c r="AY19">
        <v>0</v>
      </c>
      <c r="AZ19" t="s">
        <v>41</v>
      </c>
      <c r="BA19">
        <v>5</v>
      </c>
      <c r="BB19">
        <v>2006</v>
      </c>
      <c r="BC19" t="s">
        <v>63</v>
      </c>
      <c r="BD19" t="s">
        <v>128</v>
      </c>
      <c r="BE19">
        <v>81000</v>
      </c>
    </row>
    <row r="20" spans="1:57" x14ac:dyDescent="0.3">
      <c r="A20">
        <v>40</v>
      </c>
      <c r="B20">
        <v>90</v>
      </c>
      <c r="C20" t="s">
        <v>221</v>
      </c>
      <c r="D20">
        <v>65</v>
      </c>
      <c r="E20">
        <v>6040</v>
      </c>
      <c r="F20" t="s">
        <v>40</v>
      </c>
      <c r="G20" t="s">
        <v>42</v>
      </c>
      <c r="H20" t="s">
        <v>43</v>
      </c>
      <c r="I20" t="s">
        <v>44</v>
      </c>
      <c r="J20" t="s">
        <v>45</v>
      </c>
      <c r="K20" t="s">
        <v>126</v>
      </c>
      <c r="L20" t="str">
        <f>VLOOKUP($K20,[1]Zipcodes_neighbourhood!$A$2:$C$27,2,FALSE)</f>
        <v>Edwards</v>
      </c>
      <c r="M20">
        <f>VLOOKUP($K20,[1]Zipcodes_neighbourhood!$A$2:$C$27,3,FALSE)</f>
        <v>50014</v>
      </c>
      <c r="N20" t="s">
        <v>47</v>
      </c>
      <c r="O20" t="s">
        <v>111</v>
      </c>
      <c r="P20" t="s">
        <v>68</v>
      </c>
      <c r="Q20">
        <v>4</v>
      </c>
      <c r="R20">
        <v>1955</v>
      </c>
      <c r="S20">
        <v>1955</v>
      </c>
      <c r="T20" t="s">
        <v>50</v>
      </c>
      <c r="U20" t="s">
        <v>51</v>
      </c>
      <c r="V20" t="s">
        <v>106</v>
      </c>
      <c r="W20" t="s">
        <v>55</v>
      </c>
      <c r="X20" t="s">
        <v>56</v>
      </c>
      <c r="Y20" t="s">
        <v>41</v>
      </c>
      <c r="Z20" t="s">
        <v>41</v>
      </c>
      <c r="AA20">
        <v>0</v>
      </c>
      <c r="AB20" t="str">
        <f t="shared" si="0"/>
        <v>0-1000</v>
      </c>
      <c r="AC20" t="s">
        <v>55</v>
      </c>
      <c r="AD20" t="s">
        <v>120</v>
      </c>
      <c r="AE20">
        <v>1152</v>
      </c>
      <c r="AF20">
        <f t="shared" si="1"/>
        <v>1</v>
      </c>
      <c r="AG20">
        <f t="shared" si="2"/>
        <v>1.3</v>
      </c>
      <c r="AH20">
        <v>2</v>
      </c>
      <c r="AI20">
        <v>2</v>
      </c>
      <c r="AJ20" t="s">
        <v>94</v>
      </c>
      <c r="AK20" t="str">
        <f t="shared" si="3"/>
        <v>2Fa</v>
      </c>
      <c r="AL20">
        <v>6</v>
      </c>
      <c r="AM20">
        <v>0</v>
      </c>
      <c r="AN20" t="s">
        <v>41</v>
      </c>
      <c r="AO20" t="s">
        <v>41</v>
      </c>
      <c r="AP20" t="s">
        <v>41</v>
      </c>
      <c r="AQ20">
        <v>0</v>
      </c>
      <c r="AR20">
        <v>0</v>
      </c>
      <c r="AS20" t="s">
        <v>41</v>
      </c>
      <c r="AT20" t="s">
        <v>120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41</v>
      </c>
      <c r="BA20">
        <v>6</v>
      </c>
      <c r="BB20">
        <v>2008</v>
      </c>
      <c r="BC20" t="s">
        <v>63</v>
      </c>
      <c r="BD20" t="s">
        <v>128</v>
      </c>
      <c r="BE20">
        <v>82000</v>
      </c>
    </row>
    <row r="21" spans="1:57" x14ac:dyDescent="0.3">
      <c r="A21">
        <v>1001</v>
      </c>
      <c r="B21">
        <v>20</v>
      </c>
      <c r="C21" t="s">
        <v>221</v>
      </c>
      <c r="D21">
        <v>74</v>
      </c>
      <c r="E21">
        <v>10206</v>
      </c>
      <c r="F21" t="s">
        <v>40</v>
      </c>
      <c r="G21" t="s">
        <v>42</v>
      </c>
      <c r="H21" t="s">
        <v>43</v>
      </c>
      <c r="I21" t="s">
        <v>44</v>
      </c>
      <c r="J21" t="s">
        <v>73</v>
      </c>
      <c r="K21" t="s">
        <v>126</v>
      </c>
      <c r="L21" t="str">
        <f>VLOOKUP($K21,[1]Zipcodes_neighbourhood!$A$2:$C$27,2,FALSE)</f>
        <v>Edwards</v>
      </c>
      <c r="M21">
        <f>VLOOKUP($K21,[1]Zipcodes_neighbourhood!$A$2:$C$27,3,FALSE)</f>
        <v>50014</v>
      </c>
      <c r="N21" t="s">
        <v>47</v>
      </c>
      <c r="O21" t="s">
        <v>48</v>
      </c>
      <c r="P21" t="s">
        <v>68</v>
      </c>
      <c r="Q21">
        <v>3</v>
      </c>
      <c r="R21">
        <v>1952</v>
      </c>
      <c r="S21">
        <v>1952</v>
      </c>
      <c r="T21" t="s">
        <v>149</v>
      </c>
      <c r="U21" t="s">
        <v>171</v>
      </c>
      <c r="V21" t="s">
        <v>158</v>
      </c>
      <c r="W21" t="s">
        <v>55</v>
      </c>
      <c r="X21" t="s">
        <v>112</v>
      </c>
      <c r="Y21" t="s">
        <v>41</v>
      </c>
      <c r="Z21" t="s">
        <v>41</v>
      </c>
      <c r="AA21">
        <v>0</v>
      </c>
      <c r="AB21" t="str">
        <f t="shared" si="0"/>
        <v>0-1000</v>
      </c>
      <c r="AC21" t="s">
        <v>94</v>
      </c>
      <c r="AD21" t="s">
        <v>120</v>
      </c>
      <c r="AE21">
        <v>944</v>
      </c>
      <c r="AF21">
        <f t="shared" si="1"/>
        <v>0</v>
      </c>
      <c r="AG21">
        <f t="shared" si="2"/>
        <v>1</v>
      </c>
      <c r="AH21">
        <v>2</v>
      </c>
      <c r="AI21">
        <v>1</v>
      </c>
      <c r="AJ21" t="s">
        <v>94</v>
      </c>
      <c r="AK21" t="str">
        <f t="shared" si="3"/>
        <v>1Fa</v>
      </c>
      <c r="AL21">
        <v>4</v>
      </c>
      <c r="AM21">
        <v>0</v>
      </c>
      <c r="AN21" t="s">
        <v>41</v>
      </c>
      <c r="AO21" t="s">
        <v>78</v>
      </c>
      <c r="AP21" t="s">
        <v>58</v>
      </c>
      <c r="AQ21">
        <v>2</v>
      </c>
      <c r="AR21">
        <v>528</v>
      </c>
      <c r="AS21" t="s">
        <v>55</v>
      </c>
      <c r="AT21" t="s">
        <v>60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41</v>
      </c>
      <c r="BA21">
        <v>7</v>
      </c>
      <c r="BB21">
        <v>2009</v>
      </c>
      <c r="BC21" t="s">
        <v>63</v>
      </c>
      <c r="BD21" t="s">
        <v>64</v>
      </c>
      <c r="BE21">
        <v>82000</v>
      </c>
    </row>
    <row r="22" spans="1:57" x14ac:dyDescent="0.3">
      <c r="A22">
        <v>309</v>
      </c>
      <c r="B22">
        <v>30</v>
      </c>
      <c r="C22" t="s">
        <v>221</v>
      </c>
      <c r="D22" t="s">
        <v>41</v>
      </c>
      <c r="E22">
        <v>12342</v>
      </c>
      <c r="F22" t="s">
        <v>40</v>
      </c>
      <c r="G22" t="s">
        <v>71</v>
      </c>
      <c r="H22" t="s">
        <v>43</v>
      </c>
      <c r="I22" t="s">
        <v>44</v>
      </c>
      <c r="J22" t="s">
        <v>45</v>
      </c>
      <c r="K22" t="s">
        <v>126</v>
      </c>
      <c r="L22" t="str">
        <f>VLOOKUP($K22,[1]Zipcodes_neighbourhood!$A$2:$C$27,2,FALSE)</f>
        <v>Edwards</v>
      </c>
      <c r="M22">
        <f>VLOOKUP($K22,[1]Zipcodes_neighbourhood!$A$2:$C$27,3,FALSE)</f>
        <v>50014</v>
      </c>
      <c r="N22" t="s">
        <v>47</v>
      </c>
      <c r="O22" t="s">
        <v>48</v>
      </c>
      <c r="P22" t="s">
        <v>68</v>
      </c>
      <c r="Q22">
        <v>4</v>
      </c>
      <c r="R22">
        <v>1940</v>
      </c>
      <c r="S22">
        <v>1950</v>
      </c>
      <c r="T22" t="s">
        <v>50</v>
      </c>
      <c r="U22" t="s">
        <v>51</v>
      </c>
      <c r="V22" t="s">
        <v>52</v>
      </c>
      <c r="W22" t="s">
        <v>55</v>
      </c>
      <c r="X22" t="s">
        <v>70</v>
      </c>
      <c r="Y22" t="s">
        <v>55</v>
      </c>
      <c r="Z22" t="s">
        <v>57</v>
      </c>
      <c r="AA22">
        <v>861</v>
      </c>
      <c r="AB22" t="str">
        <f t="shared" si="0"/>
        <v>0-1000</v>
      </c>
      <c r="AC22" t="s">
        <v>59</v>
      </c>
      <c r="AD22" t="s">
        <v>60</v>
      </c>
      <c r="AE22">
        <v>861</v>
      </c>
      <c r="AF22">
        <f t="shared" si="1"/>
        <v>0</v>
      </c>
      <c r="AG22">
        <f t="shared" si="2"/>
        <v>3.3</v>
      </c>
      <c r="AH22">
        <v>1</v>
      </c>
      <c r="AI22">
        <v>1</v>
      </c>
      <c r="AJ22" t="s">
        <v>55</v>
      </c>
      <c r="AK22" t="str">
        <f t="shared" si="3"/>
        <v>1TA</v>
      </c>
      <c r="AL22">
        <v>4</v>
      </c>
      <c r="AM22">
        <v>0</v>
      </c>
      <c r="AN22" t="s">
        <v>41</v>
      </c>
      <c r="AO22" t="s">
        <v>78</v>
      </c>
      <c r="AP22" t="s">
        <v>58</v>
      </c>
      <c r="AQ22">
        <v>2</v>
      </c>
      <c r="AR22">
        <v>539</v>
      </c>
      <c r="AS22" t="s">
        <v>55</v>
      </c>
      <c r="AT22" t="s">
        <v>60</v>
      </c>
      <c r="AU22">
        <v>158</v>
      </c>
      <c r="AV22">
        <v>0</v>
      </c>
      <c r="AW22">
        <v>0</v>
      </c>
      <c r="AX22">
        <v>0</v>
      </c>
      <c r="AY22">
        <v>0</v>
      </c>
      <c r="AZ22" t="s">
        <v>41</v>
      </c>
      <c r="BA22">
        <v>3</v>
      </c>
      <c r="BB22">
        <v>2009</v>
      </c>
      <c r="BC22" t="s">
        <v>63</v>
      </c>
      <c r="BD22" t="s">
        <v>64</v>
      </c>
      <c r="BE22">
        <v>82500</v>
      </c>
    </row>
    <row r="23" spans="1:57" x14ac:dyDescent="0.3">
      <c r="A23">
        <v>22</v>
      </c>
      <c r="B23">
        <v>45</v>
      </c>
      <c r="C23" t="s">
        <v>222</v>
      </c>
      <c r="D23">
        <v>57</v>
      </c>
      <c r="E23">
        <v>7449</v>
      </c>
      <c r="F23" t="s">
        <v>40</v>
      </c>
      <c r="G23" t="s">
        <v>42</v>
      </c>
      <c r="H23" t="s">
        <v>118</v>
      </c>
      <c r="I23" t="s">
        <v>44</v>
      </c>
      <c r="J23" t="s">
        <v>45</v>
      </c>
      <c r="K23" t="s">
        <v>119</v>
      </c>
      <c r="L23" t="str">
        <f>VLOOKUP($K23,[1]Zipcodes_neighbourhood!$A$2:$C$27,2,FALSE)</f>
        <v>Iowa DOT and rail road</v>
      </c>
      <c r="M23">
        <f>VLOOKUP($K23,[1]Zipcodes_neighbourhood!$A$2:$C$27,3,FALSE)</f>
        <v>50313</v>
      </c>
      <c r="N23" t="s">
        <v>47</v>
      </c>
      <c r="O23" t="s">
        <v>48</v>
      </c>
      <c r="P23" t="s">
        <v>97</v>
      </c>
      <c r="Q23">
        <v>7</v>
      </c>
      <c r="R23">
        <v>1930</v>
      </c>
      <c r="S23">
        <v>1950</v>
      </c>
      <c r="T23" t="s">
        <v>50</v>
      </c>
      <c r="U23" t="s">
        <v>51</v>
      </c>
      <c r="V23" t="s">
        <v>75</v>
      </c>
      <c r="W23" t="s">
        <v>55</v>
      </c>
      <c r="X23" t="s">
        <v>56</v>
      </c>
      <c r="Y23" t="s">
        <v>55</v>
      </c>
      <c r="Z23" t="s">
        <v>57</v>
      </c>
      <c r="AA23">
        <v>637</v>
      </c>
      <c r="AB23" t="str">
        <f t="shared" si="0"/>
        <v>0-1000</v>
      </c>
      <c r="AC23" t="s">
        <v>59</v>
      </c>
      <c r="AD23" t="s">
        <v>60</v>
      </c>
      <c r="AE23">
        <v>1108</v>
      </c>
      <c r="AF23">
        <f t="shared" si="1"/>
        <v>0</v>
      </c>
      <c r="AG23">
        <f t="shared" si="2"/>
        <v>1</v>
      </c>
      <c r="AH23">
        <v>3</v>
      </c>
      <c r="AI23">
        <v>1</v>
      </c>
      <c r="AJ23" t="s">
        <v>54</v>
      </c>
      <c r="AK23" t="str">
        <f t="shared" si="3"/>
        <v>1Gd</v>
      </c>
      <c r="AL23">
        <v>6</v>
      </c>
      <c r="AM23">
        <v>1</v>
      </c>
      <c r="AN23" t="s">
        <v>54</v>
      </c>
      <c r="AO23" t="s">
        <v>61</v>
      </c>
      <c r="AP23" t="s">
        <v>58</v>
      </c>
      <c r="AQ23">
        <v>1</v>
      </c>
      <c r="AR23">
        <v>280</v>
      </c>
      <c r="AS23" t="s">
        <v>55</v>
      </c>
      <c r="AT23" t="s">
        <v>120</v>
      </c>
      <c r="AU23">
        <v>0</v>
      </c>
      <c r="AV23">
        <v>0</v>
      </c>
      <c r="AW23">
        <v>205</v>
      </c>
      <c r="AX23">
        <v>0</v>
      </c>
      <c r="AY23">
        <v>0</v>
      </c>
      <c r="AZ23" t="s">
        <v>109</v>
      </c>
      <c r="BA23">
        <v>6</v>
      </c>
      <c r="BB23">
        <v>2007</v>
      </c>
      <c r="BC23" t="s">
        <v>63</v>
      </c>
      <c r="BD23" t="s">
        <v>64</v>
      </c>
      <c r="BE23">
        <v>139400</v>
      </c>
    </row>
    <row r="24" spans="1:57" x14ac:dyDescent="0.3">
      <c r="A24">
        <v>633</v>
      </c>
      <c r="B24">
        <v>20</v>
      </c>
      <c r="C24" t="s">
        <v>221</v>
      </c>
      <c r="D24">
        <v>85</v>
      </c>
      <c r="E24">
        <v>11900</v>
      </c>
      <c r="F24" t="s">
        <v>40</v>
      </c>
      <c r="G24" t="s">
        <v>42</v>
      </c>
      <c r="H24" t="s">
        <v>43</v>
      </c>
      <c r="I24" t="s">
        <v>44</v>
      </c>
      <c r="J24" t="s">
        <v>45</v>
      </c>
      <c r="K24" t="s">
        <v>89</v>
      </c>
      <c r="L24" t="str">
        <f>VLOOKUP($K24,[1]Zipcodes_neighbourhood!$A$2:$C$27,2,FALSE)</f>
        <v>Northwest Ames</v>
      </c>
      <c r="M24">
        <f>VLOOKUP($K24,[1]Zipcodes_neighbourhood!$A$2:$C$27,3,FALSE)</f>
        <v>50010</v>
      </c>
      <c r="N24" t="s">
        <v>47</v>
      </c>
      <c r="O24" t="s">
        <v>48</v>
      </c>
      <c r="P24" t="s">
        <v>68</v>
      </c>
      <c r="Q24">
        <v>7</v>
      </c>
      <c r="R24">
        <v>1977</v>
      </c>
      <c r="S24">
        <v>1977</v>
      </c>
      <c r="T24" t="s">
        <v>99</v>
      </c>
      <c r="U24" t="s">
        <v>51</v>
      </c>
      <c r="V24" t="s">
        <v>106</v>
      </c>
      <c r="W24" t="s">
        <v>55</v>
      </c>
      <c r="X24" t="s">
        <v>70</v>
      </c>
      <c r="Y24" t="s">
        <v>55</v>
      </c>
      <c r="Z24" t="s">
        <v>57</v>
      </c>
      <c r="AA24">
        <v>1386</v>
      </c>
      <c r="AB24" t="str">
        <f t="shared" si="0"/>
        <v>1001-2000</v>
      </c>
      <c r="AC24" t="s">
        <v>55</v>
      </c>
      <c r="AD24" t="s">
        <v>60</v>
      </c>
      <c r="AE24">
        <v>1411</v>
      </c>
      <c r="AF24">
        <f t="shared" si="1"/>
        <v>0</v>
      </c>
      <c r="AG24">
        <f t="shared" si="2"/>
        <v>2</v>
      </c>
      <c r="AH24">
        <v>3</v>
      </c>
      <c r="AI24">
        <v>1</v>
      </c>
      <c r="AJ24" t="s">
        <v>55</v>
      </c>
      <c r="AK24" t="str">
        <f t="shared" si="3"/>
        <v>1TA</v>
      </c>
      <c r="AL24">
        <v>6</v>
      </c>
      <c r="AM24">
        <v>1</v>
      </c>
      <c r="AN24" t="s">
        <v>55</v>
      </c>
      <c r="AO24" t="s">
        <v>61</v>
      </c>
      <c r="AP24" t="s">
        <v>102</v>
      </c>
      <c r="AQ24">
        <v>2</v>
      </c>
      <c r="AR24">
        <v>544</v>
      </c>
      <c r="AS24" t="s">
        <v>55</v>
      </c>
      <c r="AT24" t="s">
        <v>60</v>
      </c>
      <c r="AU24">
        <v>192</v>
      </c>
      <c r="AV24">
        <v>0</v>
      </c>
      <c r="AW24">
        <v>0</v>
      </c>
      <c r="AX24">
        <v>0</v>
      </c>
      <c r="AY24">
        <v>0</v>
      </c>
      <c r="AZ24" t="s">
        <v>41</v>
      </c>
      <c r="BA24">
        <v>4</v>
      </c>
      <c r="BB24">
        <v>2009</v>
      </c>
      <c r="BC24" t="s">
        <v>63</v>
      </c>
      <c r="BD24" t="s">
        <v>154</v>
      </c>
      <c r="BE24">
        <v>82500</v>
      </c>
    </row>
    <row r="25" spans="1:57" x14ac:dyDescent="0.3">
      <c r="A25">
        <v>24</v>
      </c>
      <c r="B25">
        <v>120</v>
      </c>
      <c r="C25" t="s">
        <v>222</v>
      </c>
      <c r="D25">
        <v>44</v>
      </c>
      <c r="E25">
        <v>4224</v>
      </c>
      <c r="F25" t="s">
        <v>40</v>
      </c>
      <c r="G25" t="s">
        <v>42</v>
      </c>
      <c r="H25" t="s">
        <v>43</v>
      </c>
      <c r="I25" t="s">
        <v>44</v>
      </c>
      <c r="J25" t="s">
        <v>45</v>
      </c>
      <c r="K25" t="s">
        <v>121</v>
      </c>
      <c r="L25" t="str">
        <f>VLOOKUP($K25,[1]Zipcodes_neighbourhood!$A$2:$C$27,2,FALSE)</f>
        <v>Meadow village</v>
      </c>
      <c r="M25">
        <f>VLOOKUP($K25,[1]Zipcodes_neighbourhood!$A$2:$C$27,3,FALSE)</f>
        <v>50125</v>
      </c>
      <c r="N25" t="s">
        <v>47</v>
      </c>
      <c r="O25" t="s">
        <v>122</v>
      </c>
      <c r="P25" t="s">
        <v>68</v>
      </c>
      <c r="Q25">
        <v>5</v>
      </c>
      <c r="R25">
        <v>1976</v>
      </c>
      <c r="S25">
        <v>1976</v>
      </c>
      <c r="T25" t="s">
        <v>50</v>
      </c>
      <c r="U25" t="s">
        <v>51</v>
      </c>
      <c r="V25" t="s">
        <v>123</v>
      </c>
      <c r="W25" t="s">
        <v>55</v>
      </c>
      <c r="X25" t="s">
        <v>56</v>
      </c>
      <c r="Y25" t="s">
        <v>54</v>
      </c>
      <c r="Z25" t="s">
        <v>57</v>
      </c>
      <c r="AA25">
        <v>1040</v>
      </c>
      <c r="AB25" t="str">
        <f t="shared" si="0"/>
        <v>1001-2000</v>
      </c>
      <c r="AC25" t="s">
        <v>55</v>
      </c>
      <c r="AD25" t="s">
        <v>60</v>
      </c>
      <c r="AE25">
        <v>1060</v>
      </c>
      <c r="AF25">
        <f t="shared" si="1"/>
        <v>1</v>
      </c>
      <c r="AG25">
        <f t="shared" si="2"/>
        <v>1</v>
      </c>
      <c r="AH25">
        <v>3</v>
      </c>
      <c r="AI25">
        <v>1</v>
      </c>
      <c r="AJ25" t="s">
        <v>55</v>
      </c>
      <c r="AK25" t="str">
        <f t="shared" si="3"/>
        <v>1TA</v>
      </c>
      <c r="AL25">
        <v>6</v>
      </c>
      <c r="AM25">
        <v>1</v>
      </c>
      <c r="AN25" t="s">
        <v>55</v>
      </c>
      <c r="AO25" t="s">
        <v>61</v>
      </c>
      <c r="AP25" t="s">
        <v>58</v>
      </c>
      <c r="AQ25">
        <v>2</v>
      </c>
      <c r="AR25">
        <v>572</v>
      </c>
      <c r="AS25" t="s">
        <v>55</v>
      </c>
      <c r="AT25" t="s">
        <v>60</v>
      </c>
      <c r="AU25">
        <v>100</v>
      </c>
      <c r="AV25">
        <v>110</v>
      </c>
      <c r="AW25">
        <v>0</v>
      </c>
      <c r="AX25">
        <v>0</v>
      </c>
      <c r="AY25">
        <v>0</v>
      </c>
      <c r="AZ25" t="s">
        <v>41</v>
      </c>
      <c r="BA25">
        <v>6</v>
      </c>
      <c r="BB25">
        <v>2007</v>
      </c>
      <c r="BC25" t="s">
        <v>63</v>
      </c>
      <c r="BD25" t="s">
        <v>64</v>
      </c>
      <c r="BE25">
        <v>129900</v>
      </c>
    </row>
    <row r="26" spans="1:57" x14ac:dyDescent="0.3">
      <c r="A26">
        <v>1324</v>
      </c>
      <c r="B26">
        <v>30</v>
      </c>
      <c r="C26" t="s">
        <v>221</v>
      </c>
      <c r="D26">
        <v>50</v>
      </c>
      <c r="E26">
        <v>5330</v>
      </c>
      <c r="F26" t="s">
        <v>40</v>
      </c>
      <c r="G26" t="s">
        <v>42</v>
      </c>
      <c r="H26" t="s">
        <v>137</v>
      </c>
      <c r="I26" t="s">
        <v>44</v>
      </c>
      <c r="J26" t="s">
        <v>45</v>
      </c>
      <c r="K26" t="s">
        <v>95</v>
      </c>
      <c r="L26" t="str">
        <f>VLOOKUP($K26,[1]Zipcodes_neighbourhood!$A$2:$C$27,2,FALSE)</f>
        <v>Brookside</v>
      </c>
      <c r="M26">
        <f>VLOOKUP($K26,[1]Zipcodes_neighbourhood!$A$2:$C$27,3,FALSE)</f>
        <v>50613</v>
      </c>
      <c r="N26" t="s">
        <v>47</v>
      </c>
      <c r="O26" t="s">
        <v>48</v>
      </c>
      <c r="P26" t="s">
        <v>68</v>
      </c>
      <c r="Q26">
        <v>4</v>
      </c>
      <c r="R26">
        <v>1940</v>
      </c>
      <c r="S26">
        <v>1950</v>
      </c>
      <c r="T26" t="s">
        <v>99</v>
      </c>
      <c r="U26" t="s">
        <v>51</v>
      </c>
      <c r="V26" t="s">
        <v>52</v>
      </c>
      <c r="W26" t="s">
        <v>94</v>
      </c>
      <c r="X26" t="s">
        <v>70</v>
      </c>
      <c r="Y26" t="s">
        <v>55</v>
      </c>
      <c r="Z26" t="s">
        <v>57</v>
      </c>
      <c r="AA26">
        <v>420</v>
      </c>
      <c r="AB26" t="str">
        <f t="shared" si="0"/>
        <v>0-1000</v>
      </c>
      <c r="AC26" t="s">
        <v>54</v>
      </c>
      <c r="AD26" t="s">
        <v>60</v>
      </c>
      <c r="AE26">
        <v>708</v>
      </c>
      <c r="AF26">
        <f t="shared" si="1"/>
        <v>1</v>
      </c>
      <c r="AG26">
        <f t="shared" si="2"/>
        <v>1</v>
      </c>
      <c r="AH26">
        <v>2</v>
      </c>
      <c r="AI26">
        <v>1</v>
      </c>
      <c r="AJ26" t="s">
        <v>94</v>
      </c>
      <c r="AK26" t="str">
        <f t="shared" si="3"/>
        <v>1Fa</v>
      </c>
      <c r="AL26">
        <v>5</v>
      </c>
      <c r="AM26">
        <v>0</v>
      </c>
      <c r="AN26" t="s">
        <v>41</v>
      </c>
      <c r="AO26" t="s">
        <v>41</v>
      </c>
      <c r="AP26" t="s">
        <v>41</v>
      </c>
      <c r="AQ26">
        <v>0</v>
      </c>
      <c r="AR26">
        <v>0</v>
      </c>
      <c r="AS26" t="s">
        <v>41</v>
      </c>
      <c r="AT26" t="s">
        <v>60</v>
      </c>
      <c r="AU26">
        <v>164</v>
      </c>
      <c r="AV26">
        <v>0</v>
      </c>
      <c r="AW26">
        <v>0</v>
      </c>
      <c r="AX26">
        <v>0</v>
      </c>
      <c r="AY26">
        <v>0</v>
      </c>
      <c r="AZ26" t="s">
        <v>41</v>
      </c>
      <c r="BA26">
        <v>12</v>
      </c>
      <c r="BB26">
        <v>2009</v>
      </c>
      <c r="BC26" t="s">
        <v>63</v>
      </c>
      <c r="BD26" t="s">
        <v>64</v>
      </c>
      <c r="BE26">
        <v>82500</v>
      </c>
    </row>
    <row r="27" spans="1:57" x14ac:dyDescent="0.3">
      <c r="A27">
        <v>99</v>
      </c>
      <c r="B27">
        <v>30</v>
      </c>
      <c r="C27" t="s">
        <v>221</v>
      </c>
      <c r="D27">
        <v>85</v>
      </c>
      <c r="E27">
        <v>10625</v>
      </c>
      <c r="F27" t="s">
        <v>40</v>
      </c>
      <c r="G27" t="s">
        <v>42</v>
      </c>
      <c r="H27" t="s">
        <v>43</v>
      </c>
      <c r="I27" t="s">
        <v>44</v>
      </c>
      <c r="J27" t="s">
        <v>73</v>
      </c>
      <c r="K27" t="s">
        <v>126</v>
      </c>
      <c r="L27" t="str">
        <f>VLOOKUP($K27,[1]Zipcodes_neighbourhood!$A$2:$C$27,2,FALSE)</f>
        <v>Edwards</v>
      </c>
      <c r="M27">
        <f>VLOOKUP($K27,[1]Zipcodes_neighbourhood!$A$2:$C$27,3,FALSE)</f>
        <v>50014</v>
      </c>
      <c r="N27" t="s">
        <v>47</v>
      </c>
      <c r="O27" t="s">
        <v>48</v>
      </c>
      <c r="P27" t="s">
        <v>68</v>
      </c>
      <c r="Q27">
        <v>5</v>
      </c>
      <c r="R27">
        <v>1920</v>
      </c>
      <c r="S27">
        <v>1950</v>
      </c>
      <c r="T27" t="s">
        <v>50</v>
      </c>
      <c r="U27" t="s">
        <v>51</v>
      </c>
      <c r="V27" t="s">
        <v>75</v>
      </c>
      <c r="W27" t="s">
        <v>55</v>
      </c>
      <c r="X27" t="s">
        <v>77</v>
      </c>
      <c r="Y27" t="s">
        <v>55</v>
      </c>
      <c r="Z27" t="s">
        <v>57</v>
      </c>
      <c r="AA27">
        <v>458</v>
      </c>
      <c r="AB27" t="str">
        <f t="shared" si="0"/>
        <v>0-1000</v>
      </c>
      <c r="AC27" t="s">
        <v>94</v>
      </c>
      <c r="AD27" t="s">
        <v>120</v>
      </c>
      <c r="AE27">
        <v>835</v>
      </c>
      <c r="AF27">
        <f t="shared" si="1"/>
        <v>0</v>
      </c>
      <c r="AG27">
        <f t="shared" si="2"/>
        <v>2</v>
      </c>
      <c r="AH27">
        <v>2</v>
      </c>
      <c r="AI27">
        <v>1</v>
      </c>
      <c r="AJ27" t="s">
        <v>55</v>
      </c>
      <c r="AK27" t="str">
        <f t="shared" si="3"/>
        <v>1TA</v>
      </c>
      <c r="AL27">
        <v>5</v>
      </c>
      <c r="AM27">
        <v>0</v>
      </c>
      <c r="AN27" t="s">
        <v>41</v>
      </c>
      <c r="AO27" t="s">
        <v>145</v>
      </c>
      <c r="AP27" t="s">
        <v>58</v>
      </c>
      <c r="AQ27">
        <v>1</v>
      </c>
      <c r="AR27">
        <v>366</v>
      </c>
      <c r="AS27" t="s">
        <v>94</v>
      </c>
      <c r="AT27" t="s">
        <v>60</v>
      </c>
      <c r="AU27">
        <v>0</v>
      </c>
      <c r="AV27">
        <v>0</v>
      </c>
      <c r="AW27">
        <v>77</v>
      </c>
      <c r="AX27">
        <v>0</v>
      </c>
      <c r="AY27">
        <v>0</v>
      </c>
      <c r="AZ27" t="s">
        <v>41</v>
      </c>
      <c r="BA27">
        <v>5</v>
      </c>
      <c r="BB27">
        <v>2010</v>
      </c>
      <c r="BC27" t="s">
        <v>116</v>
      </c>
      <c r="BD27" t="s">
        <v>79</v>
      </c>
      <c r="BE27">
        <v>83000</v>
      </c>
    </row>
    <row r="28" spans="1:57" x14ac:dyDescent="0.3">
      <c r="A28">
        <v>1036</v>
      </c>
      <c r="B28">
        <v>20</v>
      </c>
      <c r="C28" t="s">
        <v>221</v>
      </c>
      <c r="D28" t="s">
        <v>41</v>
      </c>
      <c r="E28">
        <v>11500</v>
      </c>
      <c r="F28" t="s">
        <v>40</v>
      </c>
      <c r="G28" t="s">
        <v>71</v>
      </c>
      <c r="H28" t="s">
        <v>43</v>
      </c>
      <c r="I28" t="s">
        <v>44</v>
      </c>
      <c r="J28" t="s">
        <v>110</v>
      </c>
      <c r="K28" t="s">
        <v>126</v>
      </c>
      <c r="L28" t="str">
        <f>VLOOKUP($K28,[1]Zipcodes_neighbourhood!$A$2:$C$27,2,FALSE)</f>
        <v>Edwards</v>
      </c>
      <c r="M28">
        <f>VLOOKUP($K28,[1]Zipcodes_neighbourhood!$A$2:$C$27,3,FALSE)</f>
        <v>50014</v>
      </c>
      <c r="N28" t="s">
        <v>47</v>
      </c>
      <c r="O28" t="s">
        <v>48</v>
      </c>
      <c r="P28" t="s">
        <v>68</v>
      </c>
      <c r="Q28">
        <v>4</v>
      </c>
      <c r="R28">
        <v>1957</v>
      </c>
      <c r="S28">
        <v>1957</v>
      </c>
      <c r="T28" t="s">
        <v>50</v>
      </c>
      <c r="U28" t="s">
        <v>51</v>
      </c>
      <c r="V28" t="s">
        <v>75</v>
      </c>
      <c r="W28" t="s">
        <v>55</v>
      </c>
      <c r="X28" t="s">
        <v>112</v>
      </c>
      <c r="Y28" t="s">
        <v>41</v>
      </c>
      <c r="Z28" t="s">
        <v>41</v>
      </c>
      <c r="AA28">
        <v>0</v>
      </c>
      <c r="AB28" t="str">
        <f t="shared" si="0"/>
        <v>0-1000</v>
      </c>
      <c r="AC28" t="s">
        <v>59</v>
      </c>
      <c r="AD28" t="s">
        <v>120</v>
      </c>
      <c r="AE28">
        <v>845</v>
      </c>
      <c r="AF28">
        <f t="shared" si="1"/>
        <v>0.3</v>
      </c>
      <c r="AG28">
        <f t="shared" si="2"/>
        <v>1</v>
      </c>
      <c r="AH28">
        <v>3</v>
      </c>
      <c r="AI28">
        <v>1</v>
      </c>
      <c r="AJ28" t="s">
        <v>55</v>
      </c>
      <c r="AK28" t="str">
        <f t="shared" si="3"/>
        <v>1TA</v>
      </c>
      <c r="AL28">
        <v>5</v>
      </c>
      <c r="AM28">
        <v>0</v>
      </c>
      <c r="AN28" t="s">
        <v>41</v>
      </c>
      <c r="AO28" t="s">
        <v>78</v>
      </c>
      <c r="AP28" t="s">
        <v>58</v>
      </c>
      <c r="AQ28">
        <v>1</v>
      </c>
      <c r="AR28">
        <v>290</v>
      </c>
      <c r="AS28" t="s">
        <v>55</v>
      </c>
      <c r="AT28" t="s">
        <v>120</v>
      </c>
      <c r="AU28">
        <v>186</v>
      </c>
      <c r="AV28">
        <v>0</v>
      </c>
      <c r="AW28">
        <v>0</v>
      </c>
      <c r="AX28">
        <v>0</v>
      </c>
      <c r="AY28">
        <v>0</v>
      </c>
      <c r="AZ28" t="s">
        <v>41</v>
      </c>
      <c r="BA28">
        <v>1</v>
      </c>
      <c r="BB28">
        <v>2009</v>
      </c>
      <c r="BC28" t="s">
        <v>63</v>
      </c>
      <c r="BD28" t="s">
        <v>64</v>
      </c>
      <c r="BE28">
        <v>84000</v>
      </c>
    </row>
    <row r="29" spans="1:57" x14ac:dyDescent="0.3">
      <c r="A29">
        <v>1454</v>
      </c>
      <c r="B29">
        <v>20</v>
      </c>
      <c r="C29" t="s">
        <v>221</v>
      </c>
      <c r="D29">
        <v>90</v>
      </c>
      <c r="E29">
        <v>17217</v>
      </c>
      <c r="F29" t="s">
        <v>40</v>
      </c>
      <c r="G29" t="s">
        <v>42</v>
      </c>
      <c r="H29" t="s">
        <v>43</v>
      </c>
      <c r="I29" t="s">
        <v>44</v>
      </c>
      <c r="J29" t="s">
        <v>45</v>
      </c>
      <c r="K29" t="s">
        <v>82</v>
      </c>
      <c r="L29" t="str">
        <f>VLOOKUP($K29,[1]Zipcodes_neighbourhood!$A$2:$C$27,2,FALSE)</f>
        <v>Mitchell</v>
      </c>
      <c r="M29">
        <f>VLOOKUP($K29,[1]Zipcodes_neighbourhood!$A$2:$C$27,3,FALSE)</f>
        <v>50461</v>
      </c>
      <c r="N29" t="s">
        <v>47</v>
      </c>
      <c r="O29" t="s">
        <v>48</v>
      </c>
      <c r="P29" t="s">
        <v>68</v>
      </c>
      <c r="Q29">
        <v>5</v>
      </c>
      <c r="R29">
        <v>2006</v>
      </c>
      <c r="S29">
        <v>2006</v>
      </c>
      <c r="T29" t="s">
        <v>50</v>
      </c>
      <c r="U29" t="s">
        <v>51</v>
      </c>
      <c r="V29" t="s">
        <v>52</v>
      </c>
      <c r="W29" t="s">
        <v>55</v>
      </c>
      <c r="X29" t="s">
        <v>56</v>
      </c>
      <c r="Y29" t="s">
        <v>54</v>
      </c>
      <c r="Z29" t="s">
        <v>57</v>
      </c>
      <c r="AA29">
        <v>1140</v>
      </c>
      <c r="AB29" t="str">
        <f t="shared" si="0"/>
        <v>1001-2000</v>
      </c>
      <c r="AC29" t="s">
        <v>59</v>
      </c>
      <c r="AD29" t="s">
        <v>60</v>
      </c>
      <c r="AE29">
        <v>1140</v>
      </c>
      <c r="AF29">
        <f t="shared" si="1"/>
        <v>1</v>
      </c>
      <c r="AG29">
        <f t="shared" si="2"/>
        <v>2</v>
      </c>
      <c r="AH29">
        <v>3</v>
      </c>
      <c r="AI29">
        <v>1</v>
      </c>
      <c r="AJ29" t="s">
        <v>55</v>
      </c>
      <c r="AK29" t="str">
        <f t="shared" si="3"/>
        <v>1TA</v>
      </c>
      <c r="AL29">
        <v>6</v>
      </c>
      <c r="AM29">
        <v>0</v>
      </c>
      <c r="AN29" t="s">
        <v>41</v>
      </c>
      <c r="AO29" t="s">
        <v>41</v>
      </c>
      <c r="AP29" t="s">
        <v>41</v>
      </c>
      <c r="AQ29">
        <v>0</v>
      </c>
      <c r="AR29">
        <v>0</v>
      </c>
      <c r="AS29" t="s">
        <v>41</v>
      </c>
      <c r="AT29" t="s">
        <v>60</v>
      </c>
      <c r="AU29">
        <v>36</v>
      </c>
      <c r="AV29">
        <v>56</v>
      </c>
      <c r="AW29">
        <v>0</v>
      </c>
      <c r="AX29">
        <v>0</v>
      </c>
      <c r="AY29">
        <v>0</v>
      </c>
      <c r="AZ29" t="s">
        <v>41</v>
      </c>
      <c r="BA29">
        <v>7</v>
      </c>
      <c r="BB29">
        <v>2006</v>
      </c>
      <c r="BC29" t="s">
        <v>63</v>
      </c>
      <c r="BD29" t="s">
        <v>79</v>
      </c>
      <c r="BE29">
        <v>84500</v>
      </c>
    </row>
    <row r="30" spans="1:57" x14ac:dyDescent="0.3">
      <c r="A30">
        <v>1050</v>
      </c>
      <c r="B30">
        <v>20</v>
      </c>
      <c r="C30" t="s">
        <v>221</v>
      </c>
      <c r="D30">
        <v>60</v>
      </c>
      <c r="E30">
        <v>11100</v>
      </c>
      <c r="F30" t="s">
        <v>40</v>
      </c>
      <c r="G30" t="s">
        <v>42</v>
      </c>
      <c r="H30" t="s">
        <v>133</v>
      </c>
      <c r="I30" t="s">
        <v>44</v>
      </c>
      <c r="J30" t="s">
        <v>45</v>
      </c>
      <c r="K30" t="s">
        <v>126</v>
      </c>
      <c r="L30" t="str">
        <f>VLOOKUP($K30,[1]Zipcodes_neighbourhood!$A$2:$C$27,2,FALSE)</f>
        <v>Edwards</v>
      </c>
      <c r="M30">
        <f>VLOOKUP($K30,[1]Zipcodes_neighbourhood!$A$2:$C$27,3,FALSE)</f>
        <v>50014</v>
      </c>
      <c r="N30" t="s">
        <v>47</v>
      </c>
      <c r="O30" t="s">
        <v>48</v>
      </c>
      <c r="P30" t="s">
        <v>68</v>
      </c>
      <c r="Q30">
        <v>4</v>
      </c>
      <c r="R30">
        <v>1946</v>
      </c>
      <c r="S30">
        <v>2006</v>
      </c>
      <c r="T30" t="s">
        <v>50</v>
      </c>
      <c r="U30" t="s">
        <v>51</v>
      </c>
      <c r="V30" t="s">
        <v>69</v>
      </c>
      <c r="W30" t="s">
        <v>55</v>
      </c>
      <c r="X30" t="s">
        <v>70</v>
      </c>
      <c r="Y30" t="s">
        <v>41</v>
      </c>
      <c r="Z30" t="s">
        <v>41</v>
      </c>
      <c r="AA30">
        <v>0</v>
      </c>
      <c r="AB30" t="str">
        <f t="shared" si="0"/>
        <v>0-1000</v>
      </c>
      <c r="AC30" t="s">
        <v>59</v>
      </c>
      <c r="AD30" t="s">
        <v>60</v>
      </c>
      <c r="AE30">
        <v>930</v>
      </c>
      <c r="AF30">
        <f t="shared" si="1"/>
        <v>1</v>
      </c>
      <c r="AG30">
        <f t="shared" si="2"/>
        <v>1</v>
      </c>
      <c r="AH30">
        <v>2</v>
      </c>
      <c r="AI30">
        <v>1</v>
      </c>
      <c r="AJ30" t="s">
        <v>54</v>
      </c>
      <c r="AK30" t="str">
        <f t="shared" si="3"/>
        <v>1Gd</v>
      </c>
      <c r="AL30">
        <v>6</v>
      </c>
      <c r="AM30">
        <v>0</v>
      </c>
      <c r="AN30" t="s">
        <v>41</v>
      </c>
      <c r="AO30" t="s">
        <v>78</v>
      </c>
      <c r="AP30" t="s">
        <v>58</v>
      </c>
      <c r="AQ30">
        <v>1</v>
      </c>
      <c r="AR30">
        <v>308</v>
      </c>
      <c r="AS30" t="s">
        <v>55</v>
      </c>
      <c r="AT30" t="s">
        <v>60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41</v>
      </c>
      <c r="BA30">
        <v>4</v>
      </c>
      <c r="BB30">
        <v>2010</v>
      </c>
      <c r="BC30" t="s">
        <v>63</v>
      </c>
      <c r="BD30" t="s">
        <v>79</v>
      </c>
      <c r="BE30">
        <v>84900</v>
      </c>
    </row>
    <row r="31" spans="1:57" x14ac:dyDescent="0.3">
      <c r="A31">
        <v>30</v>
      </c>
      <c r="B31">
        <v>30</v>
      </c>
      <c r="C31" t="s">
        <v>222</v>
      </c>
      <c r="D31">
        <v>60</v>
      </c>
      <c r="E31">
        <v>6324</v>
      </c>
      <c r="F31" t="s">
        <v>40</v>
      </c>
      <c r="G31" t="s">
        <v>71</v>
      </c>
      <c r="H31" t="s">
        <v>43</v>
      </c>
      <c r="I31" t="s">
        <v>44</v>
      </c>
      <c r="J31" t="s">
        <v>45</v>
      </c>
      <c r="K31" t="s">
        <v>95</v>
      </c>
      <c r="L31" t="str">
        <f>VLOOKUP($K31,[1]Zipcodes_neighbourhood!$A$2:$C$27,2,FALSE)</f>
        <v>Brookside</v>
      </c>
      <c r="M31">
        <f>VLOOKUP($K31,[1]Zipcodes_neighbourhood!$A$2:$C$27,3,FALSE)</f>
        <v>50613</v>
      </c>
      <c r="N31" t="s">
        <v>67</v>
      </c>
      <c r="O31" t="s">
        <v>48</v>
      </c>
      <c r="P31" t="s">
        <v>68</v>
      </c>
      <c r="Q31">
        <v>4</v>
      </c>
      <c r="R31">
        <v>1927</v>
      </c>
      <c r="S31">
        <v>1950</v>
      </c>
      <c r="T31" t="s">
        <v>50</v>
      </c>
      <c r="U31" t="s">
        <v>51</v>
      </c>
      <c r="V31" t="s">
        <v>69</v>
      </c>
      <c r="W31" t="s">
        <v>55</v>
      </c>
      <c r="X31" t="s">
        <v>77</v>
      </c>
      <c r="Y31" t="s">
        <v>55</v>
      </c>
      <c r="Z31" t="s">
        <v>57</v>
      </c>
      <c r="AA31">
        <v>520</v>
      </c>
      <c r="AB31" t="str">
        <f t="shared" si="0"/>
        <v>0-1000</v>
      </c>
      <c r="AC31" t="s">
        <v>94</v>
      </c>
      <c r="AD31" t="s">
        <v>120</v>
      </c>
      <c r="AE31">
        <v>520</v>
      </c>
      <c r="AF31">
        <f t="shared" si="1"/>
        <v>0</v>
      </c>
      <c r="AG31">
        <f t="shared" si="2"/>
        <v>1</v>
      </c>
      <c r="AH31">
        <v>1</v>
      </c>
      <c r="AI31">
        <v>1</v>
      </c>
      <c r="AJ31" t="s">
        <v>94</v>
      </c>
      <c r="AK31" t="str">
        <f t="shared" si="3"/>
        <v>1Fa</v>
      </c>
      <c r="AL31">
        <v>4</v>
      </c>
      <c r="AM31">
        <v>0</v>
      </c>
      <c r="AN31" t="s">
        <v>41</v>
      </c>
      <c r="AO31" t="s">
        <v>78</v>
      </c>
      <c r="AP31" t="s">
        <v>58</v>
      </c>
      <c r="AQ31">
        <v>1</v>
      </c>
      <c r="AR31">
        <v>240</v>
      </c>
      <c r="AS31" t="s">
        <v>94</v>
      </c>
      <c r="AT31" t="s">
        <v>60</v>
      </c>
      <c r="AU31">
        <v>49</v>
      </c>
      <c r="AV31">
        <v>0</v>
      </c>
      <c r="AW31">
        <v>87</v>
      </c>
      <c r="AX31">
        <v>0</v>
      </c>
      <c r="AY31">
        <v>0</v>
      </c>
      <c r="AZ31" t="s">
        <v>41</v>
      </c>
      <c r="BA31">
        <v>5</v>
      </c>
      <c r="BB31">
        <v>2008</v>
      </c>
      <c r="BC31" t="s">
        <v>63</v>
      </c>
      <c r="BD31" t="s">
        <v>64</v>
      </c>
      <c r="BE31">
        <v>68500</v>
      </c>
    </row>
    <row r="32" spans="1:57" x14ac:dyDescent="0.3">
      <c r="A32">
        <v>31</v>
      </c>
      <c r="B32">
        <v>70</v>
      </c>
      <c r="C32" t="s">
        <v>223</v>
      </c>
      <c r="D32">
        <v>50</v>
      </c>
      <c r="E32">
        <v>8500</v>
      </c>
      <c r="F32" t="s">
        <v>40</v>
      </c>
      <c r="G32" t="s">
        <v>42</v>
      </c>
      <c r="H32" t="s">
        <v>43</v>
      </c>
      <c r="I32" t="s">
        <v>44</v>
      </c>
      <c r="J32" t="s">
        <v>45</v>
      </c>
      <c r="K32" t="s">
        <v>119</v>
      </c>
      <c r="L32" t="str">
        <f>VLOOKUP($K32,[1]Zipcodes_neighbourhood!$A$2:$C$27,2,FALSE)</f>
        <v>Iowa DOT and rail road</v>
      </c>
      <c r="M32">
        <f>VLOOKUP($K32,[1]Zipcodes_neighbourhood!$A$2:$C$27,3,FALSE)</f>
        <v>50313</v>
      </c>
      <c r="N32" t="s">
        <v>67</v>
      </c>
      <c r="O32" t="s">
        <v>48</v>
      </c>
      <c r="P32" t="s">
        <v>49</v>
      </c>
      <c r="Q32">
        <v>4</v>
      </c>
      <c r="R32">
        <v>1920</v>
      </c>
      <c r="S32">
        <v>1950</v>
      </c>
      <c r="T32" t="s">
        <v>125</v>
      </c>
      <c r="U32" t="s">
        <v>51</v>
      </c>
      <c r="V32" t="s">
        <v>53</v>
      </c>
      <c r="W32" t="s">
        <v>55</v>
      </c>
      <c r="X32" t="s">
        <v>77</v>
      </c>
      <c r="Y32" t="s">
        <v>55</v>
      </c>
      <c r="Z32" t="s">
        <v>57</v>
      </c>
      <c r="AA32">
        <v>649</v>
      </c>
      <c r="AB32" t="str">
        <f t="shared" si="0"/>
        <v>0-1000</v>
      </c>
      <c r="AC32" t="s">
        <v>55</v>
      </c>
      <c r="AD32" t="s">
        <v>120</v>
      </c>
      <c r="AE32">
        <v>1317</v>
      </c>
      <c r="AF32">
        <f t="shared" si="1"/>
        <v>0</v>
      </c>
      <c r="AG32">
        <f t="shared" si="2"/>
        <v>1</v>
      </c>
      <c r="AH32">
        <v>3</v>
      </c>
      <c r="AI32">
        <v>1</v>
      </c>
      <c r="AJ32" t="s">
        <v>55</v>
      </c>
      <c r="AK32" t="str">
        <f t="shared" si="3"/>
        <v>1TA</v>
      </c>
      <c r="AL32">
        <v>6</v>
      </c>
      <c r="AM32">
        <v>0</v>
      </c>
      <c r="AN32" t="s">
        <v>41</v>
      </c>
      <c r="AO32" t="s">
        <v>78</v>
      </c>
      <c r="AP32" t="s">
        <v>58</v>
      </c>
      <c r="AQ32">
        <v>1</v>
      </c>
      <c r="AR32">
        <v>250</v>
      </c>
      <c r="AS32" t="s">
        <v>55</v>
      </c>
      <c r="AT32" t="s">
        <v>120</v>
      </c>
      <c r="AU32">
        <v>0</v>
      </c>
      <c r="AV32">
        <v>54</v>
      </c>
      <c r="AW32">
        <v>172</v>
      </c>
      <c r="AX32">
        <v>0</v>
      </c>
      <c r="AY32">
        <v>0</v>
      </c>
      <c r="AZ32" t="s">
        <v>85</v>
      </c>
      <c r="BA32">
        <v>7</v>
      </c>
      <c r="BB32">
        <v>2008</v>
      </c>
      <c r="BC32" t="s">
        <v>63</v>
      </c>
      <c r="BD32" t="s">
        <v>64</v>
      </c>
      <c r="BE32">
        <v>40000</v>
      </c>
    </row>
    <row r="33" spans="1:57" x14ac:dyDescent="0.3">
      <c r="A33">
        <v>639</v>
      </c>
      <c r="B33">
        <v>30</v>
      </c>
      <c r="C33" t="s">
        <v>221</v>
      </c>
      <c r="D33">
        <v>67</v>
      </c>
      <c r="E33">
        <v>8777</v>
      </c>
      <c r="F33" t="s">
        <v>40</v>
      </c>
      <c r="G33" t="s">
        <v>42</v>
      </c>
      <c r="H33" t="s">
        <v>43</v>
      </c>
      <c r="I33" t="s">
        <v>44</v>
      </c>
      <c r="J33" t="s">
        <v>45</v>
      </c>
      <c r="K33" t="s">
        <v>126</v>
      </c>
      <c r="L33" t="str">
        <f>VLOOKUP($K33,[1]Zipcodes_neighbourhood!$A$2:$C$27,2,FALSE)</f>
        <v>Edwards</v>
      </c>
      <c r="M33">
        <f>VLOOKUP($K33,[1]Zipcodes_neighbourhood!$A$2:$C$27,3,FALSE)</f>
        <v>50014</v>
      </c>
      <c r="N33" t="s">
        <v>67</v>
      </c>
      <c r="O33" t="s">
        <v>48</v>
      </c>
      <c r="P33" t="s">
        <v>68</v>
      </c>
      <c r="Q33">
        <v>5</v>
      </c>
      <c r="R33">
        <v>1910</v>
      </c>
      <c r="S33">
        <v>1950</v>
      </c>
      <c r="T33" t="s">
        <v>50</v>
      </c>
      <c r="U33" t="s">
        <v>51</v>
      </c>
      <c r="V33" t="s">
        <v>75</v>
      </c>
      <c r="W33" t="s">
        <v>55</v>
      </c>
      <c r="X33" t="s">
        <v>70</v>
      </c>
      <c r="Y33" t="s">
        <v>94</v>
      </c>
      <c r="Z33" t="s">
        <v>57</v>
      </c>
      <c r="AA33">
        <v>796</v>
      </c>
      <c r="AB33" t="str">
        <f t="shared" si="0"/>
        <v>0-1000</v>
      </c>
      <c r="AC33" t="s">
        <v>54</v>
      </c>
      <c r="AD33" t="s">
        <v>60</v>
      </c>
      <c r="AE33">
        <v>796</v>
      </c>
      <c r="AF33">
        <f t="shared" si="1"/>
        <v>0</v>
      </c>
      <c r="AG33">
        <f t="shared" si="2"/>
        <v>1.3</v>
      </c>
      <c r="AH33">
        <v>2</v>
      </c>
      <c r="AI33">
        <v>1</v>
      </c>
      <c r="AJ33" t="s">
        <v>55</v>
      </c>
      <c r="AK33" t="str">
        <f t="shared" si="3"/>
        <v>1TA</v>
      </c>
      <c r="AL33">
        <v>4</v>
      </c>
      <c r="AM33">
        <v>0</v>
      </c>
      <c r="AN33" t="s">
        <v>41</v>
      </c>
      <c r="AO33" t="s">
        <v>41</v>
      </c>
      <c r="AP33" t="s">
        <v>41</v>
      </c>
      <c r="AQ33">
        <v>0</v>
      </c>
      <c r="AR33">
        <v>0</v>
      </c>
      <c r="AS33" t="s">
        <v>41</v>
      </c>
      <c r="AT33" t="s">
        <v>130</v>
      </c>
      <c r="AU33">
        <v>328</v>
      </c>
      <c r="AV33">
        <v>0</v>
      </c>
      <c r="AW33">
        <v>164</v>
      </c>
      <c r="AX33">
        <v>0</v>
      </c>
      <c r="AY33">
        <v>0</v>
      </c>
      <c r="AZ33" t="s">
        <v>85</v>
      </c>
      <c r="BA33">
        <v>5</v>
      </c>
      <c r="BB33">
        <v>2008</v>
      </c>
      <c r="BC33" t="s">
        <v>63</v>
      </c>
      <c r="BD33" t="s">
        <v>64</v>
      </c>
      <c r="BE33">
        <v>85000</v>
      </c>
    </row>
    <row r="34" spans="1:57" x14ac:dyDescent="0.3">
      <c r="A34">
        <v>977</v>
      </c>
      <c r="B34">
        <v>30</v>
      </c>
      <c r="C34" t="s">
        <v>221</v>
      </c>
      <c r="D34">
        <v>51</v>
      </c>
      <c r="E34">
        <v>5900</v>
      </c>
      <c r="F34" t="s">
        <v>40</v>
      </c>
      <c r="G34" t="s">
        <v>71</v>
      </c>
      <c r="H34" t="s">
        <v>118</v>
      </c>
      <c r="I34" t="s">
        <v>44</v>
      </c>
      <c r="J34" t="s">
        <v>45</v>
      </c>
      <c r="K34" t="s">
        <v>95</v>
      </c>
      <c r="L34" t="str">
        <f>VLOOKUP($K34,[1]Zipcodes_neighbourhood!$A$2:$C$27,2,FALSE)</f>
        <v>Brookside</v>
      </c>
      <c r="M34">
        <f>VLOOKUP($K34,[1]Zipcodes_neighbourhood!$A$2:$C$27,3,FALSE)</f>
        <v>50613</v>
      </c>
      <c r="N34" t="s">
        <v>47</v>
      </c>
      <c r="O34" t="s">
        <v>48</v>
      </c>
      <c r="P34" t="s">
        <v>68</v>
      </c>
      <c r="Q34">
        <v>4</v>
      </c>
      <c r="R34">
        <v>1923</v>
      </c>
      <c r="S34">
        <v>1958</v>
      </c>
      <c r="T34" t="s">
        <v>50</v>
      </c>
      <c r="U34" t="s">
        <v>51</v>
      </c>
      <c r="V34" t="s">
        <v>75</v>
      </c>
      <c r="W34" t="s">
        <v>55</v>
      </c>
      <c r="X34" t="s">
        <v>56</v>
      </c>
      <c r="Y34" t="s">
        <v>54</v>
      </c>
      <c r="Z34" t="s">
        <v>57</v>
      </c>
      <c r="AA34">
        <v>440</v>
      </c>
      <c r="AB34" t="str">
        <f t="shared" si="0"/>
        <v>0-1000</v>
      </c>
      <c r="AC34" t="s">
        <v>55</v>
      </c>
      <c r="AD34" t="s">
        <v>60</v>
      </c>
      <c r="AE34">
        <v>869</v>
      </c>
      <c r="AF34">
        <f t="shared" si="1"/>
        <v>0</v>
      </c>
      <c r="AG34">
        <f t="shared" si="2"/>
        <v>2</v>
      </c>
      <c r="AH34">
        <v>2</v>
      </c>
      <c r="AI34">
        <v>1</v>
      </c>
      <c r="AJ34" t="s">
        <v>94</v>
      </c>
      <c r="AK34" t="str">
        <f t="shared" si="3"/>
        <v>1Fa</v>
      </c>
      <c r="AL34">
        <v>4</v>
      </c>
      <c r="AM34">
        <v>0</v>
      </c>
      <c r="AN34" t="s">
        <v>41</v>
      </c>
      <c r="AO34" t="s">
        <v>41</v>
      </c>
      <c r="AP34" t="s">
        <v>41</v>
      </c>
      <c r="AQ34">
        <v>0</v>
      </c>
      <c r="AR34">
        <v>0</v>
      </c>
      <c r="AS34" t="s">
        <v>41</v>
      </c>
      <c r="AT34" t="s">
        <v>60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41</v>
      </c>
      <c r="BA34">
        <v>8</v>
      </c>
      <c r="BB34">
        <v>2006</v>
      </c>
      <c r="BC34" t="s">
        <v>63</v>
      </c>
      <c r="BD34" t="s">
        <v>64</v>
      </c>
      <c r="BE34">
        <v>85500</v>
      </c>
    </row>
    <row r="35" spans="1:57" x14ac:dyDescent="0.3">
      <c r="A35">
        <v>529</v>
      </c>
      <c r="B35">
        <v>30</v>
      </c>
      <c r="C35" t="s">
        <v>221</v>
      </c>
      <c r="D35">
        <v>58</v>
      </c>
      <c r="E35">
        <v>9098</v>
      </c>
      <c r="F35" t="s">
        <v>40</v>
      </c>
      <c r="G35" t="s">
        <v>71</v>
      </c>
      <c r="H35" t="s">
        <v>43</v>
      </c>
      <c r="I35" t="s">
        <v>44</v>
      </c>
      <c r="J35" t="s">
        <v>45</v>
      </c>
      <c r="K35" t="s">
        <v>126</v>
      </c>
      <c r="L35" t="str">
        <f>VLOOKUP($K35,[1]Zipcodes_neighbourhood!$A$2:$C$27,2,FALSE)</f>
        <v>Edwards</v>
      </c>
      <c r="M35">
        <f>VLOOKUP($K35,[1]Zipcodes_neighbourhood!$A$2:$C$27,3,FALSE)</f>
        <v>50014</v>
      </c>
      <c r="N35" t="s">
        <v>47</v>
      </c>
      <c r="O35" t="s">
        <v>48</v>
      </c>
      <c r="P35" t="s">
        <v>68</v>
      </c>
      <c r="Q35">
        <v>4</v>
      </c>
      <c r="R35">
        <v>1920</v>
      </c>
      <c r="S35">
        <v>2002</v>
      </c>
      <c r="T35" t="s">
        <v>50</v>
      </c>
      <c r="U35" t="s">
        <v>51</v>
      </c>
      <c r="V35" t="s">
        <v>75</v>
      </c>
      <c r="W35" t="s">
        <v>55</v>
      </c>
      <c r="X35" t="s">
        <v>77</v>
      </c>
      <c r="Y35" t="s">
        <v>55</v>
      </c>
      <c r="Z35" t="s">
        <v>72</v>
      </c>
      <c r="AA35">
        <v>528</v>
      </c>
      <c r="AB35" t="str">
        <f t="shared" si="0"/>
        <v>0-1000</v>
      </c>
      <c r="AC35" t="s">
        <v>59</v>
      </c>
      <c r="AD35" t="s">
        <v>60</v>
      </c>
      <c r="AE35">
        <v>605</v>
      </c>
      <c r="AF35">
        <f t="shared" si="1"/>
        <v>0.3</v>
      </c>
      <c r="AG35">
        <f t="shared" si="2"/>
        <v>1.3</v>
      </c>
      <c r="AH35">
        <v>2</v>
      </c>
      <c r="AI35">
        <v>1</v>
      </c>
      <c r="AJ35" t="s">
        <v>55</v>
      </c>
      <c r="AK35" t="str">
        <f t="shared" si="3"/>
        <v>1TA</v>
      </c>
      <c r="AL35">
        <v>5</v>
      </c>
      <c r="AM35">
        <v>0</v>
      </c>
      <c r="AN35" t="s">
        <v>41</v>
      </c>
      <c r="AO35" t="s">
        <v>41</v>
      </c>
      <c r="AP35" t="s">
        <v>41</v>
      </c>
      <c r="AQ35">
        <v>0</v>
      </c>
      <c r="AR35">
        <v>0</v>
      </c>
      <c r="AS35" t="s">
        <v>41</v>
      </c>
      <c r="AT35" t="s">
        <v>120</v>
      </c>
      <c r="AU35">
        <v>0</v>
      </c>
      <c r="AV35">
        <v>0</v>
      </c>
      <c r="AW35">
        <v>144</v>
      </c>
      <c r="AX35">
        <v>0</v>
      </c>
      <c r="AY35">
        <v>0</v>
      </c>
      <c r="AZ35" t="s">
        <v>41</v>
      </c>
      <c r="BA35">
        <v>7</v>
      </c>
      <c r="BB35">
        <v>2007</v>
      </c>
      <c r="BC35" t="s">
        <v>63</v>
      </c>
      <c r="BD35" t="s">
        <v>64</v>
      </c>
      <c r="BE35">
        <v>86000</v>
      </c>
    </row>
    <row r="36" spans="1:57" x14ac:dyDescent="0.3">
      <c r="A36">
        <v>1002</v>
      </c>
      <c r="B36">
        <v>30</v>
      </c>
      <c r="C36" t="s">
        <v>221</v>
      </c>
      <c r="D36">
        <v>60</v>
      </c>
      <c r="E36">
        <v>5400</v>
      </c>
      <c r="F36" t="s">
        <v>40</v>
      </c>
      <c r="G36" t="s">
        <v>42</v>
      </c>
      <c r="H36" t="s">
        <v>43</v>
      </c>
      <c r="I36" t="s">
        <v>44</v>
      </c>
      <c r="J36" t="s">
        <v>73</v>
      </c>
      <c r="K36" t="s">
        <v>92</v>
      </c>
      <c r="L36" t="str">
        <f>VLOOKUP($K36,[1]Zipcodes_neighbourhood!$A$2:$C$27,2,FALSE)</f>
        <v>Old Town</v>
      </c>
      <c r="M36">
        <f>VLOOKUP($K36,[1]Zipcodes_neighbourhood!$A$2:$C$27,3,FALSE)</f>
        <v>51351</v>
      </c>
      <c r="N36" t="s">
        <v>47</v>
      </c>
      <c r="O36" t="s">
        <v>48</v>
      </c>
      <c r="P36" t="s">
        <v>68</v>
      </c>
      <c r="Q36">
        <v>5</v>
      </c>
      <c r="R36">
        <v>1920</v>
      </c>
      <c r="S36">
        <v>1950</v>
      </c>
      <c r="T36" t="s">
        <v>50</v>
      </c>
      <c r="U36" t="s">
        <v>51</v>
      </c>
      <c r="V36" t="s">
        <v>75</v>
      </c>
      <c r="W36" t="s">
        <v>55</v>
      </c>
      <c r="X36" t="s">
        <v>77</v>
      </c>
      <c r="Y36" t="s">
        <v>94</v>
      </c>
      <c r="Z36" t="s">
        <v>57</v>
      </c>
      <c r="AA36">
        <v>691</v>
      </c>
      <c r="AB36" t="str">
        <f t="shared" si="0"/>
        <v>0-1000</v>
      </c>
      <c r="AC36" t="s">
        <v>59</v>
      </c>
      <c r="AD36" t="s">
        <v>60</v>
      </c>
      <c r="AE36">
        <v>691</v>
      </c>
      <c r="AF36">
        <f t="shared" si="1"/>
        <v>1</v>
      </c>
      <c r="AG36">
        <f t="shared" si="2"/>
        <v>2</v>
      </c>
      <c r="AH36">
        <v>2</v>
      </c>
      <c r="AI36">
        <v>1</v>
      </c>
      <c r="AJ36" t="s">
        <v>59</v>
      </c>
      <c r="AK36" t="str">
        <f t="shared" si="3"/>
        <v>1Ex</v>
      </c>
      <c r="AL36">
        <v>4</v>
      </c>
      <c r="AM36">
        <v>0</v>
      </c>
      <c r="AN36" t="s">
        <v>41</v>
      </c>
      <c r="AO36" t="s">
        <v>78</v>
      </c>
      <c r="AP36" t="s">
        <v>58</v>
      </c>
      <c r="AQ36">
        <v>1</v>
      </c>
      <c r="AR36">
        <v>216</v>
      </c>
      <c r="AS36" t="s">
        <v>94</v>
      </c>
      <c r="AT36" t="s">
        <v>120</v>
      </c>
      <c r="AU36">
        <v>0</v>
      </c>
      <c r="AV36">
        <v>20</v>
      </c>
      <c r="AW36">
        <v>94</v>
      </c>
      <c r="AX36">
        <v>0</v>
      </c>
      <c r="AY36">
        <v>0</v>
      </c>
      <c r="AZ36" t="s">
        <v>41</v>
      </c>
      <c r="BA36">
        <v>1</v>
      </c>
      <c r="BB36">
        <v>2007</v>
      </c>
      <c r="BC36" t="s">
        <v>63</v>
      </c>
      <c r="BD36" t="s">
        <v>79</v>
      </c>
      <c r="BE36">
        <v>86000</v>
      </c>
    </row>
    <row r="37" spans="1:57" x14ac:dyDescent="0.3">
      <c r="A37">
        <v>343</v>
      </c>
      <c r="B37">
        <v>90</v>
      </c>
      <c r="C37" t="s">
        <v>221</v>
      </c>
      <c r="D37" t="s">
        <v>41</v>
      </c>
      <c r="E37">
        <v>8544</v>
      </c>
      <c r="F37" t="s">
        <v>40</v>
      </c>
      <c r="G37" t="s">
        <v>42</v>
      </c>
      <c r="H37" t="s">
        <v>43</v>
      </c>
      <c r="I37" t="s">
        <v>44</v>
      </c>
      <c r="J37" t="s">
        <v>45</v>
      </c>
      <c r="K37" t="s">
        <v>107</v>
      </c>
      <c r="L37" t="str">
        <f>VLOOKUP($K37,[1]Zipcodes_neighbourhood!$A$2:$C$27,2,FALSE)</f>
        <v>NorthAmes</v>
      </c>
      <c r="M37">
        <f>VLOOKUP($K37,[1]Zipcodes_neighbourhood!$A$2:$C$27,3,FALSE)</f>
        <v>50010</v>
      </c>
      <c r="N37" t="s">
        <v>47</v>
      </c>
      <c r="O37" t="s">
        <v>111</v>
      </c>
      <c r="P37" t="s">
        <v>68</v>
      </c>
      <c r="Q37">
        <v>3</v>
      </c>
      <c r="R37">
        <v>1949</v>
      </c>
      <c r="S37">
        <v>1950</v>
      </c>
      <c r="T37" t="s">
        <v>50</v>
      </c>
      <c r="U37" t="s">
        <v>51</v>
      </c>
      <c r="V37" t="s">
        <v>141</v>
      </c>
      <c r="W37" t="s">
        <v>55</v>
      </c>
      <c r="X37" t="s">
        <v>112</v>
      </c>
      <c r="Y37" t="s">
        <v>41</v>
      </c>
      <c r="Z37" t="s">
        <v>41</v>
      </c>
      <c r="AA37">
        <v>0</v>
      </c>
      <c r="AB37" t="str">
        <f t="shared" si="0"/>
        <v>0-1000</v>
      </c>
      <c r="AC37" t="s">
        <v>94</v>
      </c>
      <c r="AD37" t="s">
        <v>120</v>
      </c>
      <c r="AE37">
        <v>1040</v>
      </c>
      <c r="AF37">
        <f t="shared" si="1"/>
        <v>0</v>
      </c>
      <c r="AG37">
        <f t="shared" si="2"/>
        <v>3.3</v>
      </c>
      <c r="AH37">
        <v>2</v>
      </c>
      <c r="AI37">
        <v>2</v>
      </c>
      <c r="AJ37" t="s">
        <v>55</v>
      </c>
      <c r="AK37" t="str">
        <f t="shared" si="3"/>
        <v>2TA</v>
      </c>
      <c r="AL37">
        <v>6</v>
      </c>
      <c r="AM37">
        <v>0</v>
      </c>
      <c r="AN37" t="s">
        <v>41</v>
      </c>
      <c r="AO37" t="s">
        <v>78</v>
      </c>
      <c r="AP37" t="s">
        <v>58</v>
      </c>
      <c r="AQ37">
        <v>2</v>
      </c>
      <c r="AR37">
        <v>400</v>
      </c>
      <c r="AS37" t="s">
        <v>55</v>
      </c>
      <c r="AT37" t="s">
        <v>60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41</v>
      </c>
      <c r="BA37">
        <v>5</v>
      </c>
      <c r="BB37">
        <v>2006</v>
      </c>
      <c r="BC37" t="s">
        <v>63</v>
      </c>
      <c r="BD37" t="s">
        <v>64</v>
      </c>
      <c r="BE37">
        <v>87500</v>
      </c>
    </row>
    <row r="38" spans="1:57" x14ac:dyDescent="0.3">
      <c r="A38">
        <v>288</v>
      </c>
      <c r="B38">
        <v>20</v>
      </c>
      <c r="C38" t="s">
        <v>221</v>
      </c>
      <c r="D38" t="s">
        <v>41</v>
      </c>
      <c r="E38">
        <v>8125</v>
      </c>
      <c r="F38" t="s">
        <v>40</v>
      </c>
      <c r="G38" t="s">
        <v>71</v>
      </c>
      <c r="H38" t="s">
        <v>43</v>
      </c>
      <c r="I38" t="s">
        <v>44</v>
      </c>
      <c r="J38" t="s">
        <v>73</v>
      </c>
      <c r="K38" t="s">
        <v>107</v>
      </c>
      <c r="L38" t="str">
        <f>VLOOKUP($K38,[1]Zipcodes_neighbourhood!$A$2:$C$27,2,FALSE)</f>
        <v>NorthAmes</v>
      </c>
      <c r="M38">
        <f>VLOOKUP($K38,[1]Zipcodes_neighbourhood!$A$2:$C$27,3,FALSE)</f>
        <v>50010</v>
      </c>
      <c r="N38" t="s">
        <v>47</v>
      </c>
      <c r="O38" t="s">
        <v>48</v>
      </c>
      <c r="P38" t="s">
        <v>68</v>
      </c>
      <c r="Q38">
        <v>4</v>
      </c>
      <c r="R38">
        <v>1971</v>
      </c>
      <c r="S38">
        <v>1971</v>
      </c>
      <c r="T38" t="s">
        <v>50</v>
      </c>
      <c r="U38" t="s">
        <v>51</v>
      </c>
      <c r="V38" t="s">
        <v>91</v>
      </c>
      <c r="W38" t="s">
        <v>55</v>
      </c>
      <c r="X38" t="s">
        <v>70</v>
      </c>
      <c r="Y38" t="s">
        <v>55</v>
      </c>
      <c r="Z38" t="s">
        <v>57</v>
      </c>
      <c r="AA38">
        <v>858</v>
      </c>
      <c r="AB38" t="str">
        <f t="shared" si="0"/>
        <v>0-1000</v>
      </c>
      <c r="AC38" t="s">
        <v>55</v>
      </c>
      <c r="AD38" t="s">
        <v>60</v>
      </c>
      <c r="AE38">
        <v>858</v>
      </c>
      <c r="AF38">
        <f t="shared" si="1"/>
        <v>0</v>
      </c>
      <c r="AG38">
        <f t="shared" si="2"/>
        <v>1.3</v>
      </c>
      <c r="AH38">
        <v>3</v>
      </c>
      <c r="AI38">
        <v>1</v>
      </c>
      <c r="AJ38" t="s">
        <v>55</v>
      </c>
      <c r="AK38" t="str">
        <f t="shared" si="3"/>
        <v>1TA</v>
      </c>
      <c r="AL38">
        <v>5</v>
      </c>
      <c r="AM38">
        <v>0</v>
      </c>
      <c r="AN38" t="s">
        <v>41</v>
      </c>
      <c r="AO38" t="s">
        <v>41</v>
      </c>
      <c r="AP38" t="s">
        <v>41</v>
      </c>
      <c r="AQ38">
        <v>0</v>
      </c>
      <c r="AR38">
        <v>0</v>
      </c>
      <c r="AS38" t="s">
        <v>41</v>
      </c>
      <c r="AT38" t="s">
        <v>60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41</v>
      </c>
      <c r="BA38">
        <v>6</v>
      </c>
      <c r="BB38">
        <v>2006</v>
      </c>
      <c r="BC38" t="s">
        <v>63</v>
      </c>
      <c r="BD38" t="s">
        <v>64</v>
      </c>
      <c r="BE38">
        <v>88000</v>
      </c>
    </row>
    <row r="39" spans="1:57" x14ac:dyDescent="0.3">
      <c r="A39">
        <v>18</v>
      </c>
      <c r="B39">
        <v>90</v>
      </c>
      <c r="C39" t="s">
        <v>221</v>
      </c>
      <c r="D39">
        <v>72</v>
      </c>
      <c r="E39">
        <v>10791</v>
      </c>
      <c r="F39" t="s">
        <v>40</v>
      </c>
      <c r="G39" t="s">
        <v>42</v>
      </c>
      <c r="H39" t="s">
        <v>43</v>
      </c>
      <c r="I39" t="s">
        <v>44</v>
      </c>
      <c r="J39" t="s">
        <v>45</v>
      </c>
      <c r="K39" t="s">
        <v>98</v>
      </c>
      <c r="L39" t="str">
        <f>VLOOKUP($K39,[1]Zipcodes_neighbourhood!$A$2:$C$27,2,FALSE)</f>
        <v>Sawyer</v>
      </c>
      <c r="M39">
        <f>VLOOKUP($K39,[1]Zipcodes_neighbourhood!$A$2:$C$27,3,FALSE)</f>
        <v>52627</v>
      </c>
      <c r="N39" t="s">
        <v>47</v>
      </c>
      <c r="O39" t="s">
        <v>111</v>
      </c>
      <c r="P39" t="s">
        <v>68</v>
      </c>
      <c r="Q39">
        <v>4</v>
      </c>
      <c r="R39">
        <v>1967</v>
      </c>
      <c r="S39">
        <v>1967</v>
      </c>
      <c r="T39" t="s">
        <v>50</v>
      </c>
      <c r="U39" t="s">
        <v>51</v>
      </c>
      <c r="V39" t="s">
        <v>69</v>
      </c>
      <c r="W39" t="s">
        <v>55</v>
      </c>
      <c r="X39" t="s">
        <v>112</v>
      </c>
      <c r="Y39" t="s">
        <v>41</v>
      </c>
      <c r="Z39" t="s">
        <v>41</v>
      </c>
      <c r="AA39">
        <v>0</v>
      </c>
      <c r="AB39" t="str">
        <f t="shared" si="0"/>
        <v>0-1000</v>
      </c>
      <c r="AC39" t="s">
        <v>55</v>
      </c>
      <c r="AD39" t="s">
        <v>60</v>
      </c>
      <c r="AE39">
        <v>1296</v>
      </c>
      <c r="AF39">
        <f t="shared" si="1"/>
        <v>0.3</v>
      </c>
      <c r="AG39">
        <f t="shared" si="2"/>
        <v>1</v>
      </c>
      <c r="AH39">
        <v>2</v>
      </c>
      <c r="AI39">
        <v>2</v>
      </c>
      <c r="AJ39" t="s">
        <v>55</v>
      </c>
      <c r="AK39" t="str">
        <f t="shared" si="3"/>
        <v>2TA</v>
      </c>
      <c r="AL39">
        <v>6</v>
      </c>
      <c r="AM39">
        <v>0</v>
      </c>
      <c r="AN39" t="s">
        <v>41</v>
      </c>
      <c r="AO39" t="s">
        <v>113</v>
      </c>
      <c r="AP39" t="s">
        <v>58</v>
      </c>
      <c r="AQ39">
        <v>2</v>
      </c>
      <c r="AR39">
        <v>516</v>
      </c>
      <c r="AS39" t="s">
        <v>55</v>
      </c>
      <c r="AT39" t="s">
        <v>60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41</v>
      </c>
      <c r="BA39">
        <v>10</v>
      </c>
      <c r="BB39">
        <v>2006</v>
      </c>
      <c r="BC39" t="s">
        <v>63</v>
      </c>
      <c r="BD39" t="s">
        <v>64</v>
      </c>
      <c r="BE39">
        <v>90000</v>
      </c>
    </row>
    <row r="40" spans="1:57" x14ac:dyDescent="0.3">
      <c r="A40">
        <v>1413</v>
      </c>
      <c r="B40">
        <v>90</v>
      </c>
      <c r="C40" t="s">
        <v>221</v>
      </c>
      <c r="D40">
        <v>60</v>
      </c>
      <c r="E40">
        <v>7200</v>
      </c>
      <c r="F40" t="s">
        <v>40</v>
      </c>
      <c r="G40" t="s">
        <v>42</v>
      </c>
      <c r="H40" t="s">
        <v>43</v>
      </c>
      <c r="I40" t="s">
        <v>44</v>
      </c>
      <c r="J40" t="s">
        <v>45</v>
      </c>
      <c r="K40" t="s">
        <v>107</v>
      </c>
      <c r="L40" t="str">
        <f>VLOOKUP($K40,[1]Zipcodes_neighbourhood!$A$2:$C$27,2,FALSE)</f>
        <v>NorthAmes</v>
      </c>
      <c r="M40">
        <f>VLOOKUP($K40,[1]Zipcodes_neighbourhood!$A$2:$C$27,3,FALSE)</f>
        <v>50010</v>
      </c>
      <c r="N40" t="s">
        <v>47</v>
      </c>
      <c r="O40" t="s">
        <v>111</v>
      </c>
      <c r="P40" t="s">
        <v>68</v>
      </c>
      <c r="Q40">
        <v>4</v>
      </c>
      <c r="R40">
        <v>1949</v>
      </c>
      <c r="S40">
        <v>1950</v>
      </c>
      <c r="T40" t="s">
        <v>50</v>
      </c>
      <c r="U40" t="s">
        <v>51</v>
      </c>
      <c r="V40" t="s">
        <v>88</v>
      </c>
      <c r="W40" t="s">
        <v>55</v>
      </c>
      <c r="X40" t="s">
        <v>112</v>
      </c>
      <c r="Y40" t="s">
        <v>41</v>
      </c>
      <c r="Z40" t="s">
        <v>41</v>
      </c>
      <c r="AA40">
        <v>0</v>
      </c>
      <c r="AB40" t="str">
        <f t="shared" si="0"/>
        <v>0-1000</v>
      </c>
      <c r="AC40" t="s">
        <v>94</v>
      </c>
      <c r="AD40" t="s">
        <v>120</v>
      </c>
      <c r="AE40">
        <v>1040</v>
      </c>
      <c r="AF40">
        <f t="shared" si="1"/>
        <v>1</v>
      </c>
      <c r="AG40">
        <f t="shared" si="2"/>
        <v>1</v>
      </c>
      <c r="AH40">
        <v>2</v>
      </c>
      <c r="AI40">
        <v>2</v>
      </c>
      <c r="AJ40" t="s">
        <v>55</v>
      </c>
      <c r="AK40" t="str">
        <f t="shared" si="3"/>
        <v>2TA</v>
      </c>
      <c r="AL40">
        <v>6</v>
      </c>
      <c r="AM40">
        <v>0</v>
      </c>
      <c r="AN40" t="s">
        <v>41</v>
      </c>
      <c r="AO40" t="s">
        <v>78</v>
      </c>
      <c r="AP40" t="s">
        <v>58</v>
      </c>
      <c r="AQ40">
        <v>2</v>
      </c>
      <c r="AR40">
        <v>420</v>
      </c>
      <c r="AS40" t="s">
        <v>55</v>
      </c>
      <c r="AT40" t="s">
        <v>60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41</v>
      </c>
      <c r="BA40">
        <v>6</v>
      </c>
      <c r="BB40">
        <v>2009</v>
      </c>
      <c r="BC40" t="s">
        <v>63</v>
      </c>
      <c r="BD40" t="s">
        <v>64</v>
      </c>
      <c r="BE40">
        <v>90000</v>
      </c>
    </row>
    <row r="41" spans="1:57" x14ac:dyDescent="0.3">
      <c r="A41">
        <v>439</v>
      </c>
      <c r="B41">
        <v>30</v>
      </c>
      <c r="C41" t="s">
        <v>221</v>
      </c>
      <c r="D41">
        <v>40</v>
      </c>
      <c r="E41">
        <v>4280</v>
      </c>
      <c r="F41" t="s">
        <v>40</v>
      </c>
      <c r="G41" t="s">
        <v>42</v>
      </c>
      <c r="H41" t="s">
        <v>43</v>
      </c>
      <c r="I41" t="s">
        <v>44</v>
      </c>
      <c r="J41" t="s">
        <v>45</v>
      </c>
      <c r="K41" t="s">
        <v>74</v>
      </c>
      <c r="L41" t="str">
        <f>VLOOKUP($K41,[1]Zipcodes_neighbourhood!$A$2:$C$27,2,FALSE)</f>
        <v>Crawford</v>
      </c>
      <c r="M41">
        <f>VLOOKUP($K41,[1]Zipcodes_neighbourhood!$A$2:$C$27,3,FALSE)</f>
        <v>52621</v>
      </c>
      <c r="N41" t="s">
        <v>47</v>
      </c>
      <c r="O41" t="s">
        <v>48</v>
      </c>
      <c r="P41" t="s">
        <v>68</v>
      </c>
      <c r="Q41">
        <v>5</v>
      </c>
      <c r="R41">
        <v>1913</v>
      </c>
      <c r="S41">
        <v>2002</v>
      </c>
      <c r="T41" t="s">
        <v>50</v>
      </c>
      <c r="U41" t="s">
        <v>51</v>
      </c>
      <c r="V41" t="s">
        <v>141</v>
      </c>
      <c r="W41" t="s">
        <v>55</v>
      </c>
      <c r="X41" t="s">
        <v>56</v>
      </c>
      <c r="Y41" t="s">
        <v>55</v>
      </c>
      <c r="Z41" t="s">
        <v>57</v>
      </c>
      <c r="AA41">
        <v>440</v>
      </c>
      <c r="AB41" t="str">
        <f t="shared" si="0"/>
        <v>0-1000</v>
      </c>
      <c r="AC41" t="s">
        <v>55</v>
      </c>
      <c r="AD41" t="s">
        <v>120</v>
      </c>
      <c r="AE41">
        <v>694</v>
      </c>
      <c r="AF41">
        <f t="shared" si="1"/>
        <v>0</v>
      </c>
      <c r="AG41">
        <f t="shared" si="2"/>
        <v>2</v>
      </c>
      <c r="AH41">
        <v>2</v>
      </c>
      <c r="AI41">
        <v>1</v>
      </c>
      <c r="AJ41" t="s">
        <v>54</v>
      </c>
      <c r="AK41" t="str">
        <f t="shared" si="3"/>
        <v>1Gd</v>
      </c>
      <c r="AL41">
        <v>4</v>
      </c>
      <c r="AM41">
        <v>1</v>
      </c>
      <c r="AN41" t="s">
        <v>54</v>
      </c>
      <c r="AO41" t="s">
        <v>78</v>
      </c>
      <c r="AP41" t="s">
        <v>58</v>
      </c>
      <c r="AQ41">
        <v>1</v>
      </c>
      <c r="AR41">
        <v>352</v>
      </c>
      <c r="AS41" t="s">
        <v>54</v>
      </c>
      <c r="AT41" t="s">
        <v>130</v>
      </c>
      <c r="AU41">
        <v>0</v>
      </c>
      <c r="AV41">
        <v>0</v>
      </c>
      <c r="AW41">
        <v>34</v>
      </c>
      <c r="AX41">
        <v>0</v>
      </c>
      <c r="AY41">
        <v>0</v>
      </c>
      <c r="AZ41" t="s">
        <v>85</v>
      </c>
      <c r="BA41">
        <v>3</v>
      </c>
      <c r="BB41">
        <v>2007</v>
      </c>
      <c r="BC41" t="s">
        <v>63</v>
      </c>
      <c r="BD41" t="s">
        <v>64</v>
      </c>
      <c r="BE41">
        <v>90350</v>
      </c>
    </row>
    <row r="42" spans="1:57" x14ac:dyDescent="0.3">
      <c r="A42">
        <v>1377</v>
      </c>
      <c r="B42">
        <v>30</v>
      </c>
      <c r="C42" t="s">
        <v>221</v>
      </c>
      <c r="D42">
        <v>52</v>
      </c>
      <c r="E42">
        <v>6292</v>
      </c>
      <c r="F42" t="s">
        <v>40</v>
      </c>
      <c r="G42" t="s">
        <v>42</v>
      </c>
      <c r="H42" t="s">
        <v>118</v>
      </c>
      <c r="I42" t="s">
        <v>44</v>
      </c>
      <c r="J42" t="s">
        <v>45</v>
      </c>
      <c r="K42" t="s">
        <v>164</v>
      </c>
      <c r="L42" t="str">
        <f>VLOOKUP($K42,[1]Zipcodes_neighbourhood!$A$2:$C$27,2,FALSE)</f>
        <v>South&amp;West of Iowa State University</v>
      </c>
      <c r="M42">
        <f>VLOOKUP($K42,[1]Zipcodes_neighbourhood!$A$2:$C$27,3,FALSE)</f>
        <v>50011</v>
      </c>
      <c r="N42" t="s">
        <v>47</v>
      </c>
      <c r="O42" t="s">
        <v>48</v>
      </c>
      <c r="P42" t="s">
        <v>68</v>
      </c>
      <c r="Q42">
        <v>6</v>
      </c>
      <c r="R42">
        <v>1930</v>
      </c>
      <c r="S42">
        <v>1950</v>
      </c>
      <c r="T42" t="s">
        <v>50</v>
      </c>
      <c r="U42" t="s">
        <v>51</v>
      </c>
      <c r="V42" t="s">
        <v>75</v>
      </c>
      <c r="W42" t="s">
        <v>55</v>
      </c>
      <c r="X42" t="s">
        <v>77</v>
      </c>
      <c r="Y42" t="s">
        <v>54</v>
      </c>
      <c r="Z42" t="s">
        <v>72</v>
      </c>
      <c r="AA42">
        <v>768</v>
      </c>
      <c r="AB42" t="str">
        <f t="shared" si="0"/>
        <v>0-1000</v>
      </c>
      <c r="AC42" t="s">
        <v>55</v>
      </c>
      <c r="AD42" t="s">
        <v>120</v>
      </c>
      <c r="AE42">
        <v>790</v>
      </c>
      <c r="AF42">
        <f t="shared" si="1"/>
        <v>0</v>
      </c>
      <c r="AG42">
        <f t="shared" si="2"/>
        <v>2</v>
      </c>
      <c r="AH42">
        <v>2</v>
      </c>
      <c r="AI42">
        <v>1</v>
      </c>
      <c r="AJ42" t="s">
        <v>55</v>
      </c>
      <c r="AK42" t="str">
        <f t="shared" si="3"/>
        <v>1TA</v>
      </c>
      <c r="AL42">
        <v>4</v>
      </c>
      <c r="AM42">
        <v>0</v>
      </c>
      <c r="AN42" t="s">
        <v>41</v>
      </c>
      <c r="AO42" t="s">
        <v>78</v>
      </c>
      <c r="AP42" t="s">
        <v>58</v>
      </c>
      <c r="AQ42">
        <v>1</v>
      </c>
      <c r="AR42">
        <v>160</v>
      </c>
      <c r="AS42" t="s">
        <v>94</v>
      </c>
      <c r="AT42" t="s">
        <v>60</v>
      </c>
      <c r="AU42">
        <v>0</v>
      </c>
      <c r="AV42">
        <v>141</v>
      </c>
      <c r="AW42">
        <v>0</v>
      </c>
      <c r="AX42">
        <v>0</v>
      </c>
      <c r="AY42">
        <v>0</v>
      </c>
      <c r="AZ42" t="s">
        <v>41</v>
      </c>
      <c r="BA42">
        <v>4</v>
      </c>
      <c r="BB42">
        <v>2008</v>
      </c>
      <c r="BC42" t="s">
        <v>63</v>
      </c>
      <c r="BD42" t="s">
        <v>64</v>
      </c>
      <c r="BE42">
        <v>91000</v>
      </c>
    </row>
    <row r="43" spans="1:57" x14ac:dyDescent="0.3">
      <c r="A43">
        <v>1073</v>
      </c>
      <c r="B43">
        <v>50</v>
      </c>
      <c r="C43" t="s">
        <v>221</v>
      </c>
      <c r="D43">
        <v>50</v>
      </c>
      <c r="E43">
        <v>7585</v>
      </c>
      <c r="F43" t="s">
        <v>40</v>
      </c>
      <c r="G43" t="s">
        <v>42</v>
      </c>
      <c r="H43" t="s">
        <v>43</v>
      </c>
      <c r="I43" t="s">
        <v>44</v>
      </c>
      <c r="J43" t="s">
        <v>45</v>
      </c>
      <c r="K43" t="s">
        <v>126</v>
      </c>
      <c r="L43" t="str">
        <f>VLOOKUP($K43,[1]Zipcodes_neighbourhood!$A$2:$C$27,2,FALSE)</f>
        <v>Edwards</v>
      </c>
      <c r="M43">
        <f>VLOOKUP($K43,[1]Zipcodes_neighbourhood!$A$2:$C$27,3,FALSE)</f>
        <v>50014</v>
      </c>
      <c r="N43" t="s">
        <v>93</v>
      </c>
      <c r="O43" t="s">
        <v>48</v>
      </c>
      <c r="P43" t="s">
        <v>83</v>
      </c>
      <c r="Q43">
        <v>5</v>
      </c>
      <c r="R43">
        <v>1948</v>
      </c>
      <c r="S43">
        <v>1950</v>
      </c>
      <c r="T43" t="s">
        <v>50</v>
      </c>
      <c r="U43" t="s">
        <v>51</v>
      </c>
      <c r="V43" t="s">
        <v>69</v>
      </c>
      <c r="W43" t="s">
        <v>55</v>
      </c>
      <c r="X43" t="s">
        <v>70</v>
      </c>
      <c r="Y43" t="s">
        <v>94</v>
      </c>
      <c r="Z43" t="s">
        <v>72</v>
      </c>
      <c r="AA43">
        <v>810</v>
      </c>
      <c r="AB43" t="str">
        <f t="shared" si="0"/>
        <v>0-1000</v>
      </c>
      <c r="AC43" t="s">
        <v>94</v>
      </c>
      <c r="AD43" t="s">
        <v>60</v>
      </c>
      <c r="AE43">
        <v>1456</v>
      </c>
      <c r="AF43">
        <f t="shared" si="1"/>
        <v>0.3</v>
      </c>
      <c r="AG43">
        <f t="shared" si="2"/>
        <v>1.3</v>
      </c>
      <c r="AH43">
        <v>4</v>
      </c>
      <c r="AI43">
        <v>1</v>
      </c>
      <c r="AJ43" t="s">
        <v>55</v>
      </c>
      <c r="AK43" t="str">
        <f t="shared" si="3"/>
        <v>1TA</v>
      </c>
      <c r="AL43">
        <v>7</v>
      </c>
      <c r="AM43">
        <v>1</v>
      </c>
      <c r="AN43" t="s">
        <v>55</v>
      </c>
      <c r="AO43" t="s">
        <v>78</v>
      </c>
      <c r="AP43" t="s">
        <v>58</v>
      </c>
      <c r="AQ43">
        <v>1</v>
      </c>
      <c r="AR43">
        <v>280</v>
      </c>
      <c r="AS43" t="s">
        <v>55</v>
      </c>
      <c r="AT43" t="s">
        <v>130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41</v>
      </c>
      <c r="BA43">
        <v>8</v>
      </c>
      <c r="BB43">
        <v>2006</v>
      </c>
      <c r="BC43" t="s">
        <v>63</v>
      </c>
      <c r="BD43" t="s">
        <v>64</v>
      </c>
      <c r="BE43">
        <v>91500</v>
      </c>
    </row>
    <row r="44" spans="1:57" x14ac:dyDescent="0.3">
      <c r="A44">
        <v>1091</v>
      </c>
      <c r="B44">
        <v>90</v>
      </c>
      <c r="C44" t="s">
        <v>221</v>
      </c>
      <c r="D44">
        <v>60</v>
      </c>
      <c r="E44">
        <v>8544</v>
      </c>
      <c r="F44" t="s">
        <v>40</v>
      </c>
      <c r="G44" t="s">
        <v>42</v>
      </c>
      <c r="H44" t="s">
        <v>43</v>
      </c>
      <c r="I44" t="s">
        <v>44</v>
      </c>
      <c r="J44" t="s">
        <v>73</v>
      </c>
      <c r="K44" t="s">
        <v>107</v>
      </c>
      <c r="L44" t="str">
        <f>VLOOKUP($K44,[1]Zipcodes_neighbourhood!$A$2:$C$27,2,FALSE)</f>
        <v>NorthAmes</v>
      </c>
      <c r="M44">
        <f>VLOOKUP($K44,[1]Zipcodes_neighbourhood!$A$2:$C$27,3,FALSE)</f>
        <v>50010</v>
      </c>
      <c r="N44" t="s">
        <v>47</v>
      </c>
      <c r="O44" t="s">
        <v>111</v>
      </c>
      <c r="P44" t="s">
        <v>68</v>
      </c>
      <c r="Q44">
        <v>3</v>
      </c>
      <c r="R44">
        <v>1950</v>
      </c>
      <c r="S44">
        <v>1950</v>
      </c>
      <c r="T44" t="s">
        <v>50</v>
      </c>
      <c r="U44" t="s">
        <v>51</v>
      </c>
      <c r="V44" t="s">
        <v>53</v>
      </c>
      <c r="W44" t="s">
        <v>55</v>
      </c>
      <c r="X44" t="s">
        <v>112</v>
      </c>
      <c r="Y44" t="s">
        <v>41</v>
      </c>
      <c r="Z44" t="s">
        <v>41</v>
      </c>
      <c r="AA44">
        <v>0</v>
      </c>
      <c r="AB44" t="str">
        <f t="shared" si="0"/>
        <v>0-1000</v>
      </c>
      <c r="AC44" t="s">
        <v>94</v>
      </c>
      <c r="AD44" t="s">
        <v>120</v>
      </c>
      <c r="AE44">
        <v>1040</v>
      </c>
      <c r="AF44">
        <f t="shared" si="1"/>
        <v>1</v>
      </c>
      <c r="AG44">
        <f t="shared" si="2"/>
        <v>1</v>
      </c>
      <c r="AH44">
        <v>2</v>
      </c>
      <c r="AI44">
        <v>2</v>
      </c>
      <c r="AJ44" t="s">
        <v>55</v>
      </c>
      <c r="AK44" t="str">
        <f t="shared" si="3"/>
        <v>2TA</v>
      </c>
      <c r="AL44">
        <v>6</v>
      </c>
      <c r="AM44">
        <v>0</v>
      </c>
      <c r="AN44" t="s">
        <v>41</v>
      </c>
      <c r="AO44" t="s">
        <v>78</v>
      </c>
      <c r="AP44" t="s">
        <v>58</v>
      </c>
      <c r="AQ44">
        <v>2</v>
      </c>
      <c r="AR44">
        <v>400</v>
      </c>
      <c r="AS44" t="s">
        <v>55</v>
      </c>
      <c r="AT44" t="s">
        <v>60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41</v>
      </c>
      <c r="BA44">
        <v>6</v>
      </c>
      <c r="BB44">
        <v>2009</v>
      </c>
      <c r="BC44" t="s">
        <v>63</v>
      </c>
      <c r="BD44" t="s">
        <v>64</v>
      </c>
      <c r="BE44">
        <v>92900</v>
      </c>
    </row>
    <row r="45" spans="1:57" x14ac:dyDescent="0.3">
      <c r="A45">
        <v>1180</v>
      </c>
      <c r="B45">
        <v>20</v>
      </c>
      <c r="C45" t="s">
        <v>221</v>
      </c>
      <c r="D45">
        <v>77</v>
      </c>
      <c r="E45">
        <v>8335</v>
      </c>
      <c r="F45" t="s">
        <v>40</v>
      </c>
      <c r="G45" t="s">
        <v>42</v>
      </c>
      <c r="H45" t="s">
        <v>43</v>
      </c>
      <c r="I45" t="s">
        <v>44</v>
      </c>
      <c r="J45" t="s">
        <v>73</v>
      </c>
      <c r="K45" t="s">
        <v>126</v>
      </c>
      <c r="L45" t="str">
        <f>VLOOKUP($K45,[1]Zipcodes_neighbourhood!$A$2:$C$27,2,FALSE)</f>
        <v>Edwards</v>
      </c>
      <c r="M45">
        <f>VLOOKUP($K45,[1]Zipcodes_neighbourhood!$A$2:$C$27,3,FALSE)</f>
        <v>50014</v>
      </c>
      <c r="N45" t="s">
        <v>47</v>
      </c>
      <c r="O45" t="s">
        <v>48</v>
      </c>
      <c r="P45" t="s">
        <v>68</v>
      </c>
      <c r="Q45">
        <v>5</v>
      </c>
      <c r="R45">
        <v>1954</v>
      </c>
      <c r="S45">
        <v>1954</v>
      </c>
      <c r="T45" t="s">
        <v>50</v>
      </c>
      <c r="U45" t="s">
        <v>51</v>
      </c>
      <c r="V45" t="s">
        <v>75</v>
      </c>
      <c r="W45" t="s">
        <v>55</v>
      </c>
      <c r="X45" t="s">
        <v>112</v>
      </c>
      <c r="Y45" t="s">
        <v>41</v>
      </c>
      <c r="Z45" t="s">
        <v>41</v>
      </c>
      <c r="AA45">
        <v>0</v>
      </c>
      <c r="AB45" t="str">
        <f t="shared" si="0"/>
        <v>0-1000</v>
      </c>
      <c r="AC45" t="s">
        <v>54</v>
      </c>
      <c r="AD45" t="s">
        <v>60</v>
      </c>
      <c r="AE45">
        <v>1124</v>
      </c>
      <c r="AF45">
        <f t="shared" si="1"/>
        <v>1</v>
      </c>
      <c r="AG45">
        <f t="shared" si="2"/>
        <v>1</v>
      </c>
      <c r="AH45">
        <v>3</v>
      </c>
      <c r="AI45">
        <v>1</v>
      </c>
      <c r="AJ45" t="s">
        <v>55</v>
      </c>
      <c r="AK45" t="str">
        <f t="shared" si="3"/>
        <v>1TA</v>
      </c>
      <c r="AL45">
        <v>5</v>
      </c>
      <c r="AM45">
        <v>1</v>
      </c>
      <c r="AN45" t="s">
        <v>54</v>
      </c>
      <c r="AO45" t="s">
        <v>41</v>
      </c>
      <c r="AP45" t="s">
        <v>41</v>
      </c>
      <c r="AQ45">
        <v>0</v>
      </c>
      <c r="AR45">
        <v>0</v>
      </c>
      <c r="AS45" t="s">
        <v>41</v>
      </c>
      <c r="AT45" t="s">
        <v>120</v>
      </c>
      <c r="AU45">
        <v>0</v>
      </c>
      <c r="AV45">
        <v>36</v>
      </c>
      <c r="AW45">
        <v>190</v>
      </c>
      <c r="AX45">
        <v>0</v>
      </c>
      <c r="AY45">
        <v>0</v>
      </c>
      <c r="AZ45" t="s">
        <v>41</v>
      </c>
      <c r="BA45">
        <v>4</v>
      </c>
      <c r="BB45">
        <v>2006</v>
      </c>
      <c r="BC45" t="s">
        <v>63</v>
      </c>
      <c r="BD45" t="s">
        <v>64</v>
      </c>
      <c r="BE45">
        <v>93000</v>
      </c>
    </row>
    <row r="46" spans="1:57" x14ac:dyDescent="0.3">
      <c r="A46">
        <v>737</v>
      </c>
      <c r="B46">
        <v>90</v>
      </c>
      <c r="C46" t="s">
        <v>221</v>
      </c>
      <c r="D46">
        <v>60</v>
      </c>
      <c r="E46">
        <v>8544</v>
      </c>
      <c r="F46" t="s">
        <v>40</v>
      </c>
      <c r="G46" t="s">
        <v>42</v>
      </c>
      <c r="H46" t="s">
        <v>43</v>
      </c>
      <c r="I46" t="s">
        <v>44</v>
      </c>
      <c r="J46" t="s">
        <v>45</v>
      </c>
      <c r="K46" t="s">
        <v>107</v>
      </c>
      <c r="L46" t="str">
        <f>VLOOKUP($K46,[1]Zipcodes_neighbourhood!$A$2:$C$27,2,FALSE)</f>
        <v>NorthAmes</v>
      </c>
      <c r="M46">
        <f>VLOOKUP($K46,[1]Zipcodes_neighbourhood!$A$2:$C$27,3,FALSE)</f>
        <v>50010</v>
      </c>
      <c r="N46" t="s">
        <v>47</v>
      </c>
      <c r="O46" t="s">
        <v>111</v>
      </c>
      <c r="P46" t="s">
        <v>68</v>
      </c>
      <c r="Q46">
        <v>3</v>
      </c>
      <c r="R46">
        <v>1950</v>
      </c>
      <c r="S46">
        <v>1950</v>
      </c>
      <c r="T46" t="s">
        <v>50</v>
      </c>
      <c r="U46" t="s">
        <v>51</v>
      </c>
      <c r="V46" t="s">
        <v>88</v>
      </c>
      <c r="W46" t="s">
        <v>55</v>
      </c>
      <c r="X46" t="s">
        <v>70</v>
      </c>
      <c r="Y46" t="s">
        <v>41</v>
      </c>
      <c r="Z46" t="s">
        <v>41</v>
      </c>
      <c r="AA46">
        <v>0</v>
      </c>
      <c r="AB46" t="str">
        <f t="shared" si="0"/>
        <v>0-1000</v>
      </c>
      <c r="AC46" t="s">
        <v>54</v>
      </c>
      <c r="AD46" t="s">
        <v>120</v>
      </c>
      <c r="AE46">
        <v>1040</v>
      </c>
      <c r="AF46">
        <f t="shared" si="1"/>
        <v>1</v>
      </c>
      <c r="AG46">
        <f t="shared" si="2"/>
        <v>1</v>
      </c>
      <c r="AH46">
        <v>2</v>
      </c>
      <c r="AI46">
        <v>2</v>
      </c>
      <c r="AJ46" t="s">
        <v>55</v>
      </c>
      <c r="AK46" t="str">
        <f t="shared" si="3"/>
        <v>2TA</v>
      </c>
      <c r="AL46">
        <v>6</v>
      </c>
      <c r="AM46">
        <v>0</v>
      </c>
      <c r="AN46" t="s">
        <v>41</v>
      </c>
      <c r="AO46" t="s">
        <v>78</v>
      </c>
      <c r="AP46" t="s">
        <v>58</v>
      </c>
      <c r="AQ46">
        <v>2</v>
      </c>
      <c r="AR46">
        <v>400</v>
      </c>
      <c r="AS46" t="s">
        <v>55</v>
      </c>
      <c r="AT46" t="s">
        <v>60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41</v>
      </c>
      <c r="BA46">
        <v>7</v>
      </c>
      <c r="BB46">
        <v>2006</v>
      </c>
      <c r="BC46" t="s">
        <v>63</v>
      </c>
      <c r="BD46" t="s">
        <v>64</v>
      </c>
      <c r="BE46">
        <v>93500</v>
      </c>
    </row>
    <row r="47" spans="1:57" x14ac:dyDescent="0.3">
      <c r="A47">
        <v>1132</v>
      </c>
      <c r="B47">
        <v>20</v>
      </c>
      <c r="C47" t="s">
        <v>221</v>
      </c>
      <c r="D47">
        <v>63</v>
      </c>
      <c r="E47">
        <v>10712</v>
      </c>
      <c r="F47" t="s">
        <v>40</v>
      </c>
      <c r="G47" t="s">
        <v>42</v>
      </c>
      <c r="H47" t="s">
        <v>43</v>
      </c>
      <c r="I47" t="s">
        <v>44</v>
      </c>
      <c r="J47" t="s">
        <v>45</v>
      </c>
      <c r="K47" t="s">
        <v>82</v>
      </c>
      <c r="L47" t="str">
        <f>VLOOKUP($K47,[1]Zipcodes_neighbourhood!$A$2:$C$27,2,FALSE)</f>
        <v>Mitchell</v>
      </c>
      <c r="M47">
        <f>VLOOKUP($K47,[1]Zipcodes_neighbourhood!$A$2:$C$27,3,FALSE)</f>
        <v>50461</v>
      </c>
      <c r="N47" t="s">
        <v>47</v>
      </c>
      <c r="O47" t="s">
        <v>48</v>
      </c>
      <c r="P47" t="s">
        <v>68</v>
      </c>
      <c r="Q47">
        <v>5</v>
      </c>
      <c r="R47">
        <v>1991</v>
      </c>
      <c r="S47">
        <v>1992</v>
      </c>
      <c r="T47" t="s">
        <v>50</v>
      </c>
      <c r="U47" t="s">
        <v>51</v>
      </c>
      <c r="V47" t="s">
        <v>91</v>
      </c>
      <c r="W47" t="s">
        <v>55</v>
      </c>
      <c r="X47" t="s">
        <v>56</v>
      </c>
      <c r="Y47" t="s">
        <v>54</v>
      </c>
      <c r="Z47" t="s">
        <v>72</v>
      </c>
      <c r="AA47">
        <v>974</v>
      </c>
      <c r="AB47" t="str">
        <f t="shared" si="0"/>
        <v>0-1000</v>
      </c>
      <c r="AC47" t="s">
        <v>55</v>
      </c>
      <c r="AD47" t="s">
        <v>60</v>
      </c>
      <c r="AE47">
        <v>974</v>
      </c>
      <c r="AF47">
        <f t="shared" si="1"/>
        <v>1</v>
      </c>
      <c r="AG47">
        <f t="shared" si="2"/>
        <v>2</v>
      </c>
      <c r="AH47">
        <v>3</v>
      </c>
      <c r="AI47">
        <v>1</v>
      </c>
      <c r="AJ47" t="s">
        <v>55</v>
      </c>
      <c r="AK47" t="str">
        <f t="shared" si="3"/>
        <v>1TA</v>
      </c>
      <c r="AL47">
        <v>5</v>
      </c>
      <c r="AM47">
        <v>0</v>
      </c>
      <c r="AN47" t="s">
        <v>41</v>
      </c>
      <c r="AO47" t="s">
        <v>41</v>
      </c>
      <c r="AP47" t="s">
        <v>41</v>
      </c>
      <c r="AQ47">
        <v>0</v>
      </c>
      <c r="AR47">
        <v>0</v>
      </c>
      <c r="AS47" t="s">
        <v>41</v>
      </c>
      <c r="AT47" t="s">
        <v>60</v>
      </c>
      <c r="AU47">
        <v>0</v>
      </c>
      <c r="AV47">
        <v>28</v>
      </c>
      <c r="AW47">
        <v>0</v>
      </c>
      <c r="AX47">
        <v>0</v>
      </c>
      <c r="AY47">
        <v>0</v>
      </c>
      <c r="AZ47" t="s">
        <v>85</v>
      </c>
      <c r="BA47">
        <v>9</v>
      </c>
      <c r="BB47">
        <v>2007</v>
      </c>
      <c r="BC47" t="s">
        <v>174</v>
      </c>
      <c r="BD47" t="s">
        <v>79</v>
      </c>
      <c r="BE47">
        <v>93500</v>
      </c>
    </row>
    <row r="48" spans="1:57" x14ac:dyDescent="0.3">
      <c r="A48">
        <v>1138</v>
      </c>
      <c r="B48">
        <v>50</v>
      </c>
      <c r="C48" t="s">
        <v>221</v>
      </c>
      <c r="D48">
        <v>54</v>
      </c>
      <c r="E48">
        <v>6342</v>
      </c>
      <c r="F48" t="s">
        <v>40</v>
      </c>
      <c r="G48" t="s">
        <v>42</v>
      </c>
      <c r="H48" t="s">
        <v>43</v>
      </c>
      <c r="I48" t="s">
        <v>44</v>
      </c>
      <c r="J48" t="s">
        <v>45</v>
      </c>
      <c r="K48" t="s">
        <v>98</v>
      </c>
      <c r="L48" t="str">
        <f>VLOOKUP($K48,[1]Zipcodes_neighbourhood!$A$2:$C$27,2,FALSE)</f>
        <v>Sawyer</v>
      </c>
      <c r="M48">
        <f>VLOOKUP($K48,[1]Zipcodes_neighbourhood!$A$2:$C$27,3,FALSE)</f>
        <v>52627</v>
      </c>
      <c r="N48" t="s">
        <v>67</v>
      </c>
      <c r="O48" t="s">
        <v>48</v>
      </c>
      <c r="P48" t="s">
        <v>83</v>
      </c>
      <c r="Q48">
        <v>5</v>
      </c>
      <c r="R48">
        <v>1875</v>
      </c>
      <c r="S48">
        <v>1996</v>
      </c>
      <c r="T48" t="s">
        <v>50</v>
      </c>
      <c r="U48" t="s">
        <v>51</v>
      </c>
      <c r="V48" t="s">
        <v>52</v>
      </c>
      <c r="W48" t="s">
        <v>55</v>
      </c>
      <c r="X48" t="s">
        <v>70</v>
      </c>
      <c r="Y48" t="s">
        <v>55</v>
      </c>
      <c r="Z48" t="s">
        <v>57</v>
      </c>
      <c r="AA48">
        <v>780</v>
      </c>
      <c r="AB48" t="str">
        <f t="shared" si="0"/>
        <v>0-1000</v>
      </c>
      <c r="AC48" t="s">
        <v>54</v>
      </c>
      <c r="AD48" t="s">
        <v>120</v>
      </c>
      <c r="AE48">
        <v>1020</v>
      </c>
      <c r="AF48">
        <f t="shared" si="1"/>
        <v>1</v>
      </c>
      <c r="AG48">
        <f t="shared" si="2"/>
        <v>1.3</v>
      </c>
      <c r="AH48">
        <v>2</v>
      </c>
      <c r="AI48">
        <v>1</v>
      </c>
      <c r="AJ48" t="s">
        <v>55</v>
      </c>
      <c r="AK48" t="str">
        <f t="shared" si="3"/>
        <v>1TA</v>
      </c>
      <c r="AL48">
        <v>6</v>
      </c>
      <c r="AM48">
        <v>0</v>
      </c>
      <c r="AN48" t="s">
        <v>41</v>
      </c>
      <c r="AO48" t="s">
        <v>41</v>
      </c>
      <c r="AP48" t="s">
        <v>41</v>
      </c>
      <c r="AQ48">
        <v>0</v>
      </c>
      <c r="AR48">
        <v>0</v>
      </c>
      <c r="AS48" t="s">
        <v>41</v>
      </c>
      <c r="AT48" t="s">
        <v>120</v>
      </c>
      <c r="AU48">
        <v>0</v>
      </c>
      <c r="AV48">
        <v>0</v>
      </c>
      <c r="AW48">
        <v>176</v>
      </c>
      <c r="AX48">
        <v>0</v>
      </c>
      <c r="AY48">
        <v>0</v>
      </c>
      <c r="AZ48" t="s">
        <v>41</v>
      </c>
      <c r="BA48">
        <v>5</v>
      </c>
      <c r="BB48">
        <v>2010</v>
      </c>
      <c r="BC48" t="s">
        <v>63</v>
      </c>
      <c r="BD48" t="s">
        <v>64</v>
      </c>
      <c r="BE48">
        <v>94000</v>
      </c>
    </row>
    <row r="49" spans="1:57" x14ac:dyDescent="0.3">
      <c r="A49">
        <v>1365</v>
      </c>
      <c r="B49">
        <v>160</v>
      </c>
      <c r="C49" t="s">
        <v>224</v>
      </c>
      <c r="D49">
        <v>30</v>
      </c>
      <c r="E49">
        <v>3180</v>
      </c>
      <c r="F49" t="s">
        <v>40</v>
      </c>
      <c r="G49" t="s">
        <v>42</v>
      </c>
      <c r="H49" t="s">
        <v>43</v>
      </c>
      <c r="I49" t="s">
        <v>44</v>
      </c>
      <c r="J49" t="s">
        <v>45</v>
      </c>
      <c r="K49" t="s">
        <v>87</v>
      </c>
      <c r="L49" t="str">
        <f>VLOOKUP($K49,[1]Zipcodes_neighbourhood!$A$2:$C$27,2,FALSE)</f>
        <v>Somerset</v>
      </c>
      <c r="M49">
        <f>VLOOKUP($K49,[1]Zipcodes_neighbourhood!$A$2:$C$27,3,FALSE)</f>
        <v>50010</v>
      </c>
      <c r="N49" t="s">
        <v>47</v>
      </c>
      <c r="O49" t="s">
        <v>122</v>
      </c>
      <c r="P49" t="s">
        <v>49</v>
      </c>
      <c r="Q49">
        <v>7</v>
      </c>
      <c r="R49">
        <v>2005</v>
      </c>
      <c r="S49">
        <v>2005</v>
      </c>
      <c r="T49" t="s">
        <v>50</v>
      </c>
      <c r="U49" t="s">
        <v>51</v>
      </c>
      <c r="V49" t="s">
        <v>69</v>
      </c>
      <c r="W49" t="s">
        <v>54</v>
      </c>
      <c r="X49" t="s">
        <v>56</v>
      </c>
      <c r="Y49" t="s">
        <v>54</v>
      </c>
      <c r="Z49" t="s">
        <v>57</v>
      </c>
      <c r="AA49">
        <v>600</v>
      </c>
      <c r="AB49" t="str">
        <f t="shared" si="0"/>
        <v>0-1000</v>
      </c>
      <c r="AC49" t="s">
        <v>59</v>
      </c>
      <c r="AD49" t="s">
        <v>60</v>
      </c>
      <c r="AE49">
        <v>1200</v>
      </c>
      <c r="AF49">
        <f t="shared" si="1"/>
        <v>0</v>
      </c>
      <c r="AG49">
        <f t="shared" si="2"/>
        <v>2</v>
      </c>
      <c r="AH49">
        <v>2</v>
      </c>
      <c r="AI49">
        <v>1</v>
      </c>
      <c r="AJ49" t="s">
        <v>54</v>
      </c>
      <c r="AK49" t="str">
        <f t="shared" si="3"/>
        <v>1Gd</v>
      </c>
      <c r="AL49">
        <v>4</v>
      </c>
      <c r="AM49">
        <v>0</v>
      </c>
      <c r="AN49" t="s">
        <v>41</v>
      </c>
      <c r="AO49" t="s">
        <v>78</v>
      </c>
      <c r="AP49" t="s">
        <v>62</v>
      </c>
      <c r="AQ49">
        <v>2</v>
      </c>
      <c r="AR49">
        <v>480</v>
      </c>
      <c r="AS49" t="s">
        <v>55</v>
      </c>
      <c r="AT49" t="s">
        <v>60</v>
      </c>
      <c r="AU49">
        <v>0</v>
      </c>
      <c r="AV49">
        <v>166</v>
      </c>
      <c r="AW49">
        <v>0</v>
      </c>
      <c r="AX49">
        <v>0</v>
      </c>
      <c r="AY49">
        <v>0</v>
      </c>
      <c r="AZ49" t="s">
        <v>41</v>
      </c>
      <c r="BA49">
        <v>4</v>
      </c>
      <c r="BB49">
        <v>2006</v>
      </c>
      <c r="BC49" t="s">
        <v>63</v>
      </c>
      <c r="BD49" t="s">
        <v>79</v>
      </c>
      <c r="BE49">
        <v>144152</v>
      </c>
    </row>
    <row r="50" spans="1:57" x14ac:dyDescent="0.3">
      <c r="A50">
        <v>49</v>
      </c>
      <c r="B50">
        <v>190</v>
      </c>
      <c r="C50" t="s">
        <v>222</v>
      </c>
      <c r="D50">
        <v>33</v>
      </c>
      <c r="E50">
        <v>4456</v>
      </c>
      <c r="F50" t="s">
        <v>40</v>
      </c>
      <c r="G50" t="s">
        <v>42</v>
      </c>
      <c r="H50" t="s">
        <v>43</v>
      </c>
      <c r="I50" t="s">
        <v>44</v>
      </c>
      <c r="J50" t="s">
        <v>45</v>
      </c>
      <c r="K50" t="s">
        <v>92</v>
      </c>
      <c r="L50" t="str">
        <f>VLOOKUP($K50,[1]Zipcodes_neighbourhood!$A$2:$C$27,2,FALSE)</f>
        <v>Old Town</v>
      </c>
      <c r="M50">
        <f>VLOOKUP($K50,[1]Zipcodes_neighbourhood!$A$2:$C$27,3,FALSE)</f>
        <v>51351</v>
      </c>
      <c r="N50" t="s">
        <v>47</v>
      </c>
      <c r="O50" t="s">
        <v>96</v>
      </c>
      <c r="P50" t="s">
        <v>49</v>
      </c>
      <c r="Q50">
        <v>4</v>
      </c>
      <c r="R50">
        <v>1920</v>
      </c>
      <c r="S50">
        <v>2008</v>
      </c>
      <c r="T50" t="s">
        <v>50</v>
      </c>
      <c r="U50" t="s">
        <v>51</v>
      </c>
      <c r="V50" t="s">
        <v>69</v>
      </c>
      <c r="W50" t="s">
        <v>55</v>
      </c>
      <c r="X50" t="s">
        <v>77</v>
      </c>
      <c r="Y50" t="s">
        <v>55</v>
      </c>
      <c r="Z50" t="s">
        <v>57</v>
      </c>
      <c r="AA50">
        <v>736</v>
      </c>
      <c r="AB50" t="str">
        <f t="shared" si="0"/>
        <v>0-1000</v>
      </c>
      <c r="AC50" t="s">
        <v>54</v>
      </c>
      <c r="AD50" t="s">
        <v>60</v>
      </c>
      <c r="AE50">
        <v>1452</v>
      </c>
      <c r="AF50">
        <f t="shared" si="1"/>
        <v>0</v>
      </c>
      <c r="AG50">
        <f t="shared" si="2"/>
        <v>2</v>
      </c>
      <c r="AH50">
        <v>2</v>
      </c>
      <c r="AI50">
        <v>3</v>
      </c>
      <c r="AJ50" t="s">
        <v>55</v>
      </c>
      <c r="AK50" t="str">
        <f t="shared" si="3"/>
        <v>3TA</v>
      </c>
      <c r="AL50">
        <v>8</v>
      </c>
      <c r="AM50">
        <v>0</v>
      </c>
      <c r="AN50" t="s">
        <v>41</v>
      </c>
      <c r="AO50" t="s">
        <v>41</v>
      </c>
      <c r="AP50" t="s">
        <v>41</v>
      </c>
      <c r="AQ50">
        <v>0</v>
      </c>
      <c r="AR50">
        <v>0</v>
      </c>
      <c r="AS50" t="s">
        <v>41</v>
      </c>
      <c r="AT50" t="s">
        <v>120</v>
      </c>
      <c r="AU50">
        <v>0</v>
      </c>
      <c r="AV50">
        <v>0</v>
      </c>
      <c r="AW50">
        <v>102</v>
      </c>
      <c r="AX50">
        <v>0</v>
      </c>
      <c r="AY50">
        <v>0</v>
      </c>
      <c r="AZ50" t="s">
        <v>41</v>
      </c>
      <c r="BA50">
        <v>6</v>
      </c>
      <c r="BB50">
        <v>2009</v>
      </c>
      <c r="BC50" t="s">
        <v>103</v>
      </c>
      <c r="BD50" t="s">
        <v>104</v>
      </c>
      <c r="BE50">
        <v>113000</v>
      </c>
    </row>
    <row r="51" spans="1:57" x14ac:dyDescent="0.3">
      <c r="A51">
        <v>98</v>
      </c>
      <c r="B51">
        <v>20</v>
      </c>
      <c r="C51" t="s">
        <v>221</v>
      </c>
      <c r="D51">
        <v>73</v>
      </c>
      <c r="E51">
        <v>10921</v>
      </c>
      <c r="F51" t="s">
        <v>40</v>
      </c>
      <c r="G51" t="s">
        <v>42</v>
      </c>
      <c r="H51" t="s">
        <v>137</v>
      </c>
      <c r="I51" t="s">
        <v>44</v>
      </c>
      <c r="J51" t="s">
        <v>45</v>
      </c>
      <c r="K51" t="s">
        <v>126</v>
      </c>
      <c r="L51" t="str">
        <f>VLOOKUP($K51,[1]Zipcodes_neighbourhood!$A$2:$C$27,2,FALSE)</f>
        <v>Edwards</v>
      </c>
      <c r="M51">
        <f>VLOOKUP($K51,[1]Zipcodes_neighbourhood!$A$2:$C$27,3,FALSE)</f>
        <v>50014</v>
      </c>
      <c r="N51" t="s">
        <v>47</v>
      </c>
      <c r="O51" t="s">
        <v>48</v>
      </c>
      <c r="P51" t="s">
        <v>68</v>
      </c>
      <c r="Q51">
        <v>4</v>
      </c>
      <c r="R51">
        <v>1965</v>
      </c>
      <c r="S51">
        <v>1965</v>
      </c>
      <c r="T51" t="s">
        <v>99</v>
      </c>
      <c r="U51" t="s">
        <v>51</v>
      </c>
      <c r="V51" t="s">
        <v>91</v>
      </c>
      <c r="W51" t="s">
        <v>55</v>
      </c>
      <c r="X51" t="s">
        <v>70</v>
      </c>
      <c r="Y51" t="s">
        <v>55</v>
      </c>
      <c r="Z51" t="s">
        <v>57</v>
      </c>
      <c r="AA51">
        <v>960</v>
      </c>
      <c r="AB51" t="str">
        <f t="shared" si="0"/>
        <v>0-1000</v>
      </c>
      <c r="AC51" t="s">
        <v>55</v>
      </c>
      <c r="AD51" t="s">
        <v>60</v>
      </c>
      <c r="AE51">
        <v>960</v>
      </c>
      <c r="AF51">
        <f t="shared" si="1"/>
        <v>1</v>
      </c>
      <c r="AG51">
        <f t="shared" si="2"/>
        <v>1</v>
      </c>
      <c r="AH51">
        <v>3</v>
      </c>
      <c r="AI51">
        <v>1</v>
      </c>
      <c r="AJ51" t="s">
        <v>55</v>
      </c>
      <c r="AK51" t="str">
        <f t="shared" si="3"/>
        <v>1TA</v>
      </c>
      <c r="AL51">
        <v>6</v>
      </c>
      <c r="AM51">
        <v>0</v>
      </c>
      <c r="AN51" t="s">
        <v>41</v>
      </c>
      <c r="AO51" t="s">
        <v>61</v>
      </c>
      <c r="AP51" t="s">
        <v>102</v>
      </c>
      <c r="AQ51">
        <v>1</v>
      </c>
      <c r="AR51">
        <v>432</v>
      </c>
      <c r="AS51" t="s">
        <v>55</v>
      </c>
      <c r="AT51" t="s">
        <v>130</v>
      </c>
      <c r="AU51">
        <v>120</v>
      </c>
      <c r="AV51">
        <v>0</v>
      </c>
      <c r="AW51">
        <v>0</v>
      </c>
      <c r="AX51">
        <v>0</v>
      </c>
      <c r="AY51">
        <v>0</v>
      </c>
      <c r="AZ51" t="s">
        <v>41</v>
      </c>
      <c r="BA51">
        <v>5</v>
      </c>
      <c r="BB51">
        <v>2007</v>
      </c>
      <c r="BC51" t="s">
        <v>63</v>
      </c>
      <c r="BD51" t="s">
        <v>64</v>
      </c>
      <c r="BE51">
        <v>94750</v>
      </c>
    </row>
    <row r="52" spans="1:57" x14ac:dyDescent="0.3">
      <c r="A52">
        <v>353</v>
      </c>
      <c r="B52">
        <v>50</v>
      </c>
      <c r="C52" t="s">
        <v>221</v>
      </c>
      <c r="D52">
        <v>60</v>
      </c>
      <c r="E52">
        <v>9084</v>
      </c>
      <c r="F52" t="s">
        <v>40</v>
      </c>
      <c r="G52" t="s">
        <v>42</v>
      </c>
      <c r="H52" t="s">
        <v>43</v>
      </c>
      <c r="I52" t="s">
        <v>44</v>
      </c>
      <c r="J52" t="s">
        <v>45</v>
      </c>
      <c r="K52" t="s">
        <v>126</v>
      </c>
      <c r="L52" t="str">
        <f>VLOOKUP($K52,[1]Zipcodes_neighbourhood!$A$2:$C$27,2,FALSE)</f>
        <v>Edwards</v>
      </c>
      <c r="M52">
        <f>VLOOKUP($K52,[1]Zipcodes_neighbourhood!$A$2:$C$27,3,FALSE)</f>
        <v>50014</v>
      </c>
      <c r="N52" t="s">
        <v>93</v>
      </c>
      <c r="O52" t="s">
        <v>48</v>
      </c>
      <c r="P52" t="s">
        <v>83</v>
      </c>
      <c r="Q52">
        <v>5</v>
      </c>
      <c r="R52">
        <v>1941</v>
      </c>
      <c r="S52">
        <v>1950</v>
      </c>
      <c r="T52" t="s">
        <v>50</v>
      </c>
      <c r="U52" t="s">
        <v>51</v>
      </c>
      <c r="V52" t="s">
        <v>52</v>
      </c>
      <c r="W52" t="s">
        <v>55</v>
      </c>
      <c r="X52" t="s">
        <v>70</v>
      </c>
      <c r="Y52" t="s">
        <v>55</v>
      </c>
      <c r="Z52" t="s">
        <v>72</v>
      </c>
      <c r="AA52">
        <v>616</v>
      </c>
      <c r="AB52" t="str">
        <f t="shared" si="0"/>
        <v>0-1000</v>
      </c>
      <c r="AC52" t="s">
        <v>55</v>
      </c>
      <c r="AD52" t="s">
        <v>120</v>
      </c>
      <c r="AE52">
        <v>1111</v>
      </c>
      <c r="AF52">
        <f t="shared" si="1"/>
        <v>0.3</v>
      </c>
      <c r="AG52">
        <f t="shared" si="2"/>
        <v>2</v>
      </c>
      <c r="AH52">
        <v>3</v>
      </c>
      <c r="AI52">
        <v>1</v>
      </c>
      <c r="AJ52" t="s">
        <v>55</v>
      </c>
      <c r="AK52" t="str">
        <f t="shared" si="3"/>
        <v>1TA</v>
      </c>
      <c r="AL52">
        <v>5</v>
      </c>
      <c r="AM52">
        <v>0</v>
      </c>
      <c r="AN52" t="s">
        <v>41</v>
      </c>
      <c r="AO52" t="s">
        <v>78</v>
      </c>
      <c r="AP52" t="s">
        <v>58</v>
      </c>
      <c r="AQ52">
        <v>1</v>
      </c>
      <c r="AR52">
        <v>200</v>
      </c>
      <c r="AS52" t="s">
        <v>55</v>
      </c>
      <c r="AT52" t="s">
        <v>60</v>
      </c>
      <c r="AU52">
        <v>48</v>
      </c>
      <c r="AV52">
        <v>0</v>
      </c>
      <c r="AW52">
        <v>0</v>
      </c>
      <c r="AX52">
        <v>0</v>
      </c>
      <c r="AY52">
        <v>0</v>
      </c>
      <c r="AZ52" t="s">
        <v>41</v>
      </c>
      <c r="BA52">
        <v>3</v>
      </c>
      <c r="BB52">
        <v>2008</v>
      </c>
      <c r="BC52" t="s">
        <v>167</v>
      </c>
      <c r="BD52" t="s">
        <v>64</v>
      </c>
      <c r="BE52">
        <v>95000</v>
      </c>
    </row>
    <row r="53" spans="1:57" x14ac:dyDescent="0.3">
      <c r="A53">
        <v>52</v>
      </c>
      <c r="B53">
        <v>50</v>
      </c>
      <c r="C53" t="s">
        <v>222</v>
      </c>
      <c r="D53">
        <v>52</v>
      </c>
      <c r="E53">
        <v>6240</v>
      </c>
      <c r="F53" t="s">
        <v>40</v>
      </c>
      <c r="G53" t="s">
        <v>42</v>
      </c>
      <c r="H53" t="s">
        <v>43</v>
      </c>
      <c r="I53" t="s">
        <v>44</v>
      </c>
      <c r="J53" t="s">
        <v>45</v>
      </c>
      <c r="K53" t="s">
        <v>95</v>
      </c>
      <c r="L53" t="str">
        <f>VLOOKUP($K53,[1]Zipcodes_neighbourhood!$A$2:$C$27,2,FALSE)</f>
        <v>Brookside</v>
      </c>
      <c r="M53">
        <f>VLOOKUP($K53,[1]Zipcodes_neighbourhood!$A$2:$C$27,3,FALSE)</f>
        <v>50613</v>
      </c>
      <c r="N53" t="s">
        <v>47</v>
      </c>
      <c r="O53" t="s">
        <v>48</v>
      </c>
      <c r="P53" t="s">
        <v>83</v>
      </c>
      <c r="Q53">
        <v>6</v>
      </c>
      <c r="R53">
        <v>1934</v>
      </c>
      <c r="S53">
        <v>1950</v>
      </c>
      <c r="T53" t="s">
        <v>50</v>
      </c>
      <c r="U53" t="s">
        <v>51</v>
      </c>
      <c r="V53" t="s">
        <v>75</v>
      </c>
      <c r="W53" t="s">
        <v>55</v>
      </c>
      <c r="X53" t="s">
        <v>56</v>
      </c>
      <c r="Y53" t="s">
        <v>55</v>
      </c>
      <c r="Z53" t="s">
        <v>57</v>
      </c>
      <c r="AA53">
        <v>816</v>
      </c>
      <c r="AB53" t="str">
        <f t="shared" si="0"/>
        <v>0-1000</v>
      </c>
      <c r="AC53" t="s">
        <v>55</v>
      </c>
      <c r="AD53" t="s">
        <v>60</v>
      </c>
      <c r="AE53">
        <v>1176</v>
      </c>
      <c r="AF53">
        <f t="shared" si="1"/>
        <v>0</v>
      </c>
      <c r="AG53">
        <f t="shared" si="2"/>
        <v>1</v>
      </c>
      <c r="AH53">
        <v>3</v>
      </c>
      <c r="AI53">
        <v>1</v>
      </c>
      <c r="AJ53" t="s">
        <v>55</v>
      </c>
      <c r="AK53" t="str">
        <f t="shared" si="3"/>
        <v>1TA</v>
      </c>
      <c r="AL53">
        <v>6</v>
      </c>
      <c r="AM53">
        <v>1</v>
      </c>
      <c r="AN53" t="s">
        <v>54</v>
      </c>
      <c r="AO53" t="s">
        <v>78</v>
      </c>
      <c r="AP53" t="s">
        <v>58</v>
      </c>
      <c r="AQ53">
        <v>2</v>
      </c>
      <c r="AR53">
        <v>528</v>
      </c>
      <c r="AS53" t="s">
        <v>55</v>
      </c>
      <c r="AT53" t="s">
        <v>60</v>
      </c>
      <c r="AU53">
        <v>112</v>
      </c>
      <c r="AV53">
        <v>0</v>
      </c>
      <c r="AW53">
        <v>0</v>
      </c>
      <c r="AX53">
        <v>0</v>
      </c>
      <c r="AY53">
        <v>0</v>
      </c>
      <c r="AZ53" t="s">
        <v>85</v>
      </c>
      <c r="BA53">
        <v>9</v>
      </c>
      <c r="BB53">
        <v>2006</v>
      </c>
      <c r="BC53" t="s">
        <v>63</v>
      </c>
      <c r="BD53" t="s">
        <v>64</v>
      </c>
      <c r="BE53">
        <v>114500</v>
      </c>
    </row>
    <row r="54" spans="1:57" x14ac:dyDescent="0.3">
      <c r="A54">
        <v>53</v>
      </c>
      <c r="B54">
        <v>90</v>
      </c>
      <c r="C54" t="s">
        <v>222</v>
      </c>
      <c r="D54">
        <v>110</v>
      </c>
      <c r="E54">
        <v>8472</v>
      </c>
      <c r="F54" t="s">
        <v>117</v>
      </c>
      <c r="G54" t="s">
        <v>105</v>
      </c>
      <c r="H54" t="s">
        <v>118</v>
      </c>
      <c r="I54" t="s">
        <v>44</v>
      </c>
      <c r="J54" t="s">
        <v>73</v>
      </c>
      <c r="K54" t="s">
        <v>119</v>
      </c>
      <c r="L54" t="str">
        <f>VLOOKUP($K54,[1]Zipcodes_neighbourhood!$A$2:$C$27,2,FALSE)</f>
        <v>Iowa DOT and rail road</v>
      </c>
      <c r="M54">
        <f>VLOOKUP($K54,[1]Zipcodes_neighbourhood!$A$2:$C$27,3,FALSE)</f>
        <v>50313</v>
      </c>
      <c r="N54" t="s">
        <v>124</v>
      </c>
      <c r="O54" t="s">
        <v>111</v>
      </c>
      <c r="P54" t="s">
        <v>68</v>
      </c>
      <c r="Q54">
        <v>5</v>
      </c>
      <c r="R54">
        <v>1963</v>
      </c>
      <c r="S54">
        <v>1963</v>
      </c>
      <c r="T54" t="s">
        <v>50</v>
      </c>
      <c r="U54" t="s">
        <v>51</v>
      </c>
      <c r="V54" t="s">
        <v>75</v>
      </c>
      <c r="W54" t="s">
        <v>94</v>
      </c>
      <c r="X54" t="s">
        <v>70</v>
      </c>
      <c r="Y54" t="s">
        <v>54</v>
      </c>
      <c r="Z54" t="s">
        <v>54</v>
      </c>
      <c r="AA54">
        <v>816</v>
      </c>
      <c r="AB54" t="str">
        <f t="shared" si="0"/>
        <v>0-1000</v>
      </c>
      <c r="AC54" t="s">
        <v>55</v>
      </c>
      <c r="AD54" t="s">
        <v>120</v>
      </c>
      <c r="AE54">
        <v>816</v>
      </c>
      <c r="AF54">
        <f t="shared" si="1"/>
        <v>1</v>
      </c>
      <c r="AG54">
        <f t="shared" si="2"/>
        <v>1</v>
      </c>
      <c r="AH54">
        <v>2</v>
      </c>
      <c r="AI54">
        <v>1</v>
      </c>
      <c r="AJ54" t="s">
        <v>55</v>
      </c>
      <c r="AK54" t="str">
        <f t="shared" si="3"/>
        <v>1TA</v>
      </c>
      <c r="AL54">
        <v>5</v>
      </c>
      <c r="AM54">
        <v>0</v>
      </c>
      <c r="AN54" t="s">
        <v>41</v>
      </c>
      <c r="AO54" t="s">
        <v>113</v>
      </c>
      <c r="AP54" t="s">
        <v>58</v>
      </c>
      <c r="AQ54">
        <v>2</v>
      </c>
      <c r="AR54">
        <v>516</v>
      </c>
      <c r="AS54" t="s">
        <v>55</v>
      </c>
      <c r="AT54" t="s">
        <v>60</v>
      </c>
      <c r="AU54">
        <v>106</v>
      </c>
      <c r="AV54">
        <v>0</v>
      </c>
      <c r="AW54">
        <v>0</v>
      </c>
      <c r="AX54">
        <v>0</v>
      </c>
      <c r="AY54">
        <v>0</v>
      </c>
      <c r="AZ54" t="s">
        <v>41</v>
      </c>
      <c r="BA54">
        <v>5</v>
      </c>
      <c r="BB54">
        <v>2010</v>
      </c>
      <c r="BC54" t="s">
        <v>63</v>
      </c>
      <c r="BD54" t="s">
        <v>64</v>
      </c>
      <c r="BE54">
        <v>110000</v>
      </c>
    </row>
    <row r="55" spans="1:57" x14ac:dyDescent="0.3">
      <c r="A55">
        <v>1187</v>
      </c>
      <c r="B55">
        <v>190</v>
      </c>
      <c r="C55" t="s">
        <v>221</v>
      </c>
      <c r="D55">
        <v>107</v>
      </c>
      <c r="E55">
        <v>10615</v>
      </c>
      <c r="F55" t="s">
        <v>40</v>
      </c>
      <c r="G55" t="s">
        <v>71</v>
      </c>
      <c r="H55" t="s">
        <v>118</v>
      </c>
      <c r="I55" t="s">
        <v>44</v>
      </c>
      <c r="J55" t="s">
        <v>73</v>
      </c>
      <c r="K55" t="s">
        <v>92</v>
      </c>
      <c r="L55" t="str">
        <f>VLOOKUP($K55,[1]Zipcodes_neighbourhood!$A$2:$C$27,2,FALSE)</f>
        <v>Old Town</v>
      </c>
      <c r="M55">
        <f>VLOOKUP($K55,[1]Zipcodes_neighbourhood!$A$2:$C$27,3,FALSE)</f>
        <v>51351</v>
      </c>
      <c r="N55" t="s">
        <v>93</v>
      </c>
      <c r="O55" t="s">
        <v>96</v>
      </c>
      <c r="P55" t="s">
        <v>49</v>
      </c>
      <c r="Q55">
        <v>3</v>
      </c>
      <c r="R55">
        <v>1900</v>
      </c>
      <c r="S55">
        <v>1970</v>
      </c>
      <c r="T55" t="s">
        <v>50</v>
      </c>
      <c r="U55" t="s">
        <v>51</v>
      </c>
      <c r="V55" t="s">
        <v>91</v>
      </c>
      <c r="W55" t="s">
        <v>55</v>
      </c>
      <c r="X55" t="s">
        <v>70</v>
      </c>
      <c r="Y55" t="s">
        <v>94</v>
      </c>
      <c r="Z55" t="s">
        <v>72</v>
      </c>
      <c r="AA55">
        <v>978</v>
      </c>
      <c r="AB55" t="str">
        <f t="shared" si="0"/>
        <v>0-1000</v>
      </c>
      <c r="AC55" t="s">
        <v>55</v>
      </c>
      <c r="AD55" t="s">
        <v>60</v>
      </c>
      <c r="AE55">
        <v>1699</v>
      </c>
      <c r="AF55">
        <f t="shared" si="1"/>
        <v>2</v>
      </c>
      <c r="AG55">
        <f t="shared" si="2"/>
        <v>0.3</v>
      </c>
      <c r="AH55">
        <v>3</v>
      </c>
      <c r="AI55">
        <v>2</v>
      </c>
      <c r="AJ55" t="s">
        <v>55</v>
      </c>
      <c r="AK55" t="str">
        <f t="shared" si="3"/>
        <v>2TA</v>
      </c>
      <c r="AL55">
        <v>7</v>
      </c>
      <c r="AM55">
        <v>0</v>
      </c>
      <c r="AN55" t="s">
        <v>41</v>
      </c>
      <c r="AO55" t="s">
        <v>113</v>
      </c>
      <c r="AP55" t="s">
        <v>58</v>
      </c>
      <c r="AQ55">
        <v>2</v>
      </c>
      <c r="AR55">
        <v>420</v>
      </c>
      <c r="AS55" t="s">
        <v>94</v>
      </c>
      <c r="AT55" t="s">
        <v>60</v>
      </c>
      <c r="AU55">
        <v>0</v>
      </c>
      <c r="AV55">
        <v>74</v>
      </c>
      <c r="AW55">
        <v>0</v>
      </c>
      <c r="AX55">
        <v>0</v>
      </c>
      <c r="AY55">
        <v>0</v>
      </c>
      <c r="AZ55" t="s">
        <v>41</v>
      </c>
      <c r="BA55">
        <v>8</v>
      </c>
      <c r="BB55">
        <v>2009</v>
      </c>
      <c r="BC55" t="s">
        <v>63</v>
      </c>
      <c r="BD55" t="s">
        <v>79</v>
      </c>
      <c r="BE55">
        <v>95000</v>
      </c>
    </row>
    <row r="56" spans="1:57" x14ac:dyDescent="0.3">
      <c r="A56">
        <v>515</v>
      </c>
      <c r="B56">
        <v>45</v>
      </c>
      <c r="C56" t="s">
        <v>221</v>
      </c>
      <c r="D56">
        <v>55</v>
      </c>
      <c r="E56">
        <v>10594</v>
      </c>
      <c r="F56" t="s">
        <v>40</v>
      </c>
      <c r="G56" t="s">
        <v>42</v>
      </c>
      <c r="H56" t="s">
        <v>43</v>
      </c>
      <c r="I56" t="s">
        <v>44</v>
      </c>
      <c r="J56" t="s">
        <v>45</v>
      </c>
      <c r="K56" t="s">
        <v>74</v>
      </c>
      <c r="L56" t="str">
        <f>VLOOKUP($K56,[1]Zipcodes_neighbourhood!$A$2:$C$27,2,FALSE)</f>
        <v>Crawford</v>
      </c>
      <c r="M56">
        <f>VLOOKUP($K56,[1]Zipcodes_neighbourhood!$A$2:$C$27,3,FALSE)</f>
        <v>52621</v>
      </c>
      <c r="N56" t="s">
        <v>47</v>
      </c>
      <c r="O56" t="s">
        <v>48</v>
      </c>
      <c r="P56" t="s">
        <v>97</v>
      </c>
      <c r="Q56">
        <v>5</v>
      </c>
      <c r="R56">
        <v>1926</v>
      </c>
      <c r="S56">
        <v>1950</v>
      </c>
      <c r="T56" t="s">
        <v>50</v>
      </c>
      <c r="U56" t="s">
        <v>51</v>
      </c>
      <c r="V56" t="s">
        <v>75</v>
      </c>
      <c r="W56" t="s">
        <v>55</v>
      </c>
      <c r="X56" t="s">
        <v>77</v>
      </c>
      <c r="Y56" t="s">
        <v>55</v>
      </c>
      <c r="Z56" t="s">
        <v>57</v>
      </c>
      <c r="AA56">
        <v>768</v>
      </c>
      <c r="AB56" t="str">
        <f t="shared" si="0"/>
        <v>0-1000</v>
      </c>
      <c r="AC56" t="s">
        <v>94</v>
      </c>
      <c r="AD56" t="s">
        <v>120</v>
      </c>
      <c r="AE56">
        <v>789</v>
      </c>
      <c r="AF56">
        <f t="shared" si="1"/>
        <v>0</v>
      </c>
      <c r="AG56">
        <f t="shared" si="2"/>
        <v>1</v>
      </c>
      <c r="AH56">
        <v>2</v>
      </c>
      <c r="AI56">
        <v>1</v>
      </c>
      <c r="AJ56" t="s">
        <v>55</v>
      </c>
      <c r="AK56" t="str">
        <f t="shared" si="3"/>
        <v>1TA</v>
      </c>
      <c r="AL56">
        <v>5</v>
      </c>
      <c r="AM56">
        <v>0</v>
      </c>
      <c r="AN56" t="s">
        <v>41</v>
      </c>
      <c r="AO56" t="s">
        <v>78</v>
      </c>
      <c r="AP56" t="s">
        <v>58</v>
      </c>
      <c r="AQ56">
        <v>1</v>
      </c>
      <c r="AR56">
        <v>200</v>
      </c>
      <c r="AS56" t="s">
        <v>148</v>
      </c>
      <c r="AT56" t="s">
        <v>60</v>
      </c>
      <c r="AU56">
        <v>0</v>
      </c>
      <c r="AV56">
        <v>0</v>
      </c>
      <c r="AW56">
        <v>112</v>
      </c>
      <c r="AX56">
        <v>0</v>
      </c>
      <c r="AY56">
        <v>0</v>
      </c>
      <c r="AZ56" t="s">
        <v>85</v>
      </c>
      <c r="BA56">
        <v>6</v>
      </c>
      <c r="BB56">
        <v>2007</v>
      </c>
      <c r="BC56" t="s">
        <v>63</v>
      </c>
      <c r="BD56" t="s">
        <v>64</v>
      </c>
      <c r="BE56">
        <v>96500</v>
      </c>
    </row>
    <row r="57" spans="1:57" x14ac:dyDescent="0.3">
      <c r="A57">
        <v>224</v>
      </c>
      <c r="B57">
        <v>20</v>
      </c>
      <c r="C57" t="s">
        <v>221</v>
      </c>
      <c r="D57">
        <v>70</v>
      </c>
      <c r="E57">
        <v>10500</v>
      </c>
      <c r="F57" t="s">
        <v>40</v>
      </c>
      <c r="G57" t="s">
        <v>42</v>
      </c>
      <c r="H57" t="s">
        <v>43</v>
      </c>
      <c r="I57" t="s">
        <v>44</v>
      </c>
      <c r="J57" t="s">
        <v>65</v>
      </c>
      <c r="K57" t="s">
        <v>107</v>
      </c>
      <c r="L57" t="str">
        <f>VLOOKUP($K57,[1]Zipcodes_neighbourhood!$A$2:$C$27,2,FALSE)</f>
        <v>NorthAmes</v>
      </c>
      <c r="M57">
        <f>VLOOKUP($K57,[1]Zipcodes_neighbourhood!$A$2:$C$27,3,FALSE)</f>
        <v>50010</v>
      </c>
      <c r="N57" t="s">
        <v>47</v>
      </c>
      <c r="O57" t="s">
        <v>48</v>
      </c>
      <c r="P57" t="s">
        <v>68</v>
      </c>
      <c r="Q57">
        <v>4</v>
      </c>
      <c r="R57">
        <v>1971</v>
      </c>
      <c r="S57">
        <v>1971</v>
      </c>
      <c r="T57" t="s">
        <v>50</v>
      </c>
      <c r="U57" t="s">
        <v>51</v>
      </c>
      <c r="V57" t="s">
        <v>91</v>
      </c>
      <c r="W57" t="s">
        <v>55</v>
      </c>
      <c r="X57" t="s">
        <v>70</v>
      </c>
      <c r="Y57" t="s">
        <v>55</v>
      </c>
      <c r="Z57" t="s">
        <v>57</v>
      </c>
      <c r="AA57">
        <v>864</v>
      </c>
      <c r="AB57" t="str">
        <f t="shared" si="0"/>
        <v>0-1000</v>
      </c>
      <c r="AC57" t="s">
        <v>54</v>
      </c>
      <c r="AD57" t="s">
        <v>60</v>
      </c>
      <c r="AE57">
        <v>864</v>
      </c>
      <c r="AF57">
        <f t="shared" si="1"/>
        <v>0</v>
      </c>
      <c r="AG57">
        <f t="shared" si="2"/>
        <v>2</v>
      </c>
      <c r="AH57">
        <v>2</v>
      </c>
      <c r="AI57">
        <v>1</v>
      </c>
      <c r="AJ57" t="s">
        <v>55</v>
      </c>
      <c r="AK57" t="str">
        <f t="shared" si="3"/>
        <v>1TA</v>
      </c>
      <c r="AL57">
        <v>4</v>
      </c>
      <c r="AM57">
        <v>0</v>
      </c>
      <c r="AN57" t="s">
        <v>41</v>
      </c>
      <c r="AO57" t="s">
        <v>78</v>
      </c>
      <c r="AP57" t="s">
        <v>58</v>
      </c>
      <c r="AQ57">
        <v>2</v>
      </c>
      <c r="AR57">
        <v>576</v>
      </c>
      <c r="AS57" t="s">
        <v>55</v>
      </c>
      <c r="AT57" t="s">
        <v>60</v>
      </c>
      <c r="AU57">
        <v>216</v>
      </c>
      <c r="AV57">
        <v>0</v>
      </c>
      <c r="AW57">
        <v>0</v>
      </c>
      <c r="AX57">
        <v>0</v>
      </c>
      <c r="AY57">
        <v>0</v>
      </c>
      <c r="AZ57" t="s">
        <v>41</v>
      </c>
      <c r="BA57">
        <v>3</v>
      </c>
      <c r="BB57">
        <v>2009</v>
      </c>
      <c r="BC57" t="s">
        <v>63</v>
      </c>
      <c r="BD57" t="s">
        <v>79</v>
      </c>
      <c r="BE57">
        <v>97000</v>
      </c>
    </row>
    <row r="58" spans="1:57" x14ac:dyDescent="0.3">
      <c r="A58">
        <v>579</v>
      </c>
      <c r="B58">
        <v>160</v>
      </c>
      <c r="C58" t="s">
        <v>224</v>
      </c>
      <c r="D58">
        <v>34</v>
      </c>
      <c r="E58">
        <v>3604</v>
      </c>
      <c r="F58" t="s">
        <v>40</v>
      </c>
      <c r="G58" t="s">
        <v>42</v>
      </c>
      <c r="H58" t="s">
        <v>43</v>
      </c>
      <c r="I58" t="s">
        <v>44</v>
      </c>
      <c r="J58" t="s">
        <v>73</v>
      </c>
      <c r="K58" t="s">
        <v>87</v>
      </c>
      <c r="L58" t="str">
        <f>VLOOKUP($K58,[1]Zipcodes_neighbourhood!$A$2:$C$27,2,FALSE)</f>
        <v>Somerset</v>
      </c>
      <c r="M58">
        <f>VLOOKUP($K58,[1]Zipcodes_neighbourhood!$A$2:$C$27,3,FALSE)</f>
        <v>50010</v>
      </c>
      <c r="N58" t="s">
        <v>47</v>
      </c>
      <c r="O58" t="s">
        <v>122</v>
      </c>
      <c r="P58" t="s">
        <v>49</v>
      </c>
      <c r="Q58">
        <v>7</v>
      </c>
      <c r="R58">
        <v>2007</v>
      </c>
      <c r="S58">
        <v>2007</v>
      </c>
      <c r="T58" t="s">
        <v>50</v>
      </c>
      <c r="U58" t="s">
        <v>51</v>
      </c>
      <c r="V58" t="s">
        <v>52</v>
      </c>
      <c r="W58" t="s">
        <v>54</v>
      </c>
      <c r="X58" t="s">
        <v>56</v>
      </c>
      <c r="Y58" t="s">
        <v>54</v>
      </c>
      <c r="Z58" t="s">
        <v>57</v>
      </c>
      <c r="AA58">
        <v>689</v>
      </c>
      <c r="AB58" t="str">
        <f t="shared" si="0"/>
        <v>0-1000</v>
      </c>
      <c r="AC58" t="s">
        <v>59</v>
      </c>
      <c r="AD58" t="s">
        <v>60</v>
      </c>
      <c r="AE58">
        <v>1392</v>
      </c>
      <c r="AF58">
        <f t="shared" si="1"/>
        <v>1</v>
      </c>
      <c r="AG58">
        <f t="shared" si="2"/>
        <v>2.2999999999999998</v>
      </c>
      <c r="AH58">
        <v>2</v>
      </c>
      <c r="AI58">
        <v>1</v>
      </c>
      <c r="AJ58" t="s">
        <v>54</v>
      </c>
      <c r="AK58" t="str">
        <f t="shared" si="3"/>
        <v>1Gd</v>
      </c>
      <c r="AL58">
        <v>5</v>
      </c>
      <c r="AM58">
        <v>0</v>
      </c>
      <c r="AN58" t="s">
        <v>41</v>
      </c>
      <c r="AO58" t="s">
        <v>78</v>
      </c>
      <c r="AP58" t="s">
        <v>58</v>
      </c>
      <c r="AQ58">
        <v>2</v>
      </c>
      <c r="AR58">
        <v>540</v>
      </c>
      <c r="AS58" t="s">
        <v>55</v>
      </c>
      <c r="AT58" t="s">
        <v>60</v>
      </c>
      <c r="AU58">
        <v>0</v>
      </c>
      <c r="AV58">
        <v>102</v>
      </c>
      <c r="AW58">
        <v>0</v>
      </c>
      <c r="AX58">
        <v>0</v>
      </c>
      <c r="AY58">
        <v>0</v>
      </c>
      <c r="AZ58" t="s">
        <v>41</v>
      </c>
      <c r="BA58">
        <v>2</v>
      </c>
      <c r="BB58">
        <v>2008</v>
      </c>
      <c r="BC58" t="s">
        <v>63</v>
      </c>
      <c r="BD58" t="s">
        <v>79</v>
      </c>
      <c r="BE58">
        <v>146000</v>
      </c>
    </row>
    <row r="59" spans="1:57" x14ac:dyDescent="0.3">
      <c r="A59">
        <v>659</v>
      </c>
      <c r="B59">
        <v>50</v>
      </c>
      <c r="C59" t="s">
        <v>221</v>
      </c>
      <c r="D59">
        <v>78</v>
      </c>
      <c r="E59">
        <v>17503</v>
      </c>
      <c r="F59" t="s">
        <v>40</v>
      </c>
      <c r="G59" t="s">
        <v>42</v>
      </c>
      <c r="H59" t="s">
        <v>43</v>
      </c>
      <c r="I59" t="s">
        <v>44</v>
      </c>
      <c r="J59" t="s">
        <v>45</v>
      </c>
      <c r="K59" t="s">
        <v>107</v>
      </c>
      <c r="L59" t="str">
        <f>VLOOKUP($K59,[1]Zipcodes_neighbourhood!$A$2:$C$27,2,FALSE)</f>
        <v>NorthAmes</v>
      </c>
      <c r="M59">
        <f>VLOOKUP($K59,[1]Zipcodes_neighbourhood!$A$2:$C$27,3,FALSE)</f>
        <v>50010</v>
      </c>
      <c r="N59" t="s">
        <v>93</v>
      </c>
      <c r="O59" t="s">
        <v>48</v>
      </c>
      <c r="P59" t="s">
        <v>83</v>
      </c>
      <c r="Q59">
        <v>6</v>
      </c>
      <c r="R59">
        <v>1948</v>
      </c>
      <c r="S59">
        <v>1950</v>
      </c>
      <c r="T59" t="s">
        <v>50</v>
      </c>
      <c r="U59" t="s">
        <v>51</v>
      </c>
      <c r="V59" t="s">
        <v>52</v>
      </c>
      <c r="W59" t="s">
        <v>55</v>
      </c>
      <c r="X59" t="s">
        <v>70</v>
      </c>
      <c r="Y59" t="s">
        <v>55</v>
      </c>
      <c r="Z59" t="s">
        <v>57</v>
      </c>
      <c r="AA59">
        <v>912</v>
      </c>
      <c r="AB59" t="str">
        <f t="shared" si="0"/>
        <v>0-1000</v>
      </c>
      <c r="AC59" t="s">
        <v>55</v>
      </c>
      <c r="AD59" t="s">
        <v>60</v>
      </c>
      <c r="AE59">
        <v>1458</v>
      </c>
      <c r="AF59">
        <f t="shared" si="1"/>
        <v>0</v>
      </c>
      <c r="AG59">
        <f t="shared" si="2"/>
        <v>2.2999999999999998</v>
      </c>
      <c r="AH59">
        <v>3</v>
      </c>
      <c r="AI59">
        <v>1</v>
      </c>
      <c r="AJ59" t="s">
        <v>55</v>
      </c>
      <c r="AK59" t="str">
        <f t="shared" si="3"/>
        <v>1TA</v>
      </c>
      <c r="AL59">
        <v>6</v>
      </c>
      <c r="AM59">
        <v>1</v>
      </c>
      <c r="AN59" t="s">
        <v>54</v>
      </c>
      <c r="AO59" t="s">
        <v>61</v>
      </c>
      <c r="AP59" t="s">
        <v>58</v>
      </c>
      <c r="AQ59">
        <v>1</v>
      </c>
      <c r="AR59">
        <v>330</v>
      </c>
      <c r="AS59" t="s">
        <v>55</v>
      </c>
      <c r="AT59" t="s">
        <v>60</v>
      </c>
      <c r="AU59">
        <v>192</v>
      </c>
      <c r="AV59">
        <v>0</v>
      </c>
      <c r="AW59">
        <v>0</v>
      </c>
      <c r="AX59">
        <v>0</v>
      </c>
      <c r="AY59">
        <v>0</v>
      </c>
      <c r="AZ59" t="s">
        <v>41</v>
      </c>
      <c r="BA59">
        <v>1</v>
      </c>
      <c r="BB59">
        <v>2010</v>
      </c>
      <c r="BC59" t="s">
        <v>63</v>
      </c>
      <c r="BD59" t="s">
        <v>79</v>
      </c>
      <c r="BE59">
        <v>97500</v>
      </c>
    </row>
    <row r="60" spans="1:57" x14ac:dyDescent="0.3">
      <c r="A60">
        <v>211</v>
      </c>
      <c r="B60">
        <v>30</v>
      </c>
      <c r="C60" t="s">
        <v>221</v>
      </c>
      <c r="D60">
        <v>67</v>
      </c>
      <c r="E60">
        <v>5604</v>
      </c>
      <c r="F60" t="s">
        <v>40</v>
      </c>
      <c r="G60" t="s">
        <v>42</v>
      </c>
      <c r="H60" t="s">
        <v>43</v>
      </c>
      <c r="I60" t="s">
        <v>44</v>
      </c>
      <c r="J60" t="s">
        <v>45</v>
      </c>
      <c r="K60" t="s">
        <v>126</v>
      </c>
      <c r="L60" t="str">
        <f>VLOOKUP($K60,[1]Zipcodes_neighbourhood!$A$2:$C$27,2,FALSE)</f>
        <v>Edwards</v>
      </c>
      <c r="M60">
        <f>VLOOKUP($K60,[1]Zipcodes_neighbourhood!$A$2:$C$27,3,FALSE)</f>
        <v>50014</v>
      </c>
      <c r="N60" t="s">
        <v>47</v>
      </c>
      <c r="O60" t="s">
        <v>48</v>
      </c>
      <c r="P60" t="s">
        <v>68</v>
      </c>
      <c r="Q60">
        <v>5</v>
      </c>
      <c r="R60">
        <v>1925</v>
      </c>
      <c r="S60">
        <v>1950</v>
      </c>
      <c r="T60" t="s">
        <v>50</v>
      </c>
      <c r="U60" t="s">
        <v>51</v>
      </c>
      <c r="V60" t="s">
        <v>141</v>
      </c>
      <c r="W60" t="s">
        <v>55</v>
      </c>
      <c r="X60" t="s">
        <v>70</v>
      </c>
      <c r="Y60" t="s">
        <v>55</v>
      </c>
      <c r="Z60" t="s">
        <v>57</v>
      </c>
      <c r="AA60">
        <v>864</v>
      </c>
      <c r="AB60" t="str">
        <f t="shared" si="0"/>
        <v>0-1000</v>
      </c>
      <c r="AC60" t="s">
        <v>55</v>
      </c>
      <c r="AD60" t="s">
        <v>120</v>
      </c>
      <c r="AE60">
        <v>864</v>
      </c>
      <c r="AF60">
        <f t="shared" si="1"/>
        <v>0</v>
      </c>
      <c r="AG60">
        <f t="shared" si="2"/>
        <v>3.3</v>
      </c>
      <c r="AH60">
        <v>2</v>
      </c>
      <c r="AI60">
        <v>1</v>
      </c>
      <c r="AJ60" t="s">
        <v>55</v>
      </c>
      <c r="AK60" t="str">
        <f t="shared" si="3"/>
        <v>1TA</v>
      </c>
      <c r="AL60">
        <v>5</v>
      </c>
      <c r="AM60">
        <v>0</v>
      </c>
      <c r="AN60" t="s">
        <v>41</v>
      </c>
      <c r="AO60" t="s">
        <v>41</v>
      </c>
      <c r="AP60" t="s">
        <v>41</v>
      </c>
      <c r="AQ60">
        <v>0</v>
      </c>
      <c r="AR60">
        <v>0</v>
      </c>
      <c r="AS60" t="s">
        <v>41</v>
      </c>
      <c r="AT60" t="s">
        <v>60</v>
      </c>
      <c r="AU60">
        <v>0</v>
      </c>
      <c r="AV60">
        <v>0</v>
      </c>
      <c r="AW60">
        <v>96</v>
      </c>
      <c r="AX60">
        <v>0</v>
      </c>
      <c r="AY60">
        <v>0</v>
      </c>
      <c r="AZ60" t="s">
        <v>41</v>
      </c>
      <c r="BA60">
        <v>4</v>
      </c>
      <c r="BB60">
        <v>2008</v>
      </c>
      <c r="BC60" t="s">
        <v>63</v>
      </c>
      <c r="BD60" t="s">
        <v>64</v>
      </c>
      <c r="BE60">
        <v>98000</v>
      </c>
    </row>
    <row r="61" spans="1:57" x14ac:dyDescent="0.3">
      <c r="A61">
        <v>750</v>
      </c>
      <c r="B61">
        <v>50</v>
      </c>
      <c r="C61" t="s">
        <v>221</v>
      </c>
      <c r="D61">
        <v>50</v>
      </c>
      <c r="E61">
        <v>8405</v>
      </c>
      <c r="F61" t="s">
        <v>40</v>
      </c>
      <c r="G61" t="s">
        <v>42</v>
      </c>
      <c r="H61" t="s">
        <v>43</v>
      </c>
      <c r="I61" t="s">
        <v>44</v>
      </c>
      <c r="J61" t="s">
        <v>45</v>
      </c>
      <c r="K61" t="s">
        <v>126</v>
      </c>
      <c r="L61" t="str">
        <f>VLOOKUP($K61,[1]Zipcodes_neighbourhood!$A$2:$C$27,2,FALSE)</f>
        <v>Edwards</v>
      </c>
      <c r="M61">
        <f>VLOOKUP($K61,[1]Zipcodes_neighbourhood!$A$2:$C$27,3,FALSE)</f>
        <v>50014</v>
      </c>
      <c r="N61" t="s">
        <v>47</v>
      </c>
      <c r="O61" t="s">
        <v>48</v>
      </c>
      <c r="P61" t="s">
        <v>83</v>
      </c>
      <c r="Q61">
        <v>4</v>
      </c>
      <c r="R61">
        <v>1945</v>
      </c>
      <c r="S61">
        <v>1950</v>
      </c>
      <c r="T61" t="s">
        <v>50</v>
      </c>
      <c r="U61" t="s">
        <v>51</v>
      </c>
      <c r="V61" t="s">
        <v>76</v>
      </c>
      <c r="W61" t="s">
        <v>55</v>
      </c>
      <c r="X61" t="s">
        <v>112</v>
      </c>
      <c r="Y61" t="s">
        <v>41</v>
      </c>
      <c r="Z61" t="s">
        <v>41</v>
      </c>
      <c r="AA61">
        <v>0</v>
      </c>
      <c r="AB61" t="str">
        <f t="shared" si="0"/>
        <v>0-1000</v>
      </c>
      <c r="AC61" t="s">
        <v>55</v>
      </c>
      <c r="AD61" t="s">
        <v>120</v>
      </c>
      <c r="AE61">
        <v>1529</v>
      </c>
      <c r="AF61">
        <f t="shared" si="1"/>
        <v>0</v>
      </c>
      <c r="AG61">
        <f t="shared" si="2"/>
        <v>1</v>
      </c>
      <c r="AH61">
        <v>4</v>
      </c>
      <c r="AI61">
        <v>1</v>
      </c>
      <c r="AJ61" t="s">
        <v>55</v>
      </c>
      <c r="AK61" t="str">
        <f t="shared" si="3"/>
        <v>1TA</v>
      </c>
      <c r="AL61">
        <v>9</v>
      </c>
      <c r="AM61">
        <v>0</v>
      </c>
      <c r="AN61" t="s">
        <v>41</v>
      </c>
      <c r="AO61" t="s">
        <v>78</v>
      </c>
      <c r="AP61" t="s">
        <v>58</v>
      </c>
      <c r="AQ61">
        <v>1</v>
      </c>
      <c r="AR61">
        <v>240</v>
      </c>
      <c r="AS61" t="s">
        <v>55</v>
      </c>
      <c r="AT61" t="s">
        <v>120</v>
      </c>
      <c r="AU61">
        <v>92</v>
      </c>
      <c r="AV61">
        <v>0</v>
      </c>
      <c r="AW61">
        <v>185</v>
      </c>
      <c r="AX61">
        <v>0</v>
      </c>
      <c r="AY61">
        <v>0</v>
      </c>
      <c r="AZ61" t="s">
        <v>41</v>
      </c>
      <c r="BA61">
        <v>4</v>
      </c>
      <c r="BB61">
        <v>2009</v>
      </c>
      <c r="BC61" t="s">
        <v>63</v>
      </c>
      <c r="BD61" t="s">
        <v>64</v>
      </c>
      <c r="BE61">
        <v>98000</v>
      </c>
    </row>
    <row r="62" spans="1:57" x14ac:dyDescent="0.3">
      <c r="A62">
        <v>647</v>
      </c>
      <c r="B62">
        <v>20</v>
      </c>
      <c r="C62" t="s">
        <v>221</v>
      </c>
      <c r="D62">
        <v>60</v>
      </c>
      <c r="E62">
        <v>7200</v>
      </c>
      <c r="F62" t="s">
        <v>40</v>
      </c>
      <c r="G62" t="s">
        <v>42</v>
      </c>
      <c r="H62" t="s">
        <v>43</v>
      </c>
      <c r="I62" t="s">
        <v>44</v>
      </c>
      <c r="J62" t="s">
        <v>45</v>
      </c>
      <c r="K62" t="s">
        <v>107</v>
      </c>
      <c r="L62" t="str">
        <f>VLOOKUP($K62,[1]Zipcodes_neighbourhood!$A$2:$C$27,2,FALSE)</f>
        <v>NorthAmes</v>
      </c>
      <c r="M62">
        <f>VLOOKUP($K62,[1]Zipcodes_neighbourhood!$A$2:$C$27,3,FALSE)</f>
        <v>50010</v>
      </c>
      <c r="N62" t="s">
        <v>47</v>
      </c>
      <c r="O62" t="s">
        <v>48</v>
      </c>
      <c r="P62" t="s">
        <v>68</v>
      </c>
      <c r="Q62">
        <v>5</v>
      </c>
      <c r="R62">
        <v>1950</v>
      </c>
      <c r="S62">
        <v>1950</v>
      </c>
      <c r="T62" t="s">
        <v>99</v>
      </c>
      <c r="U62" t="s">
        <v>51</v>
      </c>
      <c r="V62" t="s">
        <v>69</v>
      </c>
      <c r="W62" t="s">
        <v>55</v>
      </c>
      <c r="X62" t="s">
        <v>70</v>
      </c>
      <c r="Y62" t="s">
        <v>41</v>
      </c>
      <c r="Z62" t="s">
        <v>41</v>
      </c>
      <c r="AA62">
        <v>0</v>
      </c>
      <c r="AB62" t="str">
        <f t="shared" si="0"/>
        <v>0-1000</v>
      </c>
      <c r="AC62" t="s">
        <v>54</v>
      </c>
      <c r="AD62" t="s">
        <v>60</v>
      </c>
      <c r="AE62">
        <v>1048</v>
      </c>
      <c r="AF62">
        <f t="shared" si="1"/>
        <v>1</v>
      </c>
      <c r="AG62">
        <f t="shared" si="2"/>
        <v>1.3</v>
      </c>
      <c r="AH62">
        <v>3</v>
      </c>
      <c r="AI62">
        <v>1</v>
      </c>
      <c r="AJ62" t="s">
        <v>55</v>
      </c>
      <c r="AK62" t="str">
        <f t="shared" si="3"/>
        <v>1TA</v>
      </c>
      <c r="AL62">
        <v>7</v>
      </c>
      <c r="AM62">
        <v>0</v>
      </c>
      <c r="AN62" t="s">
        <v>41</v>
      </c>
      <c r="AO62" t="s">
        <v>78</v>
      </c>
      <c r="AP62" t="s">
        <v>58</v>
      </c>
      <c r="AQ62">
        <v>2</v>
      </c>
      <c r="AR62">
        <v>420</v>
      </c>
      <c r="AS62" t="s">
        <v>55</v>
      </c>
      <c r="AT62" t="s">
        <v>60</v>
      </c>
      <c r="AU62">
        <v>0</v>
      </c>
      <c r="AV62">
        <v>27</v>
      </c>
      <c r="AW62">
        <v>0</v>
      </c>
      <c r="AX62">
        <v>0</v>
      </c>
      <c r="AY62">
        <v>0</v>
      </c>
      <c r="AZ62" t="s">
        <v>41</v>
      </c>
      <c r="BA62">
        <v>7</v>
      </c>
      <c r="BB62">
        <v>2008</v>
      </c>
      <c r="BC62" t="s">
        <v>63</v>
      </c>
      <c r="BD62" t="s">
        <v>64</v>
      </c>
      <c r="BE62">
        <v>98300</v>
      </c>
    </row>
    <row r="63" spans="1:57" x14ac:dyDescent="0.3">
      <c r="A63">
        <v>62</v>
      </c>
      <c r="B63">
        <v>75</v>
      </c>
      <c r="C63" t="s">
        <v>222</v>
      </c>
      <c r="D63">
        <v>60</v>
      </c>
      <c r="E63">
        <v>7200</v>
      </c>
      <c r="F63" t="s">
        <v>40</v>
      </c>
      <c r="G63" t="s">
        <v>42</v>
      </c>
      <c r="H63" t="s">
        <v>43</v>
      </c>
      <c r="I63" t="s">
        <v>44</v>
      </c>
      <c r="J63" t="s">
        <v>45</v>
      </c>
      <c r="K63" t="s">
        <v>119</v>
      </c>
      <c r="L63" t="str">
        <f>VLOOKUP($K63,[1]Zipcodes_neighbourhood!$A$2:$C$27,2,FALSE)</f>
        <v>Iowa DOT and rail road</v>
      </c>
      <c r="M63">
        <f>VLOOKUP($K63,[1]Zipcodes_neighbourhood!$A$2:$C$27,3,FALSE)</f>
        <v>50313</v>
      </c>
      <c r="N63" t="s">
        <v>47</v>
      </c>
      <c r="O63" t="s">
        <v>48</v>
      </c>
      <c r="P63" t="s">
        <v>139</v>
      </c>
      <c r="Q63">
        <v>5</v>
      </c>
      <c r="R63">
        <v>1920</v>
      </c>
      <c r="S63">
        <v>1996</v>
      </c>
      <c r="T63" t="s">
        <v>50</v>
      </c>
      <c r="U63" t="s">
        <v>51</v>
      </c>
      <c r="V63" t="s">
        <v>69</v>
      </c>
      <c r="W63" t="s">
        <v>55</v>
      </c>
      <c r="X63" t="s">
        <v>77</v>
      </c>
      <c r="Y63" t="s">
        <v>55</v>
      </c>
      <c r="Z63" t="s">
        <v>57</v>
      </c>
      <c r="AA63">
        <v>530</v>
      </c>
      <c r="AB63" t="str">
        <f t="shared" si="0"/>
        <v>0-1000</v>
      </c>
      <c r="AC63" t="s">
        <v>55</v>
      </c>
      <c r="AD63" t="s">
        <v>120</v>
      </c>
      <c r="AE63">
        <v>1111</v>
      </c>
      <c r="AF63">
        <f t="shared" si="1"/>
        <v>0</v>
      </c>
      <c r="AG63">
        <f t="shared" si="2"/>
        <v>1</v>
      </c>
      <c r="AH63">
        <v>3</v>
      </c>
      <c r="AI63">
        <v>1</v>
      </c>
      <c r="AJ63" t="s">
        <v>94</v>
      </c>
      <c r="AK63" t="str">
        <f t="shared" si="3"/>
        <v>1Fa</v>
      </c>
      <c r="AL63">
        <v>6</v>
      </c>
      <c r="AM63">
        <v>0</v>
      </c>
      <c r="AN63" t="s">
        <v>41</v>
      </c>
      <c r="AO63" t="s">
        <v>78</v>
      </c>
      <c r="AP63" t="s">
        <v>58</v>
      </c>
      <c r="AQ63">
        <v>1</v>
      </c>
      <c r="AR63">
        <v>288</v>
      </c>
      <c r="AS63" t="s">
        <v>55</v>
      </c>
      <c r="AT63" t="s">
        <v>120</v>
      </c>
      <c r="AU63">
        <v>0</v>
      </c>
      <c r="AV63">
        <v>0</v>
      </c>
      <c r="AW63">
        <v>144</v>
      </c>
      <c r="AX63">
        <v>0</v>
      </c>
      <c r="AY63">
        <v>0</v>
      </c>
      <c r="AZ63" t="s">
        <v>41</v>
      </c>
      <c r="BA63">
        <v>3</v>
      </c>
      <c r="BB63">
        <v>2007</v>
      </c>
      <c r="BC63" t="s">
        <v>63</v>
      </c>
      <c r="BD63" t="s">
        <v>64</v>
      </c>
      <c r="BE63">
        <v>101000</v>
      </c>
    </row>
    <row r="64" spans="1:57" x14ac:dyDescent="0.3">
      <c r="A64">
        <v>92</v>
      </c>
      <c r="B64">
        <v>20</v>
      </c>
      <c r="C64" t="s">
        <v>221</v>
      </c>
      <c r="D64">
        <v>85</v>
      </c>
      <c r="E64">
        <v>8500</v>
      </c>
      <c r="F64" t="s">
        <v>40</v>
      </c>
      <c r="G64" t="s">
        <v>42</v>
      </c>
      <c r="H64" t="s">
        <v>43</v>
      </c>
      <c r="I64" t="s">
        <v>44</v>
      </c>
      <c r="J64" t="s">
        <v>45</v>
      </c>
      <c r="K64" t="s">
        <v>107</v>
      </c>
      <c r="L64" t="str">
        <f>VLOOKUP($K64,[1]Zipcodes_neighbourhood!$A$2:$C$27,2,FALSE)</f>
        <v>NorthAmes</v>
      </c>
      <c r="M64">
        <f>VLOOKUP($K64,[1]Zipcodes_neighbourhood!$A$2:$C$27,3,FALSE)</f>
        <v>50010</v>
      </c>
      <c r="N64" t="s">
        <v>47</v>
      </c>
      <c r="O64" t="s">
        <v>48</v>
      </c>
      <c r="P64" t="s">
        <v>68</v>
      </c>
      <c r="Q64">
        <v>5</v>
      </c>
      <c r="R64">
        <v>1961</v>
      </c>
      <c r="S64">
        <v>1961</v>
      </c>
      <c r="T64" t="s">
        <v>99</v>
      </c>
      <c r="U64" t="s">
        <v>51</v>
      </c>
      <c r="V64" t="s">
        <v>91</v>
      </c>
      <c r="W64" t="s">
        <v>55</v>
      </c>
      <c r="X64" t="s">
        <v>70</v>
      </c>
      <c r="Y64" t="s">
        <v>55</v>
      </c>
      <c r="Z64" t="s">
        <v>57</v>
      </c>
      <c r="AA64">
        <v>1235</v>
      </c>
      <c r="AB64" t="str">
        <f t="shared" si="0"/>
        <v>1001-2000</v>
      </c>
      <c r="AC64" t="s">
        <v>55</v>
      </c>
      <c r="AD64" t="s">
        <v>60</v>
      </c>
      <c r="AE64">
        <v>1235</v>
      </c>
      <c r="AF64">
        <f t="shared" si="1"/>
        <v>0</v>
      </c>
      <c r="AG64">
        <f t="shared" si="2"/>
        <v>2</v>
      </c>
      <c r="AH64">
        <v>2</v>
      </c>
      <c r="AI64">
        <v>1</v>
      </c>
      <c r="AJ64" t="s">
        <v>55</v>
      </c>
      <c r="AK64" t="str">
        <f t="shared" si="3"/>
        <v>1TA</v>
      </c>
      <c r="AL64">
        <v>6</v>
      </c>
      <c r="AM64">
        <v>0</v>
      </c>
      <c r="AN64" t="s">
        <v>41</v>
      </c>
      <c r="AO64" t="s">
        <v>61</v>
      </c>
      <c r="AP64" t="s">
        <v>58</v>
      </c>
      <c r="AQ64">
        <v>2</v>
      </c>
      <c r="AR64">
        <v>480</v>
      </c>
      <c r="AS64" t="s">
        <v>55</v>
      </c>
      <c r="AT64" t="s">
        <v>60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108</v>
      </c>
      <c r="BA64">
        <v>12</v>
      </c>
      <c r="BB64">
        <v>2006</v>
      </c>
      <c r="BC64" t="s">
        <v>63</v>
      </c>
      <c r="BD64" t="s">
        <v>79</v>
      </c>
      <c r="BE64">
        <v>98600</v>
      </c>
    </row>
    <row r="65" spans="1:57" x14ac:dyDescent="0.3">
      <c r="A65">
        <v>64</v>
      </c>
      <c r="B65">
        <v>70</v>
      </c>
      <c r="C65" t="s">
        <v>222</v>
      </c>
      <c r="D65">
        <v>50</v>
      </c>
      <c r="E65">
        <v>10300</v>
      </c>
      <c r="F65" t="s">
        <v>40</v>
      </c>
      <c r="G65" t="s">
        <v>71</v>
      </c>
      <c r="H65" t="s">
        <v>118</v>
      </c>
      <c r="I65" t="s">
        <v>44</v>
      </c>
      <c r="J65" t="s">
        <v>45</v>
      </c>
      <c r="K65" t="s">
        <v>92</v>
      </c>
      <c r="L65" t="str">
        <f>VLOOKUP($K65,[1]Zipcodes_neighbourhood!$A$2:$C$27,2,FALSE)</f>
        <v>Old Town</v>
      </c>
      <c r="M65">
        <f>VLOOKUP($K65,[1]Zipcodes_neighbourhood!$A$2:$C$27,3,FALSE)</f>
        <v>51351</v>
      </c>
      <c r="N65" t="s">
        <v>140</v>
      </c>
      <c r="O65" t="s">
        <v>48</v>
      </c>
      <c r="P65" t="s">
        <v>49</v>
      </c>
      <c r="Q65">
        <v>7</v>
      </c>
      <c r="R65">
        <v>1921</v>
      </c>
      <c r="S65">
        <v>1950</v>
      </c>
      <c r="T65" t="s">
        <v>50</v>
      </c>
      <c r="U65" t="s">
        <v>51</v>
      </c>
      <c r="V65" t="s">
        <v>141</v>
      </c>
      <c r="W65" t="s">
        <v>55</v>
      </c>
      <c r="X65" t="s">
        <v>77</v>
      </c>
      <c r="Y65" t="s">
        <v>55</v>
      </c>
      <c r="Z65" t="s">
        <v>57</v>
      </c>
      <c r="AA65">
        <v>576</v>
      </c>
      <c r="AB65" t="str">
        <f t="shared" si="0"/>
        <v>0-1000</v>
      </c>
      <c r="AC65" t="s">
        <v>54</v>
      </c>
      <c r="AD65" t="s">
        <v>60</v>
      </c>
      <c r="AE65">
        <v>1710</v>
      </c>
      <c r="AF65">
        <f t="shared" si="1"/>
        <v>0</v>
      </c>
      <c r="AG65">
        <f t="shared" si="2"/>
        <v>2</v>
      </c>
      <c r="AH65">
        <v>3</v>
      </c>
      <c r="AI65">
        <v>1</v>
      </c>
      <c r="AJ65" t="s">
        <v>55</v>
      </c>
      <c r="AK65" t="str">
        <f t="shared" si="3"/>
        <v>1TA</v>
      </c>
      <c r="AL65">
        <v>9</v>
      </c>
      <c r="AM65">
        <v>0</v>
      </c>
      <c r="AN65" t="s">
        <v>41</v>
      </c>
      <c r="AO65" t="s">
        <v>78</v>
      </c>
      <c r="AP65" t="s">
        <v>58</v>
      </c>
      <c r="AQ65">
        <v>2</v>
      </c>
      <c r="AR65">
        <v>480</v>
      </c>
      <c r="AS65" t="s">
        <v>55</v>
      </c>
      <c r="AT65" t="s">
        <v>60</v>
      </c>
      <c r="AU65">
        <v>12</v>
      </c>
      <c r="AV65">
        <v>11</v>
      </c>
      <c r="AW65">
        <v>64</v>
      </c>
      <c r="AX65">
        <v>0</v>
      </c>
      <c r="AY65">
        <v>0</v>
      </c>
      <c r="AZ65" t="s">
        <v>109</v>
      </c>
      <c r="BA65">
        <v>4</v>
      </c>
      <c r="BB65">
        <v>2010</v>
      </c>
      <c r="BC65" t="s">
        <v>63</v>
      </c>
      <c r="BD65" t="s">
        <v>64</v>
      </c>
      <c r="BE65">
        <v>140000</v>
      </c>
    </row>
    <row r="66" spans="1:57" x14ac:dyDescent="0.3">
      <c r="A66">
        <v>973</v>
      </c>
      <c r="B66">
        <v>120</v>
      </c>
      <c r="C66" t="s">
        <v>221</v>
      </c>
      <c r="D66">
        <v>55</v>
      </c>
      <c r="E66">
        <v>7892</v>
      </c>
      <c r="F66" t="s">
        <v>40</v>
      </c>
      <c r="G66" t="s">
        <v>42</v>
      </c>
      <c r="H66" t="s">
        <v>43</v>
      </c>
      <c r="I66" t="s">
        <v>44</v>
      </c>
      <c r="J66" t="s">
        <v>45</v>
      </c>
      <c r="K66" t="s">
        <v>114</v>
      </c>
      <c r="L66" t="str">
        <f>VLOOKUP($K66,[1]Zipcodes_neighbourhood!$A$2:$C$27,2,FALSE)</f>
        <v>Sawyer West</v>
      </c>
      <c r="M66">
        <f>VLOOKUP($K66,[1]Zipcodes_neighbourhood!$A$2:$C$27,3,FALSE)</f>
        <v>50014</v>
      </c>
      <c r="N66" t="s">
        <v>47</v>
      </c>
      <c r="O66" t="s">
        <v>122</v>
      </c>
      <c r="P66" t="s">
        <v>68</v>
      </c>
      <c r="Q66">
        <v>6</v>
      </c>
      <c r="R66">
        <v>1979</v>
      </c>
      <c r="S66">
        <v>1979</v>
      </c>
      <c r="T66" t="s">
        <v>50</v>
      </c>
      <c r="U66" t="s">
        <v>51</v>
      </c>
      <c r="V66" t="s">
        <v>106</v>
      </c>
      <c r="W66" t="s">
        <v>55</v>
      </c>
      <c r="X66" t="s">
        <v>70</v>
      </c>
      <c r="Y66" t="s">
        <v>54</v>
      </c>
      <c r="Z66" t="s">
        <v>57</v>
      </c>
      <c r="AA66">
        <v>918</v>
      </c>
      <c r="AB66" t="str">
        <f t="shared" ref="AB66:AB129" si="4">IF(AA66&lt;1001,"0-1000",IF(AA66&lt;2001,"1001-2000",IF(AA66&lt;3001,"3001-4000",IF(AA66&lt;4001,"4001-5000",IF(AA66&lt;5001,"4001-5000",IF(AA66&gt;5000,"&gt;5000"))))))</f>
        <v>0-1000</v>
      </c>
      <c r="AC66" t="s">
        <v>55</v>
      </c>
      <c r="AD66" t="s">
        <v>60</v>
      </c>
      <c r="AE66">
        <v>918</v>
      </c>
      <c r="AF66">
        <f t="shared" ref="AF66:AF129" si="5">bfb+bhb</f>
        <v>1</v>
      </c>
      <c r="AG66">
        <f t="shared" ref="AG66:AG129" si="6">fb+hb</f>
        <v>2.2999999999999998</v>
      </c>
      <c r="AH66">
        <v>2</v>
      </c>
      <c r="AI66">
        <v>1</v>
      </c>
      <c r="AJ66" t="s">
        <v>55</v>
      </c>
      <c r="AK66" t="str">
        <f t="shared" ref="AK66:AK129" si="7">CONCATENATE(KitchenAbvGr,KitchenQuality)</f>
        <v>1TA</v>
      </c>
      <c r="AL66">
        <v>5</v>
      </c>
      <c r="AM66">
        <v>1</v>
      </c>
      <c r="AN66" t="s">
        <v>55</v>
      </c>
      <c r="AO66" t="s">
        <v>61</v>
      </c>
      <c r="AP66" t="s">
        <v>58</v>
      </c>
      <c r="AQ66">
        <v>1</v>
      </c>
      <c r="AR66">
        <v>264</v>
      </c>
      <c r="AS66" t="s">
        <v>55</v>
      </c>
      <c r="AT66" t="s">
        <v>60</v>
      </c>
      <c r="AU66">
        <v>28</v>
      </c>
      <c r="AV66">
        <v>0</v>
      </c>
      <c r="AW66">
        <v>0</v>
      </c>
      <c r="AX66">
        <v>0</v>
      </c>
      <c r="AY66">
        <v>0</v>
      </c>
      <c r="AZ66" t="s">
        <v>41</v>
      </c>
      <c r="BA66">
        <v>4</v>
      </c>
      <c r="BB66">
        <v>2010</v>
      </c>
      <c r="BC66" t="s">
        <v>63</v>
      </c>
      <c r="BD66" t="s">
        <v>64</v>
      </c>
      <c r="BE66">
        <v>99500</v>
      </c>
    </row>
    <row r="67" spans="1:57" x14ac:dyDescent="0.3">
      <c r="A67">
        <v>1258</v>
      </c>
      <c r="B67">
        <v>30</v>
      </c>
      <c r="C67" t="s">
        <v>221</v>
      </c>
      <c r="D67">
        <v>56</v>
      </c>
      <c r="E67">
        <v>4060</v>
      </c>
      <c r="F67" t="s">
        <v>40</v>
      </c>
      <c r="G67" t="s">
        <v>42</v>
      </c>
      <c r="H67" t="s">
        <v>43</v>
      </c>
      <c r="I67" t="s">
        <v>44</v>
      </c>
      <c r="J67" t="s">
        <v>73</v>
      </c>
      <c r="K67" t="s">
        <v>126</v>
      </c>
      <c r="L67" t="str">
        <f>VLOOKUP($K67,[1]Zipcodes_neighbourhood!$A$2:$C$27,2,FALSE)</f>
        <v>Edwards</v>
      </c>
      <c r="M67">
        <f>VLOOKUP($K67,[1]Zipcodes_neighbourhood!$A$2:$C$27,3,FALSE)</f>
        <v>50014</v>
      </c>
      <c r="N67" t="s">
        <v>67</v>
      </c>
      <c r="O67" t="s">
        <v>48</v>
      </c>
      <c r="P67" t="s">
        <v>68</v>
      </c>
      <c r="Q67">
        <v>5</v>
      </c>
      <c r="R67">
        <v>1922</v>
      </c>
      <c r="S67">
        <v>1950</v>
      </c>
      <c r="T67" t="s">
        <v>50</v>
      </c>
      <c r="U67" t="s">
        <v>51</v>
      </c>
      <c r="V67" t="s">
        <v>75</v>
      </c>
      <c r="W67" t="s">
        <v>55</v>
      </c>
      <c r="X67" t="s">
        <v>56</v>
      </c>
      <c r="Y67" t="s">
        <v>94</v>
      </c>
      <c r="Z67" t="s">
        <v>57</v>
      </c>
      <c r="AA67">
        <v>864</v>
      </c>
      <c r="AB67" t="str">
        <f t="shared" si="4"/>
        <v>0-1000</v>
      </c>
      <c r="AC67" t="s">
        <v>59</v>
      </c>
      <c r="AD67" t="s">
        <v>60</v>
      </c>
      <c r="AE67">
        <v>864</v>
      </c>
      <c r="AF67">
        <f t="shared" si="5"/>
        <v>0</v>
      </c>
      <c r="AG67">
        <f t="shared" si="6"/>
        <v>2.2999999999999998</v>
      </c>
      <c r="AH67">
        <v>2</v>
      </c>
      <c r="AI67">
        <v>1</v>
      </c>
      <c r="AJ67" t="s">
        <v>55</v>
      </c>
      <c r="AK67" t="str">
        <f t="shared" si="7"/>
        <v>1TA</v>
      </c>
      <c r="AL67">
        <v>4</v>
      </c>
      <c r="AM67">
        <v>0</v>
      </c>
      <c r="AN67" t="s">
        <v>41</v>
      </c>
      <c r="AO67" t="s">
        <v>41</v>
      </c>
      <c r="AP67" t="s">
        <v>41</v>
      </c>
      <c r="AQ67">
        <v>0</v>
      </c>
      <c r="AR67">
        <v>0</v>
      </c>
      <c r="AS67" t="s">
        <v>41</v>
      </c>
      <c r="AT67" t="s">
        <v>60</v>
      </c>
      <c r="AU67">
        <v>0</v>
      </c>
      <c r="AV67">
        <v>96</v>
      </c>
      <c r="AW67">
        <v>0</v>
      </c>
      <c r="AX67">
        <v>0</v>
      </c>
      <c r="AY67">
        <v>0</v>
      </c>
      <c r="AZ67" t="s">
        <v>41</v>
      </c>
      <c r="BA67">
        <v>7</v>
      </c>
      <c r="BB67">
        <v>2009</v>
      </c>
      <c r="BC67" t="s">
        <v>63</v>
      </c>
      <c r="BD67" t="s">
        <v>64</v>
      </c>
      <c r="BE67">
        <v>99900</v>
      </c>
    </row>
    <row r="68" spans="1:57" x14ac:dyDescent="0.3">
      <c r="A68">
        <v>394</v>
      </c>
      <c r="B68">
        <v>30</v>
      </c>
      <c r="C68" t="s">
        <v>221</v>
      </c>
      <c r="D68" t="s">
        <v>41</v>
      </c>
      <c r="E68">
        <v>7446</v>
      </c>
      <c r="F68" t="s">
        <v>40</v>
      </c>
      <c r="G68" t="s">
        <v>42</v>
      </c>
      <c r="H68" t="s">
        <v>43</v>
      </c>
      <c r="I68" t="s">
        <v>44</v>
      </c>
      <c r="J68" t="s">
        <v>73</v>
      </c>
      <c r="K68" t="s">
        <v>95</v>
      </c>
      <c r="L68" t="str">
        <f>VLOOKUP($K68,[1]Zipcodes_neighbourhood!$A$2:$C$27,2,FALSE)</f>
        <v>Brookside</v>
      </c>
      <c r="M68">
        <f>VLOOKUP($K68,[1]Zipcodes_neighbourhood!$A$2:$C$27,3,FALSE)</f>
        <v>50613</v>
      </c>
      <c r="N68" t="s">
        <v>67</v>
      </c>
      <c r="O68" t="s">
        <v>48</v>
      </c>
      <c r="P68" t="s">
        <v>68</v>
      </c>
      <c r="Q68">
        <v>4</v>
      </c>
      <c r="R68">
        <v>1941</v>
      </c>
      <c r="S68">
        <v>1950</v>
      </c>
      <c r="T68" t="s">
        <v>50</v>
      </c>
      <c r="U68" t="s">
        <v>51</v>
      </c>
      <c r="V68" t="s">
        <v>76</v>
      </c>
      <c r="W68" t="s">
        <v>55</v>
      </c>
      <c r="X68" t="s">
        <v>70</v>
      </c>
      <c r="Y68" t="s">
        <v>55</v>
      </c>
      <c r="Z68" t="s">
        <v>57</v>
      </c>
      <c r="AA68">
        <v>788</v>
      </c>
      <c r="AB68" t="str">
        <f t="shared" si="4"/>
        <v>0-1000</v>
      </c>
      <c r="AC68" t="s">
        <v>55</v>
      </c>
      <c r="AD68" t="s">
        <v>60</v>
      </c>
      <c r="AE68">
        <v>788</v>
      </c>
      <c r="AF68">
        <f t="shared" si="5"/>
        <v>1</v>
      </c>
      <c r="AG68">
        <f t="shared" si="6"/>
        <v>2</v>
      </c>
      <c r="AH68">
        <v>2</v>
      </c>
      <c r="AI68">
        <v>1</v>
      </c>
      <c r="AJ68" t="s">
        <v>55</v>
      </c>
      <c r="AK68" t="str">
        <f t="shared" si="7"/>
        <v>1TA</v>
      </c>
      <c r="AL68">
        <v>4</v>
      </c>
      <c r="AM68">
        <v>2</v>
      </c>
      <c r="AN68" t="s">
        <v>55</v>
      </c>
      <c r="AO68" t="s">
        <v>41</v>
      </c>
      <c r="AP68" t="s">
        <v>41</v>
      </c>
      <c r="AQ68">
        <v>0</v>
      </c>
      <c r="AR68">
        <v>0</v>
      </c>
      <c r="AS68" t="s">
        <v>41</v>
      </c>
      <c r="AT68" t="s">
        <v>60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108</v>
      </c>
      <c r="BA68">
        <v>4</v>
      </c>
      <c r="BB68">
        <v>2006</v>
      </c>
      <c r="BC68" t="s">
        <v>63</v>
      </c>
      <c r="BD68" t="s">
        <v>79</v>
      </c>
      <c r="BE68">
        <v>100000</v>
      </c>
    </row>
    <row r="69" spans="1:57" x14ac:dyDescent="0.3">
      <c r="A69">
        <v>885</v>
      </c>
      <c r="B69">
        <v>20</v>
      </c>
      <c r="C69" t="s">
        <v>221</v>
      </c>
      <c r="D69">
        <v>65</v>
      </c>
      <c r="E69">
        <v>7150</v>
      </c>
      <c r="F69" t="s">
        <v>40</v>
      </c>
      <c r="G69" t="s">
        <v>42</v>
      </c>
      <c r="H69" t="s">
        <v>43</v>
      </c>
      <c r="I69" t="s">
        <v>44</v>
      </c>
      <c r="J69" t="s">
        <v>45</v>
      </c>
      <c r="K69" t="s">
        <v>107</v>
      </c>
      <c r="L69" t="str">
        <f>VLOOKUP($K69,[1]Zipcodes_neighbourhood!$A$2:$C$27,2,FALSE)</f>
        <v>NorthAmes</v>
      </c>
      <c r="M69">
        <f>VLOOKUP($K69,[1]Zipcodes_neighbourhood!$A$2:$C$27,3,FALSE)</f>
        <v>50010</v>
      </c>
      <c r="N69" t="s">
        <v>47</v>
      </c>
      <c r="O69" t="s">
        <v>48</v>
      </c>
      <c r="P69" t="s">
        <v>68</v>
      </c>
      <c r="Q69">
        <v>5</v>
      </c>
      <c r="R69">
        <v>1967</v>
      </c>
      <c r="S69">
        <v>1967</v>
      </c>
      <c r="T69" t="s">
        <v>50</v>
      </c>
      <c r="U69" t="s">
        <v>51</v>
      </c>
      <c r="V69" t="s">
        <v>91</v>
      </c>
      <c r="W69" t="s">
        <v>55</v>
      </c>
      <c r="X69" t="s">
        <v>70</v>
      </c>
      <c r="Y69" t="s">
        <v>55</v>
      </c>
      <c r="Z69" t="s">
        <v>57</v>
      </c>
      <c r="AA69">
        <v>892</v>
      </c>
      <c r="AB69" t="str">
        <f t="shared" si="4"/>
        <v>0-1000</v>
      </c>
      <c r="AC69" t="s">
        <v>55</v>
      </c>
      <c r="AD69" t="s">
        <v>60</v>
      </c>
      <c r="AE69">
        <v>892</v>
      </c>
      <c r="AF69">
        <f t="shared" si="5"/>
        <v>1</v>
      </c>
      <c r="AG69">
        <f t="shared" si="6"/>
        <v>2</v>
      </c>
      <c r="AH69">
        <v>3</v>
      </c>
      <c r="AI69">
        <v>1</v>
      </c>
      <c r="AJ69" t="s">
        <v>55</v>
      </c>
      <c r="AK69" t="str">
        <f t="shared" si="7"/>
        <v>1TA</v>
      </c>
      <c r="AL69">
        <v>5</v>
      </c>
      <c r="AM69">
        <v>0</v>
      </c>
      <c r="AN69" t="s">
        <v>41</v>
      </c>
      <c r="AO69" t="s">
        <v>61</v>
      </c>
      <c r="AP69" t="s">
        <v>62</v>
      </c>
      <c r="AQ69">
        <v>1</v>
      </c>
      <c r="AR69">
        <v>288</v>
      </c>
      <c r="AS69" t="s">
        <v>55</v>
      </c>
      <c r="AT69" t="s">
        <v>60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108</v>
      </c>
      <c r="BA69">
        <v>7</v>
      </c>
      <c r="BB69">
        <v>2009</v>
      </c>
      <c r="BC69" t="s">
        <v>63</v>
      </c>
      <c r="BD69" t="s">
        <v>64</v>
      </c>
      <c r="BE69">
        <v>100000</v>
      </c>
    </row>
    <row r="70" spans="1:57" x14ac:dyDescent="0.3">
      <c r="A70">
        <v>69</v>
      </c>
      <c r="B70">
        <v>30</v>
      </c>
      <c r="C70" t="s">
        <v>222</v>
      </c>
      <c r="D70">
        <v>47</v>
      </c>
      <c r="E70">
        <v>4608</v>
      </c>
      <c r="F70" t="s">
        <v>40</v>
      </c>
      <c r="G70" t="s">
        <v>42</v>
      </c>
      <c r="H70" t="s">
        <v>43</v>
      </c>
      <c r="I70" t="s">
        <v>44</v>
      </c>
      <c r="J70" t="s">
        <v>73</v>
      </c>
      <c r="K70" t="s">
        <v>92</v>
      </c>
      <c r="L70" t="str">
        <f>VLOOKUP($K70,[1]Zipcodes_neighbourhood!$A$2:$C$27,2,FALSE)</f>
        <v>Old Town</v>
      </c>
      <c r="M70">
        <f>VLOOKUP($K70,[1]Zipcodes_neighbourhood!$A$2:$C$27,3,FALSE)</f>
        <v>51351</v>
      </c>
      <c r="N70" t="s">
        <v>93</v>
      </c>
      <c r="O70" t="s">
        <v>48</v>
      </c>
      <c r="P70" t="s">
        <v>68</v>
      </c>
      <c r="Q70">
        <v>4</v>
      </c>
      <c r="R70">
        <v>1945</v>
      </c>
      <c r="S70">
        <v>1950</v>
      </c>
      <c r="T70" t="s">
        <v>50</v>
      </c>
      <c r="U70" t="s">
        <v>51</v>
      </c>
      <c r="V70" t="s">
        <v>69</v>
      </c>
      <c r="W70" t="s">
        <v>55</v>
      </c>
      <c r="X70" t="s">
        <v>70</v>
      </c>
      <c r="Y70" t="s">
        <v>55</v>
      </c>
      <c r="Z70" t="s">
        <v>57</v>
      </c>
      <c r="AA70">
        <v>747</v>
      </c>
      <c r="AB70" t="str">
        <f t="shared" si="4"/>
        <v>0-1000</v>
      </c>
      <c r="AC70" t="s">
        <v>55</v>
      </c>
      <c r="AD70" t="s">
        <v>60</v>
      </c>
      <c r="AE70">
        <v>747</v>
      </c>
      <c r="AF70">
        <f t="shared" si="5"/>
        <v>0</v>
      </c>
      <c r="AG70">
        <f t="shared" si="6"/>
        <v>1</v>
      </c>
      <c r="AH70">
        <v>2</v>
      </c>
      <c r="AI70">
        <v>1</v>
      </c>
      <c r="AJ70" t="s">
        <v>55</v>
      </c>
      <c r="AK70" t="str">
        <f t="shared" si="7"/>
        <v>1TA</v>
      </c>
      <c r="AL70">
        <v>4</v>
      </c>
      <c r="AM70">
        <v>0</v>
      </c>
      <c r="AN70" t="s">
        <v>41</v>
      </c>
      <c r="AO70" t="s">
        <v>61</v>
      </c>
      <c r="AP70" t="s">
        <v>58</v>
      </c>
      <c r="AQ70">
        <v>1</v>
      </c>
      <c r="AR70">
        <v>220</v>
      </c>
      <c r="AS70" t="s">
        <v>55</v>
      </c>
      <c r="AT70" t="s">
        <v>60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41</v>
      </c>
      <c r="BA70">
        <v>6</v>
      </c>
      <c r="BB70">
        <v>2010</v>
      </c>
      <c r="BC70" t="s">
        <v>63</v>
      </c>
      <c r="BD70" t="s">
        <v>64</v>
      </c>
      <c r="BE70">
        <v>80000</v>
      </c>
    </row>
    <row r="71" spans="1:57" x14ac:dyDescent="0.3">
      <c r="A71">
        <v>1012</v>
      </c>
      <c r="B71">
        <v>90</v>
      </c>
      <c r="C71" t="s">
        <v>221</v>
      </c>
      <c r="D71">
        <v>75</v>
      </c>
      <c r="E71">
        <v>9825</v>
      </c>
      <c r="F71" t="s">
        <v>40</v>
      </c>
      <c r="G71" t="s">
        <v>42</v>
      </c>
      <c r="H71" t="s">
        <v>43</v>
      </c>
      <c r="I71" t="s">
        <v>44</v>
      </c>
      <c r="J71" t="s">
        <v>45</v>
      </c>
      <c r="K71" t="s">
        <v>126</v>
      </c>
      <c r="L71" t="str">
        <f>VLOOKUP($K71,[1]Zipcodes_neighbourhood!$A$2:$C$27,2,FALSE)</f>
        <v>Edwards</v>
      </c>
      <c r="M71">
        <f>VLOOKUP($K71,[1]Zipcodes_neighbourhood!$A$2:$C$27,3,FALSE)</f>
        <v>50014</v>
      </c>
      <c r="N71" t="s">
        <v>47</v>
      </c>
      <c r="O71" t="s">
        <v>111</v>
      </c>
      <c r="P71" t="s">
        <v>68</v>
      </c>
      <c r="Q71">
        <v>5</v>
      </c>
      <c r="R71">
        <v>1965</v>
      </c>
      <c r="S71">
        <v>1965</v>
      </c>
      <c r="T71" t="s">
        <v>99</v>
      </c>
      <c r="U71" t="s">
        <v>51</v>
      </c>
      <c r="V71" t="s">
        <v>168</v>
      </c>
      <c r="W71" t="s">
        <v>55</v>
      </c>
      <c r="X71" t="s">
        <v>70</v>
      </c>
      <c r="Y71" t="s">
        <v>41</v>
      </c>
      <c r="Z71" t="s">
        <v>41</v>
      </c>
      <c r="AA71">
        <v>0</v>
      </c>
      <c r="AB71" t="str">
        <f t="shared" si="4"/>
        <v>0-1000</v>
      </c>
      <c r="AC71" t="s">
        <v>55</v>
      </c>
      <c r="AD71" t="s">
        <v>120</v>
      </c>
      <c r="AE71">
        <v>1664</v>
      </c>
      <c r="AF71">
        <f t="shared" si="5"/>
        <v>0</v>
      </c>
      <c r="AG71">
        <f t="shared" si="6"/>
        <v>2</v>
      </c>
      <c r="AH71">
        <v>4</v>
      </c>
      <c r="AI71">
        <v>2</v>
      </c>
      <c r="AJ71" t="s">
        <v>55</v>
      </c>
      <c r="AK71" t="str">
        <f t="shared" si="7"/>
        <v>2TA</v>
      </c>
      <c r="AL71">
        <v>8</v>
      </c>
      <c r="AM71">
        <v>0</v>
      </c>
      <c r="AN71" t="s">
        <v>41</v>
      </c>
      <c r="AO71" t="s">
        <v>41</v>
      </c>
      <c r="AP71" t="s">
        <v>41</v>
      </c>
      <c r="AQ71">
        <v>0</v>
      </c>
      <c r="AR71">
        <v>0</v>
      </c>
      <c r="AS71" t="s">
        <v>41</v>
      </c>
      <c r="AT71" t="s">
        <v>60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41</v>
      </c>
      <c r="BA71">
        <v>5</v>
      </c>
      <c r="BB71">
        <v>2010</v>
      </c>
      <c r="BC71" t="s">
        <v>63</v>
      </c>
      <c r="BD71" t="s">
        <v>64</v>
      </c>
      <c r="BE71">
        <v>100000</v>
      </c>
    </row>
    <row r="72" spans="1:57" x14ac:dyDescent="0.3">
      <c r="A72">
        <v>1333</v>
      </c>
      <c r="B72">
        <v>20</v>
      </c>
      <c r="C72" t="s">
        <v>221</v>
      </c>
      <c r="D72">
        <v>67</v>
      </c>
      <c r="E72">
        <v>8877</v>
      </c>
      <c r="F72" t="s">
        <v>40</v>
      </c>
      <c r="G72" t="s">
        <v>42</v>
      </c>
      <c r="H72" t="s">
        <v>43</v>
      </c>
      <c r="I72" t="s">
        <v>44</v>
      </c>
      <c r="J72" t="s">
        <v>45</v>
      </c>
      <c r="K72" t="s">
        <v>126</v>
      </c>
      <c r="L72" t="str">
        <f>VLOOKUP($K72,[1]Zipcodes_neighbourhood!$A$2:$C$27,2,FALSE)</f>
        <v>Edwards</v>
      </c>
      <c r="M72">
        <f>VLOOKUP($K72,[1]Zipcodes_neighbourhood!$A$2:$C$27,3,FALSE)</f>
        <v>50014</v>
      </c>
      <c r="N72" t="s">
        <v>47</v>
      </c>
      <c r="O72" t="s">
        <v>48</v>
      </c>
      <c r="P72" t="s">
        <v>68</v>
      </c>
      <c r="Q72">
        <v>4</v>
      </c>
      <c r="R72">
        <v>1938</v>
      </c>
      <c r="S72">
        <v>1958</v>
      </c>
      <c r="T72" t="s">
        <v>50</v>
      </c>
      <c r="U72" t="s">
        <v>51</v>
      </c>
      <c r="V72" t="s">
        <v>69</v>
      </c>
      <c r="W72" t="s">
        <v>55</v>
      </c>
      <c r="X72" t="s">
        <v>70</v>
      </c>
      <c r="Y72" t="s">
        <v>55</v>
      </c>
      <c r="Z72" t="s">
        <v>72</v>
      </c>
      <c r="AA72">
        <v>816</v>
      </c>
      <c r="AB72" t="str">
        <f t="shared" si="4"/>
        <v>0-1000</v>
      </c>
      <c r="AC72" t="s">
        <v>59</v>
      </c>
      <c r="AD72" t="s">
        <v>60</v>
      </c>
      <c r="AE72">
        <v>816</v>
      </c>
      <c r="AF72">
        <f t="shared" si="5"/>
        <v>1</v>
      </c>
      <c r="AG72">
        <f t="shared" si="6"/>
        <v>2</v>
      </c>
      <c r="AH72">
        <v>2</v>
      </c>
      <c r="AI72">
        <v>1</v>
      </c>
      <c r="AJ72" t="s">
        <v>55</v>
      </c>
      <c r="AK72" t="str">
        <f t="shared" si="7"/>
        <v>1TA</v>
      </c>
      <c r="AL72">
        <v>3</v>
      </c>
      <c r="AM72">
        <v>1</v>
      </c>
      <c r="AN72" t="s">
        <v>54</v>
      </c>
      <c r="AO72" t="s">
        <v>78</v>
      </c>
      <c r="AP72" t="s">
        <v>58</v>
      </c>
      <c r="AQ72">
        <v>1</v>
      </c>
      <c r="AR72">
        <v>288</v>
      </c>
      <c r="AS72" t="s">
        <v>94</v>
      </c>
      <c r="AT72" t="s">
        <v>60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41</v>
      </c>
      <c r="BA72">
        <v>5</v>
      </c>
      <c r="BB72">
        <v>2009</v>
      </c>
      <c r="BC72" t="s">
        <v>63</v>
      </c>
      <c r="BD72" t="s">
        <v>64</v>
      </c>
      <c r="BE72">
        <v>100000</v>
      </c>
    </row>
    <row r="73" spans="1:57" x14ac:dyDescent="0.3">
      <c r="A73">
        <v>1233</v>
      </c>
      <c r="B73">
        <v>90</v>
      </c>
      <c r="C73" t="s">
        <v>221</v>
      </c>
      <c r="D73">
        <v>70</v>
      </c>
      <c r="E73">
        <v>9842</v>
      </c>
      <c r="F73" t="s">
        <v>40</v>
      </c>
      <c r="G73" t="s">
        <v>42</v>
      </c>
      <c r="H73" t="s">
        <v>43</v>
      </c>
      <c r="I73" t="s">
        <v>44</v>
      </c>
      <c r="J73" t="s">
        <v>65</v>
      </c>
      <c r="K73" t="s">
        <v>107</v>
      </c>
      <c r="L73" t="str">
        <f>VLOOKUP($K73,[1]Zipcodes_neighbourhood!$A$2:$C$27,2,FALSE)</f>
        <v>NorthAmes</v>
      </c>
      <c r="M73">
        <f>VLOOKUP($K73,[1]Zipcodes_neighbourhood!$A$2:$C$27,3,FALSE)</f>
        <v>50010</v>
      </c>
      <c r="N73" t="s">
        <v>47</v>
      </c>
      <c r="O73" t="s">
        <v>111</v>
      </c>
      <c r="P73" t="s">
        <v>68</v>
      </c>
      <c r="Q73">
        <v>4</v>
      </c>
      <c r="R73">
        <v>1962</v>
      </c>
      <c r="S73">
        <v>1962</v>
      </c>
      <c r="T73" t="s">
        <v>50</v>
      </c>
      <c r="U73" t="s">
        <v>51</v>
      </c>
      <c r="V73" t="s">
        <v>91</v>
      </c>
      <c r="W73" t="s">
        <v>55</v>
      </c>
      <c r="X73" t="s">
        <v>112</v>
      </c>
      <c r="Y73" t="s">
        <v>41</v>
      </c>
      <c r="Z73" t="s">
        <v>41</v>
      </c>
      <c r="AA73">
        <v>0</v>
      </c>
      <c r="AB73" t="str">
        <f t="shared" si="4"/>
        <v>0-1000</v>
      </c>
      <c r="AC73" t="s">
        <v>55</v>
      </c>
      <c r="AD73" t="s">
        <v>60</v>
      </c>
      <c r="AE73">
        <v>1224</v>
      </c>
      <c r="AF73">
        <f t="shared" si="5"/>
        <v>1</v>
      </c>
      <c r="AG73">
        <f t="shared" si="6"/>
        <v>1</v>
      </c>
      <c r="AH73">
        <v>2</v>
      </c>
      <c r="AI73">
        <v>2</v>
      </c>
      <c r="AJ73" t="s">
        <v>55</v>
      </c>
      <c r="AK73" t="str">
        <f t="shared" si="7"/>
        <v>2TA</v>
      </c>
      <c r="AL73">
        <v>6</v>
      </c>
      <c r="AM73">
        <v>0</v>
      </c>
      <c r="AN73" t="s">
        <v>41</v>
      </c>
      <c r="AO73" t="s">
        <v>113</v>
      </c>
      <c r="AP73" t="s">
        <v>58</v>
      </c>
      <c r="AQ73">
        <v>2</v>
      </c>
      <c r="AR73">
        <v>462</v>
      </c>
      <c r="AS73" t="s">
        <v>55</v>
      </c>
      <c r="AT73" t="s">
        <v>60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41</v>
      </c>
      <c r="BA73">
        <v>3</v>
      </c>
      <c r="BB73">
        <v>2007</v>
      </c>
      <c r="BC73" t="s">
        <v>63</v>
      </c>
      <c r="BD73" t="s">
        <v>64</v>
      </c>
      <c r="BE73">
        <v>101800</v>
      </c>
    </row>
    <row r="74" spans="1:57" x14ac:dyDescent="0.3">
      <c r="A74">
        <v>772</v>
      </c>
      <c r="B74">
        <v>20</v>
      </c>
      <c r="C74" t="s">
        <v>221</v>
      </c>
      <c r="D74">
        <v>67</v>
      </c>
      <c r="E74">
        <v>8877</v>
      </c>
      <c r="F74" t="s">
        <v>40</v>
      </c>
      <c r="G74" t="s">
        <v>42</v>
      </c>
      <c r="H74" t="s">
        <v>43</v>
      </c>
      <c r="I74" t="s">
        <v>44</v>
      </c>
      <c r="J74" t="s">
        <v>45</v>
      </c>
      <c r="K74" t="s">
        <v>126</v>
      </c>
      <c r="L74" t="str">
        <f>VLOOKUP($K74,[1]Zipcodes_neighbourhood!$A$2:$C$27,2,FALSE)</f>
        <v>Edwards</v>
      </c>
      <c r="M74">
        <f>VLOOKUP($K74,[1]Zipcodes_neighbourhood!$A$2:$C$27,3,FALSE)</f>
        <v>50014</v>
      </c>
      <c r="N74" t="s">
        <v>47</v>
      </c>
      <c r="O74" t="s">
        <v>48</v>
      </c>
      <c r="P74" t="s">
        <v>68</v>
      </c>
      <c r="Q74">
        <v>4</v>
      </c>
      <c r="R74">
        <v>1951</v>
      </c>
      <c r="S74">
        <v>1951</v>
      </c>
      <c r="T74" t="s">
        <v>50</v>
      </c>
      <c r="U74" t="s">
        <v>51</v>
      </c>
      <c r="V74" t="s">
        <v>75</v>
      </c>
      <c r="W74" t="s">
        <v>55</v>
      </c>
      <c r="X74" t="s">
        <v>70</v>
      </c>
      <c r="Y74" t="s">
        <v>94</v>
      </c>
      <c r="Z74" t="s">
        <v>57</v>
      </c>
      <c r="AA74">
        <v>836</v>
      </c>
      <c r="AB74" t="str">
        <f t="shared" si="4"/>
        <v>0-1000</v>
      </c>
      <c r="AC74" t="s">
        <v>55</v>
      </c>
      <c r="AD74" t="s">
        <v>60</v>
      </c>
      <c r="AE74">
        <v>1220</v>
      </c>
      <c r="AF74">
        <f t="shared" si="5"/>
        <v>0</v>
      </c>
      <c r="AG74">
        <f t="shared" si="6"/>
        <v>2.2999999999999998</v>
      </c>
      <c r="AH74">
        <v>2</v>
      </c>
      <c r="AI74">
        <v>1</v>
      </c>
      <c r="AJ74" t="s">
        <v>55</v>
      </c>
      <c r="AK74" t="str">
        <f t="shared" si="7"/>
        <v>1TA</v>
      </c>
      <c r="AL74">
        <v>6</v>
      </c>
      <c r="AM74">
        <v>0</v>
      </c>
      <c r="AN74" t="s">
        <v>41</v>
      </c>
      <c r="AO74" t="s">
        <v>78</v>
      </c>
      <c r="AP74" t="s">
        <v>58</v>
      </c>
      <c r="AQ74">
        <v>2</v>
      </c>
      <c r="AR74">
        <v>396</v>
      </c>
      <c r="AS74" t="s">
        <v>55</v>
      </c>
      <c r="AT74" t="s">
        <v>60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41</v>
      </c>
      <c r="BA74">
        <v>4</v>
      </c>
      <c r="BB74">
        <v>2006</v>
      </c>
      <c r="BC74" t="s">
        <v>116</v>
      </c>
      <c r="BD74" t="s">
        <v>64</v>
      </c>
      <c r="BE74">
        <v>102000</v>
      </c>
    </row>
    <row r="75" spans="1:57" x14ac:dyDescent="0.3">
      <c r="A75">
        <v>1010</v>
      </c>
      <c r="B75">
        <v>50</v>
      </c>
      <c r="C75" t="s">
        <v>221</v>
      </c>
      <c r="D75">
        <v>60</v>
      </c>
      <c r="E75">
        <v>6000</v>
      </c>
      <c r="F75" t="s">
        <v>40</v>
      </c>
      <c r="G75" t="s">
        <v>42</v>
      </c>
      <c r="H75" t="s">
        <v>43</v>
      </c>
      <c r="I75" t="s">
        <v>44</v>
      </c>
      <c r="J75" t="s">
        <v>45</v>
      </c>
      <c r="K75" t="s">
        <v>164</v>
      </c>
      <c r="L75" t="str">
        <f>VLOOKUP($K75,[1]Zipcodes_neighbourhood!$A$2:$C$27,2,FALSE)</f>
        <v>South&amp;West of Iowa State University</v>
      </c>
      <c r="M75">
        <f>VLOOKUP($K75,[1]Zipcodes_neighbourhood!$A$2:$C$27,3,FALSE)</f>
        <v>50011</v>
      </c>
      <c r="N75" t="s">
        <v>47</v>
      </c>
      <c r="O75" t="s">
        <v>48</v>
      </c>
      <c r="P75" t="s">
        <v>83</v>
      </c>
      <c r="Q75">
        <v>5</v>
      </c>
      <c r="R75">
        <v>1926</v>
      </c>
      <c r="S75">
        <v>1950</v>
      </c>
      <c r="T75" t="s">
        <v>50</v>
      </c>
      <c r="U75" t="s">
        <v>51</v>
      </c>
      <c r="V75" t="s">
        <v>75</v>
      </c>
      <c r="W75" t="s">
        <v>55</v>
      </c>
      <c r="X75" t="s">
        <v>77</v>
      </c>
      <c r="Y75" t="s">
        <v>55</v>
      </c>
      <c r="Z75" t="s">
        <v>57</v>
      </c>
      <c r="AA75">
        <v>1008</v>
      </c>
      <c r="AB75" t="str">
        <f t="shared" si="4"/>
        <v>1001-2000</v>
      </c>
      <c r="AC75" t="s">
        <v>59</v>
      </c>
      <c r="AD75" t="s">
        <v>60</v>
      </c>
      <c r="AE75">
        <v>1522</v>
      </c>
      <c r="AF75">
        <f t="shared" si="5"/>
        <v>1</v>
      </c>
      <c r="AG75">
        <f t="shared" si="6"/>
        <v>1</v>
      </c>
      <c r="AH75">
        <v>4</v>
      </c>
      <c r="AI75">
        <v>1</v>
      </c>
      <c r="AJ75" t="s">
        <v>55</v>
      </c>
      <c r="AK75" t="str">
        <f t="shared" si="7"/>
        <v>1TA</v>
      </c>
      <c r="AL75">
        <v>7</v>
      </c>
      <c r="AM75">
        <v>0</v>
      </c>
      <c r="AN75" t="s">
        <v>41</v>
      </c>
      <c r="AO75" t="s">
        <v>41</v>
      </c>
      <c r="AP75" t="s">
        <v>41</v>
      </c>
      <c r="AQ75">
        <v>0</v>
      </c>
      <c r="AR75">
        <v>0</v>
      </c>
      <c r="AS75" t="s">
        <v>41</v>
      </c>
      <c r="AT75" t="s">
        <v>130</v>
      </c>
      <c r="AU75">
        <v>0</v>
      </c>
      <c r="AV75">
        <v>0</v>
      </c>
      <c r="AW75">
        <v>138</v>
      </c>
      <c r="AX75">
        <v>0</v>
      </c>
      <c r="AY75">
        <v>0</v>
      </c>
      <c r="AZ75" t="s">
        <v>41</v>
      </c>
      <c r="BA75">
        <v>6</v>
      </c>
      <c r="BB75">
        <v>2006</v>
      </c>
      <c r="BC75" t="s">
        <v>63</v>
      </c>
      <c r="BD75" t="s">
        <v>64</v>
      </c>
      <c r="BE75">
        <v>102000</v>
      </c>
    </row>
    <row r="76" spans="1:57" x14ac:dyDescent="0.3">
      <c r="A76">
        <v>75</v>
      </c>
      <c r="B76">
        <v>50</v>
      </c>
      <c r="C76" t="s">
        <v>222</v>
      </c>
      <c r="D76">
        <v>60</v>
      </c>
      <c r="E76">
        <v>5790</v>
      </c>
      <c r="F76" t="s">
        <v>40</v>
      </c>
      <c r="G76" t="s">
        <v>42</v>
      </c>
      <c r="H76" t="s">
        <v>43</v>
      </c>
      <c r="I76" t="s">
        <v>44</v>
      </c>
      <c r="J76" t="s">
        <v>73</v>
      </c>
      <c r="K76" t="s">
        <v>92</v>
      </c>
      <c r="L76" t="str">
        <f>VLOOKUP($K76,[1]Zipcodes_neighbourhood!$A$2:$C$27,2,FALSE)</f>
        <v>Old Town</v>
      </c>
      <c r="M76">
        <f>VLOOKUP($K76,[1]Zipcodes_neighbourhood!$A$2:$C$27,3,FALSE)</f>
        <v>51351</v>
      </c>
      <c r="N76" t="s">
        <v>47</v>
      </c>
      <c r="O76" t="s">
        <v>48</v>
      </c>
      <c r="P76" t="s">
        <v>49</v>
      </c>
      <c r="Q76">
        <v>3</v>
      </c>
      <c r="R76">
        <v>1915</v>
      </c>
      <c r="S76">
        <v>1950</v>
      </c>
      <c r="T76" t="s">
        <v>125</v>
      </c>
      <c r="U76" t="s">
        <v>51</v>
      </c>
      <c r="V76" t="s">
        <v>52</v>
      </c>
      <c r="W76" t="s">
        <v>54</v>
      </c>
      <c r="X76" t="s">
        <v>70</v>
      </c>
      <c r="Y76" t="s">
        <v>94</v>
      </c>
      <c r="Z76" t="s">
        <v>57</v>
      </c>
      <c r="AA76">
        <v>840</v>
      </c>
      <c r="AB76" t="str">
        <f t="shared" si="4"/>
        <v>0-1000</v>
      </c>
      <c r="AC76" t="s">
        <v>54</v>
      </c>
      <c r="AD76" t="s">
        <v>120</v>
      </c>
      <c r="AE76">
        <v>1605</v>
      </c>
      <c r="AF76">
        <f t="shared" si="5"/>
        <v>0</v>
      </c>
      <c r="AG76">
        <f t="shared" si="6"/>
        <v>2</v>
      </c>
      <c r="AH76">
        <v>3</v>
      </c>
      <c r="AI76">
        <v>2</v>
      </c>
      <c r="AJ76" t="s">
        <v>55</v>
      </c>
      <c r="AK76" t="str">
        <f t="shared" si="7"/>
        <v>2TA</v>
      </c>
      <c r="AL76">
        <v>8</v>
      </c>
      <c r="AM76">
        <v>0</v>
      </c>
      <c r="AN76" t="s">
        <v>41</v>
      </c>
      <c r="AO76" t="s">
        <v>78</v>
      </c>
      <c r="AP76" t="s">
        <v>58</v>
      </c>
      <c r="AQ76">
        <v>1</v>
      </c>
      <c r="AR76">
        <v>379</v>
      </c>
      <c r="AS76" t="s">
        <v>55</v>
      </c>
      <c r="AT76" t="s">
        <v>60</v>
      </c>
      <c r="AU76">
        <v>0</v>
      </c>
      <c r="AV76">
        <v>0</v>
      </c>
      <c r="AW76">
        <v>202</v>
      </c>
      <c r="AX76">
        <v>0</v>
      </c>
      <c r="AY76">
        <v>0</v>
      </c>
      <c r="AZ76" t="s">
        <v>41</v>
      </c>
      <c r="BA76">
        <v>5</v>
      </c>
      <c r="BB76">
        <v>2010</v>
      </c>
      <c r="BC76" t="s">
        <v>63</v>
      </c>
      <c r="BD76" t="s">
        <v>64</v>
      </c>
      <c r="BE76">
        <v>107400</v>
      </c>
    </row>
    <row r="77" spans="1:57" x14ac:dyDescent="0.3">
      <c r="A77">
        <v>76</v>
      </c>
      <c r="B77">
        <v>180</v>
      </c>
      <c r="C77" t="s">
        <v>222</v>
      </c>
      <c r="D77">
        <v>21</v>
      </c>
      <c r="E77">
        <v>1596</v>
      </c>
      <c r="F77" t="s">
        <v>40</v>
      </c>
      <c r="G77" t="s">
        <v>42</v>
      </c>
      <c r="H77" t="s">
        <v>43</v>
      </c>
      <c r="I77" t="s">
        <v>44</v>
      </c>
      <c r="J77" t="s">
        <v>45</v>
      </c>
      <c r="K77" t="s">
        <v>121</v>
      </c>
      <c r="L77" t="str">
        <f>VLOOKUP($K77,[1]Zipcodes_neighbourhood!$A$2:$C$27,2,FALSE)</f>
        <v>Meadow village</v>
      </c>
      <c r="M77">
        <f>VLOOKUP($K77,[1]Zipcodes_neighbourhood!$A$2:$C$27,3,FALSE)</f>
        <v>50125</v>
      </c>
      <c r="N77" t="s">
        <v>47</v>
      </c>
      <c r="O77" t="s">
        <v>136</v>
      </c>
      <c r="P77" t="s">
        <v>135</v>
      </c>
      <c r="Q77">
        <v>4</v>
      </c>
      <c r="R77">
        <v>1973</v>
      </c>
      <c r="S77">
        <v>1973</v>
      </c>
      <c r="T77" t="s">
        <v>50</v>
      </c>
      <c r="U77" t="s">
        <v>51</v>
      </c>
      <c r="V77" t="s">
        <v>123</v>
      </c>
      <c r="W77" t="s">
        <v>55</v>
      </c>
      <c r="X77" t="s">
        <v>70</v>
      </c>
      <c r="Y77" t="s">
        <v>54</v>
      </c>
      <c r="Z77" t="s">
        <v>54</v>
      </c>
      <c r="AA77">
        <v>462</v>
      </c>
      <c r="AB77" t="str">
        <f t="shared" si="4"/>
        <v>0-1000</v>
      </c>
      <c r="AC77" t="s">
        <v>55</v>
      </c>
      <c r="AD77" t="s">
        <v>60</v>
      </c>
      <c r="AE77">
        <v>988</v>
      </c>
      <c r="AF77">
        <f t="shared" si="5"/>
        <v>1</v>
      </c>
      <c r="AG77">
        <f t="shared" si="6"/>
        <v>1</v>
      </c>
      <c r="AH77">
        <v>2</v>
      </c>
      <c r="AI77">
        <v>1</v>
      </c>
      <c r="AJ77" t="s">
        <v>55</v>
      </c>
      <c r="AK77" t="str">
        <f t="shared" si="7"/>
        <v>1TA</v>
      </c>
      <c r="AL77">
        <v>5</v>
      </c>
      <c r="AM77">
        <v>0</v>
      </c>
      <c r="AN77" t="s">
        <v>41</v>
      </c>
      <c r="AO77" t="s">
        <v>101</v>
      </c>
      <c r="AP77" t="s">
        <v>58</v>
      </c>
      <c r="AQ77">
        <v>1</v>
      </c>
      <c r="AR77">
        <v>297</v>
      </c>
      <c r="AS77" t="s">
        <v>55</v>
      </c>
      <c r="AT77" t="s">
        <v>60</v>
      </c>
      <c r="AU77">
        <v>120</v>
      </c>
      <c r="AV77">
        <v>101</v>
      </c>
      <c r="AW77">
        <v>0</v>
      </c>
      <c r="AX77">
        <v>0</v>
      </c>
      <c r="AY77">
        <v>0</v>
      </c>
      <c r="AZ77" t="s">
        <v>108</v>
      </c>
      <c r="BA77">
        <v>11</v>
      </c>
      <c r="BB77">
        <v>2009</v>
      </c>
      <c r="BC77" t="s">
        <v>63</v>
      </c>
      <c r="BD77" t="s">
        <v>64</v>
      </c>
      <c r="BE77">
        <v>91000</v>
      </c>
    </row>
    <row r="78" spans="1:57" x14ac:dyDescent="0.3">
      <c r="A78">
        <v>164</v>
      </c>
      <c r="B78">
        <v>45</v>
      </c>
      <c r="C78" t="s">
        <v>221</v>
      </c>
      <c r="D78">
        <v>55</v>
      </c>
      <c r="E78">
        <v>5500</v>
      </c>
      <c r="F78" t="s">
        <v>40</v>
      </c>
      <c r="G78" t="s">
        <v>42</v>
      </c>
      <c r="H78" t="s">
        <v>43</v>
      </c>
      <c r="I78" t="s">
        <v>44</v>
      </c>
      <c r="J78" t="s">
        <v>45</v>
      </c>
      <c r="K78" t="s">
        <v>92</v>
      </c>
      <c r="L78" t="str">
        <f>VLOOKUP($K78,[1]Zipcodes_neighbourhood!$A$2:$C$27,2,FALSE)</f>
        <v>Old Town</v>
      </c>
      <c r="M78">
        <f>VLOOKUP($K78,[1]Zipcodes_neighbourhood!$A$2:$C$27,3,FALSE)</f>
        <v>51351</v>
      </c>
      <c r="N78" t="s">
        <v>47</v>
      </c>
      <c r="O78" t="s">
        <v>48</v>
      </c>
      <c r="P78" t="s">
        <v>97</v>
      </c>
      <c r="Q78">
        <v>4</v>
      </c>
      <c r="R78">
        <v>1956</v>
      </c>
      <c r="S78">
        <v>1956</v>
      </c>
      <c r="T78" t="s">
        <v>50</v>
      </c>
      <c r="U78" t="s">
        <v>51</v>
      </c>
      <c r="V78" t="s">
        <v>69</v>
      </c>
      <c r="W78" t="s">
        <v>55</v>
      </c>
      <c r="X78" t="s">
        <v>70</v>
      </c>
      <c r="Y78" t="s">
        <v>55</v>
      </c>
      <c r="Z78" t="s">
        <v>57</v>
      </c>
      <c r="AA78">
        <v>882</v>
      </c>
      <c r="AB78" t="str">
        <f t="shared" si="4"/>
        <v>0-1000</v>
      </c>
      <c r="AC78" t="s">
        <v>59</v>
      </c>
      <c r="AD78" t="s">
        <v>60</v>
      </c>
      <c r="AE78">
        <v>882</v>
      </c>
      <c r="AF78">
        <f t="shared" si="5"/>
        <v>0</v>
      </c>
      <c r="AG78">
        <f t="shared" si="6"/>
        <v>1</v>
      </c>
      <c r="AH78">
        <v>1</v>
      </c>
      <c r="AI78">
        <v>1</v>
      </c>
      <c r="AJ78" t="s">
        <v>55</v>
      </c>
      <c r="AK78" t="str">
        <f t="shared" si="7"/>
        <v>1TA</v>
      </c>
      <c r="AL78">
        <v>4</v>
      </c>
      <c r="AM78">
        <v>0</v>
      </c>
      <c r="AN78" t="s">
        <v>41</v>
      </c>
      <c r="AO78" t="s">
        <v>41</v>
      </c>
      <c r="AP78" t="s">
        <v>41</v>
      </c>
      <c r="AQ78">
        <v>0</v>
      </c>
      <c r="AR78">
        <v>0</v>
      </c>
      <c r="AS78" t="s">
        <v>41</v>
      </c>
      <c r="AT78" t="s">
        <v>60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85</v>
      </c>
      <c r="BA78">
        <v>4</v>
      </c>
      <c r="BB78">
        <v>2007</v>
      </c>
      <c r="BC78" t="s">
        <v>63</v>
      </c>
      <c r="BD78" t="s">
        <v>64</v>
      </c>
      <c r="BE78">
        <v>103200</v>
      </c>
    </row>
    <row r="79" spans="1:57" x14ac:dyDescent="0.3">
      <c r="A79">
        <v>78</v>
      </c>
      <c r="B79">
        <v>50</v>
      </c>
      <c r="C79" t="s">
        <v>222</v>
      </c>
      <c r="D79">
        <v>50</v>
      </c>
      <c r="E79">
        <v>8635</v>
      </c>
      <c r="F79" t="s">
        <v>40</v>
      </c>
      <c r="G79" t="s">
        <v>42</v>
      </c>
      <c r="H79" t="s">
        <v>43</v>
      </c>
      <c r="I79" t="s">
        <v>44</v>
      </c>
      <c r="J79" t="s">
        <v>45</v>
      </c>
      <c r="K79" t="s">
        <v>95</v>
      </c>
      <c r="L79" t="str">
        <f>VLOOKUP($K79,[1]Zipcodes_neighbourhood!$A$2:$C$27,2,FALSE)</f>
        <v>Brookside</v>
      </c>
      <c r="M79">
        <f>VLOOKUP($K79,[1]Zipcodes_neighbourhood!$A$2:$C$27,3,FALSE)</f>
        <v>50613</v>
      </c>
      <c r="N79" t="s">
        <v>47</v>
      </c>
      <c r="O79" t="s">
        <v>48</v>
      </c>
      <c r="P79" t="s">
        <v>83</v>
      </c>
      <c r="Q79">
        <v>5</v>
      </c>
      <c r="R79">
        <v>1948</v>
      </c>
      <c r="S79">
        <v>2001</v>
      </c>
      <c r="T79" t="s">
        <v>50</v>
      </c>
      <c r="U79" t="s">
        <v>51</v>
      </c>
      <c r="V79" t="s">
        <v>75</v>
      </c>
      <c r="W79" t="s">
        <v>55</v>
      </c>
      <c r="X79" t="s">
        <v>70</v>
      </c>
      <c r="Y79" t="s">
        <v>55</v>
      </c>
      <c r="Z79" t="s">
        <v>57</v>
      </c>
      <c r="AA79">
        <v>672</v>
      </c>
      <c r="AB79" t="str">
        <f t="shared" si="4"/>
        <v>0-1000</v>
      </c>
      <c r="AC79" t="s">
        <v>55</v>
      </c>
      <c r="AD79" t="s">
        <v>60</v>
      </c>
      <c r="AE79">
        <v>1285</v>
      </c>
      <c r="AF79">
        <f t="shared" si="5"/>
        <v>1</v>
      </c>
      <c r="AG79">
        <f t="shared" si="6"/>
        <v>1</v>
      </c>
      <c r="AH79">
        <v>2</v>
      </c>
      <c r="AI79">
        <v>1</v>
      </c>
      <c r="AJ79" t="s">
        <v>55</v>
      </c>
      <c r="AK79" t="str">
        <f t="shared" si="7"/>
        <v>1TA</v>
      </c>
      <c r="AL79">
        <v>6</v>
      </c>
      <c r="AM79">
        <v>0</v>
      </c>
      <c r="AN79" t="s">
        <v>41</v>
      </c>
      <c r="AO79" t="s">
        <v>78</v>
      </c>
      <c r="AP79" t="s">
        <v>58</v>
      </c>
      <c r="AQ79">
        <v>1</v>
      </c>
      <c r="AR79">
        <v>240</v>
      </c>
      <c r="AS79" t="s">
        <v>55</v>
      </c>
      <c r="AT79" t="s">
        <v>60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85</v>
      </c>
      <c r="BA79">
        <v>1</v>
      </c>
      <c r="BB79">
        <v>2008</v>
      </c>
      <c r="BC79" t="s">
        <v>63</v>
      </c>
      <c r="BD79" t="s">
        <v>64</v>
      </c>
      <c r="BE79">
        <v>127000</v>
      </c>
    </row>
    <row r="80" spans="1:57" x14ac:dyDescent="0.3">
      <c r="A80">
        <v>1186</v>
      </c>
      <c r="B80">
        <v>50</v>
      </c>
      <c r="C80" t="s">
        <v>221</v>
      </c>
      <c r="D80">
        <v>60</v>
      </c>
      <c r="E80">
        <v>9738</v>
      </c>
      <c r="F80" t="s">
        <v>40</v>
      </c>
      <c r="G80" t="s">
        <v>42</v>
      </c>
      <c r="H80" t="s">
        <v>43</v>
      </c>
      <c r="I80" t="s">
        <v>44</v>
      </c>
      <c r="J80" t="s">
        <v>45</v>
      </c>
      <c r="K80" t="s">
        <v>126</v>
      </c>
      <c r="L80" t="str">
        <f>VLOOKUP($K80,[1]Zipcodes_neighbourhood!$A$2:$C$27,2,FALSE)</f>
        <v>Edwards</v>
      </c>
      <c r="M80">
        <f>VLOOKUP($K80,[1]Zipcodes_neighbourhood!$A$2:$C$27,3,FALSE)</f>
        <v>50014</v>
      </c>
      <c r="N80" t="s">
        <v>47</v>
      </c>
      <c r="O80" t="s">
        <v>48</v>
      </c>
      <c r="P80" t="s">
        <v>83</v>
      </c>
      <c r="Q80">
        <v>5</v>
      </c>
      <c r="R80">
        <v>1924</v>
      </c>
      <c r="S80">
        <v>1950</v>
      </c>
      <c r="T80" t="s">
        <v>50</v>
      </c>
      <c r="U80" t="s">
        <v>51</v>
      </c>
      <c r="V80" t="s">
        <v>127</v>
      </c>
      <c r="W80" t="s">
        <v>55</v>
      </c>
      <c r="X80" t="s">
        <v>77</v>
      </c>
      <c r="Y80" t="s">
        <v>55</v>
      </c>
      <c r="Z80" t="s">
        <v>57</v>
      </c>
      <c r="AA80">
        <v>784</v>
      </c>
      <c r="AB80" t="str">
        <f t="shared" si="4"/>
        <v>0-1000</v>
      </c>
      <c r="AC80" t="s">
        <v>54</v>
      </c>
      <c r="AD80" t="s">
        <v>60</v>
      </c>
      <c r="AE80">
        <v>1221</v>
      </c>
      <c r="AF80">
        <f t="shared" si="5"/>
        <v>0</v>
      </c>
      <c r="AG80">
        <f t="shared" si="6"/>
        <v>2</v>
      </c>
      <c r="AH80">
        <v>4</v>
      </c>
      <c r="AI80">
        <v>1</v>
      </c>
      <c r="AJ80" t="s">
        <v>55</v>
      </c>
      <c r="AK80" t="str">
        <f t="shared" si="7"/>
        <v>1TA</v>
      </c>
      <c r="AL80">
        <v>7</v>
      </c>
      <c r="AM80">
        <v>0</v>
      </c>
      <c r="AN80" t="s">
        <v>41</v>
      </c>
      <c r="AO80" t="s">
        <v>61</v>
      </c>
      <c r="AP80" t="s">
        <v>58</v>
      </c>
      <c r="AQ80">
        <v>1</v>
      </c>
      <c r="AR80">
        <v>392</v>
      </c>
      <c r="AS80" t="s">
        <v>55</v>
      </c>
      <c r="AT80" t="s">
        <v>60</v>
      </c>
      <c r="AU80">
        <v>0</v>
      </c>
      <c r="AV80">
        <v>0</v>
      </c>
      <c r="AW80">
        <v>236</v>
      </c>
      <c r="AX80">
        <v>0</v>
      </c>
      <c r="AY80">
        <v>0</v>
      </c>
      <c r="AZ80" t="s">
        <v>41</v>
      </c>
      <c r="BA80">
        <v>3</v>
      </c>
      <c r="BB80">
        <v>2006</v>
      </c>
      <c r="BC80" t="s">
        <v>63</v>
      </c>
      <c r="BD80" t="s">
        <v>64</v>
      </c>
      <c r="BE80">
        <v>104900</v>
      </c>
    </row>
    <row r="81" spans="1:57" x14ac:dyDescent="0.3">
      <c r="A81">
        <v>80</v>
      </c>
      <c r="B81">
        <v>50</v>
      </c>
      <c r="C81" t="s">
        <v>222</v>
      </c>
      <c r="D81">
        <v>60</v>
      </c>
      <c r="E81">
        <v>10440</v>
      </c>
      <c r="F81" t="s">
        <v>40</v>
      </c>
      <c r="G81" t="s">
        <v>42</v>
      </c>
      <c r="H81" t="s">
        <v>43</v>
      </c>
      <c r="I81" t="s">
        <v>44</v>
      </c>
      <c r="J81" t="s">
        <v>73</v>
      </c>
      <c r="K81" t="s">
        <v>92</v>
      </c>
      <c r="L81" t="str">
        <f>VLOOKUP($K81,[1]Zipcodes_neighbourhood!$A$2:$C$27,2,FALSE)</f>
        <v>Old Town</v>
      </c>
      <c r="M81">
        <f>VLOOKUP($K81,[1]Zipcodes_neighbourhood!$A$2:$C$27,3,FALSE)</f>
        <v>51351</v>
      </c>
      <c r="N81" t="s">
        <v>47</v>
      </c>
      <c r="O81" t="s">
        <v>48</v>
      </c>
      <c r="P81" t="s">
        <v>49</v>
      </c>
      <c r="Q81">
        <v>5</v>
      </c>
      <c r="R81">
        <v>1910</v>
      </c>
      <c r="S81">
        <v>1981</v>
      </c>
      <c r="T81" t="s">
        <v>50</v>
      </c>
      <c r="U81" t="s">
        <v>51</v>
      </c>
      <c r="V81" t="s">
        <v>75</v>
      </c>
      <c r="W81" t="s">
        <v>55</v>
      </c>
      <c r="X81" t="s">
        <v>56</v>
      </c>
      <c r="Y81" t="s">
        <v>55</v>
      </c>
      <c r="Z81" t="s">
        <v>57</v>
      </c>
      <c r="AA81">
        <v>440</v>
      </c>
      <c r="AB81" t="str">
        <f t="shared" si="4"/>
        <v>0-1000</v>
      </c>
      <c r="AC81" t="s">
        <v>54</v>
      </c>
      <c r="AD81" t="s">
        <v>60</v>
      </c>
      <c r="AE81">
        <v>1230</v>
      </c>
      <c r="AF81">
        <f t="shared" si="5"/>
        <v>0</v>
      </c>
      <c r="AG81">
        <f t="shared" si="6"/>
        <v>1.3</v>
      </c>
      <c r="AH81">
        <v>2</v>
      </c>
      <c r="AI81">
        <v>1</v>
      </c>
      <c r="AJ81" t="s">
        <v>55</v>
      </c>
      <c r="AK81" t="str">
        <f t="shared" si="7"/>
        <v>1TA</v>
      </c>
      <c r="AL81">
        <v>5</v>
      </c>
      <c r="AM81">
        <v>0</v>
      </c>
      <c r="AN81" t="s">
        <v>41</v>
      </c>
      <c r="AO81" t="s">
        <v>78</v>
      </c>
      <c r="AP81" t="s">
        <v>58</v>
      </c>
      <c r="AQ81">
        <v>2</v>
      </c>
      <c r="AR81">
        <v>440</v>
      </c>
      <c r="AS81" t="s">
        <v>55</v>
      </c>
      <c r="AT81" t="s">
        <v>60</v>
      </c>
      <c r="AU81">
        <v>74</v>
      </c>
      <c r="AV81">
        <v>0</v>
      </c>
      <c r="AW81">
        <v>128</v>
      </c>
      <c r="AX81">
        <v>0</v>
      </c>
      <c r="AY81">
        <v>0</v>
      </c>
      <c r="AZ81" t="s">
        <v>85</v>
      </c>
      <c r="BA81">
        <v>5</v>
      </c>
      <c r="BB81">
        <v>2009</v>
      </c>
      <c r="BC81" t="s">
        <v>63</v>
      </c>
      <c r="BD81" t="s">
        <v>64</v>
      </c>
      <c r="BE81">
        <v>110000</v>
      </c>
    </row>
    <row r="82" spans="1:57" x14ac:dyDescent="0.3">
      <c r="A82">
        <v>1363</v>
      </c>
      <c r="B82">
        <v>50</v>
      </c>
      <c r="C82" t="s">
        <v>221</v>
      </c>
      <c r="D82" t="s">
        <v>41</v>
      </c>
      <c r="E82">
        <v>12513</v>
      </c>
      <c r="F82" t="s">
        <v>40</v>
      </c>
      <c r="G82" t="s">
        <v>71</v>
      </c>
      <c r="H82" t="s">
        <v>43</v>
      </c>
      <c r="I82" t="s">
        <v>44</v>
      </c>
      <c r="J82" t="s">
        <v>65</v>
      </c>
      <c r="K82" t="s">
        <v>107</v>
      </c>
      <c r="L82" t="str">
        <f>VLOOKUP($K82,[1]Zipcodes_neighbourhood!$A$2:$C$27,2,FALSE)</f>
        <v>NorthAmes</v>
      </c>
      <c r="M82">
        <f>VLOOKUP($K82,[1]Zipcodes_neighbourhood!$A$2:$C$27,3,FALSE)</f>
        <v>50010</v>
      </c>
      <c r="N82" t="s">
        <v>67</v>
      </c>
      <c r="O82" t="s">
        <v>48</v>
      </c>
      <c r="P82" t="s">
        <v>83</v>
      </c>
      <c r="Q82">
        <v>4</v>
      </c>
      <c r="R82">
        <v>1920</v>
      </c>
      <c r="S82">
        <v>2007</v>
      </c>
      <c r="T82" t="s">
        <v>50</v>
      </c>
      <c r="U82" t="s">
        <v>51</v>
      </c>
      <c r="V82" t="s">
        <v>52</v>
      </c>
      <c r="W82" t="s">
        <v>55</v>
      </c>
      <c r="X82" t="s">
        <v>77</v>
      </c>
      <c r="Y82" t="s">
        <v>55</v>
      </c>
      <c r="Z82" t="s">
        <v>57</v>
      </c>
      <c r="AA82">
        <v>715</v>
      </c>
      <c r="AB82" t="str">
        <f t="shared" si="4"/>
        <v>0-1000</v>
      </c>
      <c r="AC82" t="s">
        <v>54</v>
      </c>
      <c r="AD82" t="s">
        <v>60</v>
      </c>
      <c r="AE82">
        <v>1738</v>
      </c>
      <c r="AF82">
        <f t="shared" si="5"/>
        <v>0</v>
      </c>
      <c r="AG82">
        <f t="shared" si="6"/>
        <v>2.2999999999999998</v>
      </c>
      <c r="AH82">
        <v>4</v>
      </c>
      <c r="AI82">
        <v>1</v>
      </c>
      <c r="AJ82" t="s">
        <v>55</v>
      </c>
      <c r="AK82" t="str">
        <f t="shared" si="7"/>
        <v>1TA</v>
      </c>
      <c r="AL82">
        <v>7</v>
      </c>
      <c r="AM82">
        <v>1</v>
      </c>
      <c r="AN82" t="s">
        <v>54</v>
      </c>
      <c r="AO82" t="s">
        <v>61</v>
      </c>
      <c r="AP82" t="s">
        <v>58</v>
      </c>
      <c r="AQ82">
        <v>1</v>
      </c>
      <c r="AR82">
        <v>368</v>
      </c>
      <c r="AS82" t="s">
        <v>55</v>
      </c>
      <c r="AT82" t="s">
        <v>60</v>
      </c>
      <c r="AU82">
        <v>55</v>
      </c>
      <c r="AV82">
        <v>0</v>
      </c>
      <c r="AW82">
        <v>0</v>
      </c>
      <c r="AX82">
        <v>0</v>
      </c>
      <c r="AY82">
        <v>0</v>
      </c>
      <c r="AZ82" t="s">
        <v>41</v>
      </c>
      <c r="BA82">
        <v>6</v>
      </c>
      <c r="BB82">
        <v>2009</v>
      </c>
      <c r="BC82" t="s">
        <v>63</v>
      </c>
      <c r="BD82" t="s">
        <v>64</v>
      </c>
      <c r="BE82">
        <v>104900</v>
      </c>
    </row>
    <row r="83" spans="1:57" x14ac:dyDescent="0.3">
      <c r="A83">
        <v>82</v>
      </c>
      <c r="B83">
        <v>120</v>
      </c>
      <c r="C83" t="s">
        <v>222</v>
      </c>
      <c r="D83">
        <v>32</v>
      </c>
      <c r="E83">
        <v>4500</v>
      </c>
      <c r="F83" t="s">
        <v>40</v>
      </c>
      <c r="G83" t="s">
        <v>42</v>
      </c>
      <c r="H83" t="s">
        <v>43</v>
      </c>
      <c r="I83" t="s">
        <v>44</v>
      </c>
      <c r="J83" t="s">
        <v>65</v>
      </c>
      <c r="K83" t="s">
        <v>82</v>
      </c>
      <c r="L83" t="str">
        <f>VLOOKUP($K83,[1]Zipcodes_neighbourhood!$A$2:$C$27,2,FALSE)</f>
        <v>Mitchell</v>
      </c>
      <c r="M83">
        <f>VLOOKUP($K83,[1]Zipcodes_neighbourhood!$A$2:$C$27,3,FALSE)</f>
        <v>50461</v>
      </c>
      <c r="N83" t="s">
        <v>47</v>
      </c>
      <c r="O83" t="s">
        <v>122</v>
      </c>
      <c r="P83" t="s">
        <v>68</v>
      </c>
      <c r="Q83">
        <v>6</v>
      </c>
      <c r="R83">
        <v>1998</v>
      </c>
      <c r="S83">
        <v>1998</v>
      </c>
      <c r="T83" t="s">
        <v>99</v>
      </c>
      <c r="U83" t="s">
        <v>51</v>
      </c>
      <c r="V83" t="s">
        <v>52</v>
      </c>
      <c r="W83" t="s">
        <v>55</v>
      </c>
      <c r="X83" t="s">
        <v>56</v>
      </c>
      <c r="Y83" t="s">
        <v>59</v>
      </c>
      <c r="Z83" t="s">
        <v>57</v>
      </c>
      <c r="AA83">
        <v>1237</v>
      </c>
      <c r="AB83" t="str">
        <f t="shared" si="4"/>
        <v>1001-2000</v>
      </c>
      <c r="AC83" t="s">
        <v>59</v>
      </c>
      <c r="AD83" t="s">
        <v>60</v>
      </c>
      <c r="AE83">
        <v>1337</v>
      </c>
      <c r="AF83">
        <f t="shared" si="5"/>
        <v>1</v>
      </c>
      <c r="AG83">
        <f t="shared" si="6"/>
        <v>2</v>
      </c>
      <c r="AH83">
        <v>2</v>
      </c>
      <c r="AI83">
        <v>1</v>
      </c>
      <c r="AJ83" t="s">
        <v>55</v>
      </c>
      <c r="AK83" t="str">
        <f t="shared" si="7"/>
        <v>1TA</v>
      </c>
      <c r="AL83">
        <v>5</v>
      </c>
      <c r="AM83">
        <v>0</v>
      </c>
      <c r="AN83" t="s">
        <v>41</v>
      </c>
      <c r="AO83" t="s">
        <v>61</v>
      </c>
      <c r="AP83" t="s">
        <v>102</v>
      </c>
      <c r="AQ83">
        <v>2</v>
      </c>
      <c r="AR83">
        <v>405</v>
      </c>
      <c r="AS83" t="s">
        <v>55</v>
      </c>
      <c r="AT83" t="s">
        <v>60</v>
      </c>
      <c r="AU83">
        <v>0</v>
      </c>
      <c r="AV83">
        <v>199</v>
      </c>
      <c r="AW83">
        <v>0</v>
      </c>
      <c r="AX83">
        <v>0</v>
      </c>
      <c r="AY83">
        <v>0</v>
      </c>
      <c r="AZ83" t="s">
        <v>41</v>
      </c>
      <c r="BA83">
        <v>3</v>
      </c>
      <c r="BB83">
        <v>2006</v>
      </c>
      <c r="BC83" t="s">
        <v>63</v>
      </c>
      <c r="BD83" t="s">
        <v>64</v>
      </c>
      <c r="BE83">
        <v>153500</v>
      </c>
    </row>
    <row r="84" spans="1:57" x14ac:dyDescent="0.3">
      <c r="A84">
        <v>1029</v>
      </c>
      <c r="B84">
        <v>50</v>
      </c>
      <c r="C84" t="s">
        <v>221</v>
      </c>
      <c r="D84">
        <v>79</v>
      </c>
      <c r="E84">
        <v>9492</v>
      </c>
      <c r="F84" t="s">
        <v>40</v>
      </c>
      <c r="G84" t="s">
        <v>42</v>
      </c>
      <c r="H84" t="s">
        <v>43</v>
      </c>
      <c r="I84" t="s">
        <v>44</v>
      </c>
      <c r="J84" t="s">
        <v>45</v>
      </c>
      <c r="K84" t="s">
        <v>107</v>
      </c>
      <c r="L84" t="str">
        <f>VLOOKUP($K84,[1]Zipcodes_neighbourhood!$A$2:$C$27,2,FALSE)</f>
        <v>NorthAmes</v>
      </c>
      <c r="M84">
        <f>VLOOKUP($K84,[1]Zipcodes_neighbourhood!$A$2:$C$27,3,FALSE)</f>
        <v>50010</v>
      </c>
      <c r="N84" t="s">
        <v>93</v>
      </c>
      <c r="O84" t="s">
        <v>48</v>
      </c>
      <c r="P84" t="s">
        <v>83</v>
      </c>
      <c r="Q84">
        <v>5</v>
      </c>
      <c r="R84">
        <v>1941</v>
      </c>
      <c r="S84">
        <v>1950</v>
      </c>
      <c r="T84" t="s">
        <v>50</v>
      </c>
      <c r="U84" t="s">
        <v>51</v>
      </c>
      <c r="V84" t="s">
        <v>76</v>
      </c>
      <c r="W84" t="s">
        <v>55</v>
      </c>
      <c r="X84" t="s">
        <v>70</v>
      </c>
      <c r="Y84" t="s">
        <v>55</v>
      </c>
      <c r="Z84" t="s">
        <v>57</v>
      </c>
      <c r="AA84">
        <v>768</v>
      </c>
      <c r="AB84" t="str">
        <f t="shared" si="4"/>
        <v>0-1000</v>
      </c>
      <c r="AC84" t="s">
        <v>55</v>
      </c>
      <c r="AD84" t="s">
        <v>60</v>
      </c>
      <c r="AE84">
        <v>1376</v>
      </c>
      <c r="AF84">
        <f t="shared" si="5"/>
        <v>0</v>
      </c>
      <c r="AG84">
        <f t="shared" si="6"/>
        <v>2</v>
      </c>
      <c r="AH84">
        <v>3</v>
      </c>
      <c r="AI84">
        <v>1</v>
      </c>
      <c r="AJ84" t="s">
        <v>55</v>
      </c>
      <c r="AK84" t="str">
        <f t="shared" si="7"/>
        <v>1TA</v>
      </c>
      <c r="AL84">
        <v>6</v>
      </c>
      <c r="AM84">
        <v>1</v>
      </c>
      <c r="AN84" t="s">
        <v>54</v>
      </c>
      <c r="AO84" t="s">
        <v>61</v>
      </c>
      <c r="AP84" t="s">
        <v>58</v>
      </c>
      <c r="AQ84">
        <v>1</v>
      </c>
      <c r="AR84">
        <v>240</v>
      </c>
      <c r="AS84" t="s">
        <v>55</v>
      </c>
      <c r="AT84" t="s">
        <v>60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41</v>
      </c>
      <c r="BA84">
        <v>4</v>
      </c>
      <c r="BB84">
        <v>2007</v>
      </c>
      <c r="BC84" t="s">
        <v>63</v>
      </c>
      <c r="BD84" t="s">
        <v>64</v>
      </c>
      <c r="BE84">
        <v>105000</v>
      </c>
    </row>
    <row r="85" spans="1:57" x14ac:dyDescent="0.3">
      <c r="A85">
        <v>1371</v>
      </c>
      <c r="B85">
        <v>50</v>
      </c>
      <c r="C85" t="s">
        <v>221</v>
      </c>
      <c r="D85">
        <v>90</v>
      </c>
      <c r="E85">
        <v>5400</v>
      </c>
      <c r="F85" t="s">
        <v>40</v>
      </c>
      <c r="G85" t="s">
        <v>42</v>
      </c>
      <c r="H85" t="s">
        <v>43</v>
      </c>
      <c r="I85" t="s">
        <v>44</v>
      </c>
      <c r="J85" t="s">
        <v>73</v>
      </c>
      <c r="K85" t="s">
        <v>92</v>
      </c>
      <c r="L85" t="str">
        <f>VLOOKUP($K85,[1]Zipcodes_neighbourhood!$A$2:$C$27,2,FALSE)</f>
        <v>Old Town</v>
      </c>
      <c r="M85">
        <f>VLOOKUP($K85,[1]Zipcodes_neighbourhood!$A$2:$C$27,3,FALSE)</f>
        <v>51351</v>
      </c>
      <c r="N85" t="s">
        <v>93</v>
      </c>
      <c r="O85" t="s">
        <v>48</v>
      </c>
      <c r="P85" t="s">
        <v>83</v>
      </c>
      <c r="Q85">
        <v>4</v>
      </c>
      <c r="R85">
        <v>1920</v>
      </c>
      <c r="S85">
        <v>1950</v>
      </c>
      <c r="T85" t="s">
        <v>50</v>
      </c>
      <c r="U85" t="s">
        <v>51</v>
      </c>
      <c r="V85" t="s">
        <v>70</v>
      </c>
      <c r="W85" t="s">
        <v>94</v>
      </c>
      <c r="X85" t="s">
        <v>56</v>
      </c>
      <c r="Y85" t="s">
        <v>55</v>
      </c>
      <c r="Z85" t="s">
        <v>57</v>
      </c>
      <c r="AA85">
        <v>840</v>
      </c>
      <c r="AB85" t="str">
        <f t="shared" si="4"/>
        <v>0-1000</v>
      </c>
      <c r="AC85" t="s">
        <v>59</v>
      </c>
      <c r="AD85" t="s">
        <v>60</v>
      </c>
      <c r="AE85">
        <v>1374</v>
      </c>
      <c r="AF85">
        <f t="shared" si="5"/>
        <v>0</v>
      </c>
      <c r="AG85">
        <f t="shared" si="6"/>
        <v>1.3</v>
      </c>
      <c r="AH85">
        <v>2</v>
      </c>
      <c r="AI85">
        <v>1</v>
      </c>
      <c r="AJ85" t="s">
        <v>55</v>
      </c>
      <c r="AK85" t="str">
        <f t="shared" si="7"/>
        <v>1TA</v>
      </c>
      <c r="AL85">
        <v>6</v>
      </c>
      <c r="AM85">
        <v>0</v>
      </c>
      <c r="AN85" t="s">
        <v>41</v>
      </c>
      <c r="AO85" t="s">
        <v>78</v>
      </c>
      <c r="AP85" t="s">
        <v>102</v>
      </c>
      <c r="AQ85">
        <v>1</v>
      </c>
      <c r="AR85">
        <v>338</v>
      </c>
      <c r="AS85" t="s">
        <v>55</v>
      </c>
      <c r="AT85" t="s">
        <v>60</v>
      </c>
      <c r="AU85">
        <v>0</v>
      </c>
      <c r="AV85">
        <v>0</v>
      </c>
      <c r="AW85">
        <v>198</v>
      </c>
      <c r="AX85">
        <v>0</v>
      </c>
      <c r="AY85">
        <v>0</v>
      </c>
      <c r="AZ85" t="s">
        <v>41</v>
      </c>
      <c r="BA85">
        <v>10</v>
      </c>
      <c r="BB85">
        <v>2009</v>
      </c>
      <c r="BC85" t="s">
        <v>63</v>
      </c>
      <c r="BD85" t="s">
        <v>64</v>
      </c>
      <c r="BE85">
        <v>105000</v>
      </c>
    </row>
    <row r="86" spans="1:57" x14ac:dyDescent="0.3">
      <c r="A86">
        <v>1385</v>
      </c>
      <c r="B86">
        <v>50</v>
      </c>
      <c r="C86" t="s">
        <v>221</v>
      </c>
      <c r="D86">
        <v>60</v>
      </c>
      <c r="E86">
        <v>9060</v>
      </c>
      <c r="F86" t="s">
        <v>40</v>
      </c>
      <c r="G86" t="s">
        <v>42</v>
      </c>
      <c r="H86" t="s">
        <v>43</v>
      </c>
      <c r="I86" t="s">
        <v>44</v>
      </c>
      <c r="J86" t="s">
        <v>45</v>
      </c>
      <c r="K86" t="s">
        <v>126</v>
      </c>
      <c r="L86" t="str">
        <f>VLOOKUP($K86,[1]Zipcodes_neighbourhood!$A$2:$C$27,2,FALSE)</f>
        <v>Edwards</v>
      </c>
      <c r="M86">
        <f>VLOOKUP($K86,[1]Zipcodes_neighbourhood!$A$2:$C$27,3,FALSE)</f>
        <v>50014</v>
      </c>
      <c r="N86" t="s">
        <v>47</v>
      </c>
      <c r="O86" t="s">
        <v>48</v>
      </c>
      <c r="P86" t="s">
        <v>83</v>
      </c>
      <c r="Q86">
        <v>6</v>
      </c>
      <c r="R86">
        <v>1939</v>
      </c>
      <c r="S86">
        <v>1950</v>
      </c>
      <c r="T86" t="s">
        <v>50</v>
      </c>
      <c r="U86" t="s">
        <v>51</v>
      </c>
      <c r="V86" t="s">
        <v>76</v>
      </c>
      <c r="W86" t="s">
        <v>55</v>
      </c>
      <c r="X86" t="s">
        <v>77</v>
      </c>
      <c r="Y86" t="s">
        <v>55</v>
      </c>
      <c r="Z86" t="s">
        <v>72</v>
      </c>
      <c r="AA86">
        <v>560</v>
      </c>
      <c r="AB86" t="str">
        <f t="shared" si="4"/>
        <v>0-1000</v>
      </c>
      <c r="AC86" t="s">
        <v>55</v>
      </c>
      <c r="AD86" t="s">
        <v>60</v>
      </c>
      <c r="AE86">
        <v>1258</v>
      </c>
      <c r="AF86">
        <f t="shared" si="5"/>
        <v>0</v>
      </c>
      <c r="AG86">
        <f t="shared" si="6"/>
        <v>2.2999999999999998</v>
      </c>
      <c r="AH86">
        <v>2</v>
      </c>
      <c r="AI86">
        <v>1</v>
      </c>
      <c r="AJ86" t="s">
        <v>55</v>
      </c>
      <c r="AK86" t="str">
        <f t="shared" si="7"/>
        <v>1TA</v>
      </c>
      <c r="AL86">
        <v>6</v>
      </c>
      <c r="AM86">
        <v>0</v>
      </c>
      <c r="AN86" t="s">
        <v>41</v>
      </c>
      <c r="AO86" t="s">
        <v>78</v>
      </c>
      <c r="AP86" t="s">
        <v>58</v>
      </c>
      <c r="AQ86">
        <v>1</v>
      </c>
      <c r="AR86">
        <v>280</v>
      </c>
      <c r="AS86" t="s">
        <v>55</v>
      </c>
      <c r="AT86" t="s">
        <v>130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85</v>
      </c>
      <c r="BA86">
        <v>10</v>
      </c>
      <c r="BB86">
        <v>2009</v>
      </c>
      <c r="BC86" t="s">
        <v>63</v>
      </c>
      <c r="BD86" t="s">
        <v>64</v>
      </c>
      <c r="BE86">
        <v>105000</v>
      </c>
    </row>
    <row r="87" spans="1:57" x14ac:dyDescent="0.3">
      <c r="A87">
        <v>1405</v>
      </c>
      <c r="B87">
        <v>50</v>
      </c>
      <c r="C87" t="s">
        <v>221</v>
      </c>
      <c r="D87">
        <v>60</v>
      </c>
      <c r="E87">
        <v>10410</v>
      </c>
      <c r="F87" t="s">
        <v>40</v>
      </c>
      <c r="G87" t="s">
        <v>42</v>
      </c>
      <c r="H87" t="s">
        <v>43</v>
      </c>
      <c r="I87" t="s">
        <v>44</v>
      </c>
      <c r="J87" t="s">
        <v>73</v>
      </c>
      <c r="K87" t="s">
        <v>92</v>
      </c>
      <c r="L87" t="str">
        <f>VLOOKUP($K87,[1]Zipcodes_neighbourhood!$A$2:$C$27,2,FALSE)</f>
        <v>Old Town</v>
      </c>
      <c r="M87">
        <f>VLOOKUP($K87,[1]Zipcodes_neighbourhood!$A$2:$C$27,3,FALSE)</f>
        <v>51351</v>
      </c>
      <c r="N87" t="s">
        <v>93</v>
      </c>
      <c r="O87" t="s">
        <v>48</v>
      </c>
      <c r="P87" t="s">
        <v>83</v>
      </c>
      <c r="Q87">
        <v>3</v>
      </c>
      <c r="R87">
        <v>1915</v>
      </c>
      <c r="S87">
        <v>1950</v>
      </c>
      <c r="T87" t="s">
        <v>50</v>
      </c>
      <c r="U87" t="s">
        <v>51</v>
      </c>
      <c r="V87" t="s">
        <v>75</v>
      </c>
      <c r="W87" t="s">
        <v>55</v>
      </c>
      <c r="X87" t="s">
        <v>56</v>
      </c>
      <c r="Y87" t="s">
        <v>55</v>
      </c>
      <c r="Z87" t="s">
        <v>57</v>
      </c>
      <c r="AA87">
        <v>672</v>
      </c>
      <c r="AB87" t="str">
        <f t="shared" si="4"/>
        <v>0-1000</v>
      </c>
      <c r="AC87" t="s">
        <v>55</v>
      </c>
      <c r="AD87" t="s">
        <v>60</v>
      </c>
      <c r="AE87">
        <v>1214</v>
      </c>
      <c r="AF87">
        <f t="shared" si="5"/>
        <v>0</v>
      </c>
      <c r="AG87">
        <f t="shared" si="6"/>
        <v>2.2999999999999998</v>
      </c>
      <c r="AH87">
        <v>3</v>
      </c>
      <c r="AI87">
        <v>1</v>
      </c>
      <c r="AJ87" t="s">
        <v>55</v>
      </c>
      <c r="AK87" t="str">
        <f t="shared" si="7"/>
        <v>1TA</v>
      </c>
      <c r="AL87">
        <v>6</v>
      </c>
      <c r="AM87">
        <v>0</v>
      </c>
      <c r="AN87" t="s">
        <v>41</v>
      </c>
      <c r="AO87" t="s">
        <v>78</v>
      </c>
      <c r="AP87" t="s">
        <v>58</v>
      </c>
      <c r="AQ87">
        <v>3</v>
      </c>
      <c r="AR87">
        <v>936</v>
      </c>
      <c r="AS87" t="s">
        <v>55</v>
      </c>
      <c r="AT87" t="s">
        <v>60</v>
      </c>
      <c r="AU87">
        <v>216</v>
      </c>
      <c r="AV87">
        <v>0</v>
      </c>
      <c r="AW87">
        <v>160</v>
      </c>
      <c r="AX87">
        <v>0</v>
      </c>
      <c r="AY87">
        <v>0</v>
      </c>
      <c r="AZ87" t="s">
        <v>85</v>
      </c>
      <c r="BA87">
        <v>1</v>
      </c>
      <c r="BB87">
        <v>2006</v>
      </c>
      <c r="BC87" t="s">
        <v>63</v>
      </c>
      <c r="BD87" t="s">
        <v>154</v>
      </c>
      <c r="BE87">
        <v>105000</v>
      </c>
    </row>
    <row r="88" spans="1:57" x14ac:dyDescent="0.3">
      <c r="A88">
        <v>618</v>
      </c>
      <c r="B88">
        <v>45</v>
      </c>
      <c r="C88" t="s">
        <v>221</v>
      </c>
      <c r="D88">
        <v>59</v>
      </c>
      <c r="E88">
        <v>7227</v>
      </c>
      <c r="F88" t="s">
        <v>40</v>
      </c>
      <c r="G88" t="s">
        <v>42</v>
      </c>
      <c r="H88" t="s">
        <v>137</v>
      </c>
      <c r="I88" t="s">
        <v>44</v>
      </c>
      <c r="J88" t="s">
        <v>73</v>
      </c>
      <c r="K88" t="s">
        <v>107</v>
      </c>
      <c r="L88" t="str">
        <f>VLOOKUP($K88,[1]Zipcodes_neighbourhood!$A$2:$C$27,2,FALSE)</f>
        <v>NorthAmes</v>
      </c>
      <c r="M88">
        <f>VLOOKUP($K88,[1]Zipcodes_neighbourhood!$A$2:$C$27,3,FALSE)</f>
        <v>50010</v>
      </c>
      <c r="N88" t="s">
        <v>93</v>
      </c>
      <c r="O88" t="s">
        <v>48</v>
      </c>
      <c r="P88" t="s">
        <v>97</v>
      </c>
      <c r="Q88">
        <v>6</v>
      </c>
      <c r="R88">
        <v>1954</v>
      </c>
      <c r="S88">
        <v>1954</v>
      </c>
      <c r="T88" t="s">
        <v>50</v>
      </c>
      <c r="U88" t="s">
        <v>51</v>
      </c>
      <c r="V88" t="s">
        <v>69</v>
      </c>
      <c r="W88" t="s">
        <v>55</v>
      </c>
      <c r="X88" t="s">
        <v>70</v>
      </c>
      <c r="Y88" t="s">
        <v>55</v>
      </c>
      <c r="Z88" t="s">
        <v>57</v>
      </c>
      <c r="AA88">
        <v>832</v>
      </c>
      <c r="AB88" t="str">
        <f t="shared" si="4"/>
        <v>0-1000</v>
      </c>
      <c r="AC88" t="s">
        <v>54</v>
      </c>
      <c r="AD88" t="s">
        <v>60</v>
      </c>
      <c r="AE88">
        <v>832</v>
      </c>
      <c r="AF88">
        <f t="shared" si="5"/>
        <v>0</v>
      </c>
      <c r="AG88">
        <f t="shared" si="6"/>
        <v>2.2999999999999998</v>
      </c>
      <c r="AH88">
        <v>2</v>
      </c>
      <c r="AI88">
        <v>1</v>
      </c>
      <c r="AJ88" t="s">
        <v>54</v>
      </c>
      <c r="AK88" t="str">
        <f t="shared" si="7"/>
        <v>1Gd</v>
      </c>
      <c r="AL88">
        <v>4</v>
      </c>
      <c r="AM88">
        <v>0</v>
      </c>
      <c r="AN88" t="s">
        <v>41</v>
      </c>
      <c r="AO88" t="s">
        <v>78</v>
      </c>
      <c r="AP88" t="s">
        <v>58</v>
      </c>
      <c r="AQ88">
        <v>2</v>
      </c>
      <c r="AR88">
        <v>528</v>
      </c>
      <c r="AS88" t="s">
        <v>55</v>
      </c>
      <c r="AT88" t="s">
        <v>60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41</v>
      </c>
      <c r="BA88">
        <v>6</v>
      </c>
      <c r="BB88">
        <v>2008</v>
      </c>
      <c r="BC88" t="s">
        <v>63</v>
      </c>
      <c r="BD88" t="s">
        <v>64</v>
      </c>
      <c r="BE88">
        <v>105500</v>
      </c>
    </row>
    <row r="89" spans="1:57" x14ac:dyDescent="0.3">
      <c r="A89">
        <v>830</v>
      </c>
      <c r="B89">
        <v>160</v>
      </c>
      <c r="C89" t="s">
        <v>224</v>
      </c>
      <c r="D89">
        <v>24</v>
      </c>
      <c r="E89">
        <v>2544</v>
      </c>
      <c r="F89" t="s">
        <v>40</v>
      </c>
      <c r="G89" t="s">
        <v>42</v>
      </c>
      <c r="H89" t="s">
        <v>43</v>
      </c>
      <c r="I89" t="s">
        <v>44</v>
      </c>
      <c r="J89" t="s">
        <v>45</v>
      </c>
      <c r="K89" t="s">
        <v>87</v>
      </c>
      <c r="L89" t="str">
        <f>VLOOKUP($K89,[1]Zipcodes_neighbourhood!$A$2:$C$27,2,FALSE)</f>
        <v>Somerset</v>
      </c>
      <c r="M89">
        <f>VLOOKUP($K89,[1]Zipcodes_neighbourhood!$A$2:$C$27,3,FALSE)</f>
        <v>50010</v>
      </c>
      <c r="N89" t="s">
        <v>47</v>
      </c>
      <c r="O89" t="s">
        <v>136</v>
      </c>
      <c r="P89" t="s">
        <v>49</v>
      </c>
      <c r="Q89">
        <v>7</v>
      </c>
      <c r="R89">
        <v>2005</v>
      </c>
      <c r="S89">
        <v>2005</v>
      </c>
      <c r="T89" t="s">
        <v>50</v>
      </c>
      <c r="U89" t="s">
        <v>51</v>
      </c>
      <c r="V89" t="s">
        <v>69</v>
      </c>
      <c r="W89" t="s">
        <v>54</v>
      </c>
      <c r="X89" t="s">
        <v>56</v>
      </c>
      <c r="Y89" t="s">
        <v>54</v>
      </c>
      <c r="Z89" t="s">
        <v>57</v>
      </c>
      <c r="AA89">
        <v>600</v>
      </c>
      <c r="AB89" t="str">
        <f t="shared" si="4"/>
        <v>0-1000</v>
      </c>
      <c r="AC89" t="s">
        <v>59</v>
      </c>
      <c r="AD89" t="s">
        <v>60</v>
      </c>
      <c r="AE89">
        <v>1223</v>
      </c>
      <c r="AF89">
        <f t="shared" si="5"/>
        <v>0</v>
      </c>
      <c r="AG89">
        <f t="shared" si="6"/>
        <v>2.2999999999999998</v>
      </c>
      <c r="AH89">
        <v>2</v>
      </c>
      <c r="AI89">
        <v>1</v>
      </c>
      <c r="AJ89" t="s">
        <v>54</v>
      </c>
      <c r="AK89" t="str">
        <f t="shared" si="7"/>
        <v>1Gd</v>
      </c>
      <c r="AL89">
        <v>4</v>
      </c>
      <c r="AM89">
        <v>0</v>
      </c>
      <c r="AN89" t="s">
        <v>41</v>
      </c>
      <c r="AO89" t="s">
        <v>78</v>
      </c>
      <c r="AP89" t="s">
        <v>62</v>
      </c>
      <c r="AQ89">
        <v>2</v>
      </c>
      <c r="AR89">
        <v>480</v>
      </c>
      <c r="AS89" t="s">
        <v>55</v>
      </c>
      <c r="AT89" t="s">
        <v>60</v>
      </c>
      <c r="AU89">
        <v>0</v>
      </c>
      <c r="AV89">
        <v>166</v>
      </c>
      <c r="AW89">
        <v>0</v>
      </c>
      <c r="AX89">
        <v>0</v>
      </c>
      <c r="AY89">
        <v>0</v>
      </c>
      <c r="AZ89" t="s">
        <v>41</v>
      </c>
      <c r="BA89">
        <v>7</v>
      </c>
      <c r="BB89">
        <v>2006</v>
      </c>
      <c r="BC89" t="s">
        <v>63</v>
      </c>
      <c r="BD89" t="s">
        <v>64</v>
      </c>
      <c r="BE89">
        <v>147400</v>
      </c>
    </row>
    <row r="90" spans="1:57" x14ac:dyDescent="0.3">
      <c r="A90">
        <v>89</v>
      </c>
      <c r="B90">
        <v>50</v>
      </c>
      <c r="C90" t="s">
        <v>223</v>
      </c>
      <c r="D90">
        <v>105</v>
      </c>
      <c r="E90">
        <v>8470</v>
      </c>
      <c r="F90" t="s">
        <v>40</v>
      </c>
      <c r="G90" t="s">
        <v>71</v>
      </c>
      <c r="H90" t="s">
        <v>43</v>
      </c>
      <c r="I90" t="s">
        <v>44</v>
      </c>
      <c r="J90" t="s">
        <v>73</v>
      </c>
      <c r="K90" t="s">
        <v>119</v>
      </c>
      <c r="L90" t="str">
        <f>VLOOKUP($K90,[1]Zipcodes_neighbourhood!$A$2:$C$27,2,FALSE)</f>
        <v>Iowa DOT and rail road</v>
      </c>
      <c r="M90">
        <f>VLOOKUP($K90,[1]Zipcodes_neighbourhood!$A$2:$C$27,3,FALSE)</f>
        <v>50313</v>
      </c>
      <c r="N90" t="s">
        <v>67</v>
      </c>
      <c r="O90" t="s">
        <v>48</v>
      </c>
      <c r="P90" t="s">
        <v>83</v>
      </c>
      <c r="Q90">
        <v>3</v>
      </c>
      <c r="R90">
        <v>1915</v>
      </c>
      <c r="S90">
        <v>1982</v>
      </c>
      <c r="T90" t="s">
        <v>99</v>
      </c>
      <c r="U90" t="s">
        <v>51</v>
      </c>
      <c r="V90" t="s">
        <v>106</v>
      </c>
      <c r="W90" t="s">
        <v>94</v>
      </c>
      <c r="X90" t="s">
        <v>70</v>
      </c>
      <c r="Y90" t="s">
        <v>55</v>
      </c>
      <c r="Z90" t="s">
        <v>57</v>
      </c>
      <c r="AA90">
        <v>1013</v>
      </c>
      <c r="AB90" t="str">
        <f t="shared" si="4"/>
        <v>1001-2000</v>
      </c>
      <c r="AC90" t="s">
        <v>55</v>
      </c>
      <c r="AD90" t="s">
        <v>120</v>
      </c>
      <c r="AE90">
        <v>1526</v>
      </c>
      <c r="AF90">
        <f t="shared" si="5"/>
        <v>0</v>
      </c>
      <c r="AG90">
        <f t="shared" si="6"/>
        <v>1</v>
      </c>
      <c r="AH90">
        <v>2</v>
      </c>
      <c r="AI90">
        <v>1</v>
      </c>
      <c r="AJ90" t="s">
        <v>94</v>
      </c>
      <c r="AK90" t="str">
        <f t="shared" si="7"/>
        <v>1Fa</v>
      </c>
      <c r="AL90">
        <v>6</v>
      </c>
      <c r="AM90">
        <v>0</v>
      </c>
      <c r="AN90" t="s">
        <v>41</v>
      </c>
      <c r="AO90" t="s">
        <v>41</v>
      </c>
      <c r="AP90" t="s">
        <v>41</v>
      </c>
      <c r="AQ90">
        <v>0</v>
      </c>
      <c r="AR90">
        <v>0</v>
      </c>
      <c r="AS90" t="s">
        <v>41</v>
      </c>
      <c r="AT90" t="s">
        <v>120</v>
      </c>
      <c r="AU90">
        <v>0</v>
      </c>
      <c r="AV90">
        <v>0</v>
      </c>
      <c r="AW90">
        <v>156</v>
      </c>
      <c r="AX90">
        <v>0</v>
      </c>
      <c r="AY90">
        <v>0</v>
      </c>
      <c r="AZ90" t="s">
        <v>85</v>
      </c>
      <c r="BA90">
        <v>10</v>
      </c>
      <c r="BB90">
        <v>2009</v>
      </c>
      <c r="BC90" t="s">
        <v>144</v>
      </c>
      <c r="BD90" t="s">
        <v>79</v>
      </c>
      <c r="BE90">
        <v>85000</v>
      </c>
    </row>
    <row r="91" spans="1:57" x14ac:dyDescent="0.3">
      <c r="A91">
        <v>521</v>
      </c>
      <c r="B91">
        <v>190</v>
      </c>
      <c r="C91" t="s">
        <v>221</v>
      </c>
      <c r="D91">
        <v>60</v>
      </c>
      <c r="E91">
        <v>10800</v>
      </c>
      <c r="F91" t="s">
        <v>40</v>
      </c>
      <c r="G91" t="s">
        <v>42</v>
      </c>
      <c r="H91" t="s">
        <v>43</v>
      </c>
      <c r="I91" t="s">
        <v>44</v>
      </c>
      <c r="J91" t="s">
        <v>45</v>
      </c>
      <c r="K91" t="s">
        <v>92</v>
      </c>
      <c r="L91" t="str">
        <f>VLOOKUP($K91,[1]Zipcodes_neighbourhood!$A$2:$C$27,2,FALSE)</f>
        <v>Old Town</v>
      </c>
      <c r="M91">
        <f>VLOOKUP($K91,[1]Zipcodes_neighbourhood!$A$2:$C$27,3,FALSE)</f>
        <v>51351</v>
      </c>
      <c r="N91" t="s">
        <v>47</v>
      </c>
      <c r="O91" t="s">
        <v>96</v>
      </c>
      <c r="P91" t="s">
        <v>49</v>
      </c>
      <c r="Q91">
        <v>4</v>
      </c>
      <c r="R91">
        <v>1900</v>
      </c>
      <c r="S91">
        <v>2000</v>
      </c>
      <c r="T91" t="s">
        <v>50</v>
      </c>
      <c r="U91" t="s">
        <v>51</v>
      </c>
      <c r="V91" t="s">
        <v>69</v>
      </c>
      <c r="W91" t="s">
        <v>55</v>
      </c>
      <c r="X91" t="s">
        <v>77</v>
      </c>
      <c r="Y91" t="s">
        <v>41</v>
      </c>
      <c r="Z91" t="s">
        <v>41</v>
      </c>
      <c r="AA91">
        <v>0</v>
      </c>
      <c r="AB91" t="str">
        <f t="shared" si="4"/>
        <v>0-1000</v>
      </c>
      <c r="AC91" t="s">
        <v>55</v>
      </c>
      <c r="AD91" t="s">
        <v>120</v>
      </c>
      <c r="AE91">
        <v>1294</v>
      </c>
      <c r="AF91">
        <f t="shared" si="5"/>
        <v>1</v>
      </c>
      <c r="AG91">
        <f t="shared" si="6"/>
        <v>1</v>
      </c>
      <c r="AH91">
        <v>3</v>
      </c>
      <c r="AI91">
        <v>2</v>
      </c>
      <c r="AJ91" t="s">
        <v>55</v>
      </c>
      <c r="AK91" t="str">
        <f t="shared" si="7"/>
        <v>2TA</v>
      </c>
      <c r="AL91">
        <v>7</v>
      </c>
      <c r="AM91">
        <v>0</v>
      </c>
      <c r="AN91" t="s">
        <v>41</v>
      </c>
      <c r="AO91" t="s">
        <v>41</v>
      </c>
      <c r="AP91" t="s">
        <v>41</v>
      </c>
      <c r="AQ91">
        <v>0</v>
      </c>
      <c r="AR91">
        <v>0</v>
      </c>
      <c r="AS91" t="s">
        <v>41</v>
      </c>
      <c r="AT91" t="s">
        <v>120</v>
      </c>
      <c r="AU91">
        <v>220</v>
      </c>
      <c r="AV91">
        <v>114</v>
      </c>
      <c r="AW91">
        <v>210</v>
      </c>
      <c r="AX91">
        <v>0</v>
      </c>
      <c r="AY91">
        <v>0</v>
      </c>
      <c r="AZ91" t="s">
        <v>41</v>
      </c>
      <c r="BA91">
        <v>8</v>
      </c>
      <c r="BB91">
        <v>2008</v>
      </c>
      <c r="BC91" t="s">
        <v>63</v>
      </c>
      <c r="BD91" t="s">
        <v>64</v>
      </c>
      <c r="BE91">
        <v>106250</v>
      </c>
    </row>
    <row r="92" spans="1:57" x14ac:dyDescent="0.3">
      <c r="A92">
        <v>393</v>
      </c>
      <c r="B92">
        <v>20</v>
      </c>
      <c r="C92" t="s">
        <v>221</v>
      </c>
      <c r="D92" t="s">
        <v>41</v>
      </c>
      <c r="E92">
        <v>8339</v>
      </c>
      <c r="F92" t="s">
        <v>40</v>
      </c>
      <c r="G92" t="s">
        <v>71</v>
      </c>
      <c r="H92" t="s">
        <v>43</v>
      </c>
      <c r="I92" t="s">
        <v>44</v>
      </c>
      <c r="J92" t="s">
        <v>45</v>
      </c>
      <c r="K92" t="s">
        <v>107</v>
      </c>
      <c r="L92" t="str">
        <f>VLOOKUP($K92,[1]Zipcodes_neighbourhood!$A$2:$C$27,2,FALSE)</f>
        <v>NorthAmes</v>
      </c>
      <c r="M92">
        <f>VLOOKUP($K92,[1]Zipcodes_neighbourhood!$A$2:$C$27,3,FALSE)</f>
        <v>50010</v>
      </c>
      <c r="N92" t="s">
        <v>47</v>
      </c>
      <c r="O92" t="s">
        <v>48</v>
      </c>
      <c r="P92" t="s">
        <v>68</v>
      </c>
      <c r="Q92">
        <v>5</v>
      </c>
      <c r="R92">
        <v>1959</v>
      </c>
      <c r="S92">
        <v>1959</v>
      </c>
      <c r="T92" t="s">
        <v>50</v>
      </c>
      <c r="U92" t="s">
        <v>51</v>
      </c>
      <c r="V92" t="s">
        <v>69</v>
      </c>
      <c r="W92" t="s">
        <v>55</v>
      </c>
      <c r="X92" t="s">
        <v>112</v>
      </c>
      <c r="Y92" t="s">
        <v>41</v>
      </c>
      <c r="Z92" t="s">
        <v>41</v>
      </c>
      <c r="AA92">
        <v>0</v>
      </c>
      <c r="AB92" t="str">
        <f t="shared" si="4"/>
        <v>0-1000</v>
      </c>
      <c r="AC92" t="s">
        <v>55</v>
      </c>
      <c r="AD92" t="s">
        <v>60</v>
      </c>
      <c r="AE92">
        <v>882</v>
      </c>
      <c r="AF92">
        <f t="shared" si="5"/>
        <v>0</v>
      </c>
      <c r="AG92">
        <f t="shared" si="6"/>
        <v>1</v>
      </c>
      <c r="AH92">
        <v>3</v>
      </c>
      <c r="AI92">
        <v>1</v>
      </c>
      <c r="AJ92" t="s">
        <v>55</v>
      </c>
      <c r="AK92" t="str">
        <f t="shared" si="7"/>
        <v>1TA</v>
      </c>
      <c r="AL92">
        <v>5</v>
      </c>
      <c r="AM92">
        <v>0</v>
      </c>
      <c r="AN92" t="s">
        <v>41</v>
      </c>
      <c r="AO92" t="s">
        <v>61</v>
      </c>
      <c r="AP92" t="s">
        <v>62</v>
      </c>
      <c r="AQ92">
        <v>1</v>
      </c>
      <c r="AR92">
        <v>294</v>
      </c>
      <c r="AS92" t="s">
        <v>55</v>
      </c>
      <c r="AT92" t="s">
        <v>60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85</v>
      </c>
      <c r="BA92">
        <v>7</v>
      </c>
      <c r="BB92">
        <v>2007</v>
      </c>
      <c r="BC92" t="s">
        <v>63</v>
      </c>
      <c r="BD92" t="s">
        <v>64</v>
      </c>
      <c r="BE92">
        <v>106500</v>
      </c>
    </row>
    <row r="93" spans="1:57" x14ac:dyDescent="0.3">
      <c r="A93">
        <v>773</v>
      </c>
      <c r="B93">
        <v>80</v>
      </c>
      <c r="C93" t="s">
        <v>221</v>
      </c>
      <c r="D93">
        <v>94</v>
      </c>
      <c r="E93">
        <v>7819</v>
      </c>
      <c r="F93" t="s">
        <v>40</v>
      </c>
      <c r="G93" t="s">
        <v>42</v>
      </c>
      <c r="H93" t="s">
        <v>43</v>
      </c>
      <c r="I93" t="s">
        <v>44</v>
      </c>
      <c r="J93" t="s">
        <v>45</v>
      </c>
      <c r="K93" t="s">
        <v>126</v>
      </c>
      <c r="L93" t="str">
        <f>VLOOKUP($K93,[1]Zipcodes_neighbourhood!$A$2:$C$27,2,FALSE)</f>
        <v>Edwards</v>
      </c>
      <c r="M93">
        <f>VLOOKUP($K93,[1]Zipcodes_neighbourhood!$A$2:$C$27,3,FALSE)</f>
        <v>50014</v>
      </c>
      <c r="N93" t="s">
        <v>47</v>
      </c>
      <c r="O93" t="s">
        <v>48</v>
      </c>
      <c r="P93" t="s">
        <v>135</v>
      </c>
      <c r="Q93">
        <v>6</v>
      </c>
      <c r="R93">
        <v>1976</v>
      </c>
      <c r="S93">
        <v>1976</v>
      </c>
      <c r="T93" t="s">
        <v>50</v>
      </c>
      <c r="U93" t="s">
        <v>51</v>
      </c>
      <c r="V93" t="s">
        <v>106</v>
      </c>
      <c r="W93" t="s">
        <v>55</v>
      </c>
      <c r="X93" t="s">
        <v>70</v>
      </c>
      <c r="Y93" t="s">
        <v>55</v>
      </c>
      <c r="Z93" t="s">
        <v>81</v>
      </c>
      <c r="AA93">
        <v>1029</v>
      </c>
      <c r="AB93" t="str">
        <f t="shared" si="4"/>
        <v>1001-2000</v>
      </c>
      <c r="AC93" t="s">
        <v>55</v>
      </c>
      <c r="AD93" t="s">
        <v>60</v>
      </c>
      <c r="AE93">
        <v>1117</v>
      </c>
      <c r="AF93">
        <f t="shared" si="5"/>
        <v>0</v>
      </c>
      <c r="AG93">
        <f t="shared" si="6"/>
        <v>1</v>
      </c>
      <c r="AH93">
        <v>3</v>
      </c>
      <c r="AI93">
        <v>1</v>
      </c>
      <c r="AJ93" t="s">
        <v>55</v>
      </c>
      <c r="AK93" t="str">
        <f t="shared" si="7"/>
        <v>1TA</v>
      </c>
      <c r="AL93">
        <v>6</v>
      </c>
      <c r="AM93">
        <v>1</v>
      </c>
      <c r="AN93" t="s">
        <v>55</v>
      </c>
      <c r="AO93" t="s">
        <v>78</v>
      </c>
      <c r="AP93" t="s">
        <v>58</v>
      </c>
      <c r="AQ93">
        <v>2</v>
      </c>
      <c r="AR93">
        <v>672</v>
      </c>
      <c r="AS93" t="s">
        <v>55</v>
      </c>
      <c r="AT93" t="s">
        <v>60</v>
      </c>
      <c r="AU93">
        <v>144</v>
      </c>
      <c r="AV93">
        <v>0</v>
      </c>
      <c r="AW93">
        <v>0</v>
      </c>
      <c r="AX93">
        <v>0</v>
      </c>
      <c r="AY93">
        <v>0</v>
      </c>
      <c r="AZ93" t="s">
        <v>85</v>
      </c>
      <c r="BA93">
        <v>3</v>
      </c>
      <c r="BB93">
        <v>2010</v>
      </c>
      <c r="BC93" t="s">
        <v>63</v>
      </c>
      <c r="BD93" t="s">
        <v>79</v>
      </c>
      <c r="BE93">
        <v>107000</v>
      </c>
    </row>
    <row r="94" spans="1:57" x14ac:dyDescent="0.3">
      <c r="A94">
        <v>533</v>
      </c>
      <c r="B94">
        <v>20</v>
      </c>
      <c r="C94" t="s">
        <v>221</v>
      </c>
      <c r="D94">
        <v>60</v>
      </c>
      <c r="E94">
        <v>7200</v>
      </c>
      <c r="F94" t="s">
        <v>40</v>
      </c>
      <c r="G94" t="s">
        <v>42</v>
      </c>
      <c r="H94" t="s">
        <v>43</v>
      </c>
      <c r="I94" t="s">
        <v>44</v>
      </c>
      <c r="J94" t="s">
        <v>45</v>
      </c>
      <c r="K94" t="s">
        <v>107</v>
      </c>
      <c r="L94" t="str">
        <f>VLOOKUP($K94,[1]Zipcodes_neighbourhood!$A$2:$C$27,2,FALSE)</f>
        <v>NorthAmes</v>
      </c>
      <c r="M94">
        <f>VLOOKUP($K94,[1]Zipcodes_neighbourhood!$A$2:$C$27,3,FALSE)</f>
        <v>50010</v>
      </c>
      <c r="N94" t="s">
        <v>47</v>
      </c>
      <c r="O94" t="s">
        <v>48</v>
      </c>
      <c r="P94" t="s">
        <v>68</v>
      </c>
      <c r="Q94">
        <v>5</v>
      </c>
      <c r="R94">
        <v>1955</v>
      </c>
      <c r="S94">
        <v>2007</v>
      </c>
      <c r="T94" t="s">
        <v>50</v>
      </c>
      <c r="U94" t="s">
        <v>51</v>
      </c>
      <c r="V94" t="s">
        <v>52</v>
      </c>
      <c r="W94" t="s">
        <v>55</v>
      </c>
      <c r="X94" t="s">
        <v>112</v>
      </c>
      <c r="Y94" t="s">
        <v>41</v>
      </c>
      <c r="Z94" t="s">
        <v>41</v>
      </c>
      <c r="AA94">
        <v>0</v>
      </c>
      <c r="AB94" t="str">
        <f t="shared" si="4"/>
        <v>0-1000</v>
      </c>
      <c r="AC94" t="s">
        <v>59</v>
      </c>
      <c r="AD94" t="s">
        <v>60</v>
      </c>
      <c r="AE94">
        <v>827</v>
      </c>
      <c r="AF94">
        <f t="shared" si="5"/>
        <v>1</v>
      </c>
      <c r="AG94">
        <f t="shared" si="6"/>
        <v>1</v>
      </c>
      <c r="AH94">
        <v>2</v>
      </c>
      <c r="AI94">
        <v>1</v>
      </c>
      <c r="AJ94" t="s">
        <v>55</v>
      </c>
      <c r="AK94" t="str">
        <f t="shared" si="7"/>
        <v>1TA</v>
      </c>
      <c r="AL94">
        <v>5</v>
      </c>
      <c r="AM94">
        <v>1</v>
      </c>
      <c r="AN94" t="s">
        <v>148</v>
      </c>
      <c r="AO94" t="s">
        <v>78</v>
      </c>
      <c r="AP94" t="s">
        <v>58</v>
      </c>
      <c r="AQ94">
        <v>1</v>
      </c>
      <c r="AR94">
        <v>392</v>
      </c>
      <c r="AS94" t="s">
        <v>55</v>
      </c>
      <c r="AT94" t="s">
        <v>60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41</v>
      </c>
      <c r="BA94">
        <v>4</v>
      </c>
      <c r="BB94">
        <v>2010</v>
      </c>
      <c r="BC94" t="s">
        <v>63</v>
      </c>
      <c r="BD94" t="s">
        <v>64</v>
      </c>
      <c r="BE94">
        <v>107500</v>
      </c>
    </row>
    <row r="95" spans="1:57" x14ac:dyDescent="0.3">
      <c r="A95">
        <v>94</v>
      </c>
      <c r="B95">
        <v>190</v>
      </c>
      <c r="C95" t="s">
        <v>223</v>
      </c>
      <c r="D95">
        <v>60</v>
      </c>
      <c r="E95">
        <v>7200</v>
      </c>
      <c r="F95" t="s">
        <v>40</v>
      </c>
      <c r="G95" t="s">
        <v>42</v>
      </c>
      <c r="H95" t="s">
        <v>43</v>
      </c>
      <c r="I95" t="s">
        <v>44</v>
      </c>
      <c r="J95" t="s">
        <v>73</v>
      </c>
      <c r="K95" t="s">
        <v>92</v>
      </c>
      <c r="L95" t="str">
        <f>VLOOKUP($K95,[1]Zipcodes_neighbourhood!$A$2:$C$27,2,FALSE)</f>
        <v>Old Town</v>
      </c>
      <c r="M95">
        <f>VLOOKUP($K95,[1]Zipcodes_neighbourhood!$A$2:$C$27,3,FALSE)</f>
        <v>51351</v>
      </c>
      <c r="N95" t="s">
        <v>47</v>
      </c>
      <c r="O95" t="s">
        <v>96</v>
      </c>
      <c r="P95" t="s">
        <v>139</v>
      </c>
      <c r="Q95">
        <v>6</v>
      </c>
      <c r="R95">
        <v>1910</v>
      </c>
      <c r="S95">
        <v>1998</v>
      </c>
      <c r="T95" t="s">
        <v>99</v>
      </c>
      <c r="U95" t="s">
        <v>51</v>
      </c>
      <c r="V95" t="s">
        <v>69</v>
      </c>
      <c r="W95" t="s">
        <v>55</v>
      </c>
      <c r="X95" t="s">
        <v>77</v>
      </c>
      <c r="Y95" t="s">
        <v>55</v>
      </c>
      <c r="Z95" t="s">
        <v>72</v>
      </c>
      <c r="AA95">
        <v>1214</v>
      </c>
      <c r="AB95" t="str">
        <f t="shared" si="4"/>
        <v>1001-2000</v>
      </c>
      <c r="AC95" t="s">
        <v>59</v>
      </c>
      <c r="AD95" t="s">
        <v>120</v>
      </c>
      <c r="AE95">
        <v>2291</v>
      </c>
      <c r="AF95">
        <f t="shared" si="5"/>
        <v>0.3</v>
      </c>
      <c r="AG95">
        <f t="shared" si="6"/>
        <v>2</v>
      </c>
      <c r="AH95">
        <v>4</v>
      </c>
      <c r="AI95">
        <v>2</v>
      </c>
      <c r="AJ95" t="s">
        <v>55</v>
      </c>
      <c r="AK95" t="str">
        <f t="shared" si="7"/>
        <v>2TA</v>
      </c>
      <c r="AL95">
        <v>9</v>
      </c>
      <c r="AM95">
        <v>1</v>
      </c>
      <c r="AN95" t="s">
        <v>54</v>
      </c>
      <c r="AO95" t="s">
        <v>78</v>
      </c>
      <c r="AP95" t="s">
        <v>58</v>
      </c>
      <c r="AQ95">
        <v>2</v>
      </c>
      <c r="AR95">
        <v>506</v>
      </c>
      <c r="AS95" t="s">
        <v>55</v>
      </c>
      <c r="AT95" t="s">
        <v>60</v>
      </c>
      <c r="AU95">
        <v>0</v>
      </c>
      <c r="AV95">
        <v>0</v>
      </c>
      <c r="AW95">
        <v>0</v>
      </c>
      <c r="AX95">
        <v>99</v>
      </c>
      <c r="AY95">
        <v>0</v>
      </c>
      <c r="AZ95" t="s">
        <v>41</v>
      </c>
      <c r="BA95">
        <v>11</v>
      </c>
      <c r="BB95">
        <v>2007</v>
      </c>
      <c r="BC95" t="s">
        <v>63</v>
      </c>
      <c r="BD95" t="s">
        <v>64</v>
      </c>
      <c r="BE95">
        <v>133900</v>
      </c>
    </row>
    <row r="96" spans="1:57" x14ac:dyDescent="0.3">
      <c r="A96">
        <v>536</v>
      </c>
      <c r="B96">
        <v>190</v>
      </c>
      <c r="C96" t="s">
        <v>221</v>
      </c>
      <c r="D96">
        <v>70</v>
      </c>
      <c r="E96">
        <v>7000</v>
      </c>
      <c r="F96" t="s">
        <v>40</v>
      </c>
      <c r="G96" t="s">
        <v>42</v>
      </c>
      <c r="H96" t="s">
        <v>43</v>
      </c>
      <c r="I96" t="s">
        <v>44</v>
      </c>
      <c r="J96" t="s">
        <v>45</v>
      </c>
      <c r="K96" t="s">
        <v>126</v>
      </c>
      <c r="L96" t="str">
        <f>VLOOKUP($K96,[1]Zipcodes_neighbourhood!$A$2:$C$27,2,FALSE)</f>
        <v>Edwards</v>
      </c>
      <c r="M96">
        <f>VLOOKUP($K96,[1]Zipcodes_neighbourhood!$A$2:$C$27,3,FALSE)</f>
        <v>50014</v>
      </c>
      <c r="N96" t="s">
        <v>47</v>
      </c>
      <c r="O96" t="s">
        <v>96</v>
      </c>
      <c r="P96" t="s">
        <v>49</v>
      </c>
      <c r="Q96">
        <v>5</v>
      </c>
      <c r="R96">
        <v>1910</v>
      </c>
      <c r="S96">
        <v>1991</v>
      </c>
      <c r="T96" t="s">
        <v>50</v>
      </c>
      <c r="U96" t="s">
        <v>51</v>
      </c>
      <c r="V96" t="s">
        <v>69</v>
      </c>
      <c r="W96" t="s">
        <v>55</v>
      </c>
      <c r="X96" t="s">
        <v>70</v>
      </c>
      <c r="Y96" t="s">
        <v>54</v>
      </c>
      <c r="Z96" t="s">
        <v>54</v>
      </c>
      <c r="AA96">
        <v>1117</v>
      </c>
      <c r="AB96" t="str">
        <f t="shared" si="4"/>
        <v>1001-2000</v>
      </c>
      <c r="AC96" t="s">
        <v>55</v>
      </c>
      <c r="AD96" t="s">
        <v>60</v>
      </c>
      <c r="AE96">
        <v>1347</v>
      </c>
      <c r="AF96">
        <f t="shared" si="5"/>
        <v>1</v>
      </c>
      <c r="AG96">
        <f t="shared" si="6"/>
        <v>2.2999999999999998</v>
      </c>
      <c r="AH96">
        <v>3</v>
      </c>
      <c r="AI96">
        <v>1</v>
      </c>
      <c r="AJ96" t="s">
        <v>55</v>
      </c>
      <c r="AK96" t="str">
        <f t="shared" si="7"/>
        <v>1TA</v>
      </c>
      <c r="AL96">
        <v>5</v>
      </c>
      <c r="AM96">
        <v>0</v>
      </c>
      <c r="AN96" t="s">
        <v>41</v>
      </c>
      <c r="AO96" t="s">
        <v>41</v>
      </c>
      <c r="AP96" t="s">
        <v>41</v>
      </c>
      <c r="AQ96">
        <v>0</v>
      </c>
      <c r="AR96">
        <v>0</v>
      </c>
      <c r="AS96" t="s">
        <v>41</v>
      </c>
      <c r="AT96" t="s">
        <v>120</v>
      </c>
      <c r="AU96">
        <v>85</v>
      </c>
      <c r="AV96">
        <v>0</v>
      </c>
      <c r="AW96">
        <v>148</v>
      </c>
      <c r="AX96">
        <v>0</v>
      </c>
      <c r="AY96">
        <v>0</v>
      </c>
      <c r="AZ96" t="s">
        <v>41</v>
      </c>
      <c r="BA96">
        <v>1</v>
      </c>
      <c r="BB96">
        <v>2008</v>
      </c>
      <c r="BC96" t="s">
        <v>63</v>
      </c>
      <c r="BD96" t="s">
        <v>64</v>
      </c>
      <c r="BE96">
        <v>107500</v>
      </c>
    </row>
    <row r="97" spans="1:57" x14ac:dyDescent="0.3">
      <c r="A97">
        <v>403</v>
      </c>
      <c r="B97">
        <v>30</v>
      </c>
      <c r="C97" t="s">
        <v>221</v>
      </c>
      <c r="D97">
        <v>60</v>
      </c>
      <c r="E97">
        <v>10200</v>
      </c>
      <c r="F97" t="s">
        <v>40</v>
      </c>
      <c r="G97" t="s">
        <v>42</v>
      </c>
      <c r="H97" t="s">
        <v>43</v>
      </c>
      <c r="I97" t="s">
        <v>44</v>
      </c>
      <c r="J97" t="s">
        <v>45</v>
      </c>
      <c r="K97" t="s">
        <v>98</v>
      </c>
      <c r="L97" t="str">
        <f>VLOOKUP($K97,[1]Zipcodes_neighbourhood!$A$2:$C$27,2,FALSE)</f>
        <v>Sawyer</v>
      </c>
      <c r="M97">
        <f>VLOOKUP($K97,[1]Zipcodes_neighbourhood!$A$2:$C$27,3,FALSE)</f>
        <v>52627</v>
      </c>
      <c r="N97" t="s">
        <v>47</v>
      </c>
      <c r="O97" t="s">
        <v>48</v>
      </c>
      <c r="P97" t="s">
        <v>68</v>
      </c>
      <c r="Q97">
        <v>5</v>
      </c>
      <c r="R97">
        <v>1940</v>
      </c>
      <c r="S97">
        <v>1997</v>
      </c>
      <c r="T97" t="s">
        <v>50</v>
      </c>
      <c r="U97" t="s">
        <v>51</v>
      </c>
      <c r="V97" t="s">
        <v>75</v>
      </c>
      <c r="W97" t="s">
        <v>55</v>
      </c>
      <c r="X97" t="s">
        <v>56</v>
      </c>
      <c r="Y97" t="s">
        <v>55</v>
      </c>
      <c r="Z97" t="s">
        <v>57</v>
      </c>
      <c r="AA97">
        <v>672</v>
      </c>
      <c r="AB97" t="str">
        <f t="shared" si="4"/>
        <v>0-1000</v>
      </c>
      <c r="AC97" t="s">
        <v>59</v>
      </c>
      <c r="AD97" t="s">
        <v>60</v>
      </c>
      <c r="AE97">
        <v>672</v>
      </c>
      <c r="AF97">
        <f t="shared" si="5"/>
        <v>0</v>
      </c>
      <c r="AG97">
        <f t="shared" si="6"/>
        <v>2.2999999999999998</v>
      </c>
      <c r="AH97">
        <v>2</v>
      </c>
      <c r="AI97">
        <v>1</v>
      </c>
      <c r="AJ97" t="s">
        <v>55</v>
      </c>
      <c r="AK97" t="str">
        <f t="shared" si="7"/>
        <v>1TA</v>
      </c>
      <c r="AL97">
        <v>4</v>
      </c>
      <c r="AM97">
        <v>0</v>
      </c>
      <c r="AN97" t="s">
        <v>41</v>
      </c>
      <c r="AO97" t="s">
        <v>78</v>
      </c>
      <c r="AP97" t="s">
        <v>58</v>
      </c>
      <c r="AQ97">
        <v>1</v>
      </c>
      <c r="AR97">
        <v>240</v>
      </c>
      <c r="AS97" t="s">
        <v>55</v>
      </c>
      <c r="AT97" t="s">
        <v>120</v>
      </c>
      <c r="AU97">
        <v>168</v>
      </c>
      <c r="AV97">
        <v>0</v>
      </c>
      <c r="AW97">
        <v>0</v>
      </c>
      <c r="AX97">
        <v>0</v>
      </c>
      <c r="AY97">
        <v>0</v>
      </c>
      <c r="AZ97" t="s">
        <v>109</v>
      </c>
      <c r="BA97">
        <v>8</v>
      </c>
      <c r="BB97">
        <v>2008</v>
      </c>
      <c r="BC97" t="s">
        <v>63</v>
      </c>
      <c r="BD97" t="s">
        <v>64</v>
      </c>
      <c r="BE97">
        <v>108000</v>
      </c>
    </row>
    <row r="98" spans="1:57" x14ac:dyDescent="0.3">
      <c r="A98">
        <v>554</v>
      </c>
      <c r="B98">
        <v>20</v>
      </c>
      <c r="C98" t="s">
        <v>221</v>
      </c>
      <c r="D98">
        <v>67</v>
      </c>
      <c r="E98">
        <v>8777</v>
      </c>
      <c r="F98" t="s">
        <v>40</v>
      </c>
      <c r="G98" t="s">
        <v>42</v>
      </c>
      <c r="H98" t="s">
        <v>43</v>
      </c>
      <c r="I98" t="s">
        <v>44</v>
      </c>
      <c r="J98" t="s">
        <v>45</v>
      </c>
      <c r="K98" t="s">
        <v>126</v>
      </c>
      <c r="L98" t="str">
        <f>VLOOKUP($K98,[1]Zipcodes_neighbourhood!$A$2:$C$27,2,FALSE)</f>
        <v>Edwards</v>
      </c>
      <c r="M98">
        <f>VLOOKUP($K98,[1]Zipcodes_neighbourhood!$A$2:$C$27,3,FALSE)</f>
        <v>50014</v>
      </c>
      <c r="N98" t="s">
        <v>67</v>
      </c>
      <c r="O98" t="s">
        <v>48</v>
      </c>
      <c r="P98" t="s">
        <v>68</v>
      </c>
      <c r="Q98">
        <v>4</v>
      </c>
      <c r="R98">
        <v>1949</v>
      </c>
      <c r="S98">
        <v>2003</v>
      </c>
      <c r="T98" t="s">
        <v>50</v>
      </c>
      <c r="U98" t="s">
        <v>51</v>
      </c>
      <c r="V98" t="s">
        <v>52</v>
      </c>
      <c r="W98" t="s">
        <v>55</v>
      </c>
      <c r="X98" t="s">
        <v>70</v>
      </c>
      <c r="Y98" t="s">
        <v>41</v>
      </c>
      <c r="Z98" t="s">
        <v>41</v>
      </c>
      <c r="AA98">
        <v>0</v>
      </c>
      <c r="AB98" t="str">
        <f t="shared" si="4"/>
        <v>0-1000</v>
      </c>
      <c r="AC98" t="s">
        <v>59</v>
      </c>
      <c r="AD98" t="s">
        <v>60</v>
      </c>
      <c r="AE98">
        <v>1126</v>
      </c>
      <c r="AF98">
        <f t="shared" si="5"/>
        <v>0</v>
      </c>
      <c r="AG98">
        <f t="shared" si="6"/>
        <v>2</v>
      </c>
      <c r="AH98">
        <v>2</v>
      </c>
      <c r="AI98">
        <v>1</v>
      </c>
      <c r="AJ98" t="s">
        <v>54</v>
      </c>
      <c r="AK98" t="str">
        <f t="shared" si="7"/>
        <v>1Gd</v>
      </c>
      <c r="AL98">
        <v>5</v>
      </c>
      <c r="AM98">
        <v>0</v>
      </c>
      <c r="AN98" t="s">
        <v>41</v>
      </c>
      <c r="AO98" t="s">
        <v>78</v>
      </c>
      <c r="AP98" t="s">
        <v>102</v>
      </c>
      <c r="AQ98">
        <v>2</v>
      </c>
      <c r="AR98">
        <v>520</v>
      </c>
      <c r="AS98" t="s">
        <v>55</v>
      </c>
      <c r="AT98" t="s">
        <v>120</v>
      </c>
      <c r="AU98">
        <v>0</v>
      </c>
      <c r="AV98">
        <v>96</v>
      </c>
      <c r="AW98">
        <v>0</v>
      </c>
      <c r="AX98">
        <v>0</v>
      </c>
      <c r="AY98">
        <v>0</v>
      </c>
      <c r="AZ98" t="s">
        <v>85</v>
      </c>
      <c r="BA98">
        <v>5</v>
      </c>
      <c r="BB98">
        <v>2009</v>
      </c>
      <c r="BC98" t="s">
        <v>63</v>
      </c>
      <c r="BD98" t="s">
        <v>64</v>
      </c>
      <c r="BE98">
        <v>108000</v>
      </c>
    </row>
    <row r="99" spans="1:57" x14ac:dyDescent="0.3">
      <c r="A99">
        <v>563</v>
      </c>
      <c r="B99">
        <v>30</v>
      </c>
      <c r="C99" t="s">
        <v>221</v>
      </c>
      <c r="D99">
        <v>63</v>
      </c>
      <c r="E99">
        <v>13907</v>
      </c>
      <c r="F99" t="s">
        <v>40</v>
      </c>
      <c r="G99" t="s">
        <v>42</v>
      </c>
      <c r="H99" t="s">
        <v>43</v>
      </c>
      <c r="I99" t="s">
        <v>44</v>
      </c>
      <c r="J99" t="s">
        <v>45</v>
      </c>
      <c r="K99" t="s">
        <v>126</v>
      </c>
      <c r="L99" t="str">
        <f>VLOOKUP($K99,[1]Zipcodes_neighbourhood!$A$2:$C$27,2,FALSE)</f>
        <v>Edwards</v>
      </c>
      <c r="M99">
        <f>VLOOKUP($K99,[1]Zipcodes_neighbourhood!$A$2:$C$27,3,FALSE)</f>
        <v>50014</v>
      </c>
      <c r="N99" t="s">
        <v>47</v>
      </c>
      <c r="O99" t="s">
        <v>48</v>
      </c>
      <c r="P99" t="s">
        <v>68</v>
      </c>
      <c r="Q99">
        <v>5</v>
      </c>
      <c r="R99">
        <v>1940</v>
      </c>
      <c r="S99">
        <v>1969</v>
      </c>
      <c r="T99" t="s">
        <v>50</v>
      </c>
      <c r="U99" t="s">
        <v>51</v>
      </c>
      <c r="V99" t="s">
        <v>76</v>
      </c>
      <c r="W99" t="s">
        <v>55</v>
      </c>
      <c r="X99" t="s">
        <v>70</v>
      </c>
      <c r="Y99" t="s">
        <v>55</v>
      </c>
      <c r="Z99" t="s">
        <v>57</v>
      </c>
      <c r="AA99">
        <v>996</v>
      </c>
      <c r="AB99" t="str">
        <f t="shared" si="4"/>
        <v>0-1000</v>
      </c>
      <c r="AC99" t="s">
        <v>59</v>
      </c>
      <c r="AD99" t="s">
        <v>60</v>
      </c>
      <c r="AE99">
        <v>996</v>
      </c>
      <c r="AF99">
        <f t="shared" si="5"/>
        <v>1</v>
      </c>
      <c r="AG99">
        <f t="shared" si="6"/>
        <v>1</v>
      </c>
      <c r="AH99">
        <v>3</v>
      </c>
      <c r="AI99">
        <v>1</v>
      </c>
      <c r="AJ99" t="s">
        <v>55</v>
      </c>
      <c r="AK99" t="str">
        <f t="shared" si="7"/>
        <v>1TA</v>
      </c>
      <c r="AL99">
        <v>6</v>
      </c>
      <c r="AM99">
        <v>1</v>
      </c>
      <c r="AN99" t="s">
        <v>54</v>
      </c>
      <c r="AO99" t="s">
        <v>41</v>
      </c>
      <c r="AP99" t="s">
        <v>41</v>
      </c>
      <c r="AQ99">
        <v>0</v>
      </c>
      <c r="AR99">
        <v>0</v>
      </c>
      <c r="AS99" t="s">
        <v>41</v>
      </c>
      <c r="AT99" t="s">
        <v>60</v>
      </c>
      <c r="AU99">
        <v>144</v>
      </c>
      <c r="AV99">
        <v>0</v>
      </c>
      <c r="AW99">
        <v>0</v>
      </c>
      <c r="AX99">
        <v>0</v>
      </c>
      <c r="AY99">
        <v>0</v>
      </c>
      <c r="AZ99" t="s">
        <v>41</v>
      </c>
      <c r="BA99">
        <v>7</v>
      </c>
      <c r="BB99">
        <v>2008</v>
      </c>
      <c r="BC99" t="s">
        <v>63</v>
      </c>
      <c r="BD99" t="s">
        <v>64</v>
      </c>
      <c r="BE99">
        <v>108000</v>
      </c>
    </row>
    <row r="100" spans="1:57" x14ac:dyDescent="0.3">
      <c r="A100">
        <v>652</v>
      </c>
      <c r="B100">
        <v>70</v>
      </c>
      <c r="C100" t="s">
        <v>221</v>
      </c>
      <c r="D100">
        <v>60</v>
      </c>
      <c r="E100">
        <v>9084</v>
      </c>
      <c r="F100" t="s">
        <v>40</v>
      </c>
      <c r="G100" t="s">
        <v>42</v>
      </c>
      <c r="H100" t="s">
        <v>43</v>
      </c>
      <c r="I100" t="s">
        <v>44</v>
      </c>
      <c r="J100" t="s">
        <v>45</v>
      </c>
      <c r="K100" t="s">
        <v>126</v>
      </c>
      <c r="L100" t="str">
        <f>VLOOKUP($K100,[1]Zipcodes_neighbourhood!$A$2:$C$27,2,FALSE)</f>
        <v>Edwards</v>
      </c>
      <c r="M100">
        <f>VLOOKUP($K100,[1]Zipcodes_neighbourhood!$A$2:$C$27,3,FALSE)</f>
        <v>50014</v>
      </c>
      <c r="N100" t="s">
        <v>93</v>
      </c>
      <c r="O100" t="s">
        <v>48</v>
      </c>
      <c r="P100" t="s">
        <v>49</v>
      </c>
      <c r="Q100">
        <v>4</v>
      </c>
      <c r="R100">
        <v>1940</v>
      </c>
      <c r="S100">
        <v>1950</v>
      </c>
      <c r="T100" t="s">
        <v>50</v>
      </c>
      <c r="U100" t="s">
        <v>51</v>
      </c>
      <c r="V100" t="s">
        <v>69</v>
      </c>
      <c r="W100" t="s">
        <v>55</v>
      </c>
      <c r="X100" t="s">
        <v>70</v>
      </c>
      <c r="Y100" t="s">
        <v>55</v>
      </c>
      <c r="Z100" t="s">
        <v>72</v>
      </c>
      <c r="AA100">
        <v>755</v>
      </c>
      <c r="AB100" t="str">
        <f t="shared" si="4"/>
        <v>0-1000</v>
      </c>
      <c r="AC100" t="s">
        <v>55</v>
      </c>
      <c r="AD100" t="s">
        <v>60</v>
      </c>
      <c r="AE100">
        <v>1510</v>
      </c>
      <c r="AF100">
        <f t="shared" si="5"/>
        <v>0</v>
      </c>
      <c r="AG100">
        <f t="shared" si="6"/>
        <v>1</v>
      </c>
      <c r="AH100">
        <v>4</v>
      </c>
      <c r="AI100">
        <v>1</v>
      </c>
      <c r="AJ100" t="s">
        <v>55</v>
      </c>
      <c r="AK100" t="str">
        <f t="shared" si="7"/>
        <v>1TA</v>
      </c>
      <c r="AL100">
        <v>7</v>
      </c>
      <c r="AM100">
        <v>1</v>
      </c>
      <c r="AN100" t="s">
        <v>54</v>
      </c>
      <c r="AO100" t="s">
        <v>78</v>
      </c>
      <c r="AP100" t="s">
        <v>58</v>
      </c>
      <c r="AQ100">
        <v>1</v>
      </c>
      <c r="AR100">
        <v>296</v>
      </c>
      <c r="AS100" t="s">
        <v>94</v>
      </c>
      <c r="AT100" t="s">
        <v>130</v>
      </c>
      <c r="AU100">
        <v>120</v>
      </c>
      <c r="AV100">
        <v>0</v>
      </c>
      <c r="AW100">
        <v>0</v>
      </c>
      <c r="AX100">
        <v>0</v>
      </c>
      <c r="AY100">
        <v>0</v>
      </c>
      <c r="AZ100" t="s">
        <v>85</v>
      </c>
      <c r="BA100">
        <v>10</v>
      </c>
      <c r="BB100">
        <v>2009</v>
      </c>
      <c r="BC100" t="s">
        <v>63</v>
      </c>
      <c r="BD100" t="s">
        <v>64</v>
      </c>
      <c r="BE100">
        <v>108000</v>
      </c>
    </row>
    <row r="101" spans="1:57" x14ac:dyDescent="0.3">
      <c r="A101">
        <v>735</v>
      </c>
      <c r="B101">
        <v>20</v>
      </c>
      <c r="C101" t="s">
        <v>221</v>
      </c>
      <c r="D101" t="s">
        <v>41</v>
      </c>
      <c r="E101">
        <v>8978</v>
      </c>
      <c r="F101" t="s">
        <v>40</v>
      </c>
      <c r="G101" t="s">
        <v>71</v>
      </c>
      <c r="H101" t="s">
        <v>43</v>
      </c>
      <c r="I101" t="s">
        <v>44</v>
      </c>
      <c r="J101" t="s">
        <v>73</v>
      </c>
      <c r="K101" t="s">
        <v>98</v>
      </c>
      <c r="L101" t="str">
        <f>VLOOKUP($K101,[1]Zipcodes_neighbourhood!$A$2:$C$27,2,FALSE)</f>
        <v>Sawyer</v>
      </c>
      <c r="M101">
        <f>VLOOKUP($K101,[1]Zipcodes_neighbourhood!$A$2:$C$27,3,FALSE)</f>
        <v>52627</v>
      </c>
      <c r="N101" t="s">
        <v>47</v>
      </c>
      <c r="O101" t="s">
        <v>48</v>
      </c>
      <c r="P101" t="s">
        <v>68</v>
      </c>
      <c r="Q101">
        <v>5</v>
      </c>
      <c r="R101">
        <v>1968</v>
      </c>
      <c r="S101">
        <v>1968</v>
      </c>
      <c r="T101" t="s">
        <v>50</v>
      </c>
      <c r="U101" t="s">
        <v>51</v>
      </c>
      <c r="V101" t="s">
        <v>106</v>
      </c>
      <c r="W101" t="s">
        <v>55</v>
      </c>
      <c r="X101" t="s">
        <v>56</v>
      </c>
      <c r="Y101" t="s">
        <v>55</v>
      </c>
      <c r="Z101" t="s">
        <v>57</v>
      </c>
      <c r="AA101">
        <v>948</v>
      </c>
      <c r="AB101" t="str">
        <f t="shared" si="4"/>
        <v>0-1000</v>
      </c>
      <c r="AC101" t="s">
        <v>55</v>
      </c>
      <c r="AD101" t="s">
        <v>60</v>
      </c>
      <c r="AE101">
        <v>948</v>
      </c>
      <c r="AF101">
        <f t="shared" si="5"/>
        <v>1</v>
      </c>
      <c r="AG101">
        <f t="shared" si="6"/>
        <v>1.3</v>
      </c>
      <c r="AH101">
        <v>3</v>
      </c>
      <c r="AI101">
        <v>1</v>
      </c>
      <c r="AJ101" t="s">
        <v>55</v>
      </c>
      <c r="AK101" t="str">
        <f t="shared" si="7"/>
        <v>1TA</v>
      </c>
      <c r="AL101">
        <v>6</v>
      </c>
      <c r="AM101">
        <v>0</v>
      </c>
      <c r="AN101" t="s">
        <v>41</v>
      </c>
      <c r="AO101" t="s">
        <v>61</v>
      </c>
      <c r="AP101" t="s">
        <v>58</v>
      </c>
      <c r="AQ101">
        <v>1</v>
      </c>
      <c r="AR101">
        <v>300</v>
      </c>
      <c r="AS101" t="s">
        <v>55</v>
      </c>
      <c r="AT101" t="s">
        <v>60</v>
      </c>
      <c r="AU101">
        <v>147</v>
      </c>
      <c r="AV101">
        <v>0</v>
      </c>
      <c r="AW101">
        <v>0</v>
      </c>
      <c r="AX101">
        <v>0</v>
      </c>
      <c r="AY101">
        <v>0</v>
      </c>
      <c r="AZ101" t="s">
        <v>41</v>
      </c>
      <c r="BA101">
        <v>5</v>
      </c>
      <c r="BB101">
        <v>2007</v>
      </c>
      <c r="BC101" t="s">
        <v>63</v>
      </c>
      <c r="BD101" t="s">
        <v>154</v>
      </c>
      <c r="BE101">
        <v>108000</v>
      </c>
    </row>
    <row r="102" spans="1:57" x14ac:dyDescent="0.3">
      <c r="A102">
        <v>694</v>
      </c>
      <c r="B102">
        <v>30</v>
      </c>
      <c r="C102" t="s">
        <v>221</v>
      </c>
      <c r="D102">
        <v>60</v>
      </c>
      <c r="E102">
        <v>5400</v>
      </c>
      <c r="F102" t="s">
        <v>40</v>
      </c>
      <c r="G102" t="s">
        <v>42</v>
      </c>
      <c r="H102" t="s">
        <v>43</v>
      </c>
      <c r="I102" t="s">
        <v>44</v>
      </c>
      <c r="J102" t="s">
        <v>73</v>
      </c>
      <c r="K102" t="s">
        <v>92</v>
      </c>
      <c r="L102" t="str">
        <f>VLOOKUP($K102,[1]Zipcodes_neighbourhood!$A$2:$C$27,2,FALSE)</f>
        <v>Old Town</v>
      </c>
      <c r="M102">
        <f>VLOOKUP($K102,[1]Zipcodes_neighbourhood!$A$2:$C$27,3,FALSE)</f>
        <v>51351</v>
      </c>
      <c r="N102" t="s">
        <v>47</v>
      </c>
      <c r="O102" t="s">
        <v>48</v>
      </c>
      <c r="P102" t="s">
        <v>68</v>
      </c>
      <c r="Q102">
        <v>5</v>
      </c>
      <c r="R102">
        <v>1921</v>
      </c>
      <c r="S102">
        <v>1968</v>
      </c>
      <c r="T102" t="s">
        <v>50</v>
      </c>
      <c r="U102" t="s">
        <v>51</v>
      </c>
      <c r="V102" t="s">
        <v>69</v>
      </c>
      <c r="W102" t="s">
        <v>55</v>
      </c>
      <c r="X102" t="s">
        <v>77</v>
      </c>
      <c r="Y102" t="s">
        <v>55</v>
      </c>
      <c r="Z102" t="s">
        <v>57</v>
      </c>
      <c r="AA102">
        <v>1073</v>
      </c>
      <c r="AB102" t="str">
        <f t="shared" si="4"/>
        <v>1001-2000</v>
      </c>
      <c r="AC102" t="s">
        <v>59</v>
      </c>
      <c r="AD102" t="s">
        <v>60</v>
      </c>
      <c r="AE102">
        <v>1073</v>
      </c>
      <c r="AF102">
        <f t="shared" si="5"/>
        <v>1</v>
      </c>
      <c r="AG102">
        <f t="shared" si="6"/>
        <v>2</v>
      </c>
      <c r="AH102">
        <v>2</v>
      </c>
      <c r="AI102">
        <v>1</v>
      </c>
      <c r="AJ102" t="s">
        <v>55</v>
      </c>
      <c r="AK102" t="str">
        <f t="shared" si="7"/>
        <v>1TA</v>
      </c>
      <c r="AL102">
        <v>4</v>
      </c>
      <c r="AM102">
        <v>0</v>
      </c>
      <c r="AN102" t="s">
        <v>41</v>
      </c>
      <c r="AO102" t="s">
        <v>78</v>
      </c>
      <c r="AP102" t="s">
        <v>58</v>
      </c>
      <c r="AQ102">
        <v>1</v>
      </c>
      <c r="AR102">
        <v>326</v>
      </c>
      <c r="AS102" t="s">
        <v>55</v>
      </c>
      <c r="AT102" t="s">
        <v>60</v>
      </c>
      <c r="AU102">
        <v>0</v>
      </c>
      <c r="AV102">
        <v>0</v>
      </c>
      <c r="AW102">
        <v>112</v>
      </c>
      <c r="AX102">
        <v>0</v>
      </c>
      <c r="AY102">
        <v>0</v>
      </c>
      <c r="AZ102" t="s">
        <v>41</v>
      </c>
      <c r="BA102">
        <v>12</v>
      </c>
      <c r="BB102">
        <v>2006</v>
      </c>
      <c r="BC102" t="s">
        <v>63</v>
      </c>
      <c r="BD102" t="s">
        <v>79</v>
      </c>
      <c r="BE102">
        <v>108480</v>
      </c>
    </row>
    <row r="103" spans="1:57" x14ac:dyDescent="0.3">
      <c r="A103">
        <v>1164</v>
      </c>
      <c r="B103">
        <v>90</v>
      </c>
      <c r="C103" t="s">
        <v>221</v>
      </c>
      <c r="D103">
        <v>60</v>
      </c>
      <c r="E103">
        <v>12900</v>
      </c>
      <c r="F103" t="s">
        <v>40</v>
      </c>
      <c r="G103" t="s">
        <v>42</v>
      </c>
      <c r="H103" t="s">
        <v>43</v>
      </c>
      <c r="I103" t="s">
        <v>44</v>
      </c>
      <c r="J103" t="s">
        <v>45</v>
      </c>
      <c r="K103" t="s">
        <v>98</v>
      </c>
      <c r="L103" t="str">
        <f>VLOOKUP($K103,[1]Zipcodes_neighbourhood!$A$2:$C$27,2,FALSE)</f>
        <v>Sawyer</v>
      </c>
      <c r="M103">
        <f>VLOOKUP($K103,[1]Zipcodes_neighbourhood!$A$2:$C$27,3,FALSE)</f>
        <v>52627</v>
      </c>
      <c r="N103" t="s">
        <v>67</v>
      </c>
      <c r="O103" t="s">
        <v>111</v>
      </c>
      <c r="P103" t="s">
        <v>131</v>
      </c>
      <c r="Q103">
        <v>4</v>
      </c>
      <c r="R103">
        <v>1969</v>
      </c>
      <c r="S103">
        <v>1969</v>
      </c>
      <c r="T103" t="s">
        <v>50</v>
      </c>
      <c r="U103" t="s">
        <v>51</v>
      </c>
      <c r="V103" t="s">
        <v>106</v>
      </c>
      <c r="W103" t="s">
        <v>55</v>
      </c>
      <c r="X103" t="s">
        <v>70</v>
      </c>
      <c r="Y103" t="s">
        <v>54</v>
      </c>
      <c r="Z103" t="s">
        <v>81</v>
      </c>
      <c r="AA103">
        <v>1198</v>
      </c>
      <c r="AB103" t="str">
        <f t="shared" si="4"/>
        <v>1001-2000</v>
      </c>
      <c r="AC103" t="s">
        <v>55</v>
      </c>
      <c r="AD103" t="s">
        <v>60</v>
      </c>
      <c r="AE103">
        <v>1258</v>
      </c>
      <c r="AF103">
        <f t="shared" si="5"/>
        <v>0</v>
      </c>
      <c r="AG103">
        <f t="shared" si="6"/>
        <v>2.2999999999999998</v>
      </c>
      <c r="AH103">
        <v>0</v>
      </c>
      <c r="AI103">
        <v>2</v>
      </c>
      <c r="AJ103" t="s">
        <v>55</v>
      </c>
      <c r="AK103" t="str">
        <f t="shared" si="7"/>
        <v>2TA</v>
      </c>
      <c r="AL103">
        <v>6</v>
      </c>
      <c r="AM103">
        <v>0</v>
      </c>
      <c r="AN103" t="s">
        <v>41</v>
      </c>
      <c r="AO103" t="s">
        <v>113</v>
      </c>
      <c r="AP103" t="s">
        <v>58</v>
      </c>
      <c r="AQ103">
        <v>2</v>
      </c>
      <c r="AR103">
        <v>400</v>
      </c>
      <c r="AS103" t="s">
        <v>94</v>
      </c>
      <c r="AT103" t="s">
        <v>60</v>
      </c>
      <c r="AU103">
        <v>120</v>
      </c>
      <c r="AV103">
        <v>0</v>
      </c>
      <c r="AW103">
        <v>0</v>
      </c>
      <c r="AX103">
        <v>0</v>
      </c>
      <c r="AY103">
        <v>0</v>
      </c>
      <c r="AZ103" t="s">
        <v>41</v>
      </c>
      <c r="BA103">
        <v>1</v>
      </c>
      <c r="BB103">
        <v>2008</v>
      </c>
      <c r="BC103" t="s">
        <v>63</v>
      </c>
      <c r="BD103" t="s">
        <v>146</v>
      </c>
      <c r="BE103">
        <v>108959</v>
      </c>
    </row>
    <row r="104" spans="1:57" x14ac:dyDescent="0.3">
      <c r="A104">
        <v>39</v>
      </c>
      <c r="B104">
        <v>20</v>
      </c>
      <c r="C104" t="s">
        <v>221</v>
      </c>
      <c r="D104">
        <v>68</v>
      </c>
      <c r="E104">
        <v>7922</v>
      </c>
      <c r="F104" t="s">
        <v>40</v>
      </c>
      <c r="G104" t="s">
        <v>42</v>
      </c>
      <c r="H104" t="s">
        <v>43</v>
      </c>
      <c r="I104" t="s">
        <v>44</v>
      </c>
      <c r="J104" t="s">
        <v>45</v>
      </c>
      <c r="K104" t="s">
        <v>107</v>
      </c>
      <c r="L104" t="str">
        <f>VLOOKUP($K104,[1]Zipcodes_neighbourhood!$A$2:$C$27,2,FALSE)</f>
        <v>NorthAmes</v>
      </c>
      <c r="M104">
        <f>VLOOKUP($K104,[1]Zipcodes_neighbourhood!$A$2:$C$27,3,FALSE)</f>
        <v>50010</v>
      </c>
      <c r="N104" t="s">
        <v>47</v>
      </c>
      <c r="O104" t="s">
        <v>48</v>
      </c>
      <c r="P104" t="s">
        <v>68</v>
      </c>
      <c r="Q104">
        <v>5</v>
      </c>
      <c r="R104">
        <v>1953</v>
      </c>
      <c r="S104">
        <v>2007</v>
      </c>
      <c r="T104" t="s">
        <v>50</v>
      </c>
      <c r="U104" t="s">
        <v>51</v>
      </c>
      <c r="V104" t="s">
        <v>52</v>
      </c>
      <c r="W104" t="s">
        <v>55</v>
      </c>
      <c r="X104" t="s">
        <v>70</v>
      </c>
      <c r="Y104" t="s">
        <v>55</v>
      </c>
      <c r="Z104" t="s">
        <v>57</v>
      </c>
      <c r="AA104">
        <v>1057</v>
      </c>
      <c r="AB104" t="str">
        <f t="shared" si="4"/>
        <v>1001-2000</v>
      </c>
      <c r="AC104" t="s">
        <v>55</v>
      </c>
      <c r="AD104" t="s">
        <v>60</v>
      </c>
      <c r="AE104">
        <v>1057</v>
      </c>
      <c r="AF104">
        <f t="shared" si="5"/>
        <v>0</v>
      </c>
      <c r="AG104">
        <f t="shared" si="6"/>
        <v>2</v>
      </c>
      <c r="AH104">
        <v>3</v>
      </c>
      <c r="AI104">
        <v>1</v>
      </c>
      <c r="AJ104" t="s">
        <v>54</v>
      </c>
      <c r="AK104" t="str">
        <f t="shared" si="7"/>
        <v>1Gd</v>
      </c>
      <c r="AL104">
        <v>5</v>
      </c>
      <c r="AM104">
        <v>0</v>
      </c>
      <c r="AN104" t="s">
        <v>41</v>
      </c>
      <c r="AO104" t="s">
        <v>78</v>
      </c>
      <c r="AP104" t="s">
        <v>58</v>
      </c>
      <c r="AQ104">
        <v>1</v>
      </c>
      <c r="AR104">
        <v>246</v>
      </c>
      <c r="AS104" t="s">
        <v>55</v>
      </c>
      <c r="AT104" t="s">
        <v>60</v>
      </c>
      <c r="AU104">
        <v>0</v>
      </c>
      <c r="AV104">
        <v>52</v>
      </c>
      <c r="AW104">
        <v>0</v>
      </c>
      <c r="AX104">
        <v>0</v>
      </c>
      <c r="AY104">
        <v>0</v>
      </c>
      <c r="AZ104" t="s">
        <v>41</v>
      </c>
      <c r="BA104">
        <v>1</v>
      </c>
      <c r="BB104">
        <v>2010</v>
      </c>
      <c r="BC104" t="s">
        <v>63</v>
      </c>
      <c r="BD104" t="s">
        <v>79</v>
      </c>
      <c r="BE104">
        <v>109000</v>
      </c>
    </row>
    <row r="105" spans="1:57" x14ac:dyDescent="0.3">
      <c r="A105">
        <v>395</v>
      </c>
      <c r="B105">
        <v>50</v>
      </c>
      <c r="C105" t="s">
        <v>221</v>
      </c>
      <c r="D105">
        <v>60</v>
      </c>
      <c r="E105">
        <v>10134</v>
      </c>
      <c r="F105" t="s">
        <v>40</v>
      </c>
      <c r="G105" t="s">
        <v>42</v>
      </c>
      <c r="H105" t="s">
        <v>43</v>
      </c>
      <c r="I105" t="s">
        <v>44</v>
      </c>
      <c r="J105" t="s">
        <v>45</v>
      </c>
      <c r="K105" t="s">
        <v>92</v>
      </c>
      <c r="L105" t="str">
        <f>VLOOKUP($K105,[1]Zipcodes_neighbourhood!$A$2:$C$27,2,FALSE)</f>
        <v>Old Town</v>
      </c>
      <c r="M105">
        <f>VLOOKUP($K105,[1]Zipcodes_neighbourhood!$A$2:$C$27,3,FALSE)</f>
        <v>51351</v>
      </c>
      <c r="N105" t="s">
        <v>47</v>
      </c>
      <c r="O105" t="s">
        <v>48</v>
      </c>
      <c r="P105" t="s">
        <v>83</v>
      </c>
      <c r="Q105">
        <v>5</v>
      </c>
      <c r="R105">
        <v>1940</v>
      </c>
      <c r="S105">
        <v>1950</v>
      </c>
      <c r="T105" t="s">
        <v>50</v>
      </c>
      <c r="U105" t="s">
        <v>51</v>
      </c>
      <c r="V105" t="s">
        <v>69</v>
      </c>
      <c r="W105" t="s">
        <v>55</v>
      </c>
      <c r="X105" t="s">
        <v>70</v>
      </c>
      <c r="Y105" t="s">
        <v>55</v>
      </c>
      <c r="Z105" t="s">
        <v>57</v>
      </c>
      <c r="AA105">
        <v>735</v>
      </c>
      <c r="AB105" t="str">
        <f t="shared" si="4"/>
        <v>0-1000</v>
      </c>
      <c r="AC105" t="s">
        <v>54</v>
      </c>
      <c r="AD105" t="s">
        <v>60</v>
      </c>
      <c r="AE105">
        <v>1034</v>
      </c>
      <c r="AF105">
        <f t="shared" si="5"/>
        <v>0</v>
      </c>
      <c r="AG105">
        <f t="shared" si="6"/>
        <v>2</v>
      </c>
      <c r="AH105">
        <v>2</v>
      </c>
      <c r="AI105">
        <v>1</v>
      </c>
      <c r="AJ105" t="s">
        <v>55</v>
      </c>
      <c r="AK105" t="str">
        <f t="shared" si="7"/>
        <v>1TA</v>
      </c>
      <c r="AL105">
        <v>5</v>
      </c>
      <c r="AM105">
        <v>0</v>
      </c>
      <c r="AN105" t="s">
        <v>41</v>
      </c>
      <c r="AO105" t="s">
        <v>78</v>
      </c>
      <c r="AP105" t="s">
        <v>58</v>
      </c>
      <c r="AQ105">
        <v>1</v>
      </c>
      <c r="AR105">
        <v>240</v>
      </c>
      <c r="AS105" t="s">
        <v>55</v>
      </c>
      <c r="AT105" t="s">
        <v>60</v>
      </c>
      <c r="AU105">
        <v>0</v>
      </c>
      <c r="AV105">
        <v>39</v>
      </c>
      <c r="AW105">
        <v>0</v>
      </c>
      <c r="AX105">
        <v>0</v>
      </c>
      <c r="AY105">
        <v>0</v>
      </c>
      <c r="AZ105" t="s">
        <v>41</v>
      </c>
      <c r="BA105">
        <v>7</v>
      </c>
      <c r="BB105">
        <v>2007</v>
      </c>
      <c r="BC105" t="s">
        <v>63</v>
      </c>
      <c r="BD105" t="s">
        <v>64</v>
      </c>
      <c r="BE105">
        <v>109000</v>
      </c>
    </row>
    <row r="106" spans="1:57" x14ac:dyDescent="0.3">
      <c r="A106">
        <v>105</v>
      </c>
      <c r="B106">
        <v>50</v>
      </c>
      <c r="C106" t="s">
        <v>222</v>
      </c>
      <c r="D106" t="s">
        <v>41</v>
      </c>
      <c r="E106">
        <v>7758</v>
      </c>
      <c r="F106" t="s">
        <v>40</v>
      </c>
      <c r="G106" t="s">
        <v>42</v>
      </c>
      <c r="H106" t="s">
        <v>43</v>
      </c>
      <c r="I106" t="s">
        <v>44</v>
      </c>
      <c r="J106" t="s">
        <v>73</v>
      </c>
      <c r="K106" t="s">
        <v>119</v>
      </c>
      <c r="L106" t="str">
        <f>VLOOKUP($K106,[1]Zipcodes_neighbourhood!$A$2:$C$27,2,FALSE)</f>
        <v>Iowa DOT and rail road</v>
      </c>
      <c r="M106">
        <f>VLOOKUP($K106,[1]Zipcodes_neighbourhood!$A$2:$C$27,3,FALSE)</f>
        <v>50313</v>
      </c>
      <c r="N106" t="s">
        <v>47</v>
      </c>
      <c r="O106" t="s">
        <v>48</v>
      </c>
      <c r="P106" t="s">
        <v>83</v>
      </c>
      <c r="Q106">
        <v>7</v>
      </c>
      <c r="R106">
        <v>1931</v>
      </c>
      <c r="S106">
        <v>1950</v>
      </c>
      <c r="T106" t="s">
        <v>50</v>
      </c>
      <c r="U106" t="s">
        <v>51</v>
      </c>
      <c r="V106" t="s">
        <v>141</v>
      </c>
      <c r="W106" t="s">
        <v>55</v>
      </c>
      <c r="X106" t="s">
        <v>56</v>
      </c>
      <c r="Y106" t="s">
        <v>55</v>
      </c>
      <c r="Z106" t="s">
        <v>57</v>
      </c>
      <c r="AA106">
        <v>1040</v>
      </c>
      <c r="AB106" t="str">
        <f t="shared" si="4"/>
        <v>1001-2000</v>
      </c>
      <c r="AC106" t="s">
        <v>59</v>
      </c>
      <c r="AD106" t="s">
        <v>60</v>
      </c>
      <c r="AE106">
        <v>1818</v>
      </c>
      <c r="AF106">
        <f t="shared" si="5"/>
        <v>0</v>
      </c>
      <c r="AG106">
        <f t="shared" si="6"/>
        <v>1.3</v>
      </c>
      <c r="AH106">
        <v>4</v>
      </c>
      <c r="AI106">
        <v>1</v>
      </c>
      <c r="AJ106" t="s">
        <v>55</v>
      </c>
      <c r="AK106" t="str">
        <f t="shared" si="7"/>
        <v>1TA</v>
      </c>
      <c r="AL106">
        <v>7</v>
      </c>
      <c r="AM106">
        <v>2</v>
      </c>
      <c r="AN106" t="s">
        <v>55</v>
      </c>
      <c r="AO106" t="s">
        <v>78</v>
      </c>
      <c r="AP106" t="s">
        <v>58</v>
      </c>
      <c r="AQ106">
        <v>1</v>
      </c>
      <c r="AR106">
        <v>240</v>
      </c>
      <c r="AS106" t="s">
        <v>55</v>
      </c>
      <c r="AT106" t="s">
        <v>60</v>
      </c>
      <c r="AU106">
        <v>0</v>
      </c>
      <c r="AV106">
        <v>0</v>
      </c>
      <c r="AW106">
        <v>0</v>
      </c>
      <c r="AX106">
        <v>184</v>
      </c>
      <c r="AY106">
        <v>0</v>
      </c>
      <c r="AZ106" t="s">
        <v>41</v>
      </c>
      <c r="BA106">
        <v>6</v>
      </c>
      <c r="BB106">
        <v>2007</v>
      </c>
      <c r="BC106" t="s">
        <v>63</v>
      </c>
      <c r="BD106" t="s">
        <v>64</v>
      </c>
      <c r="BE106">
        <v>169500</v>
      </c>
    </row>
    <row r="107" spans="1:57" x14ac:dyDescent="0.3">
      <c r="A107">
        <v>688</v>
      </c>
      <c r="B107">
        <v>160</v>
      </c>
      <c r="C107" t="s">
        <v>224</v>
      </c>
      <c r="D107" t="s">
        <v>41</v>
      </c>
      <c r="E107">
        <v>5105</v>
      </c>
      <c r="F107" t="s">
        <v>40</v>
      </c>
      <c r="G107" t="s">
        <v>105</v>
      </c>
      <c r="H107" t="s">
        <v>43</v>
      </c>
      <c r="I107" t="s">
        <v>44</v>
      </c>
      <c r="J107" t="s">
        <v>65</v>
      </c>
      <c r="K107" t="s">
        <v>87</v>
      </c>
      <c r="L107" t="str">
        <f>VLOOKUP($K107,[1]Zipcodes_neighbourhood!$A$2:$C$27,2,FALSE)</f>
        <v>Somerset</v>
      </c>
      <c r="M107">
        <f>VLOOKUP($K107,[1]Zipcodes_neighbourhood!$A$2:$C$27,3,FALSE)</f>
        <v>50010</v>
      </c>
      <c r="N107" t="s">
        <v>47</v>
      </c>
      <c r="O107" t="s">
        <v>122</v>
      </c>
      <c r="P107" t="s">
        <v>49</v>
      </c>
      <c r="Q107">
        <v>7</v>
      </c>
      <c r="R107">
        <v>2004</v>
      </c>
      <c r="S107">
        <v>2004</v>
      </c>
      <c r="T107" t="s">
        <v>50</v>
      </c>
      <c r="U107" t="s">
        <v>51</v>
      </c>
      <c r="V107" t="s">
        <v>69</v>
      </c>
      <c r="W107" t="s">
        <v>54</v>
      </c>
      <c r="X107" t="s">
        <v>56</v>
      </c>
      <c r="Y107" t="s">
        <v>54</v>
      </c>
      <c r="Z107" t="s">
        <v>57</v>
      </c>
      <c r="AA107">
        <v>551</v>
      </c>
      <c r="AB107" t="str">
        <f t="shared" si="4"/>
        <v>0-1000</v>
      </c>
      <c r="AC107" t="s">
        <v>59</v>
      </c>
      <c r="AD107" t="s">
        <v>60</v>
      </c>
      <c r="AE107">
        <v>1102</v>
      </c>
      <c r="AF107">
        <f t="shared" si="5"/>
        <v>0</v>
      </c>
      <c r="AG107">
        <f t="shared" si="6"/>
        <v>2.2999999999999998</v>
      </c>
      <c r="AH107">
        <v>2</v>
      </c>
      <c r="AI107">
        <v>1</v>
      </c>
      <c r="AJ107" t="s">
        <v>54</v>
      </c>
      <c r="AK107" t="str">
        <f t="shared" si="7"/>
        <v>1Gd</v>
      </c>
      <c r="AL107">
        <v>4</v>
      </c>
      <c r="AM107">
        <v>0</v>
      </c>
      <c r="AN107" t="s">
        <v>41</v>
      </c>
      <c r="AO107" t="s">
        <v>78</v>
      </c>
      <c r="AP107" t="s">
        <v>58</v>
      </c>
      <c r="AQ107">
        <v>2</v>
      </c>
      <c r="AR107">
        <v>480</v>
      </c>
      <c r="AS107" t="s">
        <v>55</v>
      </c>
      <c r="AT107" t="s">
        <v>60</v>
      </c>
      <c r="AU107">
        <v>0</v>
      </c>
      <c r="AV107">
        <v>60</v>
      </c>
      <c r="AW107">
        <v>0</v>
      </c>
      <c r="AX107">
        <v>0</v>
      </c>
      <c r="AY107">
        <v>0</v>
      </c>
      <c r="AZ107" t="s">
        <v>41</v>
      </c>
      <c r="BA107">
        <v>3</v>
      </c>
      <c r="BB107">
        <v>2007</v>
      </c>
      <c r="BC107" t="s">
        <v>63</v>
      </c>
      <c r="BD107" t="s">
        <v>64</v>
      </c>
      <c r="BE107">
        <v>148800</v>
      </c>
    </row>
    <row r="108" spans="1:57" x14ac:dyDescent="0.3">
      <c r="A108">
        <v>107</v>
      </c>
      <c r="B108">
        <v>30</v>
      </c>
      <c r="C108" t="s">
        <v>222</v>
      </c>
      <c r="D108">
        <v>60</v>
      </c>
      <c r="E108">
        <v>10800</v>
      </c>
      <c r="F108" t="s">
        <v>40</v>
      </c>
      <c r="G108" t="s">
        <v>42</v>
      </c>
      <c r="H108" t="s">
        <v>43</v>
      </c>
      <c r="I108" t="s">
        <v>44</v>
      </c>
      <c r="J108" t="s">
        <v>45</v>
      </c>
      <c r="K108" t="s">
        <v>92</v>
      </c>
      <c r="L108" t="str">
        <f>VLOOKUP($K108,[1]Zipcodes_neighbourhood!$A$2:$C$27,2,FALSE)</f>
        <v>Old Town</v>
      </c>
      <c r="M108">
        <f>VLOOKUP($K108,[1]Zipcodes_neighbourhood!$A$2:$C$27,3,FALSE)</f>
        <v>51351</v>
      </c>
      <c r="N108" t="s">
        <v>47</v>
      </c>
      <c r="O108" t="s">
        <v>48</v>
      </c>
      <c r="P108" t="s">
        <v>68</v>
      </c>
      <c r="Q108">
        <v>4</v>
      </c>
      <c r="R108">
        <v>1885</v>
      </c>
      <c r="S108">
        <v>1995</v>
      </c>
      <c r="T108" t="s">
        <v>147</v>
      </c>
      <c r="U108" t="s">
        <v>51</v>
      </c>
      <c r="V108" t="s">
        <v>52</v>
      </c>
      <c r="W108" t="s">
        <v>55</v>
      </c>
      <c r="X108" t="s">
        <v>77</v>
      </c>
      <c r="Y108" t="s">
        <v>94</v>
      </c>
      <c r="Z108" t="s">
        <v>57</v>
      </c>
      <c r="AA108">
        <v>641</v>
      </c>
      <c r="AB108" t="str">
        <f t="shared" si="4"/>
        <v>0-1000</v>
      </c>
      <c r="AC108" t="s">
        <v>54</v>
      </c>
      <c r="AD108" t="s">
        <v>60</v>
      </c>
      <c r="AE108">
        <v>1047</v>
      </c>
      <c r="AF108">
        <f t="shared" si="5"/>
        <v>0</v>
      </c>
      <c r="AG108">
        <f t="shared" si="6"/>
        <v>1</v>
      </c>
      <c r="AH108">
        <v>2</v>
      </c>
      <c r="AI108">
        <v>1</v>
      </c>
      <c r="AJ108" t="s">
        <v>55</v>
      </c>
      <c r="AK108" t="str">
        <f t="shared" si="7"/>
        <v>1TA</v>
      </c>
      <c r="AL108">
        <v>6</v>
      </c>
      <c r="AM108">
        <v>0</v>
      </c>
      <c r="AN108" t="s">
        <v>41</v>
      </c>
      <c r="AO108" t="s">
        <v>78</v>
      </c>
      <c r="AP108" t="s">
        <v>58</v>
      </c>
      <c r="AQ108">
        <v>1</v>
      </c>
      <c r="AR108">
        <v>273</v>
      </c>
      <c r="AS108" t="s">
        <v>94</v>
      </c>
      <c r="AT108" t="s">
        <v>120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41</v>
      </c>
      <c r="BA108">
        <v>8</v>
      </c>
      <c r="BB108">
        <v>2007</v>
      </c>
      <c r="BC108" t="s">
        <v>63</v>
      </c>
      <c r="BD108" t="s">
        <v>64</v>
      </c>
      <c r="BE108">
        <v>100000</v>
      </c>
    </row>
    <row r="109" spans="1:57" x14ac:dyDescent="0.3">
      <c r="A109">
        <v>108</v>
      </c>
      <c r="B109">
        <v>20</v>
      </c>
      <c r="C109" t="s">
        <v>222</v>
      </c>
      <c r="D109">
        <v>50</v>
      </c>
      <c r="E109">
        <v>6000</v>
      </c>
      <c r="F109" t="s">
        <v>40</v>
      </c>
      <c r="G109" t="s">
        <v>42</v>
      </c>
      <c r="H109" t="s">
        <v>43</v>
      </c>
      <c r="I109" t="s">
        <v>44</v>
      </c>
      <c r="J109" t="s">
        <v>45</v>
      </c>
      <c r="K109" t="s">
        <v>92</v>
      </c>
      <c r="L109" t="str">
        <f>VLOOKUP($K109,[1]Zipcodes_neighbourhood!$A$2:$C$27,2,FALSE)</f>
        <v>Old Town</v>
      </c>
      <c r="M109">
        <f>VLOOKUP($K109,[1]Zipcodes_neighbourhood!$A$2:$C$27,3,FALSE)</f>
        <v>51351</v>
      </c>
      <c r="N109" t="s">
        <v>47</v>
      </c>
      <c r="O109" t="s">
        <v>48</v>
      </c>
      <c r="P109" t="s">
        <v>68</v>
      </c>
      <c r="Q109">
        <v>5</v>
      </c>
      <c r="R109">
        <v>1948</v>
      </c>
      <c r="S109">
        <v>1950</v>
      </c>
      <c r="T109" t="s">
        <v>50</v>
      </c>
      <c r="U109" t="s">
        <v>51</v>
      </c>
      <c r="V109" t="s">
        <v>52</v>
      </c>
      <c r="W109" t="s">
        <v>55</v>
      </c>
      <c r="X109" t="s">
        <v>70</v>
      </c>
      <c r="Y109" t="s">
        <v>55</v>
      </c>
      <c r="Z109" t="s">
        <v>57</v>
      </c>
      <c r="AA109">
        <v>789</v>
      </c>
      <c r="AB109" t="str">
        <f t="shared" si="4"/>
        <v>0-1000</v>
      </c>
      <c r="AC109" t="s">
        <v>59</v>
      </c>
      <c r="AD109" t="s">
        <v>60</v>
      </c>
      <c r="AE109">
        <v>789</v>
      </c>
      <c r="AF109">
        <f t="shared" si="5"/>
        <v>0</v>
      </c>
      <c r="AG109">
        <f t="shared" si="6"/>
        <v>1</v>
      </c>
      <c r="AH109">
        <v>2</v>
      </c>
      <c r="AI109">
        <v>1</v>
      </c>
      <c r="AJ109" t="s">
        <v>55</v>
      </c>
      <c r="AK109" t="str">
        <f t="shared" si="7"/>
        <v>1TA</v>
      </c>
      <c r="AL109">
        <v>5</v>
      </c>
      <c r="AM109">
        <v>0</v>
      </c>
      <c r="AN109" t="s">
        <v>41</v>
      </c>
      <c r="AO109" t="s">
        <v>78</v>
      </c>
      <c r="AP109" t="s">
        <v>58</v>
      </c>
      <c r="AQ109">
        <v>1</v>
      </c>
      <c r="AR109">
        <v>250</v>
      </c>
      <c r="AS109" t="s">
        <v>55</v>
      </c>
      <c r="AT109" t="s">
        <v>60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41</v>
      </c>
      <c r="BA109">
        <v>4</v>
      </c>
      <c r="BB109">
        <v>2008</v>
      </c>
      <c r="BC109" t="s">
        <v>63</v>
      </c>
      <c r="BD109" t="s">
        <v>104</v>
      </c>
      <c r="BE109">
        <v>115000</v>
      </c>
    </row>
    <row r="110" spans="1:57" x14ac:dyDescent="0.3">
      <c r="A110">
        <v>109</v>
      </c>
      <c r="B110">
        <v>50</v>
      </c>
      <c r="C110" t="s">
        <v>222</v>
      </c>
      <c r="D110">
        <v>85</v>
      </c>
      <c r="E110">
        <v>8500</v>
      </c>
      <c r="F110" t="s">
        <v>40</v>
      </c>
      <c r="G110" t="s">
        <v>42</v>
      </c>
      <c r="H110" t="s">
        <v>43</v>
      </c>
      <c r="I110" t="s">
        <v>44</v>
      </c>
      <c r="J110" t="s">
        <v>73</v>
      </c>
      <c r="K110" t="s">
        <v>119</v>
      </c>
      <c r="L110" t="str">
        <f>VLOOKUP($K110,[1]Zipcodes_neighbourhood!$A$2:$C$27,2,FALSE)</f>
        <v>Iowa DOT and rail road</v>
      </c>
      <c r="M110">
        <f>VLOOKUP($K110,[1]Zipcodes_neighbourhood!$A$2:$C$27,3,FALSE)</f>
        <v>50313</v>
      </c>
      <c r="N110" t="s">
        <v>93</v>
      </c>
      <c r="O110" t="s">
        <v>48</v>
      </c>
      <c r="P110" t="s">
        <v>83</v>
      </c>
      <c r="Q110">
        <v>5</v>
      </c>
      <c r="R110">
        <v>1919</v>
      </c>
      <c r="S110">
        <v>2005</v>
      </c>
      <c r="T110" t="s">
        <v>50</v>
      </c>
      <c r="U110" t="s">
        <v>51</v>
      </c>
      <c r="V110" t="s">
        <v>123</v>
      </c>
      <c r="W110" t="s">
        <v>55</v>
      </c>
      <c r="X110" t="s">
        <v>70</v>
      </c>
      <c r="Y110" t="s">
        <v>55</v>
      </c>
      <c r="Z110" t="s">
        <v>57</v>
      </c>
      <c r="AA110">
        <v>793</v>
      </c>
      <c r="AB110" t="str">
        <f t="shared" si="4"/>
        <v>0-1000</v>
      </c>
      <c r="AC110" t="s">
        <v>55</v>
      </c>
      <c r="AD110" t="s">
        <v>120</v>
      </c>
      <c r="AE110">
        <v>1517</v>
      </c>
      <c r="AF110">
        <f t="shared" si="5"/>
        <v>0</v>
      </c>
      <c r="AG110">
        <f t="shared" si="6"/>
        <v>2</v>
      </c>
      <c r="AH110">
        <v>3</v>
      </c>
      <c r="AI110">
        <v>1</v>
      </c>
      <c r="AJ110" t="s">
        <v>94</v>
      </c>
      <c r="AK110" t="str">
        <f t="shared" si="7"/>
        <v>1Fa</v>
      </c>
      <c r="AL110">
        <v>7</v>
      </c>
      <c r="AM110">
        <v>0</v>
      </c>
      <c r="AN110" t="s">
        <v>41</v>
      </c>
      <c r="AO110" t="s">
        <v>41</v>
      </c>
      <c r="AP110" t="s">
        <v>41</v>
      </c>
      <c r="AQ110">
        <v>0</v>
      </c>
      <c r="AR110">
        <v>0</v>
      </c>
      <c r="AS110" t="s">
        <v>41</v>
      </c>
      <c r="AT110" t="s">
        <v>120</v>
      </c>
      <c r="AU110">
        <v>0</v>
      </c>
      <c r="AV110">
        <v>0</v>
      </c>
      <c r="AW110">
        <v>144</v>
      </c>
      <c r="AX110">
        <v>0</v>
      </c>
      <c r="AY110">
        <v>0</v>
      </c>
      <c r="AZ110" t="s">
        <v>41</v>
      </c>
      <c r="BA110">
        <v>8</v>
      </c>
      <c r="BB110">
        <v>2007</v>
      </c>
      <c r="BC110" t="s">
        <v>63</v>
      </c>
      <c r="BD110" t="s">
        <v>64</v>
      </c>
      <c r="BE110">
        <v>115000</v>
      </c>
    </row>
    <row r="111" spans="1:57" x14ac:dyDescent="0.3">
      <c r="A111">
        <v>428</v>
      </c>
      <c r="B111">
        <v>20</v>
      </c>
      <c r="C111" t="s">
        <v>221</v>
      </c>
      <c r="D111">
        <v>77</v>
      </c>
      <c r="E111">
        <v>8593</v>
      </c>
      <c r="F111" t="s">
        <v>40</v>
      </c>
      <c r="G111" t="s">
        <v>71</v>
      </c>
      <c r="H111" t="s">
        <v>43</v>
      </c>
      <c r="I111" t="s">
        <v>44</v>
      </c>
      <c r="J111" t="s">
        <v>45</v>
      </c>
      <c r="K111" t="s">
        <v>107</v>
      </c>
      <c r="L111" t="str">
        <f>VLOOKUP($K111,[1]Zipcodes_neighbourhood!$A$2:$C$27,2,FALSE)</f>
        <v>NorthAmes</v>
      </c>
      <c r="M111">
        <f>VLOOKUP($K111,[1]Zipcodes_neighbourhood!$A$2:$C$27,3,FALSE)</f>
        <v>50010</v>
      </c>
      <c r="N111" t="s">
        <v>47</v>
      </c>
      <c r="O111" t="s">
        <v>48</v>
      </c>
      <c r="P111" t="s">
        <v>68</v>
      </c>
      <c r="Q111">
        <v>4</v>
      </c>
      <c r="R111">
        <v>1957</v>
      </c>
      <c r="S111">
        <v>1957</v>
      </c>
      <c r="T111" t="s">
        <v>99</v>
      </c>
      <c r="U111" t="s">
        <v>51</v>
      </c>
      <c r="V111" t="s">
        <v>69</v>
      </c>
      <c r="W111" t="s">
        <v>55</v>
      </c>
      <c r="X111" t="s">
        <v>70</v>
      </c>
      <c r="Y111" t="s">
        <v>55</v>
      </c>
      <c r="Z111" t="s">
        <v>57</v>
      </c>
      <c r="AA111">
        <v>907</v>
      </c>
      <c r="AB111" t="str">
        <f t="shared" si="4"/>
        <v>0-1000</v>
      </c>
      <c r="AC111" t="s">
        <v>59</v>
      </c>
      <c r="AD111" t="s">
        <v>60</v>
      </c>
      <c r="AE111">
        <v>907</v>
      </c>
      <c r="AF111">
        <f t="shared" si="5"/>
        <v>0</v>
      </c>
      <c r="AG111">
        <f t="shared" si="6"/>
        <v>2</v>
      </c>
      <c r="AH111">
        <v>3</v>
      </c>
      <c r="AI111">
        <v>1</v>
      </c>
      <c r="AJ111" t="s">
        <v>55</v>
      </c>
      <c r="AK111" t="str">
        <f t="shared" si="7"/>
        <v>1TA</v>
      </c>
      <c r="AL111">
        <v>5</v>
      </c>
      <c r="AM111">
        <v>0</v>
      </c>
      <c r="AN111" t="s">
        <v>41</v>
      </c>
      <c r="AO111" t="s">
        <v>78</v>
      </c>
      <c r="AP111" t="s">
        <v>58</v>
      </c>
      <c r="AQ111">
        <v>1</v>
      </c>
      <c r="AR111">
        <v>352</v>
      </c>
      <c r="AS111" t="s">
        <v>55</v>
      </c>
      <c r="AT111" t="s">
        <v>60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41</v>
      </c>
      <c r="BA111">
        <v>7</v>
      </c>
      <c r="BB111">
        <v>2008</v>
      </c>
      <c r="BC111" t="s">
        <v>63</v>
      </c>
      <c r="BD111" t="s">
        <v>64</v>
      </c>
      <c r="BE111">
        <v>109008</v>
      </c>
    </row>
    <row r="112" spans="1:57" x14ac:dyDescent="0.3">
      <c r="A112">
        <v>157</v>
      </c>
      <c r="B112">
        <v>20</v>
      </c>
      <c r="C112" t="s">
        <v>221</v>
      </c>
      <c r="D112">
        <v>60</v>
      </c>
      <c r="E112">
        <v>7200</v>
      </c>
      <c r="F112" t="s">
        <v>40</v>
      </c>
      <c r="G112" t="s">
        <v>42</v>
      </c>
      <c r="H112" t="s">
        <v>43</v>
      </c>
      <c r="I112" t="s">
        <v>44</v>
      </c>
      <c r="J112" t="s">
        <v>45</v>
      </c>
      <c r="K112" t="s">
        <v>107</v>
      </c>
      <c r="L112" t="str">
        <f>VLOOKUP($K112,[1]Zipcodes_neighbourhood!$A$2:$C$27,2,FALSE)</f>
        <v>NorthAmes</v>
      </c>
      <c r="M112">
        <f>VLOOKUP($K112,[1]Zipcodes_neighbourhood!$A$2:$C$27,3,FALSE)</f>
        <v>50010</v>
      </c>
      <c r="N112" t="s">
        <v>47</v>
      </c>
      <c r="O112" t="s">
        <v>48</v>
      </c>
      <c r="P112" t="s">
        <v>68</v>
      </c>
      <c r="Q112">
        <v>5</v>
      </c>
      <c r="R112">
        <v>1950</v>
      </c>
      <c r="S112">
        <v>1950</v>
      </c>
      <c r="T112" t="s">
        <v>99</v>
      </c>
      <c r="U112" t="s">
        <v>51</v>
      </c>
      <c r="V112" t="s">
        <v>75</v>
      </c>
      <c r="W112" t="s">
        <v>55</v>
      </c>
      <c r="X112" t="s">
        <v>70</v>
      </c>
      <c r="Y112" t="s">
        <v>41</v>
      </c>
      <c r="Z112" t="s">
        <v>41</v>
      </c>
      <c r="AA112">
        <v>0</v>
      </c>
      <c r="AB112" t="str">
        <f t="shared" si="4"/>
        <v>0-1000</v>
      </c>
      <c r="AC112" t="s">
        <v>55</v>
      </c>
      <c r="AD112" t="s">
        <v>60</v>
      </c>
      <c r="AE112">
        <v>1040</v>
      </c>
      <c r="AF112">
        <f t="shared" si="5"/>
        <v>0</v>
      </c>
      <c r="AG112">
        <f t="shared" si="6"/>
        <v>2</v>
      </c>
      <c r="AH112">
        <v>2</v>
      </c>
      <c r="AI112">
        <v>1</v>
      </c>
      <c r="AJ112" t="s">
        <v>55</v>
      </c>
      <c r="AK112" t="str">
        <f t="shared" si="7"/>
        <v>1TA</v>
      </c>
      <c r="AL112">
        <v>5</v>
      </c>
      <c r="AM112">
        <v>0</v>
      </c>
      <c r="AN112" t="s">
        <v>41</v>
      </c>
      <c r="AO112" t="s">
        <v>78</v>
      </c>
      <c r="AP112" t="s">
        <v>58</v>
      </c>
      <c r="AQ112">
        <v>2</v>
      </c>
      <c r="AR112">
        <v>625</v>
      </c>
      <c r="AS112" t="s">
        <v>55</v>
      </c>
      <c r="AT112" t="s">
        <v>60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41</v>
      </c>
      <c r="BA112">
        <v>6</v>
      </c>
      <c r="BB112">
        <v>2006</v>
      </c>
      <c r="BC112" t="s">
        <v>63</v>
      </c>
      <c r="BD112" t="s">
        <v>64</v>
      </c>
      <c r="BE112">
        <v>109500</v>
      </c>
    </row>
    <row r="113" spans="1:57" x14ac:dyDescent="0.3">
      <c r="A113">
        <v>678</v>
      </c>
      <c r="B113">
        <v>30</v>
      </c>
      <c r="C113" t="s">
        <v>221</v>
      </c>
      <c r="D113">
        <v>52</v>
      </c>
      <c r="E113">
        <v>9022</v>
      </c>
      <c r="F113" t="s">
        <v>40</v>
      </c>
      <c r="G113" t="s">
        <v>42</v>
      </c>
      <c r="H113" t="s">
        <v>43</v>
      </c>
      <c r="I113" t="s">
        <v>44</v>
      </c>
      <c r="J113" t="s">
        <v>45</v>
      </c>
      <c r="K113" t="s">
        <v>92</v>
      </c>
      <c r="L113" t="str">
        <f>VLOOKUP($K113,[1]Zipcodes_neighbourhood!$A$2:$C$27,2,FALSE)</f>
        <v>Old Town</v>
      </c>
      <c r="M113">
        <f>VLOOKUP($K113,[1]Zipcodes_neighbourhood!$A$2:$C$27,3,FALSE)</f>
        <v>51351</v>
      </c>
      <c r="N113" t="s">
        <v>47</v>
      </c>
      <c r="O113" t="s">
        <v>48</v>
      </c>
      <c r="P113" t="s">
        <v>68</v>
      </c>
      <c r="Q113">
        <v>5</v>
      </c>
      <c r="R113">
        <v>1924</v>
      </c>
      <c r="S113">
        <v>2006</v>
      </c>
      <c r="T113" t="s">
        <v>50</v>
      </c>
      <c r="U113" t="s">
        <v>51</v>
      </c>
      <c r="V113" t="s">
        <v>52</v>
      </c>
      <c r="W113" t="s">
        <v>54</v>
      </c>
      <c r="X113" t="s">
        <v>77</v>
      </c>
      <c r="Y113" t="s">
        <v>55</v>
      </c>
      <c r="Z113" t="s">
        <v>57</v>
      </c>
      <c r="AA113">
        <v>768</v>
      </c>
      <c r="AB113" t="str">
        <f t="shared" si="4"/>
        <v>0-1000</v>
      </c>
      <c r="AC113" t="s">
        <v>59</v>
      </c>
      <c r="AD113" t="s">
        <v>60</v>
      </c>
      <c r="AE113">
        <v>792</v>
      </c>
      <c r="AF113">
        <f t="shared" si="5"/>
        <v>0</v>
      </c>
      <c r="AG113">
        <f t="shared" si="6"/>
        <v>2.2999999999999998</v>
      </c>
      <c r="AH113">
        <v>2</v>
      </c>
      <c r="AI113">
        <v>1</v>
      </c>
      <c r="AJ113" t="s">
        <v>54</v>
      </c>
      <c r="AK113" t="str">
        <f t="shared" si="7"/>
        <v>1Gd</v>
      </c>
      <c r="AL113">
        <v>5</v>
      </c>
      <c r="AM113">
        <v>0</v>
      </c>
      <c r="AN113" t="s">
        <v>41</v>
      </c>
      <c r="AO113" t="s">
        <v>78</v>
      </c>
      <c r="AP113" t="s">
        <v>58</v>
      </c>
      <c r="AQ113">
        <v>1</v>
      </c>
      <c r="AR113">
        <v>240</v>
      </c>
      <c r="AS113" t="s">
        <v>94</v>
      </c>
      <c r="AT113" t="s">
        <v>120</v>
      </c>
      <c r="AU113">
        <v>316</v>
      </c>
      <c r="AV113">
        <v>0</v>
      </c>
      <c r="AW113">
        <v>120</v>
      </c>
      <c r="AX113">
        <v>0</v>
      </c>
      <c r="AY113">
        <v>0</v>
      </c>
      <c r="AZ113" t="s">
        <v>41</v>
      </c>
      <c r="BA113">
        <v>5</v>
      </c>
      <c r="BB113">
        <v>2009</v>
      </c>
      <c r="BC113" t="s">
        <v>63</v>
      </c>
      <c r="BD113" t="s">
        <v>64</v>
      </c>
      <c r="BE113">
        <v>109500</v>
      </c>
    </row>
    <row r="114" spans="1:57" x14ac:dyDescent="0.3">
      <c r="A114">
        <v>871</v>
      </c>
      <c r="B114">
        <v>20</v>
      </c>
      <c r="C114" t="s">
        <v>221</v>
      </c>
      <c r="D114">
        <v>60</v>
      </c>
      <c r="E114">
        <v>6600</v>
      </c>
      <c r="F114" t="s">
        <v>40</v>
      </c>
      <c r="G114" t="s">
        <v>42</v>
      </c>
      <c r="H114" t="s">
        <v>43</v>
      </c>
      <c r="I114" t="s">
        <v>44</v>
      </c>
      <c r="J114" t="s">
        <v>45</v>
      </c>
      <c r="K114" t="s">
        <v>107</v>
      </c>
      <c r="L114" t="str">
        <f>VLOOKUP($K114,[1]Zipcodes_neighbourhood!$A$2:$C$27,2,FALSE)</f>
        <v>NorthAmes</v>
      </c>
      <c r="M114">
        <f>VLOOKUP($K114,[1]Zipcodes_neighbourhood!$A$2:$C$27,3,FALSE)</f>
        <v>50010</v>
      </c>
      <c r="N114" t="s">
        <v>90</v>
      </c>
      <c r="O114" t="s">
        <v>48</v>
      </c>
      <c r="P114" t="s">
        <v>68</v>
      </c>
      <c r="Q114">
        <v>5</v>
      </c>
      <c r="R114">
        <v>1962</v>
      </c>
      <c r="S114">
        <v>1962</v>
      </c>
      <c r="T114" t="s">
        <v>99</v>
      </c>
      <c r="U114" t="s">
        <v>51</v>
      </c>
      <c r="V114" t="s">
        <v>69</v>
      </c>
      <c r="W114" t="s">
        <v>55</v>
      </c>
      <c r="X114" t="s">
        <v>70</v>
      </c>
      <c r="Y114" t="s">
        <v>55</v>
      </c>
      <c r="Z114" t="s">
        <v>57</v>
      </c>
      <c r="AA114">
        <v>894</v>
      </c>
      <c r="AB114" t="str">
        <f t="shared" si="4"/>
        <v>0-1000</v>
      </c>
      <c r="AC114" t="s">
        <v>54</v>
      </c>
      <c r="AD114" t="s">
        <v>120</v>
      </c>
      <c r="AE114">
        <v>894</v>
      </c>
      <c r="AF114">
        <f t="shared" si="5"/>
        <v>1</v>
      </c>
      <c r="AG114">
        <f t="shared" si="6"/>
        <v>2.2999999999999998</v>
      </c>
      <c r="AH114">
        <v>2</v>
      </c>
      <c r="AI114">
        <v>1</v>
      </c>
      <c r="AJ114" t="s">
        <v>55</v>
      </c>
      <c r="AK114" t="str">
        <f t="shared" si="7"/>
        <v>1TA</v>
      </c>
      <c r="AL114">
        <v>5</v>
      </c>
      <c r="AM114">
        <v>0</v>
      </c>
      <c r="AN114" t="s">
        <v>41</v>
      </c>
      <c r="AO114" t="s">
        <v>78</v>
      </c>
      <c r="AP114" t="s">
        <v>58</v>
      </c>
      <c r="AQ114">
        <v>1</v>
      </c>
      <c r="AR114">
        <v>308</v>
      </c>
      <c r="AS114" t="s">
        <v>55</v>
      </c>
      <c r="AT114" t="s">
        <v>60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41</v>
      </c>
      <c r="BA114">
        <v>8</v>
      </c>
      <c r="BB114">
        <v>2009</v>
      </c>
      <c r="BC114" t="s">
        <v>63</v>
      </c>
      <c r="BD114" t="s">
        <v>64</v>
      </c>
      <c r="BE114">
        <v>109500</v>
      </c>
    </row>
    <row r="115" spans="1:57" x14ac:dyDescent="0.3">
      <c r="A115">
        <v>91</v>
      </c>
      <c r="B115">
        <v>20</v>
      </c>
      <c r="C115" t="s">
        <v>221</v>
      </c>
      <c r="D115">
        <v>60</v>
      </c>
      <c r="E115">
        <v>7200</v>
      </c>
      <c r="F115" t="s">
        <v>40</v>
      </c>
      <c r="G115" t="s">
        <v>42</v>
      </c>
      <c r="H115" t="s">
        <v>43</v>
      </c>
      <c r="I115" t="s">
        <v>44</v>
      </c>
      <c r="J115" t="s">
        <v>45</v>
      </c>
      <c r="K115" t="s">
        <v>107</v>
      </c>
      <c r="L115" t="str">
        <f>VLOOKUP($K115,[1]Zipcodes_neighbourhood!$A$2:$C$27,2,FALSE)</f>
        <v>NorthAmes</v>
      </c>
      <c r="M115">
        <f>VLOOKUP($K115,[1]Zipcodes_neighbourhood!$A$2:$C$27,3,FALSE)</f>
        <v>50010</v>
      </c>
      <c r="N115" t="s">
        <v>47</v>
      </c>
      <c r="O115" t="s">
        <v>48</v>
      </c>
      <c r="P115" t="s">
        <v>68</v>
      </c>
      <c r="Q115">
        <v>4</v>
      </c>
      <c r="R115">
        <v>1950</v>
      </c>
      <c r="S115">
        <v>1950</v>
      </c>
      <c r="T115" t="s">
        <v>50</v>
      </c>
      <c r="U115" t="s">
        <v>51</v>
      </c>
      <c r="V115" t="s">
        <v>75</v>
      </c>
      <c r="W115" t="s">
        <v>55</v>
      </c>
      <c r="X115" t="s">
        <v>112</v>
      </c>
      <c r="Y115" t="s">
        <v>41</v>
      </c>
      <c r="Z115" t="s">
        <v>41</v>
      </c>
      <c r="AA115">
        <v>0</v>
      </c>
      <c r="AB115" t="str">
        <f t="shared" si="4"/>
        <v>0-1000</v>
      </c>
      <c r="AC115" t="s">
        <v>55</v>
      </c>
      <c r="AD115" t="s">
        <v>60</v>
      </c>
      <c r="AE115">
        <v>1040</v>
      </c>
      <c r="AF115">
        <f t="shared" si="5"/>
        <v>1</v>
      </c>
      <c r="AG115">
        <f t="shared" si="6"/>
        <v>2</v>
      </c>
      <c r="AH115">
        <v>2</v>
      </c>
      <c r="AI115">
        <v>1</v>
      </c>
      <c r="AJ115" t="s">
        <v>55</v>
      </c>
      <c r="AK115" t="str">
        <f t="shared" si="7"/>
        <v>1TA</v>
      </c>
      <c r="AL115">
        <v>4</v>
      </c>
      <c r="AM115">
        <v>0</v>
      </c>
      <c r="AN115" t="s">
        <v>41</v>
      </c>
      <c r="AO115" t="s">
        <v>78</v>
      </c>
      <c r="AP115" t="s">
        <v>58</v>
      </c>
      <c r="AQ115">
        <v>2</v>
      </c>
      <c r="AR115">
        <v>420</v>
      </c>
      <c r="AS115" t="s">
        <v>55</v>
      </c>
      <c r="AT115" t="s">
        <v>60</v>
      </c>
      <c r="AU115">
        <v>0</v>
      </c>
      <c r="AV115">
        <v>29</v>
      </c>
      <c r="AW115">
        <v>0</v>
      </c>
      <c r="AX115">
        <v>0</v>
      </c>
      <c r="AY115">
        <v>0</v>
      </c>
      <c r="AZ115" t="s">
        <v>41</v>
      </c>
      <c r="BA115">
        <v>7</v>
      </c>
      <c r="BB115">
        <v>2006</v>
      </c>
      <c r="BC115" t="s">
        <v>63</v>
      </c>
      <c r="BD115" t="s">
        <v>64</v>
      </c>
      <c r="BE115">
        <v>109900</v>
      </c>
    </row>
    <row r="116" spans="1:57" x14ac:dyDescent="0.3">
      <c r="A116">
        <v>710</v>
      </c>
      <c r="B116">
        <v>20</v>
      </c>
      <c r="C116" t="s">
        <v>221</v>
      </c>
      <c r="D116" t="s">
        <v>41</v>
      </c>
      <c r="E116">
        <v>7162</v>
      </c>
      <c r="F116" t="s">
        <v>40</v>
      </c>
      <c r="G116" t="s">
        <v>71</v>
      </c>
      <c r="H116" t="s">
        <v>43</v>
      </c>
      <c r="I116" t="s">
        <v>44</v>
      </c>
      <c r="J116" t="s">
        <v>45</v>
      </c>
      <c r="K116" t="s">
        <v>98</v>
      </c>
      <c r="L116" t="str">
        <f>VLOOKUP($K116,[1]Zipcodes_neighbourhood!$A$2:$C$27,2,FALSE)</f>
        <v>Sawyer</v>
      </c>
      <c r="M116">
        <f>VLOOKUP($K116,[1]Zipcodes_neighbourhood!$A$2:$C$27,3,FALSE)</f>
        <v>52627</v>
      </c>
      <c r="N116" t="s">
        <v>47</v>
      </c>
      <c r="O116" t="s">
        <v>48</v>
      </c>
      <c r="P116" t="s">
        <v>68</v>
      </c>
      <c r="Q116">
        <v>5</v>
      </c>
      <c r="R116">
        <v>1966</v>
      </c>
      <c r="S116">
        <v>1966</v>
      </c>
      <c r="T116" t="s">
        <v>50</v>
      </c>
      <c r="U116" t="s">
        <v>51</v>
      </c>
      <c r="V116" t="s">
        <v>91</v>
      </c>
      <c r="W116" t="s">
        <v>55</v>
      </c>
      <c r="X116" t="s">
        <v>56</v>
      </c>
      <c r="Y116" t="s">
        <v>55</v>
      </c>
      <c r="Z116" t="s">
        <v>57</v>
      </c>
      <c r="AA116">
        <v>876</v>
      </c>
      <c r="AB116" t="str">
        <f t="shared" si="4"/>
        <v>0-1000</v>
      </c>
      <c r="AC116" t="s">
        <v>55</v>
      </c>
      <c r="AD116" t="s">
        <v>60</v>
      </c>
      <c r="AE116">
        <v>904</v>
      </c>
      <c r="AF116">
        <f t="shared" si="5"/>
        <v>1</v>
      </c>
      <c r="AG116">
        <f t="shared" si="6"/>
        <v>2.2999999999999998</v>
      </c>
      <c r="AH116">
        <v>3</v>
      </c>
      <c r="AI116">
        <v>1</v>
      </c>
      <c r="AJ116" t="s">
        <v>55</v>
      </c>
      <c r="AK116" t="str">
        <f t="shared" si="7"/>
        <v>1TA</v>
      </c>
      <c r="AL116">
        <v>6</v>
      </c>
      <c r="AM116">
        <v>0</v>
      </c>
      <c r="AN116" t="s">
        <v>41</v>
      </c>
      <c r="AO116" t="s">
        <v>61</v>
      </c>
      <c r="AP116" t="s">
        <v>58</v>
      </c>
      <c r="AQ116">
        <v>1</v>
      </c>
      <c r="AR116">
        <v>408</v>
      </c>
      <c r="AS116" t="s">
        <v>55</v>
      </c>
      <c r="AT116" t="s">
        <v>60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85</v>
      </c>
      <c r="BA116">
        <v>12</v>
      </c>
      <c r="BB116">
        <v>2008</v>
      </c>
      <c r="BC116" t="s">
        <v>63</v>
      </c>
      <c r="BD116" t="s">
        <v>79</v>
      </c>
      <c r="BE116">
        <v>109900</v>
      </c>
    </row>
    <row r="117" spans="1:57" x14ac:dyDescent="0.3">
      <c r="A117">
        <v>604</v>
      </c>
      <c r="B117">
        <v>160</v>
      </c>
      <c r="C117" t="s">
        <v>224</v>
      </c>
      <c r="D117">
        <v>30</v>
      </c>
      <c r="E117">
        <v>3182</v>
      </c>
      <c r="F117" t="s">
        <v>40</v>
      </c>
      <c r="G117" t="s">
        <v>42</v>
      </c>
      <c r="H117" t="s">
        <v>43</v>
      </c>
      <c r="I117" t="s">
        <v>44</v>
      </c>
      <c r="J117" t="s">
        <v>45</v>
      </c>
      <c r="K117" t="s">
        <v>87</v>
      </c>
      <c r="L117" t="str">
        <f>VLOOKUP($K117,[1]Zipcodes_neighbourhood!$A$2:$C$27,2,FALSE)</f>
        <v>Somerset</v>
      </c>
      <c r="M117">
        <f>VLOOKUP($K117,[1]Zipcodes_neighbourhood!$A$2:$C$27,3,FALSE)</f>
        <v>50010</v>
      </c>
      <c r="N117" t="s">
        <v>47</v>
      </c>
      <c r="O117" t="s">
        <v>122</v>
      </c>
      <c r="P117" t="s">
        <v>49</v>
      </c>
      <c r="Q117">
        <v>7</v>
      </c>
      <c r="R117">
        <v>2004</v>
      </c>
      <c r="S117">
        <v>2005</v>
      </c>
      <c r="T117" t="s">
        <v>50</v>
      </c>
      <c r="U117" t="s">
        <v>51</v>
      </c>
      <c r="V117" t="s">
        <v>69</v>
      </c>
      <c r="W117" t="s">
        <v>54</v>
      </c>
      <c r="X117" t="s">
        <v>56</v>
      </c>
      <c r="Y117" t="s">
        <v>54</v>
      </c>
      <c r="Z117" t="s">
        <v>57</v>
      </c>
      <c r="AA117">
        <v>600</v>
      </c>
      <c r="AB117" t="str">
        <f t="shared" si="4"/>
        <v>0-1000</v>
      </c>
      <c r="AC117" t="s">
        <v>59</v>
      </c>
      <c r="AD117" t="s">
        <v>60</v>
      </c>
      <c r="AE117">
        <v>1200</v>
      </c>
      <c r="AF117">
        <f t="shared" si="5"/>
        <v>0</v>
      </c>
      <c r="AG117">
        <f t="shared" si="6"/>
        <v>2.2999999999999998</v>
      </c>
      <c r="AH117">
        <v>2</v>
      </c>
      <c r="AI117">
        <v>1</v>
      </c>
      <c r="AJ117" t="s">
        <v>54</v>
      </c>
      <c r="AK117" t="str">
        <f t="shared" si="7"/>
        <v>1Gd</v>
      </c>
      <c r="AL117">
        <v>4</v>
      </c>
      <c r="AM117">
        <v>0</v>
      </c>
      <c r="AN117" t="s">
        <v>41</v>
      </c>
      <c r="AO117" t="s">
        <v>78</v>
      </c>
      <c r="AP117" t="s">
        <v>62</v>
      </c>
      <c r="AQ117">
        <v>2</v>
      </c>
      <c r="AR117">
        <v>480</v>
      </c>
      <c r="AS117" t="s">
        <v>55</v>
      </c>
      <c r="AT117" t="s">
        <v>60</v>
      </c>
      <c r="AU117">
        <v>0</v>
      </c>
      <c r="AV117">
        <v>172</v>
      </c>
      <c r="AW117">
        <v>0</v>
      </c>
      <c r="AX117">
        <v>0</v>
      </c>
      <c r="AY117">
        <v>0</v>
      </c>
      <c r="AZ117" t="s">
        <v>41</v>
      </c>
      <c r="BA117">
        <v>6</v>
      </c>
      <c r="BB117">
        <v>2010</v>
      </c>
      <c r="BC117" t="s">
        <v>63</v>
      </c>
      <c r="BD117" t="s">
        <v>64</v>
      </c>
      <c r="BE117">
        <v>151000</v>
      </c>
    </row>
    <row r="118" spans="1:57" x14ac:dyDescent="0.3">
      <c r="A118">
        <v>440</v>
      </c>
      <c r="B118">
        <v>50</v>
      </c>
      <c r="C118" t="s">
        <v>221</v>
      </c>
      <c r="D118">
        <v>67</v>
      </c>
      <c r="E118">
        <v>12354</v>
      </c>
      <c r="F118" t="s">
        <v>40</v>
      </c>
      <c r="G118" t="s">
        <v>42</v>
      </c>
      <c r="H118" t="s">
        <v>43</v>
      </c>
      <c r="I118" t="s">
        <v>44</v>
      </c>
      <c r="J118" t="s">
        <v>73</v>
      </c>
      <c r="K118" t="s">
        <v>126</v>
      </c>
      <c r="L118" t="str">
        <f>VLOOKUP($K118,[1]Zipcodes_neighbourhood!$A$2:$C$27,2,FALSE)</f>
        <v>Edwards</v>
      </c>
      <c r="M118">
        <f>VLOOKUP($K118,[1]Zipcodes_neighbourhood!$A$2:$C$27,3,FALSE)</f>
        <v>50014</v>
      </c>
      <c r="N118" t="s">
        <v>47</v>
      </c>
      <c r="O118" t="s">
        <v>48</v>
      </c>
      <c r="P118" t="s">
        <v>83</v>
      </c>
      <c r="Q118">
        <v>6</v>
      </c>
      <c r="R118">
        <v>1920</v>
      </c>
      <c r="S118">
        <v>2000</v>
      </c>
      <c r="T118" t="s">
        <v>50</v>
      </c>
      <c r="U118" t="s">
        <v>51</v>
      </c>
      <c r="V118" t="s">
        <v>75</v>
      </c>
      <c r="W118" t="s">
        <v>55</v>
      </c>
      <c r="X118" t="s">
        <v>77</v>
      </c>
      <c r="Y118" t="s">
        <v>55</v>
      </c>
      <c r="Z118" t="s">
        <v>72</v>
      </c>
      <c r="AA118">
        <v>684</v>
      </c>
      <c r="AB118" t="str">
        <f t="shared" si="4"/>
        <v>0-1000</v>
      </c>
      <c r="AC118" t="s">
        <v>54</v>
      </c>
      <c r="AD118" t="s">
        <v>60</v>
      </c>
      <c r="AE118">
        <v>1196</v>
      </c>
      <c r="AF118">
        <f t="shared" si="5"/>
        <v>0.3</v>
      </c>
      <c r="AG118">
        <f t="shared" si="6"/>
        <v>1</v>
      </c>
      <c r="AH118">
        <v>3</v>
      </c>
      <c r="AI118">
        <v>1</v>
      </c>
      <c r="AJ118" t="s">
        <v>54</v>
      </c>
      <c r="AK118" t="str">
        <f t="shared" si="7"/>
        <v>1Gd</v>
      </c>
      <c r="AL118">
        <v>7</v>
      </c>
      <c r="AM118">
        <v>0</v>
      </c>
      <c r="AN118" t="s">
        <v>41</v>
      </c>
      <c r="AO118" t="s">
        <v>78</v>
      </c>
      <c r="AP118" t="s">
        <v>58</v>
      </c>
      <c r="AQ118">
        <v>2</v>
      </c>
      <c r="AR118">
        <v>528</v>
      </c>
      <c r="AS118" t="s">
        <v>55</v>
      </c>
      <c r="AT118" t="s">
        <v>60</v>
      </c>
      <c r="AU118">
        <v>0</v>
      </c>
      <c r="AV118">
        <v>46</v>
      </c>
      <c r="AW118">
        <v>0</v>
      </c>
      <c r="AX118">
        <v>0</v>
      </c>
      <c r="AY118">
        <v>0</v>
      </c>
      <c r="AZ118" t="s">
        <v>109</v>
      </c>
      <c r="BA118">
        <v>8</v>
      </c>
      <c r="BB118">
        <v>2009</v>
      </c>
      <c r="BC118" t="s">
        <v>155</v>
      </c>
      <c r="BD118" t="s">
        <v>64</v>
      </c>
      <c r="BE118">
        <v>110000</v>
      </c>
    </row>
    <row r="119" spans="1:57" x14ac:dyDescent="0.3">
      <c r="A119">
        <v>460</v>
      </c>
      <c r="B119">
        <v>50</v>
      </c>
      <c r="C119" t="s">
        <v>221</v>
      </c>
      <c r="D119" t="s">
        <v>41</v>
      </c>
      <c r="E119">
        <v>7015</v>
      </c>
      <c r="F119" t="s">
        <v>40</v>
      </c>
      <c r="G119" t="s">
        <v>71</v>
      </c>
      <c r="H119" t="s">
        <v>118</v>
      </c>
      <c r="I119" t="s">
        <v>44</v>
      </c>
      <c r="J119" t="s">
        <v>73</v>
      </c>
      <c r="K119" t="s">
        <v>95</v>
      </c>
      <c r="L119" t="str">
        <f>VLOOKUP($K119,[1]Zipcodes_neighbourhood!$A$2:$C$27,2,FALSE)</f>
        <v>Brookside</v>
      </c>
      <c r="M119">
        <f>VLOOKUP($K119,[1]Zipcodes_neighbourhood!$A$2:$C$27,3,FALSE)</f>
        <v>50613</v>
      </c>
      <c r="N119" t="s">
        <v>47</v>
      </c>
      <c r="O119" t="s">
        <v>48</v>
      </c>
      <c r="P119" t="s">
        <v>83</v>
      </c>
      <c r="Q119">
        <v>5</v>
      </c>
      <c r="R119">
        <v>1950</v>
      </c>
      <c r="S119">
        <v>1950</v>
      </c>
      <c r="T119" t="s">
        <v>50</v>
      </c>
      <c r="U119" t="s">
        <v>51</v>
      </c>
      <c r="V119" t="s">
        <v>69</v>
      </c>
      <c r="W119" t="s">
        <v>55</v>
      </c>
      <c r="X119" t="s">
        <v>70</v>
      </c>
      <c r="Y119" t="s">
        <v>55</v>
      </c>
      <c r="Z119" t="s">
        <v>57</v>
      </c>
      <c r="AA119">
        <v>709</v>
      </c>
      <c r="AB119" t="str">
        <f t="shared" si="4"/>
        <v>0-1000</v>
      </c>
      <c r="AC119" t="s">
        <v>55</v>
      </c>
      <c r="AD119" t="s">
        <v>60</v>
      </c>
      <c r="AE119">
        <v>1203</v>
      </c>
      <c r="AF119">
        <f t="shared" si="5"/>
        <v>0</v>
      </c>
      <c r="AG119">
        <f t="shared" si="6"/>
        <v>1.3</v>
      </c>
      <c r="AH119">
        <v>3</v>
      </c>
      <c r="AI119">
        <v>1</v>
      </c>
      <c r="AJ119" t="s">
        <v>54</v>
      </c>
      <c r="AK119" t="str">
        <f t="shared" si="7"/>
        <v>1Gd</v>
      </c>
      <c r="AL119">
        <v>5</v>
      </c>
      <c r="AM119">
        <v>1</v>
      </c>
      <c r="AN119" t="s">
        <v>55</v>
      </c>
      <c r="AO119" t="s">
        <v>78</v>
      </c>
      <c r="AP119" t="s">
        <v>58</v>
      </c>
      <c r="AQ119">
        <v>1</v>
      </c>
      <c r="AR119">
        <v>352</v>
      </c>
      <c r="AS119" t="s">
        <v>55</v>
      </c>
      <c r="AT119" t="s">
        <v>60</v>
      </c>
      <c r="AU119">
        <v>0</v>
      </c>
      <c r="AV119">
        <v>0</v>
      </c>
      <c r="AW119">
        <v>248</v>
      </c>
      <c r="AX119">
        <v>0</v>
      </c>
      <c r="AY119">
        <v>0</v>
      </c>
      <c r="AZ119" t="s">
        <v>41</v>
      </c>
      <c r="BA119">
        <v>7</v>
      </c>
      <c r="BB119">
        <v>2009</v>
      </c>
      <c r="BC119" t="s">
        <v>63</v>
      </c>
      <c r="BD119" t="s">
        <v>64</v>
      </c>
      <c r="BE119">
        <v>110000</v>
      </c>
    </row>
    <row r="120" spans="1:57" x14ac:dyDescent="0.3">
      <c r="A120">
        <v>595</v>
      </c>
      <c r="B120">
        <v>20</v>
      </c>
      <c r="C120" t="s">
        <v>221</v>
      </c>
      <c r="D120">
        <v>88</v>
      </c>
      <c r="E120">
        <v>7990</v>
      </c>
      <c r="F120" t="s">
        <v>40</v>
      </c>
      <c r="G120" t="s">
        <v>71</v>
      </c>
      <c r="H120" t="s">
        <v>43</v>
      </c>
      <c r="I120" t="s">
        <v>44</v>
      </c>
      <c r="J120" t="s">
        <v>45</v>
      </c>
      <c r="K120" t="s">
        <v>46</v>
      </c>
      <c r="L120" t="str">
        <f>VLOOKUP($K120,[1]Zipcodes_neighbourhood!$A$2:$C$27,2,FALSE)</f>
        <v>College creek</v>
      </c>
      <c r="M120">
        <f>VLOOKUP($K120,[1]Zipcodes_neighbourhood!$A$2:$C$27,3,FALSE)</f>
        <v>50014</v>
      </c>
      <c r="N120" t="s">
        <v>47</v>
      </c>
      <c r="O120" t="s">
        <v>48</v>
      </c>
      <c r="P120" t="s">
        <v>68</v>
      </c>
      <c r="Q120">
        <v>5</v>
      </c>
      <c r="R120">
        <v>1975</v>
      </c>
      <c r="S120">
        <v>1975</v>
      </c>
      <c r="T120" t="s">
        <v>99</v>
      </c>
      <c r="U120" t="s">
        <v>51</v>
      </c>
      <c r="V120" t="s">
        <v>91</v>
      </c>
      <c r="W120" t="s">
        <v>55</v>
      </c>
      <c r="X120" t="s">
        <v>70</v>
      </c>
      <c r="Y120" t="s">
        <v>54</v>
      </c>
      <c r="Z120" t="s">
        <v>57</v>
      </c>
      <c r="AA120">
        <v>924</v>
      </c>
      <c r="AB120" t="str">
        <f t="shared" si="4"/>
        <v>0-1000</v>
      </c>
      <c r="AC120" t="s">
        <v>55</v>
      </c>
      <c r="AD120" t="s">
        <v>60</v>
      </c>
      <c r="AE120">
        <v>924</v>
      </c>
      <c r="AF120">
        <f t="shared" si="5"/>
        <v>1</v>
      </c>
      <c r="AG120">
        <f t="shared" si="6"/>
        <v>3</v>
      </c>
      <c r="AH120">
        <v>3</v>
      </c>
      <c r="AI120">
        <v>1</v>
      </c>
      <c r="AJ120" t="s">
        <v>55</v>
      </c>
      <c r="AK120" t="str">
        <f t="shared" si="7"/>
        <v>1TA</v>
      </c>
      <c r="AL120">
        <v>5</v>
      </c>
      <c r="AM120">
        <v>0</v>
      </c>
      <c r="AN120" t="s">
        <v>41</v>
      </c>
      <c r="AO120" t="s">
        <v>78</v>
      </c>
      <c r="AP120" t="s">
        <v>58</v>
      </c>
      <c r="AQ120">
        <v>1</v>
      </c>
      <c r="AR120">
        <v>280</v>
      </c>
      <c r="AS120" t="s">
        <v>55</v>
      </c>
      <c r="AT120" t="s">
        <v>60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85</v>
      </c>
      <c r="BA120">
        <v>4</v>
      </c>
      <c r="BB120">
        <v>2008</v>
      </c>
      <c r="BC120" t="s">
        <v>63</v>
      </c>
      <c r="BD120" t="s">
        <v>64</v>
      </c>
      <c r="BE120">
        <v>110000</v>
      </c>
    </row>
    <row r="121" spans="1:57" x14ac:dyDescent="0.3">
      <c r="A121">
        <v>663</v>
      </c>
      <c r="B121">
        <v>20</v>
      </c>
      <c r="C121" t="s">
        <v>221</v>
      </c>
      <c r="D121">
        <v>120</v>
      </c>
      <c r="E121">
        <v>13560</v>
      </c>
      <c r="F121" t="s">
        <v>40</v>
      </c>
      <c r="G121" t="s">
        <v>42</v>
      </c>
      <c r="H121" t="s">
        <v>43</v>
      </c>
      <c r="I121" t="s">
        <v>44</v>
      </c>
      <c r="J121" t="s">
        <v>73</v>
      </c>
      <c r="K121" t="s">
        <v>107</v>
      </c>
      <c r="L121" t="str">
        <f>VLOOKUP($K121,[1]Zipcodes_neighbourhood!$A$2:$C$27,2,FALSE)</f>
        <v>NorthAmes</v>
      </c>
      <c r="M121">
        <f>VLOOKUP($K121,[1]Zipcodes_neighbourhood!$A$2:$C$27,3,FALSE)</f>
        <v>50010</v>
      </c>
      <c r="N121" t="s">
        <v>47</v>
      </c>
      <c r="O121" t="s">
        <v>48</v>
      </c>
      <c r="P121" t="s">
        <v>68</v>
      </c>
      <c r="Q121">
        <v>6</v>
      </c>
      <c r="R121">
        <v>1968</v>
      </c>
      <c r="S121">
        <v>1968</v>
      </c>
      <c r="T121" t="s">
        <v>99</v>
      </c>
      <c r="U121" t="s">
        <v>51</v>
      </c>
      <c r="V121" t="s">
        <v>75</v>
      </c>
      <c r="W121" t="s">
        <v>55</v>
      </c>
      <c r="X121" t="s">
        <v>70</v>
      </c>
      <c r="Y121" t="s">
        <v>94</v>
      </c>
      <c r="Z121" t="s">
        <v>57</v>
      </c>
      <c r="AA121">
        <v>1392</v>
      </c>
      <c r="AB121" t="str">
        <f t="shared" si="4"/>
        <v>1001-2000</v>
      </c>
      <c r="AC121" t="s">
        <v>54</v>
      </c>
      <c r="AD121" t="s">
        <v>60</v>
      </c>
      <c r="AE121">
        <v>1392</v>
      </c>
      <c r="AF121">
        <f t="shared" si="5"/>
        <v>0</v>
      </c>
      <c r="AG121">
        <f t="shared" si="6"/>
        <v>2.2999999999999998</v>
      </c>
      <c r="AH121">
        <v>2</v>
      </c>
      <c r="AI121">
        <v>1</v>
      </c>
      <c r="AJ121" t="s">
        <v>55</v>
      </c>
      <c r="AK121" t="str">
        <f t="shared" si="7"/>
        <v>1TA</v>
      </c>
      <c r="AL121">
        <v>5</v>
      </c>
      <c r="AM121">
        <v>2</v>
      </c>
      <c r="AN121" t="s">
        <v>55</v>
      </c>
      <c r="AO121" t="s">
        <v>61</v>
      </c>
      <c r="AP121" t="s">
        <v>62</v>
      </c>
      <c r="AQ121">
        <v>2</v>
      </c>
      <c r="AR121">
        <v>576</v>
      </c>
      <c r="AS121" t="s">
        <v>55</v>
      </c>
      <c r="AT121" t="s">
        <v>60</v>
      </c>
      <c r="AU121">
        <v>0</v>
      </c>
      <c r="AV121">
        <v>0</v>
      </c>
      <c r="AW121">
        <v>240</v>
      </c>
      <c r="AX121">
        <v>0</v>
      </c>
      <c r="AY121">
        <v>0</v>
      </c>
      <c r="AZ121" t="s">
        <v>41</v>
      </c>
      <c r="BA121">
        <v>7</v>
      </c>
      <c r="BB121">
        <v>2009</v>
      </c>
      <c r="BC121" t="s">
        <v>63</v>
      </c>
      <c r="BD121" t="s">
        <v>64</v>
      </c>
      <c r="BE121">
        <v>110000</v>
      </c>
    </row>
    <row r="122" spans="1:57" x14ac:dyDescent="0.3">
      <c r="A122">
        <v>729</v>
      </c>
      <c r="B122">
        <v>90</v>
      </c>
      <c r="C122" t="s">
        <v>221</v>
      </c>
      <c r="D122">
        <v>85</v>
      </c>
      <c r="E122">
        <v>11475</v>
      </c>
      <c r="F122" t="s">
        <v>40</v>
      </c>
      <c r="G122" t="s">
        <v>42</v>
      </c>
      <c r="H122" t="s">
        <v>43</v>
      </c>
      <c r="I122" t="s">
        <v>44</v>
      </c>
      <c r="J122" t="s">
        <v>73</v>
      </c>
      <c r="K122" t="s">
        <v>107</v>
      </c>
      <c r="L122" t="str">
        <f>VLOOKUP($K122,[1]Zipcodes_neighbourhood!$A$2:$C$27,2,FALSE)</f>
        <v>NorthAmes</v>
      </c>
      <c r="M122">
        <f>VLOOKUP($K122,[1]Zipcodes_neighbourhood!$A$2:$C$27,3,FALSE)</f>
        <v>50010</v>
      </c>
      <c r="N122" t="s">
        <v>47</v>
      </c>
      <c r="O122" t="s">
        <v>111</v>
      </c>
      <c r="P122" t="s">
        <v>68</v>
      </c>
      <c r="Q122">
        <v>5</v>
      </c>
      <c r="R122">
        <v>1958</v>
      </c>
      <c r="S122">
        <v>1958</v>
      </c>
      <c r="T122" t="s">
        <v>50</v>
      </c>
      <c r="U122" t="s">
        <v>51</v>
      </c>
      <c r="V122" t="s">
        <v>52</v>
      </c>
      <c r="W122" t="s">
        <v>55</v>
      </c>
      <c r="X122" t="s">
        <v>70</v>
      </c>
      <c r="Y122" t="s">
        <v>55</v>
      </c>
      <c r="Z122" t="s">
        <v>57</v>
      </c>
      <c r="AA122">
        <v>1584</v>
      </c>
      <c r="AB122" t="str">
        <f t="shared" si="4"/>
        <v>1001-2000</v>
      </c>
      <c r="AC122" t="s">
        <v>55</v>
      </c>
      <c r="AD122" t="s">
        <v>60</v>
      </c>
      <c r="AE122">
        <v>1776</v>
      </c>
      <c r="AF122">
        <f t="shared" si="5"/>
        <v>1</v>
      </c>
      <c r="AG122">
        <f t="shared" si="6"/>
        <v>1</v>
      </c>
      <c r="AH122">
        <v>4</v>
      </c>
      <c r="AI122">
        <v>2</v>
      </c>
      <c r="AJ122" t="s">
        <v>55</v>
      </c>
      <c r="AK122" t="str">
        <f t="shared" si="7"/>
        <v>2TA</v>
      </c>
      <c r="AL122">
        <v>9</v>
      </c>
      <c r="AM122">
        <v>0</v>
      </c>
      <c r="AN122" t="s">
        <v>41</v>
      </c>
      <c r="AO122" t="s">
        <v>78</v>
      </c>
      <c r="AP122" t="s">
        <v>58</v>
      </c>
      <c r="AQ122">
        <v>3</v>
      </c>
      <c r="AR122">
        <v>888</v>
      </c>
      <c r="AS122" t="s">
        <v>55</v>
      </c>
      <c r="AT122" t="s">
        <v>60</v>
      </c>
      <c r="AU122">
        <v>0</v>
      </c>
      <c r="AV122">
        <v>25</v>
      </c>
      <c r="AW122">
        <v>0</v>
      </c>
      <c r="AX122">
        <v>0</v>
      </c>
      <c r="AY122">
        <v>0</v>
      </c>
      <c r="AZ122" t="s">
        <v>41</v>
      </c>
      <c r="BA122">
        <v>7</v>
      </c>
      <c r="BB122">
        <v>2009</v>
      </c>
      <c r="BC122" t="s">
        <v>116</v>
      </c>
      <c r="BD122" t="s">
        <v>79</v>
      </c>
      <c r="BE122">
        <v>110000</v>
      </c>
    </row>
    <row r="123" spans="1:57" x14ac:dyDescent="0.3">
      <c r="A123">
        <v>122</v>
      </c>
      <c r="B123">
        <v>50</v>
      </c>
      <c r="C123" t="s">
        <v>222</v>
      </c>
      <c r="D123">
        <v>50</v>
      </c>
      <c r="E123">
        <v>6060</v>
      </c>
      <c r="F123" t="s">
        <v>40</v>
      </c>
      <c r="G123" t="s">
        <v>42</v>
      </c>
      <c r="H123" t="s">
        <v>43</v>
      </c>
      <c r="I123" t="s">
        <v>44</v>
      </c>
      <c r="J123" t="s">
        <v>45</v>
      </c>
      <c r="K123" t="s">
        <v>119</v>
      </c>
      <c r="L123" t="str">
        <f>VLOOKUP($K123,[1]Zipcodes_neighbourhood!$A$2:$C$27,2,FALSE)</f>
        <v>Iowa DOT and rail road</v>
      </c>
      <c r="M123">
        <f>VLOOKUP($K123,[1]Zipcodes_neighbourhood!$A$2:$C$27,3,FALSE)</f>
        <v>50313</v>
      </c>
      <c r="N123" t="s">
        <v>47</v>
      </c>
      <c r="O123" t="s">
        <v>48</v>
      </c>
      <c r="P123" t="s">
        <v>83</v>
      </c>
      <c r="Q123">
        <v>4</v>
      </c>
      <c r="R123">
        <v>1939</v>
      </c>
      <c r="S123">
        <v>1950</v>
      </c>
      <c r="T123" t="s">
        <v>50</v>
      </c>
      <c r="U123" t="s">
        <v>51</v>
      </c>
      <c r="V123" t="s">
        <v>127</v>
      </c>
      <c r="W123" t="s">
        <v>55</v>
      </c>
      <c r="X123" t="s">
        <v>56</v>
      </c>
      <c r="Y123" t="s">
        <v>55</v>
      </c>
      <c r="Z123" t="s">
        <v>57</v>
      </c>
      <c r="AA123">
        <v>732</v>
      </c>
      <c r="AB123" t="str">
        <f t="shared" si="4"/>
        <v>0-1000</v>
      </c>
      <c r="AC123" t="s">
        <v>54</v>
      </c>
      <c r="AD123" t="s">
        <v>60</v>
      </c>
      <c r="AE123">
        <v>1123</v>
      </c>
      <c r="AF123">
        <f t="shared" si="5"/>
        <v>0</v>
      </c>
      <c r="AG123">
        <f t="shared" si="6"/>
        <v>1</v>
      </c>
      <c r="AH123">
        <v>3</v>
      </c>
      <c r="AI123">
        <v>1</v>
      </c>
      <c r="AJ123" t="s">
        <v>55</v>
      </c>
      <c r="AK123" t="str">
        <f t="shared" si="7"/>
        <v>1TA</v>
      </c>
      <c r="AL123">
        <v>4</v>
      </c>
      <c r="AM123">
        <v>0</v>
      </c>
      <c r="AN123" t="s">
        <v>41</v>
      </c>
      <c r="AO123" t="s">
        <v>78</v>
      </c>
      <c r="AP123" t="s">
        <v>58</v>
      </c>
      <c r="AQ123">
        <v>1</v>
      </c>
      <c r="AR123">
        <v>264</v>
      </c>
      <c r="AS123" t="s">
        <v>55</v>
      </c>
      <c r="AT123" t="s">
        <v>130</v>
      </c>
      <c r="AU123">
        <v>0</v>
      </c>
      <c r="AV123">
        <v>0</v>
      </c>
      <c r="AW123">
        <v>140</v>
      </c>
      <c r="AX123">
        <v>0</v>
      </c>
      <c r="AY123">
        <v>0</v>
      </c>
      <c r="AZ123" t="s">
        <v>85</v>
      </c>
      <c r="BA123">
        <v>6</v>
      </c>
      <c r="BB123">
        <v>2007</v>
      </c>
      <c r="BC123" t="s">
        <v>63</v>
      </c>
      <c r="BD123" t="s">
        <v>64</v>
      </c>
      <c r="BE123">
        <v>100000</v>
      </c>
    </row>
    <row r="124" spans="1:57" x14ac:dyDescent="0.3">
      <c r="A124">
        <v>798</v>
      </c>
      <c r="B124">
        <v>20</v>
      </c>
      <c r="C124" t="s">
        <v>221</v>
      </c>
      <c r="D124">
        <v>57</v>
      </c>
      <c r="E124">
        <v>7677</v>
      </c>
      <c r="F124" t="s">
        <v>40</v>
      </c>
      <c r="G124" t="s">
        <v>42</v>
      </c>
      <c r="H124" t="s">
        <v>43</v>
      </c>
      <c r="I124" t="s">
        <v>44</v>
      </c>
      <c r="J124" t="s">
        <v>45</v>
      </c>
      <c r="K124" t="s">
        <v>107</v>
      </c>
      <c r="L124" t="str">
        <f>VLOOKUP($K124,[1]Zipcodes_neighbourhood!$A$2:$C$27,2,FALSE)</f>
        <v>NorthAmes</v>
      </c>
      <c r="M124">
        <f>VLOOKUP($K124,[1]Zipcodes_neighbourhood!$A$2:$C$27,3,FALSE)</f>
        <v>50010</v>
      </c>
      <c r="N124" t="s">
        <v>47</v>
      </c>
      <c r="O124" t="s">
        <v>48</v>
      </c>
      <c r="P124" t="s">
        <v>68</v>
      </c>
      <c r="Q124">
        <v>5</v>
      </c>
      <c r="R124">
        <v>1953</v>
      </c>
      <c r="S124">
        <v>1953</v>
      </c>
      <c r="T124" t="s">
        <v>50</v>
      </c>
      <c r="U124" t="s">
        <v>51</v>
      </c>
      <c r="V124" t="s">
        <v>52</v>
      </c>
      <c r="W124" t="s">
        <v>55</v>
      </c>
      <c r="X124" t="s">
        <v>70</v>
      </c>
      <c r="Y124" t="s">
        <v>55</v>
      </c>
      <c r="Z124" t="s">
        <v>57</v>
      </c>
      <c r="AA124">
        <v>773</v>
      </c>
      <c r="AB124" t="str">
        <f t="shared" si="4"/>
        <v>0-1000</v>
      </c>
      <c r="AC124" t="s">
        <v>54</v>
      </c>
      <c r="AD124" t="s">
        <v>60</v>
      </c>
      <c r="AE124">
        <v>773</v>
      </c>
      <c r="AF124">
        <f t="shared" si="5"/>
        <v>0</v>
      </c>
      <c r="AG124">
        <f t="shared" si="6"/>
        <v>1</v>
      </c>
      <c r="AH124">
        <v>2</v>
      </c>
      <c r="AI124">
        <v>1</v>
      </c>
      <c r="AJ124" t="s">
        <v>55</v>
      </c>
      <c r="AK124" t="str">
        <f t="shared" si="7"/>
        <v>1TA</v>
      </c>
      <c r="AL124">
        <v>4</v>
      </c>
      <c r="AM124">
        <v>0</v>
      </c>
      <c r="AN124" t="s">
        <v>41</v>
      </c>
      <c r="AO124" t="s">
        <v>61</v>
      </c>
      <c r="AP124" t="s">
        <v>58</v>
      </c>
      <c r="AQ124">
        <v>1</v>
      </c>
      <c r="AR124">
        <v>240</v>
      </c>
      <c r="AS124" t="s">
        <v>55</v>
      </c>
      <c r="AT124" t="s">
        <v>60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41</v>
      </c>
      <c r="BA124">
        <v>4</v>
      </c>
      <c r="BB124">
        <v>2008</v>
      </c>
      <c r="BC124" t="s">
        <v>63</v>
      </c>
      <c r="BD124" t="s">
        <v>79</v>
      </c>
      <c r="BE124">
        <v>110000</v>
      </c>
    </row>
    <row r="125" spans="1:57" x14ac:dyDescent="0.3">
      <c r="A125">
        <v>901</v>
      </c>
      <c r="B125">
        <v>20</v>
      </c>
      <c r="C125" t="s">
        <v>221</v>
      </c>
      <c r="D125" t="s">
        <v>41</v>
      </c>
      <c r="E125">
        <v>7340</v>
      </c>
      <c r="F125" t="s">
        <v>40</v>
      </c>
      <c r="G125" t="s">
        <v>71</v>
      </c>
      <c r="H125" t="s">
        <v>43</v>
      </c>
      <c r="I125" t="s">
        <v>44</v>
      </c>
      <c r="J125" t="s">
        <v>45</v>
      </c>
      <c r="K125" t="s">
        <v>107</v>
      </c>
      <c r="L125" t="str">
        <f>VLOOKUP($K125,[1]Zipcodes_neighbourhood!$A$2:$C$27,2,FALSE)</f>
        <v>NorthAmes</v>
      </c>
      <c r="M125">
        <f>VLOOKUP($K125,[1]Zipcodes_neighbourhood!$A$2:$C$27,3,FALSE)</f>
        <v>50010</v>
      </c>
      <c r="N125" t="s">
        <v>47</v>
      </c>
      <c r="O125" t="s">
        <v>48</v>
      </c>
      <c r="P125" t="s">
        <v>68</v>
      </c>
      <c r="Q125">
        <v>4</v>
      </c>
      <c r="R125">
        <v>1971</v>
      </c>
      <c r="S125">
        <v>1971</v>
      </c>
      <c r="T125" t="s">
        <v>50</v>
      </c>
      <c r="U125" t="s">
        <v>51</v>
      </c>
      <c r="V125" t="s">
        <v>91</v>
      </c>
      <c r="W125" t="s">
        <v>55</v>
      </c>
      <c r="X125" t="s">
        <v>70</v>
      </c>
      <c r="Y125" t="s">
        <v>55</v>
      </c>
      <c r="Z125" t="s">
        <v>57</v>
      </c>
      <c r="AA125">
        <v>858</v>
      </c>
      <c r="AB125" t="str">
        <f t="shared" si="4"/>
        <v>0-1000</v>
      </c>
      <c r="AC125" t="s">
        <v>55</v>
      </c>
      <c r="AD125" t="s">
        <v>60</v>
      </c>
      <c r="AE125">
        <v>858</v>
      </c>
      <c r="AF125">
        <f t="shared" si="5"/>
        <v>0</v>
      </c>
      <c r="AG125">
        <f t="shared" si="6"/>
        <v>2</v>
      </c>
      <c r="AH125">
        <v>2</v>
      </c>
      <c r="AI125">
        <v>1</v>
      </c>
      <c r="AJ125" t="s">
        <v>55</v>
      </c>
      <c r="AK125" t="str">
        <f t="shared" si="7"/>
        <v>1TA</v>
      </c>
      <c r="AL125">
        <v>4</v>
      </c>
      <c r="AM125">
        <v>0</v>
      </c>
      <c r="AN125" t="s">
        <v>41</v>
      </c>
      <c r="AO125" t="s">
        <v>78</v>
      </c>
      <c r="AP125" t="s">
        <v>58</v>
      </c>
      <c r="AQ125">
        <v>1</v>
      </c>
      <c r="AR125">
        <v>684</v>
      </c>
      <c r="AS125" t="s">
        <v>55</v>
      </c>
      <c r="AT125" t="s">
        <v>60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41</v>
      </c>
      <c r="BA125">
        <v>6</v>
      </c>
      <c r="BB125">
        <v>2007</v>
      </c>
      <c r="BC125" t="s">
        <v>63</v>
      </c>
      <c r="BD125" t="s">
        <v>64</v>
      </c>
      <c r="BE125">
        <v>110000</v>
      </c>
    </row>
    <row r="126" spans="1:57" x14ac:dyDescent="0.3">
      <c r="A126">
        <v>979</v>
      </c>
      <c r="B126">
        <v>20</v>
      </c>
      <c r="C126" t="s">
        <v>221</v>
      </c>
      <c r="D126">
        <v>68</v>
      </c>
      <c r="E126">
        <v>9450</v>
      </c>
      <c r="F126" t="s">
        <v>40</v>
      </c>
      <c r="G126" t="s">
        <v>42</v>
      </c>
      <c r="H126" t="s">
        <v>118</v>
      </c>
      <c r="I126" t="s">
        <v>44</v>
      </c>
      <c r="J126" t="s">
        <v>45</v>
      </c>
      <c r="K126" t="s">
        <v>126</v>
      </c>
      <c r="L126" t="str">
        <f>VLOOKUP($K126,[1]Zipcodes_neighbourhood!$A$2:$C$27,2,FALSE)</f>
        <v>Edwards</v>
      </c>
      <c r="M126">
        <f>VLOOKUP($K126,[1]Zipcodes_neighbourhood!$A$2:$C$27,3,FALSE)</f>
        <v>50014</v>
      </c>
      <c r="N126" t="s">
        <v>47</v>
      </c>
      <c r="O126" t="s">
        <v>48</v>
      </c>
      <c r="P126" t="s">
        <v>68</v>
      </c>
      <c r="Q126">
        <v>4</v>
      </c>
      <c r="R126">
        <v>1954</v>
      </c>
      <c r="S126">
        <v>1954</v>
      </c>
      <c r="T126" t="s">
        <v>50</v>
      </c>
      <c r="U126" t="s">
        <v>51</v>
      </c>
      <c r="V126" t="s">
        <v>69</v>
      </c>
      <c r="W126" t="s">
        <v>55</v>
      </c>
      <c r="X126" t="s">
        <v>70</v>
      </c>
      <c r="Y126" t="s">
        <v>55</v>
      </c>
      <c r="Z126" t="s">
        <v>57</v>
      </c>
      <c r="AA126">
        <v>894</v>
      </c>
      <c r="AB126" t="str">
        <f t="shared" si="4"/>
        <v>0-1000</v>
      </c>
      <c r="AC126" t="s">
        <v>59</v>
      </c>
      <c r="AD126" t="s">
        <v>60</v>
      </c>
      <c r="AE126">
        <v>894</v>
      </c>
      <c r="AF126">
        <f t="shared" si="5"/>
        <v>0</v>
      </c>
      <c r="AG126">
        <f t="shared" si="6"/>
        <v>2</v>
      </c>
      <c r="AH126">
        <v>3</v>
      </c>
      <c r="AI126">
        <v>1</v>
      </c>
      <c r="AJ126" t="s">
        <v>55</v>
      </c>
      <c r="AK126" t="str">
        <f t="shared" si="7"/>
        <v>1TA</v>
      </c>
      <c r="AL126">
        <v>5</v>
      </c>
      <c r="AM126">
        <v>0</v>
      </c>
      <c r="AN126" t="s">
        <v>41</v>
      </c>
      <c r="AO126" t="s">
        <v>78</v>
      </c>
      <c r="AP126" t="s">
        <v>58</v>
      </c>
      <c r="AQ126">
        <v>2</v>
      </c>
      <c r="AR126">
        <v>400</v>
      </c>
      <c r="AS126" t="s">
        <v>55</v>
      </c>
      <c r="AT126" t="s">
        <v>60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41</v>
      </c>
      <c r="BA126">
        <v>5</v>
      </c>
      <c r="BB126">
        <v>2007</v>
      </c>
      <c r="BC126" t="s">
        <v>63</v>
      </c>
      <c r="BD126" t="s">
        <v>79</v>
      </c>
      <c r="BE126">
        <v>110000</v>
      </c>
    </row>
    <row r="127" spans="1:57" x14ac:dyDescent="0.3">
      <c r="A127">
        <v>126</v>
      </c>
      <c r="B127">
        <v>190</v>
      </c>
      <c r="C127" t="s">
        <v>222</v>
      </c>
      <c r="D127">
        <v>60</v>
      </c>
      <c r="E127">
        <v>6780</v>
      </c>
      <c r="F127" t="s">
        <v>40</v>
      </c>
      <c r="G127" t="s">
        <v>42</v>
      </c>
      <c r="H127" t="s">
        <v>43</v>
      </c>
      <c r="I127" t="s">
        <v>44</v>
      </c>
      <c r="J127" t="s">
        <v>45</v>
      </c>
      <c r="K127" t="s">
        <v>119</v>
      </c>
      <c r="L127" t="str">
        <f>VLOOKUP($K127,[1]Zipcodes_neighbourhood!$A$2:$C$27,2,FALSE)</f>
        <v>Iowa DOT and rail road</v>
      </c>
      <c r="M127">
        <f>VLOOKUP($K127,[1]Zipcodes_neighbourhood!$A$2:$C$27,3,FALSE)</f>
        <v>50313</v>
      </c>
      <c r="N127" t="s">
        <v>47</v>
      </c>
      <c r="O127" t="s">
        <v>96</v>
      </c>
      <c r="P127" t="s">
        <v>83</v>
      </c>
      <c r="Q127">
        <v>6</v>
      </c>
      <c r="R127">
        <v>1935</v>
      </c>
      <c r="S127">
        <v>1982</v>
      </c>
      <c r="T127" t="s">
        <v>50</v>
      </c>
      <c r="U127" t="s">
        <v>51</v>
      </c>
      <c r="V127" t="s">
        <v>75</v>
      </c>
      <c r="W127" t="s">
        <v>55</v>
      </c>
      <c r="X127" t="s">
        <v>70</v>
      </c>
      <c r="Y127" t="s">
        <v>55</v>
      </c>
      <c r="Z127" t="s">
        <v>81</v>
      </c>
      <c r="AA127">
        <v>520</v>
      </c>
      <c r="AB127" t="str">
        <f t="shared" si="4"/>
        <v>0-1000</v>
      </c>
      <c r="AC127" t="s">
        <v>54</v>
      </c>
      <c r="AD127" t="s">
        <v>120</v>
      </c>
      <c r="AE127">
        <v>754</v>
      </c>
      <c r="AF127">
        <f t="shared" si="5"/>
        <v>1</v>
      </c>
      <c r="AG127">
        <f t="shared" si="6"/>
        <v>1</v>
      </c>
      <c r="AH127">
        <v>2</v>
      </c>
      <c r="AI127">
        <v>1</v>
      </c>
      <c r="AJ127" t="s">
        <v>55</v>
      </c>
      <c r="AK127" t="str">
        <f t="shared" si="7"/>
        <v>1TA</v>
      </c>
      <c r="AL127">
        <v>5</v>
      </c>
      <c r="AM127">
        <v>0</v>
      </c>
      <c r="AN127" t="s">
        <v>41</v>
      </c>
      <c r="AO127" t="s">
        <v>41</v>
      </c>
      <c r="AP127" t="s">
        <v>41</v>
      </c>
      <c r="AQ127">
        <v>0</v>
      </c>
      <c r="AR127">
        <v>0</v>
      </c>
      <c r="AS127" t="s">
        <v>41</v>
      </c>
      <c r="AT127" t="s">
        <v>120</v>
      </c>
      <c r="AU127">
        <v>53</v>
      </c>
      <c r="AV127">
        <v>0</v>
      </c>
      <c r="AW127">
        <v>0</v>
      </c>
      <c r="AX127">
        <v>0</v>
      </c>
      <c r="AY127">
        <v>0</v>
      </c>
      <c r="AZ127" t="s">
        <v>41</v>
      </c>
      <c r="BA127">
        <v>6</v>
      </c>
      <c r="BB127">
        <v>2006</v>
      </c>
      <c r="BC127" t="s">
        <v>63</v>
      </c>
      <c r="BD127" t="s">
        <v>64</v>
      </c>
      <c r="BE127">
        <v>84500</v>
      </c>
    </row>
    <row r="128" spans="1:57" x14ac:dyDescent="0.3">
      <c r="A128">
        <v>1357</v>
      </c>
      <c r="B128">
        <v>20</v>
      </c>
      <c r="C128" t="s">
        <v>221</v>
      </c>
      <c r="D128" t="s">
        <v>41</v>
      </c>
      <c r="E128">
        <v>9477</v>
      </c>
      <c r="F128" t="s">
        <v>40</v>
      </c>
      <c r="G128" t="s">
        <v>42</v>
      </c>
      <c r="H128" t="s">
        <v>43</v>
      </c>
      <c r="I128" t="s">
        <v>44</v>
      </c>
      <c r="J128" t="s">
        <v>73</v>
      </c>
      <c r="K128" t="s">
        <v>107</v>
      </c>
      <c r="L128" t="str">
        <f>VLOOKUP($K128,[1]Zipcodes_neighbourhood!$A$2:$C$27,2,FALSE)</f>
        <v>NorthAmes</v>
      </c>
      <c r="M128">
        <f>VLOOKUP($K128,[1]Zipcodes_neighbourhood!$A$2:$C$27,3,FALSE)</f>
        <v>50010</v>
      </c>
      <c r="N128" t="s">
        <v>47</v>
      </c>
      <c r="O128" t="s">
        <v>48</v>
      </c>
      <c r="P128" t="s">
        <v>68</v>
      </c>
      <c r="Q128">
        <v>5</v>
      </c>
      <c r="R128">
        <v>1966</v>
      </c>
      <c r="S128">
        <v>1966</v>
      </c>
      <c r="T128" t="s">
        <v>50</v>
      </c>
      <c r="U128" t="s">
        <v>51</v>
      </c>
      <c r="V128" t="s">
        <v>91</v>
      </c>
      <c r="W128" t="s">
        <v>55</v>
      </c>
      <c r="X128" t="s">
        <v>70</v>
      </c>
      <c r="Y128" t="s">
        <v>55</v>
      </c>
      <c r="Z128" t="s">
        <v>57</v>
      </c>
      <c r="AA128">
        <v>864</v>
      </c>
      <c r="AB128" t="str">
        <f t="shared" si="4"/>
        <v>0-1000</v>
      </c>
      <c r="AC128" t="s">
        <v>55</v>
      </c>
      <c r="AD128" t="s">
        <v>60</v>
      </c>
      <c r="AE128">
        <v>892</v>
      </c>
      <c r="AF128">
        <f t="shared" si="5"/>
        <v>0</v>
      </c>
      <c r="AG128">
        <f t="shared" si="6"/>
        <v>2</v>
      </c>
      <c r="AH128">
        <v>3</v>
      </c>
      <c r="AI128">
        <v>1</v>
      </c>
      <c r="AJ128" t="s">
        <v>55</v>
      </c>
      <c r="AK128" t="str">
        <f t="shared" si="7"/>
        <v>1TA</v>
      </c>
      <c r="AL128">
        <v>5</v>
      </c>
      <c r="AM128">
        <v>0</v>
      </c>
      <c r="AN128" t="s">
        <v>41</v>
      </c>
      <c r="AO128" t="s">
        <v>61</v>
      </c>
      <c r="AP128" t="s">
        <v>62</v>
      </c>
      <c r="AQ128">
        <v>1</v>
      </c>
      <c r="AR128">
        <v>264</v>
      </c>
      <c r="AS128" t="s">
        <v>55</v>
      </c>
      <c r="AT128" t="s">
        <v>60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108</v>
      </c>
      <c r="BA128">
        <v>10</v>
      </c>
      <c r="BB128">
        <v>2008</v>
      </c>
      <c r="BC128" t="s">
        <v>63</v>
      </c>
      <c r="BD128" t="s">
        <v>64</v>
      </c>
      <c r="BE128">
        <v>110000</v>
      </c>
    </row>
    <row r="129" spans="1:57" x14ac:dyDescent="0.3">
      <c r="A129">
        <v>128</v>
      </c>
      <c r="B129">
        <v>45</v>
      </c>
      <c r="C129" t="s">
        <v>222</v>
      </c>
      <c r="D129">
        <v>55</v>
      </c>
      <c r="E129">
        <v>4388</v>
      </c>
      <c r="F129" t="s">
        <v>40</v>
      </c>
      <c r="G129" t="s">
        <v>71</v>
      </c>
      <c r="H129" t="s">
        <v>118</v>
      </c>
      <c r="I129" t="s">
        <v>44</v>
      </c>
      <c r="J129" t="s">
        <v>45</v>
      </c>
      <c r="K129" t="s">
        <v>92</v>
      </c>
      <c r="L129" t="str">
        <f>VLOOKUP($K129,[1]Zipcodes_neighbourhood!$A$2:$C$27,2,FALSE)</f>
        <v>Old Town</v>
      </c>
      <c r="M129">
        <f>VLOOKUP($K129,[1]Zipcodes_neighbourhood!$A$2:$C$27,3,FALSE)</f>
        <v>51351</v>
      </c>
      <c r="N129" t="s">
        <v>67</v>
      </c>
      <c r="O129" t="s">
        <v>48</v>
      </c>
      <c r="P129" t="s">
        <v>97</v>
      </c>
      <c r="Q129">
        <v>5</v>
      </c>
      <c r="R129">
        <v>1930</v>
      </c>
      <c r="S129">
        <v>1950</v>
      </c>
      <c r="T129" t="s">
        <v>50</v>
      </c>
      <c r="U129" t="s">
        <v>51</v>
      </c>
      <c r="V129" t="s">
        <v>75</v>
      </c>
      <c r="W129" t="s">
        <v>55</v>
      </c>
      <c r="X129" t="s">
        <v>77</v>
      </c>
      <c r="Y129" t="s">
        <v>55</v>
      </c>
      <c r="Z129" t="s">
        <v>57</v>
      </c>
      <c r="AA129">
        <v>672</v>
      </c>
      <c r="AB129" t="str">
        <f t="shared" si="4"/>
        <v>0-1000</v>
      </c>
      <c r="AC129" t="s">
        <v>59</v>
      </c>
      <c r="AD129" t="s">
        <v>60</v>
      </c>
      <c r="AE129">
        <v>840</v>
      </c>
      <c r="AF129">
        <f t="shared" si="5"/>
        <v>0</v>
      </c>
      <c r="AG129">
        <f t="shared" si="6"/>
        <v>1</v>
      </c>
      <c r="AH129">
        <v>3</v>
      </c>
      <c r="AI129">
        <v>1</v>
      </c>
      <c r="AJ129" t="s">
        <v>55</v>
      </c>
      <c r="AK129" t="str">
        <f t="shared" si="7"/>
        <v>1TA</v>
      </c>
      <c r="AL129">
        <v>5</v>
      </c>
      <c r="AM129">
        <v>1</v>
      </c>
      <c r="AN129" t="s">
        <v>55</v>
      </c>
      <c r="AO129" t="s">
        <v>41</v>
      </c>
      <c r="AP129" t="s">
        <v>41</v>
      </c>
      <c r="AQ129">
        <v>0</v>
      </c>
      <c r="AR129">
        <v>0</v>
      </c>
      <c r="AS129" t="s">
        <v>41</v>
      </c>
      <c r="AT129" t="s">
        <v>120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41</v>
      </c>
      <c r="BA129">
        <v>6</v>
      </c>
      <c r="BB129">
        <v>2007</v>
      </c>
      <c r="BC129" t="s">
        <v>63</v>
      </c>
      <c r="BD129" t="s">
        <v>64</v>
      </c>
      <c r="BE129">
        <v>87000</v>
      </c>
    </row>
    <row r="130" spans="1:57" x14ac:dyDescent="0.3">
      <c r="A130">
        <v>1320</v>
      </c>
      <c r="B130">
        <v>20</v>
      </c>
      <c r="C130" t="s">
        <v>221</v>
      </c>
      <c r="D130">
        <v>75</v>
      </c>
      <c r="E130">
        <v>10215</v>
      </c>
      <c r="F130" t="s">
        <v>40</v>
      </c>
      <c r="G130" t="s">
        <v>42</v>
      </c>
      <c r="H130" t="s">
        <v>118</v>
      </c>
      <c r="I130" t="s">
        <v>44</v>
      </c>
      <c r="J130" t="s">
        <v>45</v>
      </c>
      <c r="K130" t="s">
        <v>126</v>
      </c>
      <c r="L130" t="str">
        <f>VLOOKUP($K130,[1]Zipcodes_neighbourhood!$A$2:$C$27,2,FALSE)</f>
        <v>Edwards</v>
      </c>
      <c r="M130">
        <f>VLOOKUP($K130,[1]Zipcodes_neighbourhood!$A$2:$C$27,3,FALSE)</f>
        <v>50014</v>
      </c>
      <c r="N130" t="s">
        <v>47</v>
      </c>
      <c r="O130" t="s">
        <v>48</v>
      </c>
      <c r="P130" t="s">
        <v>68</v>
      </c>
      <c r="Q130">
        <v>4</v>
      </c>
      <c r="R130">
        <v>1954</v>
      </c>
      <c r="S130">
        <v>1954</v>
      </c>
      <c r="T130" t="s">
        <v>99</v>
      </c>
      <c r="U130" t="s">
        <v>51</v>
      </c>
      <c r="V130" t="s">
        <v>75</v>
      </c>
      <c r="W130" t="s">
        <v>55</v>
      </c>
      <c r="X130" t="s">
        <v>56</v>
      </c>
      <c r="Y130" t="s">
        <v>55</v>
      </c>
      <c r="Z130" t="s">
        <v>57</v>
      </c>
      <c r="AA130">
        <v>864</v>
      </c>
      <c r="AB130" t="str">
        <f t="shared" ref="AB130:AB193" si="8">IF(AA130&lt;1001,"0-1000",IF(AA130&lt;2001,"1001-2000",IF(AA130&lt;3001,"3001-4000",IF(AA130&lt;4001,"4001-5000",IF(AA130&lt;5001,"4001-5000",IF(AA130&gt;5000,"&gt;5000"))))))</f>
        <v>0-1000</v>
      </c>
      <c r="AC130" t="s">
        <v>59</v>
      </c>
      <c r="AD130" t="s">
        <v>60</v>
      </c>
      <c r="AE130">
        <v>948</v>
      </c>
      <c r="AF130">
        <f t="shared" ref="AF130:AF193" si="9">bfb+bhb</f>
        <v>0</v>
      </c>
      <c r="AG130">
        <f t="shared" ref="AG130:AG193" si="10">fb+hb</f>
        <v>1.3</v>
      </c>
      <c r="AH130">
        <v>3</v>
      </c>
      <c r="AI130">
        <v>1</v>
      </c>
      <c r="AJ130" t="s">
        <v>55</v>
      </c>
      <c r="AK130" t="str">
        <f t="shared" ref="AK130:AK193" si="11">CONCATENATE(KitchenAbvGr,KitchenQuality)</f>
        <v>1TA</v>
      </c>
      <c r="AL130">
        <v>5</v>
      </c>
      <c r="AM130">
        <v>0</v>
      </c>
      <c r="AN130" t="s">
        <v>41</v>
      </c>
      <c r="AO130" t="s">
        <v>61</v>
      </c>
      <c r="AP130" t="s">
        <v>58</v>
      </c>
      <c r="AQ130">
        <v>1</v>
      </c>
      <c r="AR130">
        <v>248</v>
      </c>
      <c r="AS130" t="s">
        <v>55</v>
      </c>
      <c r="AT130" t="s">
        <v>60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41</v>
      </c>
      <c r="BA130">
        <v>2</v>
      </c>
      <c r="BB130">
        <v>2007</v>
      </c>
      <c r="BC130" t="s">
        <v>63</v>
      </c>
      <c r="BD130" t="s">
        <v>64</v>
      </c>
      <c r="BE130">
        <v>111000</v>
      </c>
    </row>
    <row r="131" spans="1:57" x14ac:dyDescent="0.3">
      <c r="A131">
        <v>538</v>
      </c>
      <c r="B131">
        <v>20</v>
      </c>
      <c r="C131" t="s">
        <v>221</v>
      </c>
      <c r="D131" t="s">
        <v>41</v>
      </c>
      <c r="E131">
        <v>12735</v>
      </c>
      <c r="F131" t="s">
        <v>40</v>
      </c>
      <c r="G131" t="s">
        <v>71</v>
      </c>
      <c r="H131" t="s">
        <v>43</v>
      </c>
      <c r="I131" t="s">
        <v>44</v>
      </c>
      <c r="J131" t="s">
        <v>65</v>
      </c>
      <c r="K131" t="s">
        <v>107</v>
      </c>
      <c r="L131" t="str">
        <f>VLOOKUP($K131,[1]Zipcodes_neighbourhood!$A$2:$C$27,2,FALSE)</f>
        <v>NorthAmes</v>
      </c>
      <c r="M131">
        <f>VLOOKUP($K131,[1]Zipcodes_neighbourhood!$A$2:$C$27,3,FALSE)</f>
        <v>50010</v>
      </c>
      <c r="N131" t="s">
        <v>47</v>
      </c>
      <c r="O131" t="s">
        <v>48</v>
      </c>
      <c r="P131" t="s">
        <v>68</v>
      </c>
      <c r="Q131">
        <v>4</v>
      </c>
      <c r="R131">
        <v>1972</v>
      </c>
      <c r="S131">
        <v>1972</v>
      </c>
      <c r="T131" t="s">
        <v>99</v>
      </c>
      <c r="U131" t="s">
        <v>51</v>
      </c>
      <c r="V131" t="s">
        <v>69</v>
      </c>
      <c r="W131" t="s">
        <v>55</v>
      </c>
      <c r="X131" t="s">
        <v>70</v>
      </c>
      <c r="Y131" t="s">
        <v>55</v>
      </c>
      <c r="Z131" t="s">
        <v>57</v>
      </c>
      <c r="AA131">
        <v>864</v>
      </c>
      <c r="AB131" t="str">
        <f t="shared" si="8"/>
        <v>0-1000</v>
      </c>
      <c r="AC131" t="s">
        <v>55</v>
      </c>
      <c r="AD131" t="s">
        <v>60</v>
      </c>
      <c r="AE131">
        <v>864</v>
      </c>
      <c r="AF131">
        <f t="shared" si="9"/>
        <v>0.3</v>
      </c>
      <c r="AG131">
        <f t="shared" si="10"/>
        <v>1.3</v>
      </c>
      <c r="AH131">
        <v>3</v>
      </c>
      <c r="AI131">
        <v>1</v>
      </c>
      <c r="AJ131" t="s">
        <v>55</v>
      </c>
      <c r="AK131" t="str">
        <f t="shared" si="11"/>
        <v>1TA</v>
      </c>
      <c r="AL131">
        <v>5</v>
      </c>
      <c r="AM131">
        <v>0</v>
      </c>
      <c r="AN131" t="s">
        <v>41</v>
      </c>
      <c r="AO131" t="s">
        <v>78</v>
      </c>
      <c r="AP131" t="s">
        <v>58</v>
      </c>
      <c r="AQ131">
        <v>2</v>
      </c>
      <c r="AR131">
        <v>576</v>
      </c>
      <c r="AS131" t="s">
        <v>55</v>
      </c>
      <c r="AT131" t="s">
        <v>60</v>
      </c>
      <c r="AU131">
        <v>216</v>
      </c>
      <c r="AV131">
        <v>0</v>
      </c>
      <c r="AW131">
        <v>0</v>
      </c>
      <c r="AX131">
        <v>0</v>
      </c>
      <c r="AY131">
        <v>0</v>
      </c>
      <c r="AZ131" t="s">
        <v>153</v>
      </c>
      <c r="BA131">
        <v>4</v>
      </c>
      <c r="BB131">
        <v>2008</v>
      </c>
      <c r="BC131" t="s">
        <v>116</v>
      </c>
      <c r="BD131" t="s">
        <v>64</v>
      </c>
      <c r="BE131">
        <v>111250</v>
      </c>
    </row>
    <row r="132" spans="1:57" x14ac:dyDescent="0.3">
      <c r="A132">
        <v>203</v>
      </c>
      <c r="B132">
        <v>50</v>
      </c>
      <c r="C132" t="s">
        <v>221</v>
      </c>
      <c r="D132">
        <v>50</v>
      </c>
      <c r="E132">
        <v>7000</v>
      </c>
      <c r="F132" t="s">
        <v>40</v>
      </c>
      <c r="G132" t="s">
        <v>42</v>
      </c>
      <c r="H132" t="s">
        <v>43</v>
      </c>
      <c r="I132" t="s">
        <v>44</v>
      </c>
      <c r="J132" t="s">
        <v>73</v>
      </c>
      <c r="K132" t="s">
        <v>92</v>
      </c>
      <c r="L132" t="str">
        <f>VLOOKUP($K132,[1]Zipcodes_neighbourhood!$A$2:$C$27,2,FALSE)</f>
        <v>Old Town</v>
      </c>
      <c r="M132">
        <f>VLOOKUP($K132,[1]Zipcodes_neighbourhood!$A$2:$C$27,3,FALSE)</f>
        <v>51351</v>
      </c>
      <c r="N132" t="s">
        <v>93</v>
      </c>
      <c r="O132" t="s">
        <v>48</v>
      </c>
      <c r="P132" t="s">
        <v>83</v>
      </c>
      <c r="Q132">
        <v>6</v>
      </c>
      <c r="R132">
        <v>1924</v>
      </c>
      <c r="S132">
        <v>1950</v>
      </c>
      <c r="T132" t="s">
        <v>50</v>
      </c>
      <c r="U132" t="s">
        <v>51</v>
      </c>
      <c r="V132" t="s">
        <v>69</v>
      </c>
      <c r="W132" t="s">
        <v>55</v>
      </c>
      <c r="X132" t="s">
        <v>77</v>
      </c>
      <c r="Y132" t="s">
        <v>94</v>
      </c>
      <c r="Z132" t="s">
        <v>57</v>
      </c>
      <c r="AA132">
        <v>617</v>
      </c>
      <c r="AB132" t="str">
        <f t="shared" si="8"/>
        <v>0-1000</v>
      </c>
      <c r="AC132" t="s">
        <v>54</v>
      </c>
      <c r="AD132" t="s">
        <v>60</v>
      </c>
      <c r="AE132">
        <v>1310</v>
      </c>
      <c r="AF132">
        <f t="shared" si="9"/>
        <v>0</v>
      </c>
      <c r="AG132">
        <f t="shared" si="10"/>
        <v>2.2999999999999998</v>
      </c>
      <c r="AH132">
        <v>2</v>
      </c>
      <c r="AI132">
        <v>1</v>
      </c>
      <c r="AJ132" t="s">
        <v>55</v>
      </c>
      <c r="AK132" t="str">
        <f t="shared" si="11"/>
        <v>1TA</v>
      </c>
      <c r="AL132">
        <v>6</v>
      </c>
      <c r="AM132">
        <v>0</v>
      </c>
      <c r="AN132" t="s">
        <v>41</v>
      </c>
      <c r="AO132" t="s">
        <v>61</v>
      </c>
      <c r="AP132" t="s">
        <v>58</v>
      </c>
      <c r="AQ132">
        <v>1</v>
      </c>
      <c r="AR132">
        <v>398</v>
      </c>
      <c r="AS132" t="s">
        <v>55</v>
      </c>
      <c r="AT132" t="s">
        <v>60</v>
      </c>
      <c r="AU132">
        <v>0</v>
      </c>
      <c r="AV132">
        <v>0</v>
      </c>
      <c r="AW132">
        <v>126</v>
      </c>
      <c r="AX132">
        <v>0</v>
      </c>
      <c r="AY132">
        <v>0</v>
      </c>
      <c r="AZ132" t="s">
        <v>41</v>
      </c>
      <c r="BA132">
        <v>5</v>
      </c>
      <c r="BB132">
        <v>2006</v>
      </c>
      <c r="BC132" t="s">
        <v>116</v>
      </c>
      <c r="BD132" t="s">
        <v>64</v>
      </c>
      <c r="BE132">
        <v>112000</v>
      </c>
    </row>
    <row r="133" spans="1:57" x14ac:dyDescent="0.3">
      <c r="A133">
        <v>1123</v>
      </c>
      <c r="B133">
        <v>20</v>
      </c>
      <c r="C133" t="s">
        <v>221</v>
      </c>
      <c r="D133" t="s">
        <v>41</v>
      </c>
      <c r="E133">
        <v>8926</v>
      </c>
      <c r="F133" t="s">
        <v>40</v>
      </c>
      <c r="G133" t="s">
        <v>71</v>
      </c>
      <c r="H133" t="s">
        <v>43</v>
      </c>
      <c r="I133" t="s">
        <v>44</v>
      </c>
      <c r="J133" t="s">
        <v>73</v>
      </c>
      <c r="K133" t="s">
        <v>126</v>
      </c>
      <c r="L133" t="str">
        <f>VLOOKUP($K133,[1]Zipcodes_neighbourhood!$A$2:$C$27,2,FALSE)</f>
        <v>Edwards</v>
      </c>
      <c r="M133">
        <f>VLOOKUP($K133,[1]Zipcodes_neighbourhood!$A$2:$C$27,3,FALSE)</f>
        <v>50014</v>
      </c>
      <c r="N133" t="s">
        <v>47</v>
      </c>
      <c r="O133" t="s">
        <v>48</v>
      </c>
      <c r="P133" t="s">
        <v>68</v>
      </c>
      <c r="Q133">
        <v>4</v>
      </c>
      <c r="R133">
        <v>1956</v>
      </c>
      <c r="S133">
        <v>1956</v>
      </c>
      <c r="T133" t="s">
        <v>50</v>
      </c>
      <c r="U133" t="s">
        <v>51</v>
      </c>
      <c r="V133" t="s">
        <v>127</v>
      </c>
      <c r="W133" t="s">
        <v>55</v>
      </c>
      <c r="X133" t="s">
        <v>70</v>
      </c>
      <c r="Y133" t="s">
        <v>55</v>
      </c>
      <c r="Z133" t="s">
        <v>57</v>
      </c>
      <c r="AA133">
        <v>672</v>
      </c>
      <c r="AB133" t="str">
        <f t="shared" si="8"/>
        <v>0-1000</v>
      </c>
      <c r="AC133" t="s">
        <v>59</v>
      </c>
      <c r="AD133" t="s">
        <v>60</v>
      </c>
      <c r="AE133">
        <v>960</v>
      </c>
      <c r="AF133">
        <f t="shared" si="9"/>
        <v>1</v>
      </c>
      <c r="AG133">
        <f t="shared" si="10"/>
        <v>2.2999999999999998</v>
      </c>
      <c r="AH133">
        <v>3</v>
      </c>
      <c r="AI133">
        <v>1</v>
      </c>
      <c r="AJ133" t="s">
        <v>55</v>
      </c>
      <c r="AK133" t="str">
        <f t="shared" si="11"/>
        <v>1TA</v>
      </c>
      <c r="AL133">
        <v>5</v>
      </c>
      <c r="AM133">
        <v>0</v>
      </c>
      <c r="AN133" t="s">
        <v>41</v>
      </c>
      <c r="AO133" t="s">
        <v>145</v>
      </c>
      <c r="AP133" t="s">
        <v>58</v>
      </c>
      <c r="AQ133">
        <v>1</v>
      </c>
      <c r="AR133">
        <v>288</v>
      </c>
      <c r="AS133" t="s">
        <v>55</v>
      </c>
      <c r="AT133" t="s">
        <v>60</v>
      </c>
      <c r="AU133">
        <v>64</v>
      </c>
      <c r="AV133">
        <v>0</v>
      </c>
      <c r="AW133">
        <v>0</v>
      </c>
      <c r="AX133">
        <v>160</v>
      </c>
      <c r="AY133">
        <v>0</v>
      </c>
      <c r="AZ133" t="s">
        <v>85</v>
      </c>
      <c r="BA133">
        <v>10</v>
      </c>
      <c r="BB133">
        <v>2009</v>
      </c>
      <c r="BC133" t="s">
        <v>116</v>
      </c>
      <c r="BD133" t="s">
        <v>79</v>
      </c>
      <c r="BE133">
        <v>112000</v>
      </c>
    </row>
    <row r="134" spans="1:57" x14ac:dyDescent="0.3">
      <c r="A134">
        <v>1384</v>
      </c>
      <c r="B134">
        <v>30</v>
      </c>
      <c r="C134" t="s">
        <v>221</v>
      </c>
      <c r="D134" t="s">
        <v>41</v>
      </c>
      <c r="E134">
        <v>25339</v>
      </c>
      <c r="F134" t="s">
        <v>40</v>
      </c>
      <c r="G134" t="s">
        <v>42</v>
      </c>
      <c r="H134" t="s">
        <v>43</v>
      </c>
      <c r="I134" t="s">
        <v>44</v>
      </c>
      <c r="J134" t="s">
        <v>45</v>
      </c>
      <c r="K134" t="s">
        <v>98</v>
      </c>
      <c r="L134" t="str">
        <f>VLOOKUP($K134,[1]Zipcodes_neighbourhood!$A$2:$C$27,2,FALSE)</f>
        <v>Sawyer</v>
      </c>
      <c r="M134">
        <f>VLOOKUP($K134,[1]Zipcodes_neighbourhood!$A$2:$C$27,3,FALSE)</f>
        <v>52627</v>
      </c>
      <c r="N134" t="s">
        <v>47</v>
      </c>
      <c r="O134" t="s">
        <v>48</v>
      </c>
      <c r="P134" t="s">
        <v>68</v>
      </c>
      <c r="Q134">
        <v>5</v>
      </c>
      <c r="R134">
        <v>1918</v>
      </c>
      <c r="S134">
        <v>2007</v>
      </c>
      <c r="T134" t="s">
        <v>50</v>
      </c>
      <c r="U134" t="s">
        <v>51</v>
      </c>
      <c r="V134" t="s">
        <v>75</v>
      </c>
      <c r="W134" t="s">
        <v>55</v>
      </c>
      <c r="X134" t="s">
        <v>77</v>
      </c>
      <c r="Y134" t="s">
        <v>55</v>
      </c>
      <c r="Z134" t="s">
        <v>57</v>
      </c>
      <c r="AA134">
        <v>816</v>
      </c>
      <c r="AB134" t="str">
        <f t="shared" si="8"/>
        <v>0-1000</v>
      </c>
      <c r="AC134" t="s">
        <v>59</v>
      </c>
      <c r="AD134" t="s">
        <v>60</v>
      </c>
      <c r="AE134">
        <v>1416</v>
      </c>
      <c r="AF134">
        <f t="shared" si="9"/>
        <v>1</v>
      </c>
      <c r="AG134">
        <f t="shared" si="10"/>
        <v>1</v>
      </c>
      <c r="AH134">
        <v>3</v>
      </c>
      <c r="AI134">
        <v>1</v>
      </c>
      <c r="AJ134" t="s">
        <v>54</v>
      </c>
      <c r="AK134" t="str">
        <f t="shared" si="11"/>
        <v>1Gd</v>
      </c>
      <c r="AL134">
        <v>7</v>
      </c>
      <c r="AM134">
        <v>0</v>
      </c>
      <c r="AN134" t="s">
        <v>41</v>
      </c>
      <c r="AO134" t="s">
        <v>61</v>
      </c>
      <c r="AP134" t="s">
        <v>58</v>
      </c>
      <c r="AQ134">
        <v>2</v>
      </c>
      <c r="AR134">
        <v>576</v>
      </c>
      <c r="AS134" t="s">
        <v>55</v>
      </c>
      <c r="AT134" t="s">
        <v>120</v>
      </c>
      <c r="AU134">
        <v>0</v>
      </c>
      <c r="AV134">
        <v>0</v>
      </c>
      <c r="AW134">
        <v>112</v>
      </c>
      <c r="AX134">
        <v>0</v>
      </c>
      <c r="AY134">
        <v>0</v>
      </c>
      <c r="AZ134" t="s">
        <v>41</v>
      </c>
      <c r="BA134">
        <v>8</v>
      </c>
      <c r="BB134">
        <v>2007</v>
      </c>
      <c r="BC134" t="s">
        <v>63</v>
      </c>
      <c r="BD134" t="s">
        <v>64</v>
      </c>
      <c r="BE134">
        <v>112000</v>
      </c>
    </row>
    <row r="135" spans="1:57" x14ac:dyDescent="0.3">
      <c r="A135">
        <v>1408</v>
      </c>
      <c r="B135">
        <v>20</v>
      </c>
      <c r="C135" t="s">
        <v>221</v>
      </c>
      <c r="D135" t="s">
        <v>41</v>
      </c>
      <c r="E135">
        <v>8780</v>
      </c>
      <c r="F135" t="s">
        <v>40</v>
      </c>
      <c r="G135" t="s">
        <v>71</v>
      </c>
      <c r="H135" t="s">
        <v>43</v>
      </c>
      <c r="I135" t="s">
        <v>44</v>
      </c>
      <c r="J135" t="s">
        <v>73</v>
      </c>
      <c r="K135" t="s">
        <v>82</v>
      </c>
      <c r="L135" t="str">
        <f>VLOOKUP($K135,[1]Zipcodes_neighbourhood!$A$2:$C$27,2,FALSE)</f>
        <v>Mitchell</v>
      </c>
      <c r="M135">
        <f>VLOOKUP($K135,[1]Zipcodes_neighbourhood!$A$2:$C$27,3,FALSE)</f>
        <v>50461</v>
      </c>
      <c r="N135" t="s">
        <v>47</v>
      </c>
      <c r="O135" t="s">
        <v>48</v>
      </c>
      <c r="P135" t="s">
        <v>68</v>
      </c>
      <c r="Q135">
        <v>5</v>
      </c>
      <c r="R135">
        <v>1985</v>
      </c>
      <c r="S135">
        <v>1985</v>
      </c>
      <c r="T135" t="s">
        <v>50</v>
      </c>
      <c r="U135" t="s">
        <v>51</v>
      </c>
      <c r="V135" t="s">
        <v>106</v>
      </c>
      <c r="W135" t="s">
        <v>55</v>
      </c>
      <c r="X135" t="s">
        <v>70</v>
      </c>
      <c r="Y135" t="s">
        <v>55</v>
      </c>
      <c r="Z135" t="s">
        <v>57</v>
      </c>
      <c r="AA135">
        <v>833</v>
      </c>
      <c r="AB135" t="str">
        <f t="shared" si="8"/>
        <v>0-1000</v>
      </c>
      <c r="AC135" t="s">
        <v>59</v>
      </c>
      <c r="AD135" t="s">
        <v>60</v>
      </c>
      <c r="AE135">
        <v>833</v>
      </c>
      <c r="AF135">
        <f t="shared" si="9"/>
        <v>1</v>
      </c>
      <c r="AG135">
        <f t="shared" si="10"/>
        <v>2</v>
      </c>
      <c r="AH135">
        <v>3</v>
      </c>
      <c r="AI135">
        <v>1</v>
      </c>
      <c r="AJ135" t="s">
        <v>55</v>
      </c>
      <c r="AK135" t="str">
        <f t="shared" si="11"/>
        <v>1TA</v>
      </c>
      <c r="AL135">
        <v>5</v>
      </c>
      <c r="AM135">
        <v>0</v>
      </c>
      <c r="AN135" t="s">
        <v>41</v>
      </c>
      <c r="AO135" t="s">
        <v>41</v>
      </c>
      <c r="AP135" t="s">
        <v>41</v>
      </c>
      <c r="AQ135">
        <v>0</v>
      </c>
      <c r="AR135">
        <v>0</v>
      </c>
      <c r="AS135" t="s">
        <v>41</v>
      </c>
      <c r="AT135" t="s">
        <v>60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85</v>
      </c>
      <c r="BA135">
        <v>3</v>
      </c>
      <c r="BB135">
        <v>2009</v>
      </c>
      <c r="BC135" t="s">
        <v>63</v>
      </c>
      <c r="BD135" t="s">
        <v>64</v>
      </c>
      <c r="BE135">
        <v>112000</v>
      </c>
    </row>
    <row r="136" spans="1:57" x14ac:dyDescent="0.3">
      <c r="A136">
        <v>1449</v>
      </c>
      <c r="B136">
        <v>50</v>
      </c>
      <c r="C136" t="s">
        <v>221</v>
      </c>
      <c r="D136">
        <v>70</v>
      </c>
      <c r="E136">
        <v>11767</v>
      </c>
      <c r="F136" t="s">
        <v>40</v>
      </c>
      <c r="G136" t="s">
        <v>42</v>
      </c>
      <c r="H136" t="s">
        <v>43</v>
      </c>
      <c r="I136" t="s">
        <v>44</v>
      </c>
      <c r="J136" t="s">
        <v>45</v>
      </c>
      <c r="K136" t="s">
        <v>126</v>
      </c>
      <c r="L136" t="str">
        <f>VLOOKUP($K136,[1]Zipcodes_neighbourhood!$A$2:$C$27,2,FALSE)</f>
        <v>Edwards</v>
      </c>
      <c r="M136">
        <f>VLOOKUP($K136,[1]Zipcodes_neighbourhood!$A$2:$C$27,3,FALSE)</f>
        <v>50014</v>
      </c>
      <c r="N136" t="s">
        <v>47</v>
      </c>
      <c r="O136" t="s">
        <v>48</v>
      </c>
      <c r="P136" t="s">
        <v>49</v>
      </c>
      <c r="Q136">
        <v>4</v>
      </c>
      <c r="R136">
        <v>1910</v>
      </c>
      <c r="S136">
        <v>2000</v>
      </c>
      <c r="T136" t="s">
        <v>50</v>
      </c>
      <c r="U136" t="s">
        <v>51</v>
      </c>
      <c r="V136" t="s">
        <v>91</v>
      </c>
      <c r="W136" t="s">
        <v>55</v>
      </c>
      <c r="X136" t="s">
        <v>70</v>
      </c>
      <c r="Y136" t="s">
        <v>94</v>
      </c>
      <c r="Z136" t="s">
        <v>57</v>
      </c>
      <c r="AA136">
        <v>560</v>
      </c>
      <c r="AB136" t="str">
        <f t="shared" si="8"/>
        <v>0-1000</v>
      </c>
      <c r="AC136" t="s">
        <v>54</v>
      </c>
      <c r="AD136" t="s">
        <v>120</v>
      </c>
      <c r="AE136">
        <v>1346</v>
      </c>
      <c r="AF136">
        <f t="shared" si="9"/>
        <v>0</v>
      </c>
      <c r="AG136">
        <f t="shared" si="10"/>
        <v>2.2999999999999998</v>
      </c>
      <c r="AH136">
        <v>2</v>
      </c>
      <c r="AI136">
        <v>1</v>
      </c>
      <c r="AJ136" t="s">
        <v>55</v>
      </c>
      <c r="AK136" t="str">
        <f t="shared" si="11"/>
        <v>1TA</v>
      </c>
      <c r="AL136">
        <v>6</v>
      </c>
      <c r="AM136">
        <v>0</v>
      </c>
      <c r="AN136" t="s">
        <v>41</v>
      </c>
      <c r="AO136" t="s">
        <v>78</v>
      </c>
      <c r="AP136" t="s">
        <v>58</v>
      </c>
      <c r="AQ136">
        <v>1</v>
      </c>
      <c r="AR136">
        <v>384</v>
      </c>
      <c r="AS136" t="s">
        <v>94</v>
      </c>
      <c r="AT136" t="s">
        <v>60</v>
      </c>
      <c r="AU136">
        <v>168</v>
      </c>
      <c r="AV136">
        <v>24</v>
      </c>
      <c r="AW136">
        <v>0</v>
      </c>
      <c r="AX136">
        <v>0</v>
      </c>
      <c r="AY136">
        <v>0</v>
      </c>
      <c r="AZ136" t="s">
        <v>108</v>
      </c>
      <c r="BA136">
        <v>5</v>
      </c>
      <c r="BB136">
        <v>2007</v>
      </c>
      <c r="BC136" t="s">
        <v>63</v>
      </c>
      <c r="BD136" t="s">
        <v>64</v>
      </c>
      <c r="BE136">
        <v>112000</v>
      </c>
    </row>
    <row r="137" spans="1:57" x14ac:dyDescent="0.3">
      <c r="A137">
        <v>1026</v>
      </c>
      <c r="B137">
        <v>20</v>
      </c>
      <c r="C137" t="s">
        <v>221</v>
      </c>
      <c r="D137">
        <v>70</v>
      </c>
      <c r="E137">
        <v>7700</v>
      </c>
      <c r="F137" t="s">
        <v>40</v>
      </c>
      <c r="G137" t="s">
        <v>42</v>
      </c>
      <c r="H137" t="s">
        <v>43</v>
      </c>
      <c r="I137" t="s">
        <v>44</v>
      </c>
      <c r="J137" t="s">
        <v>73</v>
      </c>
      <c r="K137" t="s">
        <v>46</v>
      </c>
      <c r="L137" t="str">
        <f>VLOOKUP($K137,[1]Zipcodes_neighbourhood!$A$2:$C$27,2,FALSE)</f>
        <v>College creek</v>
      </c>
      <c r="M137">
        <f>VLOOKUP($K137,[1]Zipcodes_neighbourhood!$A$2:$C$27,3,FALSE)</f>
        <v>50014</v>
      </c>
      <c r="N137" t="s">
        <v>47</v>
      </c>
      <c r="O137" t="s">
        <v>48</v>
      </c>
      <c r="P137" t="s">
        <v>68</v>
      </c>
      <c r="Q137">
        <v>5</v>
      </c>
      <c r="R137">
        <v>1972</v>
      </c>
      <c r="S137">
        <v>1972</v>
      </c>
      <c r="T137" t="s">
        <v>50</v>
      </c>
      <c r="U137" t="s">
        <v>51</v>
      </c>
      <c r="V137" t="s">
        <v>52</v>
      </c>
      <c r="W137" t="s">
        <v>55</v>
      </c>
      <c r="X137" t="s">
        <v>70</v>
      </c>
      <c r="Y137" t="s">
        <v>55</v>
      </c>
      <c r="Z137" t="s">
        <v>57</v>
      </c>
      <c r="AA137">
        <v>882</v>
      </c>
      <c r="AB137" t="str">
        <f t="shared" si="8"/>
        <v>0-1000</v>
      </c>
      <c r="AC137" t="s">
        <v>55</v>
      </c>
      <c r="AD137" t="s">
        <v>60</v>
      </c>
      <c r="AE137">
        <v>882</v>
      </c>
      <c r="AF137">
        <f t="shared" si="9"/>
        <v>0</v>
      </c>
      <c r="AG137">
        <f t="shared" si="10"/>
        <v>2</v>
      </c>
      <c r="AH137">
        <v>3</v>
      </c>
      <c r="AI137">
        <v>1</v>
      </c>
      <c r="AJ137" t="s">
        <v>55</v>
      </c>
      <c r="AK137" t="str">
        <f t="shared" si="11"/>
        <v>1TA</v>
      </c>
      <c r="AL137">
        <v>5</v>
      </c>
      <c r="AM137">
        <v>0</v>
      </c>
      <c r="AN137" t="s">
        <v>41</v>
      </c>
      <c r="AO137" t="s">
        <v>78</v>
      </c>
      <c r="AP137" t="s">
        <v>58</v>
      </c>
      <c r="AQ137">
        <v>2</v>
      </c>
      <c r="AR137">
        <v>461</v>
      </c>
      <c r="AS137" t="s">
        <v>55</v>
      </c>
      <c r="AT137" t="s">
        <v>60</v>
      </c>
      <c r="AU137">
        <v>96</v>
      </c>
      <c r="AV137">
        <v>0</v>
      </c>
      <c r="AW137">
        <v>0</v>
      </c>
      <c r="AX137">
        <v>0</v>
      </c>
      <c r="AY137">
        <v>0</v>
      </c>
      <c r="AZ137" t="s">
        <v>85</v>
      </c>
      <c r="BA137">
        <v>3</v>
      </c>
      <c r="BB137">
        <v>2007</v>
      </c>
      <c r="BC137" t="s">
        <v>63</v>
      </c>
      <c r="BD137" t="s">
        <v>64</v>
      </c>
      <c r="BE137">
        <v>112500</v>
      </c>
    </row>
    <row r="138" spans="1:57" x14ac:dyDescent="0.3">
      <c r="A138">
        <v>240</v>
      </c>
      <c r="B138">
        <v>50</v>
      </c>
      <c r="C138" t="s">
        <v>221</v>
      </c>
      <c r="D138">
        <v>52</v>
      </c>
      <c r="E138">
        <v>8741</v>
      </c>
      <c r="F138" t="s">
        <v>40</v>
      </c>
      <c r="G138" t="s">
        <v>42</v>
      </c>
      <c r="H138" t="s">
        <v>43</v>
      </c>
      <c r="I138" t="s">
        <v>44</v>
      </c>
      <c r="J138" t="s">
        <v>45</v>
      </c>
      <c r="K138" t="s">
        <v>126</v>
      </c>
      <c r="L138" t="str">
        <f>VLOOKUP($K138,[1]Zipcodes_neighbourhood!$A$2:$C$27,2,FALSE)</f>
        <v>Edwards</v>
      </c>
      <c r="M138">
        <f>VLOOKUP($K138,[1]Zipcodes_neighbourhood!$A$2:$C$27,3,FALSE)</f>
        <v>50014</v>
      </c>
      <c r="N138" t="s">
        <v>47</v>
      </c>
      <c r="O138" t="s">
        <v>48</v>
      </c>
      <c r="P138" t="s">
        <v>83</v>
      </c>
      <c r="Q138">
        <v>6</v>
      </c>
      <c r="R138">
        <v>1945</v>
      </c>
      <c r="S138">
        <v>1950</v>
      </c>
      <c r="T138" t="s">
        <v>50</v>
      </c>
      <c r="U138" t="s">
        <v>51</v>
      </c>
      <c r="V138" t="s">
        <v>52</v>
      </c>
      <c r="W138" t="s">
        <v>55</v>
      </c>
      <c r="X138" t="s">
        <v>70</v>
      </c>
      <c r="Y138" t="s">
        <v>55</v>
      </c>
      <c r="Z138" t="s">
        <v>57</v>
      </c>
      <c r="AA138">
        <v>735</v>
      </c>
      <c r="AB138" t="str">
        <f t="shared" si="8"/>
        <v>0-1000</v>
      </c>
      <c r="AC138" t="s">
        <v>55</v>
      </c>
      <c r="AD138" t="s">
        <v>60</v>
      </c>
      <c r="AE138">
        <v>1487</v>
      </c>
      <c r="AF138">
        <f t="shared" si="9"/>
        <v>0</v>
      </c>
      <c r="AG138">
        <f t="shared" si="10"/>
        <v>2</v>
      </c>
      <c r="AH138">
        <v>3</v>
      </c>
      <c r="AI138">
        <v>1</v>
      </c>
      <c r="AJ138" t="s">
        <v>55</v>
      </c>
      <c r="AK138" t="str">
        <f t="shared" si="11"/>
        <v>1TA</v>
      </c>
      <c r="AL138">
        <v>7</v>
      </c>
      <c r="AM138">
        <v>1</v>
      </c>
      <c r="AN138" t="s">
        <v>54</v>
      </c>
      <c r="AO138" t="s">
        <v>78</v>
      </c>
      <c r="AP138" t="s">
        <v>58</v>
      </c>
      <c r="AQ138">
        <v>1</v>
      </c>
      <c r="AR138">
        <v>220</v>
      </c>
      <c r="AS138" t="s">
        <v>55</v>
      </c>
      <c r="AT138" t="s">
        <v>60</v>
      </c>
      <c r="AU138">
        <v>0</v>
      </c>
      <c r="AV138">
        <v>140</v>
      </c>
      <c r="AW138">
        <v>0</v>
      </c>
      <c r="AX138">
        <v>0</v>
      </c>
      <c r="AY138">
        <v>0</v>
      </c>
      <c r="AZ138" t="s">
        <v>85</v>
      </c>
      <c r="BA138">
        <v>4</v>
      </c>
      <c r="BB138">
        <v>2010</v>
      </c>
      <c r="BC138" t="s">
        <v>63</v>
      </c>
      <c r="BD138" t="s">
        <v>64</v>
      </c>
      <c r="BE138">
        <v>113000</v>
      </c>
    </row>
    <row r="139" spans="1:57" x14ac:dyDescent="0.3">
      <c r="A139">
        <v>423</v>
      </c>
      <c r="B139">
        <v>20</v>
      </c>
      <c r="C139" t="s">
        <v>221</v>
      </c>
      <c r="D139">
        <v>100</v>
      </c>
      <c r="E139">
        <v>21750</v>
      </c>
      <c r="F139" t="s">
        <v>40</v>
      </c>
      <c r="G139" t="s">
        <v>42</v>
      </c>
      <c r="H139" t="s">
        <v>137</v>
      </c>
      <c r="I139" t="s">
        <v>44</v>
      </c>
      <c r="J139" t="s">
        <v>45</v>
      </c>
      <c r="K139" t="s">
        <v>82</v>
      </c>
      <c r="L139" t="str">
        <f>VLOOKUP($K139,[1]Zipcodes_neighbourhood!$A$2:$C$27,2,FALSE)</f>
        <v>Mitchell</v>
      </c>
      <c r="M139">
        <f>VLOOKUP($K139,[1]Zipcodes_neighbourhood!$A$2:$C$27,3,FALSE)</f>
        <v>50461</v>
      </c>
      <c r="N139" t="s">
        <v>93</v>
      </c>
      <c r="O139" t="s">
        <v>48</v>
      </c>
      <c r="P139" t="s">
        <v>68</v>
      </c>
      <c r="Q139">
        <v>5</v>
      </c>
      <c r="R139">
        <v>1954</v>
      </c>
      <c r="S139">
        <v>1954</v>
      </c>
      <c r="T139" t="s">
        <v>99</v>
      </c>
      <c r="U139" t="s">
        <v>51</v>
      </c>
      <c r="V139" t="s">
        <v>91</v>
      </c>
      <c r="W139" t="s">
        <v>55</v>
      </c>
      <c r="X139" t="s">
        <v>70</v>
      </c>
      <c r="Y139" t="s">
        <v>55</v>
      </c>
      <c r="Z139" t="s">
        <v>57</v>
      </c>
      <c r="AA139">
        <v>988</v>
      </c>
      <c r="AB139" t="str">
        <f t="shared" si="8"/>
        <v>0-1000</v>
      </c>
      <c r="AC139" t="s">
        <v>59</v>
      </c>
      <c r="AD139" t="s">
        <v>60</v>
      </c>
      <c r="AE139">
        <v>988</v>
      </c>
      <c r="AF139">
        <f t="shared" si="9"/>
        <v>0</v>
      </c>
      <c r="AG139">
        <f t="shared" si="10"/>
        <v>3</v>
      </c>
      <c r="AH139">
        <v>2</v>
      </c>
      <c r="AI139">
        <v>1</v>
      </c>
      <c r="AJ139" t="s">
        <v>55</v>
      </c>
      <c r="AK139" t="str">
        <f t="shared" si="11"/>
        <v>1TA</v>
      </c>
      <c r="AL139">
        <v>4</v>
      </c>
      <c r="AM139">
        <v>0</v>
      </c>
      <c r="AN139" t="s">
        <v>41</v>
      </c>
      <c r="AO139" t="s">
        <v>61</v>
      </c>
      <c r="AP139" t="s">
        <v>62</v>
      </c>
      <c r="AQ139">
        <v>2</v>
      </c>
      <c r="AR139">
        <v>520</v>
      </c>
      <c r="AS139" t="s">
        <v>55</v>
      </c>
      <c r="AT139" t="s">
        <v>120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41</v>
      </c>
      <c r="BA139">
        <v>2</v>
      </c>
      <c r="BB139">
        <v>2008</v>
      </c>
      <c r="BC139" t="s">
        <v>63</v>
      </c>
      <c r="BD139" t="s">
        <v>64</v>
      </c>
      <c r="BE139">
        <v>113000</v>
      </c>
    </row>
    <row r="140" spans="1:57" x14ac:dyDescent="0.3">
      <c r="A140">
        <v>1213</v>
      </c>
      <c r="B140">
        <v>30</v>
      </c>
      <c r="C140" t="s">
        <v>221</v>
      </c>
      <c r="D140">
        <v>50</v>
      </c>
      <c r="E140">
        <v>9340</v>
      </c>
      <c r="F140" t="s">
        <v>40</v>
      </c>
      <c r="G140" t="s">
        <v>42</v>
      </c>
      <c r="H140" t="s">
        <v>43</v>
      </c>
      <c r="I140" t="s">
        <v>44</v>
      </c>
      <c r="J140" t="s">
        <v>45</v>
      </c>
      <c r="K140" t="s">
        <v>126</v>
      </c>
      <c r="L140" t="str">
        <f>VLOOKUP($K140,[1]Zipcodes_neighbourhood!$A$2:$C$27,2,FALSE)</f>
        <v>Edwards</v>
      </c>
      <c r="M140">
        <f>VLOOKUP($K140,[1]Zipcodes_neighbourhood!$A$2:$C$27,3,FALSE)</f>
        <v>50014</v>
      </c>
      <c r="N140" t="s">
        <v>47</v>
      </c>
      <c r="O140" t="s">
        <v>48</v>
      </c>
      <c r="P140" t="s">
        <v>68</v>
      </c>
      <c r="Q140">
        <v>4</v>
      </c>
      <c r="R140">
        <v>1941</v>
      </c>
      <c r="S140">
        <v>1950</v>
      </c>
      <c r="T140" t="s">
        <v>99</v>
      </c>
      <c r="U140" t="s">
        <v>51</v>
      </c>
      <c r="V140" t="s">
        <v>69</v>
      </c>
      <c r="W140" t="s">
        <v>55</v>
      </c>
      <c r="X140" t="s">
        <v>70</v>
      </c>
      <c r="Y140" t="s">
        <v>55</v>
      </c>
      <c r="Z140" t="s">
        <v>57</v>
      </c>
      <c r="AA140">
        <v>672</v>
      </c>
      <c r="AB140" t="str">
        <f t="shared" si="8"/>
        <v>0-1000</v>
      </c>
      <c r="AC140" t="s">
        <v>55</v>
      </c>
      <c r="AD140" t="s">
        <v>60</v>
      </c>
      <c r="AE140">
        <v>672</v>
      </c>
      <c r="AF140">
        <f t="shared" si="9"/>
        <v>0</v>
      </c>
      <c r="AG140">
        <f t="shared" si="10"/>
        <v>2.2999999999999998</v>
      </c>
      <c r="AH140">
        <v>2</v>
      </c>
      <c r="AI140">
        <v>1</v>
      </c>
      <c r="AJ140" t="s">
        <v>55</v>
      </c>
      <c r="AK140" t="str">
        <f t="shared" si="11"/>
        <v>1TA</v>
      </c>
      <c r="AL140">
        <v>4</v>
      </c>
      <c r="AM140">
        <v>0</v>
      </c>
      <c r="AN140" t="s">
        <v>41</v>
      </c>
      <c r="AO140" t="s">
        <v>61</v>
      </c>
      <c r="AP140" t="s">
        <v>58</v>
      </c>
      <c r="AQ140">
        <v>1</v>
      </c>
      <c r="AR140">
        <v>234</v>
      </c>
      <c r="AS140" t="s">
        <v>55</v>
      </c>
      <c r="AT140" t="s">
        <v>120</v>
      </c>
      <c r="AU140">
        <v>0</v>
      </c>
      <c r="AV140">
        <v>113</v>
      </c>
      <c r="AW140">
        <v>0</v>
      </c>
      <c r="AX140">
        <v>0</v>
      </c>
      <c r="AY140">
        <v>0</v>
      </c>
      <c r="AZ140" t="s">
        <v>41</v>
      </c>
      <c r="BA140">
        <v>8</v>
      </c>
      <c r="BB140">
        <v>2009</v>
      </c>
      <c r="BC140" t="s">
        <v>63</v>
      </c>
      <c r="BD140" t="s">
        <v>64</v>
      </c>
      <c r="BE140">
        <v>113000</v>
      </c>
    </row>
    <row r="141" spans="1:57" x14ac:dyDescent="0.3">
      <c r="A141">
        <v>774</v>
      </c>
      <c r="B141">
        <v>20</v>
      </c>
      <c r="C141" t="s">
        <v>221</v>
      </c>
      <c r="D141">
        <v>70</v>
      </c>
      <c r="E141">
        <v>10150</v>
      </c>
      <c r="F141" t="s">
        <v>40</v>
      </c>
      <c r="G141" t="s">
        <v>42</v>
      </c>
      <c r="H141" t="s">
        <v>43</v>
      </c>
      <c r="I141" t="s">
        <v>44</v>
      </c>
      <c r="J141" t="s">
        <v>45</v>
      </c>
      <c r="K141" t="s">
        <v>107</v>
      </c>
      <c r="L141" t="str">
        <f>VLOOKUP($K141,[1]Zipcodes_neighbourhood!$A$2:$C$27,2,FALSE)</f>
        <v>NorthAmes</v>
      </c>
      <c r="M141">
        <f>VLOOKUP($K141,[1]Zipcodes_neighbourhood!$A$2:$C$27,3,FALSE)</f>
        <v>50010</v>
      </c>
      <c r="N141" t="s">
        <v>67</v>
      </c>
      <c r="O141" t="s">
        <v>48</v>
      </c>
      <c r="P141" t="s">
        <v>68</v>
      </c>
      <c r="Q141">
        <v>5</v>
      </c>
      <c r="R141">
        <v>1958</v>
      </c>
      <c r="S141">
        <v>1958</v>
      </c>
      <c r="T141" t="s">
        <v>50</v>
      </c>
      <c r="U141" t="s">
        <v>51</v>
      </c>
      <c r="V141" t="s">
        <v>75</v>
      </c>
      <c r="W141" t="s">
        <v>55</v>
      </c>
      <c r="X141" t="s">
        <v>70</v>
      </c>
      <c r="Y141" t="s">
        <v>55</v>
      </c>
      <c r="Z141" t="s">
        <v>57</v>
      </c>
      <c r="AA141">
        <v>912</v>
      </c>
      <c r="AB141" t="str">
        <f t="shared" si="8"/>
        <v>0-1000</v>
      </c>
      <c r="AC141" t="s">
        <v>59</v>
      </c>
      <c r="AD141" t="s">
        <v>60</v>
      </c>
      <c r="AE141">
        <v>912</v>
      </c>
      <c r="AF141">
        <f t="shared" si="9"/>
        <v>1</v>
      </c>
      <c r="AG141">
        <f t="shared" si="10"/>
        <v>2.2999999999999998</v>
      </c>
      <c r="AH141">
        <v>2</v>
      </c>
      <c r="AI141">
        <v>1</v>
      </c>
      <c r="AJ141" t="s">
        <v>55</v>
      </c>
      <c r="AK141" t="str">
        <f t="shared" si="11"/>
        <v>1TA</v>
      </c>
      <c r="AL141">
        <v>5</v>
      </c>
      <c r="AM141">
        <v>0</v>
      </c>
      <c r="AN141" t="s">
        <v>41</v>
      </c>
      <c r="AO141" t="s">
        <v>61</v>
      </c>
      <c r="AP141" t="s">
        <v>62</v>
      </c>
      <c r="AQ141">
        <v>1</v>
      </c>
      <c r="AR141">
        <v>275</v>
      </c>
      <c r="AS141" t="s">
        <v>55</v>
      </c>
      <c r="AT141" t="s">
        <v>60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41</v>
      </c>
      <c r="BA141">
        <v>7</v>
      </c>
      <c r="BB141">
        <v>2007</v>
      </c>
      <c r="BC141" t="s">
        <v>116</v>
      </c>
      <c r="BD141" t="s">
        <v>64</v>
      </c>
      <c r="BE141">
        <v>114500</v>
      </c>
    </row>
    <row r="142" spans="1:57" x14ac:dyDescent="0.3">
      <c r="A142">
        <v>141</v>
      </c>
      <c r="B142">
        <v>20</v>
      </c>
      <c r="C142" t="s">
        <v>221</v>
      </c>
      <c r="D142">
        <v>70</v>
      </c>
      <c r="E142">
        <v>10500</v>
      </c>
      <c r="F142" t="s">
        <v>40</v>
      </c>
      <c r="G142" t="s">
        <v>42</v>
      </c>
      <c r="H142" t="s">
        <v>43</v>
      </c>
      <c r="I142" t="s">
        <v>44</v>
      </c>
      <c r="J142" t="s">
        <v>65</v>
      </c>
      <c r="K142" t="s">
        <v>107</v>
      </c>
      <c r="L142" t="str">
        <f>VLOOKUP($K142,[1]Zipcodes_neighbourhood!$A$2:$C$27,2,FALSE)</f>
        <v>NorthAmes</v>
      </c>
      <c r="M142">
        <f>VLOOKUP($K142,[1]Zipcodes_neighbourhood!$A$2:$C$27,3,FALSE)</f>
        <v>50010</v>
      </c>
      <c r="N142" t="s">
        <v>47</v>
      </c>
      <c r="O142" t="s">
        <v>48</v>
      </c>
      <c r="P142" t="s">
        <v>68</v>
      </c>
      <c r="Q142">
        <v>4</v>
      </c>
      <c r="R142">
        <v>1971</v>
      </c>
      <c r="S142">
        <v>1971</v>
      </c>
      <c r="T142" t="s">
        <v>50</v>
      </c>
      <c r="U142" t="s">
        <v>51</v>
      </c>
      <c r="V142" t="s">
        <v>91</v>
      </c>
      <c r="W142" t="s">
        <v>55</v>
      </c>
      <c r="X142" t="s">
        <v>70</v>
      </c>
      <c r="Y142" t="s">
        <v>55</v>
      </c>
      <c r="Z142" t="s">
        <v>57</v>
      </c>
      <c r="AA142">
        <v>864</v>
      </c>
      <c r="AB142" t="str">
        <f t="shared" si="8"/>
        <v>0-1000</v>
      </c>
      <c r="AC142" t="s">
        <v>55</v>
      </c>
      <c r="AD142" t="s">
        <v>60</v>
      </c>
      <c r="AE142">
        <v>864</v>
      </c>
      <c r="AF142">
        <f t="shared" si="9"/>
        <v>0</v>
      </c>
      <c r="AG142">
        <f t="shared" si="10"/>
        <v>1</v>
      </c>
      <c r="AH142">
        <v>3</v>
      </c>
      <c r="AI142">
        <v>1</v>
      </c>
      <c r="AJ142" t="s">
        <v>55</v>
      </c>
      <c r="AK142" t="str">
        <f t="shared" si="11"/>
        <v>1TA</v>
      </c>
      <c r="AL142">
        <v>5</v>
      </c>
      <c r="AM142">
        <v>1</v>
      </c>
      <c r="AN142" t="s">
        <v>148</v>
      </c>
      <c r="AO142" t="s">
        <v>41</v>
      </c>
      <c r="AP142" t="s">
        <v>41</v>
      </c>
      <c r="AQ142">
        <v>0</v>
      </c>
      <c r="AR142">
        <v>0</v>
      </c>
      <c r="AS142" t="s">
        <v>41</v>
      </c>
      <c r="AT142" t="s">
        <v>60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41</v>
      </c>
      <c r="BA142">
        <v>4</v>
      </c>
      <c r="BB142">
        <v>2010</v>
      </c>
      <c r="BC142" t="s">
        <v>155</v>
      </c>
      <c r="BD142" t="s">
        <v>64</v>
      </c>
      <c r="BE142">
        <v>115000</v>
      </c>
    </row>
    <row r="143" spans="1:57" x14ac:dyDescent="0.3">
      <c r="A143">
        <v>407</v>
      </c>
      <c r="B143">
        <v>50</v>
      </c>
      <c r="C143" t="s">
        <v>221</v>
      </c>
      <c r="D143">
        <v>51</v>
      </c>
      <c r="E143">
        <v>10480</v>
      </c>
      <c r="F143" t="s">
        <v>40</v>
      </c>
      <c r="G143" t="s">
        <v>42</v>
      </c>
      <c r="H143" t="s">
        <v>43</v>
      </c>
      <c r="I143" t="s">
        <v>44</v>
      </c>
      <c r="J143" t="s">
        <v>45</v>
      </c>
      <c r="K143" t="s">
        <v>164</v>
      </c>
      <c r="L143" t="str">
        <f>VLOOKUP($K143,[1]Zipcodes_neighbourhood!$A$2:$C$27,2,FALSE)</f>
        <v>South&amp;West of Iowa State University</v>
      </c>
      <c r="M143">
        <f>VLOOKUP($K143,[1]Zipcodes_neighbourhood!$A$2:$C$27,3,FALSE)</f>
        <v>50011</v>
      </c>
      <c r="N143" t="s">
        <v>47</v>
      </c>
      <c r="O143" t="s">
        <v>48</v>
      </c>
      <c r="P143" t="s">
        <v>83</v>
      </c>
      <c r="Q143">
        <v>6</v>
      </c>
      <c r="R143">
        <v>1936</v>
      </c>
      <c r="S143">
        <v>1950</v>
      </c>
      <c r="T143" t="s">
        <v>50</v>
      </c>
      <c r="U143" t="s">
        <v>51</v>
      </c>
      <c r="V143" t="s">
        <v>69</v>
      </c>
      <c r="W143" t="s">
        <v>55</v>
      </c>
      <c r="X143" t="s">
        <v>77</v>
      </c>
      <c r="Y143" t="s">
        <v>55</v>
      </c>
      <c r="Z143" t="s">
        <v>57</v>
      </c>
      <c r="AA143">
        <v>1064</v>
      </c>
      <c r="AB143" t="str">
        <f t="shared" si="8"/>
        <v>1001-2000</v>
      </c>
      <c r="AC143" t="s">
        <v>59</v>
      </c>
      <c r="AD143" t="s">
        <v>60</v>
      </c>
      <c r="AE143">
        <v>1639</v>
      </c>
      <c r="AF143">
        <f t="shared" si="9"/>
        <v>1</v>
      </c>
      <c r="AG143">
        <f t="shared" si="10"/>
        <v>2</v>
      </c>
      <c r="AH143">
        <v>3</v>
      </c>
      <c r="AI143">
        <v>1</v>
      </c>
      <c r="AJ143" t="s">
        <v>55</v>
      </c>
      <c r="AK143" t="str">
        <f t="shared" si="11"/>
        <v>1TA</v>
      </c>
      <c r="AL143">
        <v>6</v>
      </c>
      <c r="AM143">
        <v>0</v>
      </c>
      <c r="AN143" t="s">
        <v>41</v>
      </c>
      <c r="AO143" t="s">
        <v>78</v>
      </c>
      <c r="AP143" t="s">
        <v>58</v>
      </c>
      <c r="AQ143">
        <v>1</v>
      </c>
      <c r="AR143">
        <v>240</v>
      </c>
      <c r="AS143" t="s">
        <v>55</v>
      </c>
      <c r="AT143" t="s">
        <v>60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41</v>
      </c>
      <c r="BA143">
        <v>3</v>
      </c>
      <c r="BB143">
        <v>2008</v>
      </c>
      <c r="BC143" t="s">
        <v>63</v>
      </c>
      <c r="BD143" t="s">
        <v>64</v>
      </c>
      <c r="BE143">
        <v>115000</v>
      </c>
    </row>
    <row r="144" spans="1:57" x14ac:dyDescent="0.3">
      <c r="A144">
        <v>1049</v>
      </c>
      <c r="B144">
        <v>20</v>
      </c>
      <c r="C144" t="s">
        <v>221</v>
      </c>
      <c r="D144">
        <v>100</v>
      </c>
      <c r="E144">
        <v>21750</v>
      </c>
      <c r="F144" t="s">
        <v>40</v>
      </c>
      <c r="G144" t="s">
        <v>42</v>
      </c>
      <c r="H144" t="s">
        <v>43</v>
      </c>
      <c r="I144" t="s">
        <v>44</v>
      </c>
      <c r="J144" t="s">
        <v>45</v>
      </c>
      <c r="K144" t="s">
        <v>82</v>
      </c>
      <c r="L144" t="str">
        <f>VLOOKUP($K144,[1]Zipcodes_neighbourhood!$A$2:$C$27,2,FALSE)</f>
        <v>Mitchell</v>
      </c>
      <c r="M144">
        <f>VLOOKUP($K144,[1]Zipcodes_neighbourhood!$A$2:$C$27,3,FALSE)</f>
        <v>50461</v>
      </c>
      <c r="N144" t="s">
        <v>47</v>
      </c>
      <c r="O144" t="s">
        <v>48</v>
      </c>
      <c r="P144" t="s">
        <v>68</v>
      </c>
      <c r="Q144">
        <v>5</v>
      </c>
      <c r="R144">
        <v>1960</v>
      </c>
      <c r="S144">
        <v>2006</v>
      </c>
      <c r="T144" t="s">
        <v>99</v>
      </c>
      <c r="U144" t="s">
        <v>51</v>
      </c>
      <c r="V144" t="s">
        <v>91</v>
      </c>
      <c r="W144" t="s">
        <v>55</v>
      </c>
      <c r="X144" t="s">
        <v>112</v>
      </c>
      <c r="Y144" t="s">
        <v>41</v>
      </c>
      <c r="Z144" t="s">
        <v>41</v>
      </c>
      <c r="AA144">
        <v>0</v>
      </c>
      <c r="AB144" t="str">
        <f t="shared" si="8"/>
        <v>0-1000</v>
      </c>
      <c r="AC144" t="s">
        <v>55</v>
      </c>
      <c r="AD144" t="s">
        <v>60</v>
      </c>
      <c r="AE144">
        <v>1771</v>
      </c>
      <c r="AF144">
        <f t="shared" si="9"/>
        <v>0</v>
      </c>
      <c r="AG144">
        <f t="shared" si="10"/>
        <v>2</v>
      </c>
      <c r="AH144">
        <v>3</v>
      </c>
      <c r="AI144">
        <v>1</v>
      </c>
      <c r="AJ144" t="s">
        <v>55</v>
      </c>
      <c r="AK144" t="str">
        <f t="shared" si="11"/>
        <v>1TA</v>
      </c>
      <c r="AL144">
        <v>9</v>
      </c>
      <c r="AM144">
        <v>1</v>
      </c>
      <c r="AN144" t="s">
        <v>55</v>
      </c>
      <c r="AO144" t="s">
        <v>61</v>
      </c>
      <c r="AP144" t="s">
        <v>58</v>
      </c>
      <c r="AQ144">
        <v>2</v>
      </c>
      <c r="AR144">
        <v>336</v>
      </c>
      <c r="AS144" t="s">
        <v>55</v>
      </c>
      <c r="AT144" t="s">
        <v>60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109</v>
      </c>
      <c r="BA144">
        <v>11</v>
      </c>
      <c r="BB144">
        <v>2009</v>
      </c>
      <c r="BC144" t="s">
        <v>63</v>
      </c>
      <c r="BD144" t="s">
        <v>64</v>
      </c>
      <c r="BE144">
        <v>115000</v>
      </c>
    </row>
    <row r="145" spans="1:57" x14ac:dyDescent="0.3">
      <c r="A145">
        <v>1126</v>
      </c>
      <c r="B145">
        <v>20</v>
      </c>
      <c r="C145" t="s">
        <v>221</v>
      </c>
      <c r="D145">
        <v>60</v>
      </c>
      <c r="E145">
        <v>10434</v>
      </c>
      <c r="F145" t="s">
        <v>40</v>
      </c>
      <c r="G145" t="s">
        <v>42</v>
      </c>
      <c r="H145" t="s">
        <v>43</v>
      </c>
      <c r="I145" t="s">
        <v>44</v>
      </c>
      <c r="J145" t="s">
        <v>45</v>
      </c>
      <c r="K145" t="s">
        <v>107</v>
      </c>
      <c r="L145" t="str">
        <f>VLOOKUP($K145,[1]Zipcodes_neighbourhood!$A$2:$C$27,2,FALSE)</f>
        <v>NorthAmes</v>
      </c>
      <c r="M145">
        <f>VLOOKUP($K145,[1]Zipcodes_neighbourhood!$A$2:$C$27,3,FALSE)</f>
        <v>50010</v>
      </c>
      <c r="N145" t="s">
        <v>47</v>
      </c>
      <c r="O145" t="s">
        <v>48</v>
      </c>
      <c r="P145" t="s">
        <v>68</v>
      </c>
      <c r="Q145">
        <v>4</v>
      </c>
      <c r="R145">
        <v>1955</v>
      </c>
      <c r="S145">
        <v>1955</v>
      </c>
      <c r="T145" t="s">
        <v>50</v>
      </c>
      <c r="U145" t="s">
        <v>51</v>
      </c>
      <c r="V145" t="s">
        <v>106</v>
      </c>
      <c r="W145" t="s">
        <v>55</v>
      </c>
      <c r="X145" t="s">
        <v>70</v>
      </c>
      <c r="Y145" t="s">
        <v>55</v>
      </c>
      <c r="Z145" t="s">
        <v>57</v>
      </c>
      <c r="AA145">
        <v>1005</v>
      </c>
      <c r="AB145" t="str">
        <f t="shared" si="8"/>
        <v>1001-2000</v>
      </c>
      <c r="AC145" t="s">
        <v>55</v>
      </c>
      <c r="AD145" t="s">
        <v>60</v>
      </c>
      <c r="AE145">
        <v>1005</v>
      </c>
      <c r="AF145">
        <f t="shared" si="9"/>
        <v>1</v>
      </c>
      <c r="AG145">
        <f t="shared" si="10"/>
        <v>2</v>
      </c>
      <c r="AH145">
        <v>2</v>
      </c>
      <c r="AI145">
        <v>1</v>
      </c>
      <c r="AJ145" t="s">
        <v>94</v>
      </c>
      <c r="AK145" t="str">
        <f t="shared" si="11"/>
        <v>1Fa</v>
      </c>
      <c r="AL145">
        <v>5</v>
      </c>
      <c r="AM145">
        <v>1</v>
      </c>
      <c r="AN145" t="s">
        <v>55</v>
      </c>
      <c r="AO145" t="s">
        <v>78</v>
      </c>
      <c r="AP145" t="s">
        <v>58</v>
      </c>
      <c r="AQ145">
        <v>2</v>
      </c>
      <c r="AR145">
        <v>672</v>
      </c>
      <c r="AS145" t="s">
        <v>94</v>
      </c>
      <c r="AT145" t="s">
        <v>60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41</v>
      </c>
      <c r="BA145">
        <v>11</v>
      </c>
      <c r="BB145">
        <v>2009</v>
      </c>
      <c r="BC145" t="s">
        <v>63</v>
      </c>
      <c r="BD145" t="s">
        <v>64</v>
      </c>
      <c r="BE145">
        <v>115000</v>
      </c>
    </row>
    <row r="146" spans="1:57" x14ac:dyDescent="0.3">
      <c r="A146">
        <v>145</v>
      </c>
      <c r="B146">
        <v>90</v>
      </c>
      <c r="C146" t="s">
        <v>222</v>
      </c>
      <c r="D146">
        <v>70</v>
      </c>
      <c r="E146">
        <v>9100</v>
      </c>
      <c r="F146" t="s">
        <v>40</v>
      </c>
      <c r="G146" t="s">
        <v>42</v>
      </c>
      <c r="H146" t="s">
        <v>43</v>
      </c>
      <c r="I146" t="s">
        <v>44</v>
      </c>
      <c r="J146" t="s">
        <v>45</v>
      </c>
      <c r="K146" t="s">
        <v>98</v>
      </c>
      <c r="L146" t="str">
        <f>VLOOKUP($K146,[1]Zipcodes_neighbourhood!$A$2:$C$27,2,FALSE)</f>
        <v>Sawyer</v>
      </c>
      <c r="M146">
        <f>VLOOKUP($K146,[1]Zipcodes_neighbourhood!$A$2:$C$27,3,FALSE)</f>
        <v>52627</v>
      </c>
      <c r="N146" t="s">
        <v>115</v>
      </c>
      <c r="O146" t="s">
        <v>111</v>
      </c>
      <c r="P146" t="s">
        <v>68</v>
      </c>
      <c r="Q146">
        <v>5</v>
      </c>
      <c r="R146">
        <v>1963</v>
      </c>
      <c r="S146">
        <v>1963</v>
      </c>
      <c r="T146" t="s">
        <v>50</v>
      </c>
      <c r="U146" t="s">
        <v>51</v>
      </c>
      <c r="V146" t="s">
        <v>91</v>
      </c>
      <c r="W146" t="s">
        <v>55</v>
      </c>
      <c r="X146" t="s">
        <v>70</v>
      </c>
      <c r="Y146" t="s">
        <v>55</v>
      </c>
      <c r="Z146" t="s">
        <v>57</v>
      </c>
      <c r="AA146">
        <v>1728</v>
      </c>
      <c r="AB146" t="str">
        <f t="shared" si="8"/>
        <v>1001-2000</v>
      </c>
      <c r="AC146" t="s">
        <v>55</v>
      </c>
      <c r="AD146" t="s">
        <v>60</v>
      </c>
      <c r="AE146">
        <v>1728</v>
      </c>
      <c r="AF146">
        <f t="shared" si="9"/>
        <v>1</v>
      </c>
      <c r="AG146">
        <f t="shared" si="10"/>
        <v>2</v>
      </c>
      <c r="AH146">
        <v>6</v>
      </c>
      <c r="AI146">
        <v>2</v>
      </c>
      <c r="AJ146" t="s">
        <v>55</v>
      </c>
      <c r="AK146" t="str">
        <f t="shared" si="11"/>
        <v>2TA</v>
      </c>
      <c r="AL146">
        <v>10</v>
      </c>
      <c r="AM146">
        <v>0</v>
      </c>
      <c r="AN146" t="s">
        <v>41</v>
      </c>
      <c r="AO146" t="s">
        <v>78</v>
      </c>
      <c r="AP146" t="s">
        <v>58</v>
      </c>
      <c r="AQ146">
        <v>2</v>
      </c>
      <c r="AR146">
        <v>504</v>
      </c>
      <c r="AS146" t="s">
        <v>55</v>
      </c>
      <c r="AT146" t="s">
        <v>60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41</v>
      </c>
      <c r="BA146">
        <v>11</v>
      </c>
      <c r="BB146">
        <v>2006</v>
      </c>
      <c r="BC146" t="s">
        <v>155</v>
      </c>
      <c r="BD146" t="s">
        <v>79</v>
      </c>
      <c r="BE146">
        <v>125000</v>
      </c>
    </row>
    <row r="147" spans="1:57" x14ac:dyDescent="0.3">
      <c r="A147">
        <v>146</v>
      </c>
      <c r="B147">
        <v>160</v>
      </c>
      <c r="C147" t="s">
        <v>222</v>
      </c>
      <c r="D147">
        <v>24</v>
      </c>
      <c r="E147">
        <v>2522</v>
      </c>
      <c r="F147" t="s">
        <v>40</v>
      </c>
      <c r="G147" t="s">
        <v>42</v>
      </c>
      <c r="H147" t="s">
        <v>43</v>
      </c>
      <c r="I147" t="s">
        <v>44</v>
      </c>
      <c r="J147" t="s">
        <v>45</v>
      </c>
      <c r="K147" t="s">
        <v>126</v>
      </c>
      <c r="L147" t="str">
        <f>VLOOKUP($K147,[1]Zipcodes_neighbourhood!$A$2:$C$27,2,FALSE)</f>
        <v>Edwards</v>
      </c>
      <c r="M147">
        <f>VLOOKUP($K147,[1]Zipcodes_neighbourhood!$A$2:$C$27,3,FALSE)</f>
        <v>50014</v>
      </c>
      <c r="N147" t="s">
        <v>47</v>
      </c>
      <c r="O147" t="s">
        <v>136</v>
      </c>
      <c r="P147" t="s">
        <v>49</v>
      </c>
      <c r="Q147">
        <v>6</v>
      </c>
      <c r="R147">
        <v>2004</v>
      </c>
      <c r="S147">
        <v>2006</v>
      </c>
      <c r="T147" t="s">
        <v>50</v>
      </c>
      <c r="U147" t="s">
        <v>51</v>
      </c>
      <c r="V147" t="s">
        <v>52</v>
      </c>
      <c r="W147" t="s">
        <v>54</v>
      </c>
      <c r="X147" t="s">
        <v>56</v>
      </c>
      <c r="Y147" t="s">
        <v>54</v>
      </c>
      <c r="Z147" t="s">
        <v>57</v>
      </c>
      <c r="AA147">
        <v>970</v>
      </c>
      <c r="AB147" t="str">
        <f t="shared" si="8"/>
        <v>0-1000</v>
      </c>
      <c r="AC147" t="s">
        <v>59</v>
      </c>
      <c r="AD147" t="s">
        <v>60</v>
      </c>
      <c r="AE147">
        <v>1709</v>
      </c>
      <c r="AF147">
        <f t="shared" si="9"/>
        <v>0</v>
      </c>
      <c r="AG147">
        <f t="shared" si="10"/>
        <v>2</v>
      </c>
      <c r="AH147">
        <v>3</v>
      </c>
      <c r="AI147">
        <v>1</v>
      </c>
      <c r="AJ147" t="s">
        <v>54</v>
      </c>
      <c r="AK147" t="str">
        <f t="shared" si="11"/>
        <v>1Gd</v>
      </c>
      <c r="AL147">
        <v>7</v>
      </c>
      <c r="AM147">
        <v>0</v>
      </c>
      <c r="AN147" t="s">
        <v>41</v>
      </c>
      <c r="AO147" t="s">
        <v>78</v>
      </c>
      <c r="AP147" t="s">
        <v>58</v>
      </c>
      <c r="AQ147">
        <v>2</v>
      </c>
      <c r="AR147">
        <v>380</v>
      </c>
      <c r="AS147" t="s">
        <v>55</v>
      </c>
      <c r="AT147" t="s">
        <v>60</v>
      </c>
      <c r="AU147">
        <v>0</v>
      </c>
      <c r="AV147">
        <v>40</v>
      </c>
      <c r="AW147">
        <v>0</v>
      </c>
      <c r="AX147">
        <v>0</v>
      </c>
      <c r="AY147">
        <v>0</v>
      </c>
      <c r="AZ147" t="s">
        <v>41</v>
      </c>
      <c r="BA147">
        <v>4</v>
      </c>
      <c r="BB147">
        <v>2006</v>
      </c>
      <c r="BC147" t="s">
        <v>63</v>
      </c>
      <c r="BD147" t="s">
        <v>64</v>
      </c>
      <c r="BE147">
        <v>130000</v>
      </c>
    </row>
    <row r="148" spans="1:57" x14ac:dyDescent="0.3">
      <c r="A148">
        <v>147</v>
      </c>
      <c r="B148">
        <v>30</v>
      </c>
      <c r="C148" t="s">
        <v>222</v>
      </c>
      <c r="D148">
        <v>51</v>
      </c>
      <c r="E148">
        <v>6120</v>
      </c>
      <c r="F148" t="s">
        <v>40</v>
      </c>
      <c r="G148" t="s">
        <v>42</v>
      </c>
      <c r="H148" t="s">
        <v>43</v>
      </c>
      <c r="I148" t="s">
        <v>44</v>
      </c>
      <c r="J148" t="s">
        <v>73</v>
      </c>
      <c r="K148" t="s">
        <v>95</v>
      </c>
      <c r="L148" t="str">
        <f>VLOOKUP($K148,[1]Zipcodes_neighbourhood!$A$2:$C$27,2,FALSE)</f>
        <v>Brookside</v>
      </c>
      <c r="M148">
        <f>VLOOKUP($K148,[1]Zipcodes_neighbourhood!$A$2:$C$27,3,FALSE)</f>
        <v>50613</v>
      </c>
      <c r="N148" t="s">
        <v>47</v>
      </c>
      <c r="O148" t="s">
        <v>48</v>
      </c>
      <c r="P148" t="s">
        <v>68</v>
      </c>
      <c r="Q148">
        <v>5</v>
      </c>
      <c r="R148">
        <v>1931</v>
      </c>
      <c r="S148">
        <v>1993</v>
      </c>
      <c r="T148" t="s">
        <v>50</v>
      </c>
      <c r="U148" t="s">
        <v>51</v>
      </c>
      <c r="V148" t="s">
        <v>75</v>
      </c>
      <c r="W148" t="s">
        <v>55</v>
      </c>
      <c r="X148" t="s">
        <v>77</v>
      </c>
      <c r="Y148" t="s">
        <v>55</v>
      </c>
      <c r="Z148" t="s">
        <v>57</v>
      </c>
      <c r="AA148">
        <v>715</v>
      </c>
      <c r="AB148" t="str">
        <f t="shared" si="8"/>
        <v>0-1000</v>
      </c>
      <c r="AC148" t="s">
        <v>55</v>
      </c>
      <c r="AD148" t="s">
        <v>60</v>
      </c>
      <c r="AE148">
        <v>875</v>
      </c>
      <c r="AF148">
        <f t="shared" si="9"/>
        <v>1</v>
      </c>
      <c r="AG148">
        <f t="shared" si="10"/>
        <v>1</v>
      </c>
      <c r="AH148">
        <v>2</v>
      </c>
      <c r="AI148">
        <v>1</v>
      </c>
      <c r="AJ148" t="s">
        <v>55</v>
      </c>
      <c r="AK148" t="str">
        <f t="shared" si="11"/>
        <v>1TA</v>
      </c>
      <c r="AL148">
        <v>5</v>
      </c>
      <c r="AM148">
        <v>0</v>
      </c>
      <c r="AN148" t="s">
        <v>41</v>
      </c>
      <c r="AO148" t="s">
        <v>78</v>
      </c>
      <c r="AP148" t="s">
        <v>58</v>
      </c>
      <c r="AQ148">
        <v>1</v>
      </c>
      <c r="AR148">
        <v>180</v>
      </c>
      <c r="AS148" t="s">
        <v>94</v>
      </c>
      <c r="AT148" t="s">
        <v>60</v>
      </c>
      <c r="AU148">
        <v>48</v>
      </c>
      <c r="AV148">
        <v>0</v>
      </c>
      <c r="AW148">
        <v>0</v>
      </c>
      <c r="AX148">
        <v>0</v>
      </c>
      <c r="AY148">
        <v>0</v>
      </c>
      <c r="AZ148" t="s">
        <v>41</v>
      </c>
      <c r="BA148">
        <v>11</v>
      </c>
      <c r="BB148">
        <v>2009</v>
      </c>
      <c r="BC148" t="s">
        <v>63</v>
      </c>
      <c r="BD148" t="s">
        <v>64</v>
      </c>
      <c r="BE148">
        <v>105000</v>
      </c>
    </row>
    <row r="149" spans="1:57" x14ac:dyDescent="0.3">
      <c r="A149">
        <v>1221</v>
      </c>
      <c r="B149">
        <v>20</v>
      </c>
      <c r="C149" t="s">
        <v>221</v>
      </c>
      <c r="D149">
        <v>66</v>
      </c>
      <c r="E149">
        <v>7800</v>
      </c>
      <c r="F149" t="s">
        <v>40</v>
      </c>
      <c r="G149" t="s">
        <v>71</v>
      </c>
      <c r="H149" t="s">
        <v>43</v>
      </c>
      <c r="I149" t="s">
        <v>44</v>
      </c>
      <c r="J149" t="s">
        <v>45</v>
      </c>
      <c r="K149" t="s">
        <v>107</v>
      </c>
      <c r="L149" t="str">
        <f>VLOOKUP($K149,[1]Zipcodes_neighbourhood!$A$2:$C$27,2,FALSE)</f>
        <v>NorthAmes</v>
      </c>
      <c r="M149">
        <f>VLOOKUP($K149,[1]Zipcodes_neighbourhood!$A$2:$C$27,3,FALSE)</f>
        <v>50010</v>
      </c>
      <c r="N149" t="s">
        <v>47</v>
      </c>
      <c r="O149" t="s">
        <v>48</v>
      </c>
      <c r="P149" t="s">
        <v>68</v>
      </c>
      <c r="Q149">
        <v>5</v>
      </c>
      <c r="R149">
        <v>1964</v>
      </c>
      <c r="S149">
        <v>1964</v>
      </c>
      <c r="T149" t="s">
        <v>50</v>
      </c>
      <c r="U149" t="s">
        <v>51</v>
      </c>
      <c r="V149" t="s">
        <v>75</v>
      </c>
      <c r="W149" t="s">
        <v>55</v>
      </c>
      <c r="X149" t="s">
        <v>70</v>
      </c>
      <c r="Y149" t="s">
        <v>55</v>
      </c>
      <c r="Z149" t="s">
        <v>57</v>
      </c>
      <c r="AA149">
        <v>912</v>
      </c>
      <c r="AB149" t="str">
        <f t="shared" si="8"/>
        <v>0-1000</v>
      </c>
      <c r="AC149" t="s">
        <v>55</v>
      </c>
      <c r="AD149" t="s">
        <v>60</v>
      </c>
      <c r="AE149">
        <v>912</v>
      </c>
      <c r="AF149">
        <f t="shared" si="9"/>
        <v>0</v>
      </c>
      <c r="AG149">
        <f t="shared" si="10"/>
        <v>2.2999999999999998</v>
      </c>
      <c r="AH149">
        <v>2</v>
      </c>
      <c r="AI149">
        <v>1</v>
      </c>
      <c r="AJ149" t="s">
        <v>55</v>
      </c>
      <c r="AK149" t="str">
        <f t="shared" si="11"/>
        <v>1TA</v>
      </c>
      <c r="AL149">
        <v>5</v>
      </c>
      <c r="AM149">
        <v>0</v>
      </c>
      <c r="AN149" t="s">
        <v>41</v>
      </c>
      <c r="AO149" t="s">
        <v>61</v>
      </c>
      <c r="AP149" t="s">
        <v>58</v>
      </c>
      <c r="AQ149">
        <v>1</v>
      </c>
      <c r="AR149">
        <v>288</v>
      </c>
      <c r="AS149" t="s">
        <v>55</v>
      </c>
      <c r="AT149" t="s">
        <v>60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41</v>
      </c>
      <c r="BA149">
        <v>11</v>
      </c>
      <c r="BB149">
        <v>2006</v>
      </c>
      <c r="BC149" t="s">
        <v>63</v>
      </c>
      <c r="BD149" t="s">
        <v>79</v>
      </c>
      <c r="BE149">
        <v>115000</v>
      </c>
    </row>
    <row r="150" spans="1:57" x14ac:dyDescent="0.3">
      <c r="A150">
        <v>1295</v>
      </c>
      <c r="B150">
        <v>20</v>
      </c>
      <c r="C150" t="s">
        <v>221</v>
      </c>
      <c r="D150">
        <v>60</v>
      </c>
      <c r="E150">
        <v>8172</v>
      </c>
      <c r="F150" t="s">
        <v>40</v>
      </c>
      <c r="G150" t="s">
        <v>42</v>
      </c>
      <c r="H150" t="s">
        <v>43</v>
      </c>
      <c r="I150" t="s">
        <v>44</v>
      </c>
      <c r="J150" t="s">
        <v>45</v>
      </c>
      <c r="K150" t="s">
        <v>126</v>
      </c>
      <c r="L150" t="str">
        <f>VLOOKUP($K150,[1]Zipcodes_neighbourhood!$A$2:$C$27,2,FALSE)</f>
        <v>Edwards</v>
      </c>
      <c r="M150">
        <f>VLOOKUP($K150,[1]Zipcodes_neighbourhood!$A$2:$C$27,3,FALSE)</f>
        <v>50014</v>
      </c>
      <c r="N150" t="s">
        <v>47</v>
      </c>
      <c r="O150" t="s">
        <v>48</v>
      </c>
      <c r="P150" t="s">
        <v>68</v>
      </c>
      <c r="Q150">
        <v>5</v>
      </c>
      <c r="R150">
        <v>1955</v>
      </c>
      <c r="S150">
        <v>1990</v>
      </c>
      <c r="T150" t="s">
        <v>99</v>
      </c>
      <c r="U150" t="s">
        <v>51</v>
      </c>
      <c r="V150" t="s">
        <v>106</v>
      </c>
      <c r="W150" t="s">
        <v>55</v>
      </c>
      <c r="X150" t="s">
        <v>70</v>
      </c>
      <c r="Y150" t="s">
        <v>55</v>
      </c>
      <c r="Z150" t="s">
        <v>57</v>
      </c>
      <c r="AA150">
        <v>864</v>
      </c>
      <c r="AB150" t="str">
        <f t="shared" si="8"/>
        <v>0-1000</v>
      </c>
      <c r="AC150" t="s">
        <v>55</v>
      </c>
      <c r="AD150" t="s">
        <v>60</v>
      </c>
      <c r="AE150">
        <v>864</v>
      </c>
      <c r="AF150">
        <f t="shared" si="9"/>
        <v>1</v>
      </c>
      <c r="AG150">
        <f t="shared" si="10"/>
        <v>1</v>
      </c>
      <c r="AH150">
        <v>2</v>
      </c>
      <c r="AI150">
        <v>1</v>
      </c>
      <c r="AJ150" t="s">
        <v>55</v>
      </c>
      <c r="AK150" t="str">
        <f t="shared" si="11"/>
        <v>1TA</v>
      </c>
      <c r="AL150">
        <v>5</v>
      </c>
      <c r="AM150">
        <v>0</v>
      </c>
      <c r="AN150" t="s">
        <v>41</v>
      </c>
      <c r="AO150" t="s">
        <v>78</v>
      </c>
      <c r="AP150" t="s">
        <v>58</v>
      </c>
      <c r="AQ150">
        <v>2</v>
      </c>
      <c r="AR150">
        <v>572</v>
      </c>
      <c r="AS150" t="s">
        <v>55</v>
      </c>
      <c r="AT150" t="s">
        <v>120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41</v>
      </c>
      <c r="BA150">
        <v>4</v>
      </c>
      <c r="BB150">
        <v>2006</v>
      </c>
      <c r="BC150" t="s">
        <v>63</v>
      </c>
      <c r="BD150" t="s">
        <v>64</v>
      </c>
      <c r="BE150">
        <v>115000</v>
      </c>
    </row>
    <row r="151" spans="1:57" x14ac:dyDescent="0.3">
      <c r="A151">
        <v>150</v>
      </c>
      <c r="B151">
        <v>50</v>
      </c>
      <c r="C151" t="s">
        <v>222</v>
      </c>
      <c r="D151" t="s">
        <v>41</v>
      </c>
      <c r="E151">
        <v>6240</v>
      </c>
      <c r="F151" t="s">
        <v>40</v>
      </c>
      <c r="G151" t="s">
        <v>42</v>
      </c>
      <c r="H151" t="s">
        <v>43</v>
      </c>
      <c r="I151" t="s">
        <v>44</v>
      </c>
      <c r="J151" t="s">
        <v>45</v>
      </c>
      <c r="K151" t="s">
        <v>95</v>
      </c>
      <c r="L151" t="str">
        <f>VLOOKUP($K151,[1]Zipcodes_neighbourhood!$A$2:$C$27,2,FALSE)</f>
        <v>Brookside</v>
      </c>
      <c r="M151">
        <f>VLOOKUP($K151,[1]Zipcodes_neighbourhood!$A$2:$C$27,3,FALSE)</f>
        <v>50613</v>
      </c>
      <c r="N151" t="s">
        <v>47</v>
      </c>
      <c r="O151" t="s">
        <v>48</v>
      </c>
      <c r="P151" t="s">
        <v>83</v>
      </c>
      <c r="Q151">
        <v>5</v>
      </c>
      <c r="R151">
        <v>1936</v>
      </c>
      <c r="S151">
        <v>1950</v>
      </c>
      <c r="T151" t="s">
        <v>50</v>
      </c>
      <c r="U151" t="s">
        <v>51</v>
      </c>
      <c r="V151" t="s">
        <v>69</v>
      </c>
      <c r="W151" t="s">
        <v>55</v>
      </c>
      <c r="X151" t="s">
        <v>77</v>
      </c>
      <c r="Y151" t="s">
        <v>54</v>
      </c>
      <c r="Z151" t="s">
        <v>57</v>
      </c>
      <c r="AA151">
        <v>896</v>
      </c>
      <c r="AB151" t="str">
        <f t="shared" si="8"/>
        <v>0-1000</v>
      </c>
      <c r="AC151" t="s">
        <v>54</v>
      </c>
      <c r="AD151" t="s">
        <v>60</v>
      </c>
      <c r="AE151">
        <v>1344</v>
      </c>
      <c r="AF151">
        <f t="shared" si="9"/>
        <v>0</v>
      </c>
      <c r="AG151">
        <f t="shared" si="10"/>
        <v>1</v>
      </c>
      <c r="AH151">
        <v>3</v>
      </c>
      <c r="AI151">
        <v>1</v>
      </c>
      <c r="AJ151" t="s">
        <v>55</v>
      </c>
      <c r="AK151" t="str">
        <f t="shared" si="11"/>
        <v>1TA</v>
      </c>
      <c r="AL151">
        <v>7</v>
      </c>
      <c r="AM151">
        <v>0</v>
      </c>
      <c r="AN151" t="s">
        <v>41</v>
      </c>
      <c r="AO151" t="s">
        <v>78</v>
      </c>
      <c r="AP151" t="s">
        <v>58</v>
      </c>
      <c r="AQ151">
        <v>1</v>
      </c>
      <c r="AR151">
        <v>240</v>
      </c>
      <c r="AS151" t="s">
        <v>94</v>
      </c>
      <c r="AT151" t="s">
        <v>60</v>
      </c>
      <c r="AU151">
        <v>200</v>
      </c>
      <c r="AV151">
        <v>114</v>
      </c>
      <c r="AW151">
        <v>0</v>
      </c>
      <c r="AX151">
        <v>0</v>
      </c>
      <c r="AY151">
        <v>0</v>
      </c>
      <c r="AZ151" t="s">
        <v>41</v>
      </c>
      <c r="BA151">
        <v>4</v>
      </c>
      <c r="BB151">
        <v>2006</v>
      </c>
      <c r="BC151" t="s">
        <v>63</v>
      </c>
      <c r="BD151" t="s">
        <v>64</v>
      </c>
      <c r="BE151">
        <v>115000</v>
      </c>
    </row>
    <row r="152" spans="1:57" x14ac:dyDescent="0.3">
      <c r="A152">
        <v>815</v>
      </c>
      <c r="B152">
        <v>50</v>
      </c>
      <c r="C152" t="s">
        <v>221</v>
      </c>
      <c r="D152">
        <v>45</v>
      </c>
      <c r="E152">
        <v>8248</v>
      </c>
      <c r="F152" t="s">
        <v>40</v>
      </c>
      <c r="G152" t="s">
        <v>42</v>
      </c>
      <c r="H152" t="s">
        <v>43</v>
      </c>
      <c r="I152" t="s">
        <v>44</v>
      </c>
      <c r="J152" t="s">
        <v>45</v>
      </c>
      <c r="K152" t="s">
        <v>126</v>
      </c>
      <c r="L152" t="str">
        <f>VLOOKUP($K152,[1]Zipcodes_neighbourhood!$A$2:$C$27,2,FALSE)</f>
        <v>Edwards</v>
      </c>
      <c r="M152">
        <f>VLOOKUP($K152,[1]Zipcodes_neighbourhood!$A$2:$C$27,3,FALSE)</f>
        <v>50014</v>
      </c>
      <c r="N152" t="s">
        <v>47</v>
      </c>
      <c r="O152" t="s">
        <v>48</v>
      </c>
      <c r="P152" t="s">
        <v>83</v>
      </c>
      <c r="Q152">
        <v>5</v>
      </c>
      <c r="R152">
        <v>1918</v>
      </c>
      <c r="S152">
        <v>1950</v>
      </c>
      <c r="T152" t="s">
        <v>50</v>
      </c>
      <c r="U152" t="s">
        <v>51</v>
      </c>
      <c r="V152" t="s">
        <v>141</v>
      </c>
      <c r="W152" t="s">
        <v>55</v>
      </c>
      <c r="X152" t="s">
        <v>77</v>
      </c>
      <c r="Y152" t="s">
        <v>55</v>
      </c>
      <c r="Z152" t="s">
        <v>57</v>
      </c>
      <c r="AA152">
        <v>686</v>
      </c>
      <c r="AB152" t="str">
        <f t="shared" si="8"/>
        <v>0-1000</v>
      </c>
      <c r="AC152" t="s">
        <v>54</v>
      </c>
      <c r="AD152" t="s">
        <v>60</v>
      </c>
      <c r="AE152">
        <v>1250</v>
      </c>
      <c r="AF152">
        <f t="shared" si="9"/>
        <v>0</v>
      </c>
      <c r="AG152">
        <f t="shared" si="10"/>
        <v>1.3</v>
      </c>
      <c r="AH152">
        <v>3</v>
      </c>
      <c r="AI152">
        <v>1</v>
      </c>
      <c r="AJ152" t="s">
        <v>94</v>
      </c>
      <c r="AK152" t="str">
        <f t="shared" si="11"/>
        <v>1Fa</v>
      </c>
      <c r="AL152">
        <v>7</v>
      </c>
      <c r="AM152">
        <v>0</v>
      </c>
      <c r="AN152" t="s">
        <v>41</v>
      </c>
      <c r="AO152" t="s">
        <v>78</v>
      </c>
      <c r="AP152" t="s">
        <v>58</v>
      </c>
      <c r="AQ152">
        <v>1</v>
      </c>
      <c r="AR152">
        <v>280</v>
      </c>
      <c r="AS152" t="s">
        <v>55</v>
      </c>
      <c r="AT152" t="s">
        <v>130</v>
      </c>
      <c r="AU152">
        <v>207</v>
      </c>
      <c r="AV152">
        <v>0</v>
      </c>
      <c r="AW152">
        <v>96</v>
      </c>
      <c r="AX152">
        <v>0</v>
      </c>
      <c r="AY152">
        <v>0</v>
      </c>
      <c r="AZ152" t="s">
        <v>41</v>
      </c>
      <c r="BA152">
        <v>7</v>
      </c>
      <c r="BB152">
        <v>2006</v>
      </c>
      <c r="BC152" t="s">
        <v>63</v>
      </c>
      <c r="BD152" t="s">
        <v>64</v>
      </c>
      <c r="BE152">
        <v>116000</v>
      </c>
    </row>
    <row r="153" spans="1:57" x14ac:dyDescent="0.3">
      <c r="A153">
        <v>873</v>
      </c>
      <c r="B153">
        <v>20</v>
      </c>
      <c r="C153" t="s">
        <v>221</v>
      </c>
      <c r="D153">
        <v>74</v>
      </c>
      <c r="E153">
        <v>8892</v>
      </c>
      <c r="F153" t="s">
        <v>40</v>
      </c>
      <c r="G153" t="s">
        <v>42</v>
      </c>
      <c r="H153" t="s">
        <v>43</v>
      </c>
      <c r="I153" t="s">
        <v>44</v>
      </c>
      <c r="J153" t="s">
        <v>73</v>
      </c>
      <c r="K153" t="s">
        <v>107</v>
      </c>
      <c r="L153" t="str">
        <f>VLOOKUP($K153,[1]Zipcodes_neighbourhood!$A$2:$C$27,2,FALSE)</f>
        <v>NorthAmes</v>
      </c>
      <c r="M153">
        <f>VLOOKUP($K153,[1]Zipcodes_neighbourhood!$A$2:$C$27,3,FALSE)</f>
        <v>50010</v>
      </c>
      <c r="N153" t="s">
        <v>47</v>
      </c>
      <c r="O153" t="s">
        <v>48</v>
      </c>
      <c r="P153" t="s">
        <v>68</v>
      </c>
      <c r="Q153">
        <v>5</v>
      </c>
      <c r="R153">
        <v>1953</v>
      </c>
      <c r="S153">
        <v>1996</v>
      </c>
      <c r="T153" t="s">
        <v>50</v>
      </c>
      <c r="U153" t="s">
        <v>51</v>
      </c>
      <c r="V153" t="s">
        <v>76</v>
      </c>
      <c r="W153" t="s">
        <v>54</v>
      </c>
      <c r="X153" t="s">
        <v>88</v>
      </c>
      <c r="Y153" t="s">
        <v>55</v>
      </c>
      <c r="Z153" t="s">
        <v>81</v>
      </c>
      <c r="AA153">
        <v>105</v>
      </c>
      <c r="AB153" t="str">
        <f t="shared" si="8"/>
        <v>0-1000</v>
      </c>
      <c r="AC153" t="s">
        <v>54</v>
      </c>
      <c r="AD153" t="s">
        <v>60</v>
      </c>
      <c r="AE153">
        <v>910</v>
      </c>
      <c r="AF153">
        <f t="shared" si="9"/>
        <v>1</v>
      </c>
      <c r="AG153">
        <f t="shared" si="10"/>
        <v>2</v>
      </c>
      <c r="AH153">
        <v>3</v>
      </c>
      <c r="AI153">
        <v>1</v>
      </c>
      <c r="AJ153" t="s">
        <v>54</v>
      </c>
      <c r="AK153" t="str">
        <f t="shared" si="11"/>
        <v>1Gd</v>
      </c>
      <c r="AL153">
        <v>5</v>
      </c>
      <c r="AM153">
        <v>0</v>
      </c>
      <c r="AN153" t="s">
        <v>41</v>
      </c>
      <c r="AO153" t="s">
        <v>61</v>
      </c>
      <c r="AP153" t="s">
        <v>58</v>
      </c>
      <c r="AQ153">
        <v>2</v>
      </c>
      <c r="AR153">
        <v>414</v>
      </c>
      <c r="AS153" t="s">
        <v>55</v>
      </c>
      <c r="AT153" t="s">
        <v>60</v>
      </c>
      <c r="AU153">
        <v>196</v>
      </c>
      <c r="AV153">
        <v>0</v>
      </c>
      <c r="AW153">
        <v>150</v>
      </c>
      <c r="AX153">
        <v>0</v>
      </c>
      <c r="AY153">
        <v>0</v>
      </c>
      <c r="AZ153" t="s">
        <v>108</v>
      </c>
      <c r="BA153">
        <v>10</v>
      </c>
      <c r="BB153">
        <v>2008</v>
      </c>
      <c r="BC153" t="s">
        <v>63</v>
      </c>
      <c r="BD153" t="s">
        <v>64</v>
      </c>
      <c r="BE153">
        <v>116000</v>
      </c>
    </row>
    <row r="154" spans="1:57" x14ac:dyDescent="0.3">
      <c r="A154">
        <v>1201</v>
      </c>
      <c r="B154">
        <v>20</v>
      </c>
      <c r="C154" t="s">
        <v>221</v>
      </c>
      <c r="D154">
        <v>71</v>
      </c>
      <c r="E154">
        <v>9353</v>
      </c>
      <c r="F154" t="s">
        <v>40</v>
      </c>
      <c r="G154" t="s">
        <v>42</v>
      </c>
      <c r="H154" t="s">
        <v>43</v>
      </c>
      <c r="I154" t="s">
        <v>44</v>
      </c>
      <c r="J154" t="s">
        <v>45</v>
      </c>
      <c r="K154" t="s">
        <v>107</v>
      </c>
      <c r="L154" t="str">
        <f>VLOOKUP($K154,[1]Zipcodes_neighbourhood!$A$2:$C$27,2,FALSE)</f>
        <v>NorthAmes</v>
      </c>
      <c r="M154">
        <f>VLOOKUP($K154,[1]Zipcodes_neighbourhood!$A$2:$C$27,3,FALSE)</f>
        <v>50010</v>
      </c>
      <c r="N154" t="s">
        <v>47</v>
      </c>
      <c r="O154" t="s">
        <v>48</v>
      </c>
      <c r="P154" t="s">
        <v>68</v>
      </c>
      <c r="Q154">
        <v>4</v>
      </c>
      <c r="R154">
        <v>1970</v>
      </c>
      <c r="S154">
        <v>1970</v>
      </c>
      <c r="T154" t="s">
        <v>50</v>
      </c>
      <c r="U154" t="s">
        <v>51</v>
      </c>
      <c r="V154" t="s">
        <v>69</v>
      </c>
      <c r="W154" t="s">
        <v>55</v>
      </c>
      <c r="X154" t="s">
        <v>70</v>
      </c>
      <c r="Y154" t="s">
        <v>55</v>
      </c>
      <c r="Z154" t="s">
        <v>57</v>
      </c>
      <c r="AA154">
        <v>864</v>
      </c>
      <c r="AB154" t="str">
        <f t="shared" si="8"/>
        <v>0-1000</v>
      </c>
      <c r="AC154" t="s">
        <v>54</v>
      </c>
      <c r="AD154" t="s">
        <v>60</v>
      </c>
      <c r="AE154">
        <v>864</v>
      </c>
      <c r="AF154">
        <f t="shared" si="9"/>
        <v>0</v>
      </c>
      <c r="AG154">
        <f t="shared" si="10"/>
        <v>2.2999999999999998</v>
      </c>
      <c r="AH154">
        <v>3</v>
      </c>
      <c r="AI154">
        <v>1</v>
      </c>
      <c r="AJ154" t="s">
        <v>55</v>
      </c>
      <c r="AK154" t="str">
        <f t="shared" si="11"/>
        <v>1TA</v>
      </c>
      <c r="AL154">
        <v>5</v>
      </c>
      <c r="AM154">
        <v>0</v>
      </c>
      <c r="AN154" t="s">
        <v>41</v>
      </c>
      <c r="AO154" t="s">
        <v>61</v>
      </c>
      <c r="AP154" t="s">
        <v>58</v>
      </c>
      <c r="AQ154">
        <v>1</v>
      </c>
      <c r="AR154">
        <v>280</v>
      </c>
      <c r="AS154" t="s">
        <v>55</v>
      </c>
      <c r="AT154" t="s">
        <v>60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41</v>
      </c>
      <c r="BA154">
        <v>7</v>
      </c>
      <c r="BB154">
        <v>2006</v>
      </c>
      <c r="BC154" t="s">
        <v>174</v>
      </c>
      <c r="BD154" t="s">
        <v>79</v>
      </c>
      <c r="BE154">
        <v>116050</v>
      </c>
    </row>
    <row r="155" spans="1:57" x14ac:dyDescent="0.3">
      <c r="A155">
        <v>961</v>
      </c>
      <c r="B155">
        <v>20</v>
      </c>
      <c r="C155" t="s">
        <v>221</v>
      </c>
      <c r="D155">
        <v>50</v>
      </c>
      <c r="E155">
        <v>7207</v>
      </c>
      <c r="F155" t="s">
        <v>40</v>
      </c>
      <c r="G155" t="s">
        <v>71</v>
      </c>
      <c r="H155" t="s">
        <v>43</v>
      </c>
      <c r="I155" t="s">
        <v>44</v>
      </c>
      <c r="J155" t="s">
        <v>45</v>
      </c>
      <c r="K155" t="s">
        <v>95</v>
      </c>
      <c r="L155" t="str">
        <f>VLOOKUP($K155,[1]Zipcodes_neighbourhood!$A$2:$C$27,2,FALSE)</f>
        <v>Brookside</v>
      </c>
      <c r="M155">
        <f>VLOOKUP($K155,[1]Zipcodes_neighbourhood!$A$2:$C$27,3,FALSE)</f>
        <v>50613</v>
      </c>
      <c r="N155" t="s">
        <v>47</v>
      </c>
      <c r="O155" t="s">
        <v>48</v>
      </c>
      <c r="P155" t="s">
        <v>68</v>
      </c>
      <c r="Q155">
        <v>5</v>
      </c>
      <c r="R155">
        <v>1958</v>
      </c>
      <c r="S155">
        <v>2008</v>
      </c>
      <c r="T155" t="s">
        <v>50</v>
      </c>
      <c r="U155" t="s">
        <v>51</v>
      </c>
      <c r="V155" t="s">
        <v>106</v>
      </c>
      <c r="W155" t="s">
        <v>55</v>
      </c>
      <c r="X155" t="s">
        <v>70</v>
      </c>
      <c r="Y155" t="s">
        <v>55</v>
      </c>
      <c r="Z155" t="s">
        <v>54</v>
      </c>
      <c r="AA155">
        <v>858</v>
      </c>
      <c r="AB155" t="str">
        <f t="shared" si="8"/>
        <v>0-1000</v>
      </c>
      <c r="AC155" t="s">
        <v>54</v>
      </c>
      <c r="AD155" t="s">
        <v>60</v>
      </c>
      <c r="AE155">
        <v>858</v>
      </c>
      <c r="AF155">
        <f t="shared" si="9"/>
        <v>1</v>
      </c>
      <c r="AG155">
        <f t="shared" si="10"/>
        <v>1</v>
      </c>
      <c r="AH155">
        <v>2</v>
      </c>
      <c r="AI155">
        <v>1</v>
      </c>
      <c r="AJ155" t="s">
        <v>55</v>
      </c>
      <c r="AK155" t="str">
        <f t="shared" si="11"/>
        <v>1TA</v>
      </c>
      <c r="AL155">
        <v>4</v>
      </c>
      <c r="AM155">
        <v>0</v>
      </c>
      <c r="AN155" t="s">
        <v>41</v>
      </c>
      <c r="AO155" t="s">
        <v>41</v>
      </c>
      <c r="AP155" t="s">
        <v>41</v>
      </c>
      <c r="AQ155">
        <v>0</v>
      </c>
      <c r="AR155">
        <v>0</v>
      </c>
      <c r="AS155" t="s">
        <v>41</v>
      </c>
      <c r="AT155" t="s">
        <v>60</v>
      </c>
      <c r="AU155">
        <v>117</v>
      </c>
      <c r="AV155">
        <v>0</v>
      </c>
      <c r="AW155">
        <v>0</v>
      </c>
      <c r="AX155">
        <v>0</v>
      </c>
      <c r="AY155">
        <v>0</v>
      </c>
      <c r="AZ155" t="s">
        <v>41</v>
      </c>
      <c r="BA155">
        <v>2</v>
      </c>
      <c r="BB155">
        <v>2010</v>
      </c>
      <c r="BC155" t="s">
        <v>63</v>
      </c>
      <c r="BD155" t="s">
        <v>64</v>
      </c>
      <c r="BE155">
        <v>116500</v>
      </c>
    </row>
    <row r="156" spans="1:57" x14ac:dyDescent="0.3">
      <c r="A156">
        <v>155</v>
      </c>
      <c r="B156">
        <v>30</v>
      </c>
      <c r="C156" t="s">
        <v>222</v>
      </c>
      <c r="D156">
        <v>84</v>
      </c>
      <c r="E156">
        <v>11340</v>
      </c>
      <c r="F156" t="s">
        <v>40</v>
      </c>
      <c r="G156" t="s">
        <v>42</v>
      </c>
      <c r="H156" t="s">
        <v>43</v>
      </c>
      <c r="I156" t="s">
        <v>44</v>
      </c>
      <c r="J156" t="s">
        <v>73</v>
      </c>
      <c r="K156" t="s">
        <v>92</v>
      </c>
      <c r="L156" t="str">
        <f>VLOOKUP($K156,[1]Zipcodes_neighbourhood!$A$2:$C$27,2,FALSE)</f>
        <v>Old Town</v>
      </c>
      <c r="M156">
        <f>VLOOKUP($K156,[1]Zipcodes_neighbourhood!$A$2:$C$27,3,FALSE)</f>
        <v>51351</v>
      </c>
      <c r="N156" t="s">
        <v>47</v>
      </c>
      <c r="O156" t="s">
        <v>48</v>
      </c>
      <c r="P156" t="s">
        <v>68</v>
      </c>
      <c r="Q156">
        <v>6</v>
      </c>
      <c r="R156">
        <v>1923</v>
      </c>
      <c r="S156">
        <v>1950</v>
      </c>
      <c r="T156" t="s">
        <v>50</v>
      </c>
      <c r="U156" t="s">
        <v>51</v>
      </c>
      <c r="V156" t="s">
        <v>75</v>
      </c>
      <c r="W156" t="s">
        <v>55</v>
      </c>
      <c r="X156" t="s">
        <v>77</v>
      </c>
      <c r="Y156" t="s">
        <v>55</v>
      </c>
      <c r="Z156" t="s">
        <v>57</v>
      </c>
      <c r="AA156">
        <v>1200</v>
      </c>
      <c r="AB156" t="str">
        <f t="shared" si="8"/>
        <v>1001-2000</v>
      </c>
      <c r="AC156" t="s">
        <v>55</v>
      </c>
      <c r="AD156" t="s">
        <v>60</v>
      </c>
      <c r="AE156">
        <v>1200</v>
      </c>
      <c r="AF156">
        <f t="shared" si="9"/>
        <v>0</v>
      </c>
      <c r="AG156">
        <f t="shared" si="10"/>
        <v>1</v>
      </c>
      <c r="AH156">
        <v>4</v>
      </c>
      <c r="AI156">
        <v>1</v>
      </c>
      <c r="AJ156" t="s">
        <v>55</v>
      </c>
      <c r="AK156" t="str">
        <f t="shared" si="11"/>
        <v>1TA</v>
      </c>
      <c r="AL156">
        <v>7</v>
      </c>
      <c r="AM156">
        <v>0</v>
      </c>
      <c r="AN156" t="s">
        <v>41</v>
      </c>
      <c r="AO156" t="s">
        <v>78</v>
      </c>
      <c r="AP156" t="s">
        <v>58</v>
      </c>
      <c r="AQ156">
        <v>1</v>
      </c>
      <c r="AR156">
        <v>312</v>
      </c>
      <c r="AS156" t="s">
        <v>94</v>
      </c>
      <c r="AT156" t="s">
        <v>60</v>
      </c>
      <c r="AU156">
        <v>0</v>
      </c>
      <c r="AV156">
        <v>0</v>
      </c>
      <c r="AW156">
        <v>228</v>
      </c>
      <c r="AX156">
        <v>0</v>
      </c>
      <c r="AY156">
        <v>0</v>
      </c>
      <c r="AZ156" t="s">
        <v>41</v>
      </c>
      <c r="BA156">
        <v>3</v>
      </c>
      <c r="BB156">
        <v>2006</v>
      </c>
      <c r="BC156" t="s">
        <v>63</v>
      </c>
      <c r="BD156" t="s">
        <v>154</v>
      </c>
      <c r="BE156">
        <v>125000</v>
      </c>
    </row>
    <row r="157" spans="1:57" x14ac:dyDescent="0.3">
      <c r="A157">
        <v>1115</v>
      </c>
      <c r="B157">
        <v>20</v>
      </c>
      <c r="C157" t="s">
        <v>221</v>
      </c>
      <c r="D157">
        <v>90</v>
      </c>
      <c r="E157">
        <v>5400</v>
      </c>
      <c r="F157" t="s">
        <v>40</v>
      </c>
      <c r="G157" t="s">
        <v>42</v>
      </c>
      <c r="H157" t="s">
        <v>43</v>
      </c>
      <c r="I157" t="s">
        <v>44</v>
      </c>
      <c r="J157" t="s">
        <v>45</v>
      </c>
      <c r="K157" t="s">
        <v>92</v>
      </c>
      <c r="L157" t="str">
        <f>VLOOKUP($K157,[1]Zipcodes_neighbourhood!$A$2:$C$27,2,FALSE)</f>
        <v>Old Town</v>
      </c>
      <c r="M157">
        <f>VLOOKUP($K157,[1]Zipcodes_neighbourhood!$A$2:$C$27,3,FALSE)</f>
        <v>51351</v>
      </c>
      <c r="N157" t="s">
        <v>47</v>
      </c>
      <c r="O157" t="s">
        <v>48</v>
      </c>
      <c r="P157" t="s">
        <v>68</v>
      </c>
      <c r="Q157">
        <v>5</v>
      </c>
      <c r="R157">
        <v>1954</v>
      </c>
      <c r="S157">
        <v>2000</v>
      </c>
      <c r="T157" t="s">
        <v>50</v>
      </c>
      <c r="U157" t="s">
        <v>51</v>
      </c>
      <c r="V157" t="s">
        <v>69</v>
      </c>
      <c r="W157" t="s">
        <v>55</v>
      </c>
      <c r="X157" t="s">
        <v>70</v>
      </c>
      <c r="Y157" t="s">
        <v>55</v>
      </c>
      <c r="Z157" t="s">
        <v>57</v>
      </c>
      <c r="AA157">
        <v>833</v>
      </c>
      <c r="AB157" t="str">
        <f t="shared" si="8"/>
        <v>0-1000</v>
      </c>
      <c r="AC157" t="s">
        <v>59</v>
      </c>
      <c r="AD157" t="s">
        <v>60</v>
      </c>
      <c r="AE157">
        <v>833</v>
      </c>
      <c r="AF157">
        <f t="shared" si="9"/>
        <v>0</v>
      </c>
      <c r="AG157">
        <f t="shared" si="10"/>
        <v>1</v>
      </c>
      <c r="AH157">
        <v>2</v>
      </c>
      <c r="AI157">
        <v>1</v>
      </c>
      <c r="AJ157" t="s">
        <v>54</v>
      </c>
      <c r="AK157" t="str">
        <f t="shared" si="11"/>
        <v>1Gd</v>
      </c>
      <c r="AL157">
        <v>4</v>
      </c>
      <c r="AM157">
        <v>0</v>
      </c>
      <c r="AN157" t="s">
        <v>41</v>
      </c>
      <c r="AO157" t="s">
        <v>78</v>
      </c>
      <c r="AP157" t="s">
        <v>58</v>
      </c>
      <c r="AQ157">
        <v>1</v>
      </c>
      <c r="AR157">
        <v>326</v>
      </c>
      <c r="AS157" t="s">
        <v>55</v>
      </c>
      <c r="AT157" t="s">
        <v>60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85</v>
      </c>
      <c r="BA157">
        <v>8</v>
      </c>
      <c r="BB157">
        <v>2006</v>
      </c>
      <c r="BC157" t="s">
        <v>63</v>
      </c>
      <c r="BD157" t="s">
        <v>64</v>
      </c>
      <c r="BE157">
        <v>117000</v>
      </c>
    </row>
    <row r="158" spans="1:57" x14ac:dyDescent="0.3">
      <c r="A158">
        <v>1378</v>
      </c>
      <c r="B158">
        <v>50</v>
      </c>
      <c r="C158" t="s">
        <v>221</v>
      </c>
      <c r="D158">
        <v>60</v>
      </c>
      <c r="E158">
        <v>10998</v>
      </c>
      <c r="F158" t="s">
        <v>40</v>
      </c>
      <c r="G158" t="s">
        <v>42</v>
      </c>
      <c r="H158" t="s">
        <v>43</v>
      </c>
      <c r="I158" t="s">
        <v>44</v>
      </c>
      <c r="J158" t="s">
        <v>45</v>
      </c>
      <c r="K158" t="s">
        <v>126</v>
      </c>
      <c r="L158" t="str">
        <f>VLOOKUP($K158,[1]Zipcodes_neighbourhood!$A$2:$C$27,2,FALSE)</f>
        <v>Edwards</v>
      </c>
      <c r="M158">
        <f>VLOOKUP($K158,[1]Zipcodes_neighbourhood!$A$2:$C$27,3,FALSE)</f>
        <v>50014</v>
      </c>
      <c r="N158" t="s">
        <v>47</v>
      </c>
      <c r="O158" t="s">
        <v>48</v>
      </c>
      <c r="P158" t="s">
        <v>83</v>
      </c>
      <c r="Q158">
        <v>5</v>
      </c>
      <c r="R158">
        <v>1941</v>
      </c>
      <c r="S158">
        <v>1960</v>
      </c>
      <c r="T158" t="s">
        <v>50</v>
      </c>
      <c r="U158" t="s">
        <v>51</v>
      </c>
      <c r="V158" t="s">
        <v>75</v>
      </c>
      <c r="W158" t="s">
        <v>55</v>
      </c>
      <c r="X158" t="s">
        <v>70</v>
      </c>
      <c r="Y158" t="s">
        <v>55</v>
      </c>
      <c r="Z158" t="s">
        <v>57</v>
      </c>
      <c r="AA158">
        <v>984</v>
      </c>
      <c r="AB158" t="str">
        <f t="shared" si="8"/>
        <v>0-1000</v>
      </c>
      <c r="AC158" t="s">
        <v>59</v>
      </c>
      <c r="AD158" t="s">
        <v>60</v>
      </c>
      <c r="AE158">
        <v>1604</v>
      </c>
      <c r="AF158">
        <f t="shared" si="9"/>
        <v>0</v>
      </c>
      <c r="AG158">
        <f t="shared" si="10"/>
        <v>1</v>
      </c>
      <c r="AH158">
        <v>3</v>
      </c>
      <c r="AI158">
        <v>1</v>
      </c>
      <c r="AJ158" t="s">
        <v>55</v>
      </c>
      <c r="AK158" t="str">
        <f t="shared" si="11"/>
        <v>1TA</v>
      </c>
      <c r="AL158">
        <v>6</v>
      </c>
      <c r="AM158">
        <v>0</v>
      </c>
      <c r="AN158" t="s">
        <v>41</v>
      </c>
      <c r="AO158" t="s">
        <v>78</v>
      </c>
      <c r="AP158" t="s">
        <v>58</v>
      </c>
      <c r="AQ158">
        <v>2</v>
      </c>
      <c r="AR158">
        <v>660</v>
      </c>
      <c r="AS158" t="s">
        <v>55</v>
      </c>
      <c r="AT158" t="s">
        <v>60</v>
      </c>
      <c r="AU158">
        <v>0</v>
      </c>
      <c r="AV158">
        <v>68</v>
      </c>
      <c r="AW158">
        <v>0</v>
      </c>
      <c r="AX158">
        <v>0</v>
      </c>
      <c r="AY158">
        <v>0</v>
      </c>
      <c r="AZ158" t="s">
        <v>41</v>
      </c>
      <c r="BA158">
        <v>7</v>
      </c>
      <c r="BB158">
        <v>2009</v>
      </c>
      <c r="BC158" t="s">
        <v>63</v>
      </c>
      <c r="BD158" t="s">
        <v>64</v>
      </c>
      <c r="BE158">
        <v>117000</v>
      </c>
    </row>
    <row r="159" spans="1:57" x14ac:dyDescent="0.3">
      <c r="A159">
        <v>932</v>
      </c>
      <c r="B159">
        <v>20</v>
      </c>
      <c r="C159" t="s">
        <v>221</v>
      </c>
      <c r="D159">
        <v>70</v>
      </c>
      <c r="E159">
        <v>9100</v>
      </c>
      <c r="F159" t="s">
        <v>40</v>
      </c>
      <c r="G159" t="s">
        <v>42</v>
      </c>
      <c r="H159" t="s">
        <v>43</v>
      </c>
      <c r="I159" t="s">
        <v>44</v>
      </c>
      <c r="J159" t="s">
        <v>45</v>
      </c>
      <c r="K159" t="s">
        <v>107</v>
      </c>
      <c r="L159" t="str">
        <f>VLOOKUP($K159,[1]Zipcodes_neighbourhood!$A$2:$C$27,2,FALSE)</f>
        <v>NorthAmes</v>
      </c>
      <c r="M159">
        <f>VLOOKUP($K159,[1]Zipcodes_neighbourhood!$A$2:$C$27,3,FALSE)</f>
        <v>50010</v>
      </c>
      <c r="N159" t="s">
        <v>47</v>
      </c>
      <c r="O159" t="s">
        <v>48</v>
      </c>
      <c r="P159" t="s">
        <v>68</v>
      </c>
      <c r="Q159">
        <v>5</v>
      </c>
      <c r="R159">
        <v>1965</v>
      </c>
      <c r="S159">
        <v>1965</v>
      </c>
      <c r="T159" t="s">
        <v>50</v>
      </c>
      <c r="U159" t="s">
        <v>51</v>
      </c>
      <c r="V159" t="s">
        <v>52</v>
      </c>
      <c r="W159" t="s">
        <v>55</v>
      </c>
      <c r="X159" t="s">
        <v>70</v>
      </c>
      <c r="Y159" t="s">
        <v>55</v>
      </c>
      <c r="Z159" t="s">
        <v>57</v>
      </c>
      <c r="AA159">
        <v>925</v>
      </c>
      <c r="AB159" t="str">
        <f t="shared" si="8"/>
        <v>0-1000</v>
      </c>
      <c r="AC159" t="s">
        <v>59</v>
      </c>
      <c r="AD159" t="s">
        <v>60</v>
      </c>
      <c r="AE159">
        <v>925</v>
      </c>
      <c r="AF159">
        <f t="shared" si="9"/>
        <v>0</v>
      </c>
      <c r="AG159">
        <f t="shared" si="10"/>
        <v>2.2999999999999998</v>
      </c>
      <c r="AH159">
        <v>2</v>
      </c>
      <c r="AI159">
        <v>1</v>
      </c>
      <c r="AJ159" t="s">
        <v>55</v>
      </c>
      <c r="AK159" t="str">
        <f t="shared" si="11"/>
        <v>1TA</v>
      </c>
      <c r="AL159">
        <v>5</v>
      </c>
      <c r="AM159">
        <v>0</v>
      </c>
      <c r="AN159" t="s">
        <v>41</v>
      </c>
      <c r="AO159" t="s">
        <v>78</v>
      </c>
      <c r="AP159" t="s">
        <v>58</v>
      </c>
      <c r="AQ159">
        <v>1</v>
      </c>
      <c r="AR159">
        <v>429</v>
      </c>
      <c r="AS159" t="s">
        <v>55</v>
      </c>
      <c r="AT159" t="s">
        <v>60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108</v>
      </c>
      <c r="BA159">
        <v>7</v>
      </c>
      <c r="BB159">
        <v>2009</v>
      </c>
      <c r="BC159" t="s">
        <v>63</v>
      </c>
      <c r="BD159" t="s">
        <v>64</v>
      </c>
      <c r="BE159">
        <v>117500</v>
      </c>
    </row>
    <row r="160" spans="1:57" x14ac:dyDescent="0.3">
      <c r="A160">
        <v>832</v>
      </c>
      <c r="B160">
        <v>160</v>
      </c>
      <c r="C160" t="s">
        <v>224</v>
      </c>
      <c r="D160">
        <v>30</v>
      </c>
      <c r="E160">
        <v>3180</v>
      </c>
      <c r="F160" t="s">
        <v>40</v>
      </c>
      <c r="G160" t="s">
        <v>42</v>
      </c>
      <c r="H160" t="s">
        <v>43</v>
      </c>
      <c r="I160" t="s">
        <v>44</v>
      </c>
      <c r="J160" t="s">
        <v>45</v>
      </c>
      <c r="K160" t="s">
        <v>87</v>
      </c>
      <c r="L160" t="str">
        <f>VLOOKUP($K160,[1]Zipcodes_neighbourhood!$A$2:$C$27,2,FALSE)</f>
        <v>Somerset</v>
      </c>
      <c r="M160">
        <f>VLOOKUP($K160,[1]Zipcodes_neighbourhood!$A$2:$C$27,3,FALSE)</f>
        <v>50010</v>
      </c>
      <c r="N160" t="s">
        <v>47</v>
      </c>
      <c r="O160" t="s">
        <v>122</v>
      </c>
      <c r="P160" t="s">
        <v>49</v>
      </c>
      <c r="Q160">
        <v>7</v>
      </c>
      <c r="R160">
        <v>2005</v>
      </c>
      <c r="S160">
        <v>2005</v>
      </c>
      <c r="T160" t="s">
        <v>50</v>
      </c>
      <c r="U160" t="s">
        <v>51</v>
      </c>
      <c r="V160" t="s">
        <v>69</v>
      </c>
      <c r="W160" t="s">
        <v>55</v>
      </c>
      <c r="X160" t="s">
        <v>56</v>
      </c>
      <c r="Y160" t="s">
        <v>54</v>
      </c>
      <c r="Z160" t="s">
        <v>57</v>
      </c>
      <c r="AA160">
        <v>600</v>
      </c>
      <c r="AB160" t="str">
        <f t="shared" si="8"/>
        <v>0-1000</v>
      </c>
      <c r="AC160" t="s">
        <v>59</v>
      </c>
      <c r="AD160" t="s">
        <v>60</v>
      </c>
      <c r="AE160">
        <v>1200</v>
      </c>
      <c r="AF160">
        <f t="shared" si="9"/>
        <v>0</v>
      </c>
      <c r="AG160">
        <f t="shared" si="10"/>
        <v>2.2999999999999998</v>
      </c>
      <c r="AH160">
        <v>2</v>
      </c>
      <c r="AI160">
        <v>1</v>
      </c>
      <c r="AJ160" t="s">
        <v>54</v>
      </c>
      <c r="AK160" t="str">
        <f t="shared" si="11"/>
        <v>1Gd</v>
      </c>
      <c r="AL160">
        <v>4</v>
      </c>
      <c r="AM160">
        <v>0</v>
      </c>
      <c r="AN160" t="s">
        <v>41</v>
      </c>
      <c r="AO160" t="s">
        <v>78</v>
      </c>
      <c r="AP160" t="s">
        <v>62</v>
      </c>
      <c r="AQ160">
        <v>2</v>
      </c>
      <c r="AR160">
        <v>480</v>
      </c>
      <c r="AS160" t="s">
        <v>55</v>
      </c>
      <c r="AT160" t="s">
        <v>60</v>
      </c>
      <c r="AU160">
        <v>0</v>
      </c>
      <c r="AV160">
        <v>166</v>
      </c>
      <c r="AW160">
        <v>0</v>
      </c>
      <c r="AX160">
        <v>0</v>
      </c>
      <c r="AY160">
        <v>0</v>
      </c>
      <c r="AZ160" t="s">
        <v>41</v>
      </c>
      <c r="BA160">
        <v>6</v>
      </c>
      <c r="BB160">
        <v>2006</v>
      </c>
      <c r="BC160" t="s">
        <v>63</v>
      </c>
      <c r="BD160" t="s">
        <v>64</v>
      </c>
      <c r="BE160">
        <v>151000</v>
      </c>
    </row>
    <row r="161" spans="1:57" x14ac:dyDescent="0.3">
      <c r="A161">
        <v>10</v>
      </c>
      <c r="B161">
        <v>190</v>
      </c>
      <c r="C161" t="s">
        <v>221</v>
      </c>
      <c r="D161">
        <v>50</v>
      </c>
      <c r="E161">
        <v>7420</v>
      </c>
      <c r="F161" t="s">
        <v>40</v>
      </c>
      <c r="G161" t="s">
        <v>42</v>
      </c>
      <c r="H161" t="s">
        <v>43</v>
      </c>
      <c r="I161" t="s">
        <v>44</v>
      </c>
      <c r="J161" t="s">
        <v>73</v>
      </c>
      <c r="K161" t="s">
        <v>95</v>
      </c>
      <c r="L161" t="str">
        <f>VLOOKUP($K161,[1]Zipcodes_neighbourhood!$A$2:$C$27,2,FALSE)</f>
        <v>Brookside</v>
      </c>
      <c r="M161">
        <f>VLOOKUP($K161,[1]Zipcodes_neighbourhood!$A$2:$C$27,3,FALSE)</f>
        <v>50613</v>
      </c>
      <c r="N161" t="s">
        <v>93</v>
      </c>
      <c r="O161" t="s">
        <v>96</v>
      </c>
      <c r="P161" t="s">
        <v>97</v>
      </c>
      <c r="Q161">
        <v>5</v>
      </c>
      <c r="R161">
        <v>1939</v>
      </c>
      <c r="S161">
        <v>1950</v>
      </c>
      <c r="T161" t="s">
        <v>50</v>
      </c>
      <c r="U161" t="s">
        <v>51</v>
      </c>
      <c r="V161" t="s">
        <v>69</v>
      </c>
      <c r="W161" t="s">
        <v>55</v>
      </c>
      <c r="X161" t="s">
        <v>77</v>
      </c>
      <c r="Y161" t="s">
        <v>55</v>
      </c>
      <c r="Z161" t="s">
        <v>57</v>
      </c>
      <c r="AA161">
        <v>991</v>
      </c>
      <c r="AB161" t="str">
        <f t="shared" si="8"/>
        <v>0-1000</v>
      </c>
      <c r="AC161" t="s">
        <v>59</v>
      </c>
      <c r="AD161" t="s">
        <v>60</v>
      </c>
      <c r="AE161">
        <v>1077</v>
      </c>
      <c r="AF161">
        <f t="shared" si="9"/>
        <v>1</v>
      </c>
      <c r="AG161">
        <f t="shared" si="10"/>
        <v>2.2999999999999998</v>
      </c>
      <c r="AH161">
        <v>2</v>
      </c>
      <c r="AI161">
        <v>2</v>
      </c>
      <c r="AJ161" t="s">
        <v>55</v>
      </c>
      <c r="AK161" t="str">
        <f t="shared" si="11"/>
        <v>2TA</v>
      </c>
      <c r="AL161">
        <v>5</v>
      </c>
      <c r="AM161">
        <v>2</v>
      </c>
      <c r="AN161" t="s">
        <v>55</v>
      </c>
      <c r="AO161" t="s">
        <v>61</v>
      </c>
      <c r="AP161" t="s">
        <v>62</v>
      </c>
      <c r="AQ161">
        <v>1</v>
      </c>
      <c r="AR161">
        <v>205</v>
      </c>
      <c r="AS161" t="s">
        <v>54</v>
      </c>
      <c r="AT161" t="s">
        <v>60</v>
      </c>
      <c r="AU161">
        <v>0</v>
      </c>
      <c r="AV161">
        <v>4</v>
      </c>
      <c r="AW161">
        <v>0</v>
      </c>
      <c r="AX161">
        <v>0</v>
      </c>
      <c r="AY161">
        <v>0</v>
      </c>
      <c r="AZ161" t="s">
        <v>41</v>
      </c>
      <c r="BA161">
        <v>1</v>
      </c>
      <c r="BB161">
        <v>2008</v>
      </c>
      <c r="BC161" t="s">
        <v>63</v>
      </c>
      <c r="BD161" t="s">
        <v>64</v>
      </c>
      <c r="BE161">
        <v>118000</v>
      </c>
    </row>
    <row r="162" spans="1:57" x14ac:dyDescent="0.3">
      <c r="A162">
        <v>442</v>
      </c>
      <c r="B162">
        <v>90</v>
      </c>
      <c r="C162" t="s">
        <v>221</v>
      </c>
      <c r="D162">
        <v>92</v>
      </c>
      <c r="E162">
        <v>12108</v>
      </c>
      <c r="F162" t="s">
        <v>40</v>
      </c>
      <c r="G162" t="s">
        <v>42</v>
      </c>
      <c r="H162" t="s">
        <v>43</v>
      </c>
      <c r="I162" t="s">
        <v>44</v>
      </c>
      <c r="J162" t="s">
        <v>45</v>
      </c>
      <c r="K162" t="s">
        <v>126</v>
      </c>
      <c r="L162" t="str">
        <f>VLOOKUP($K162,[1]Zipcodes_neighbourhood!$A$2:$C$27,2,FALSE)</f>
        <v>Edwards</v>
      </c>
      <c r="M162">
        <f>VLOOKUP($K162,[1]Zipcodes_neighbourhood!$A$2:$C$27,3,FALSE)</f>
        <v>50014</v>
      </c>
      <c r="N162" t="s">
        <v>47</v>
      </c>
      <c r="O162" t="s">
        <v>111</v>
      </c>
      <c r="P162" t="s">
        <v>68</v>
      </c>
      <c r="Q162">
        <v>4</v>
      </c>
      <c r="R162">
        <v>1955</v>
      </c>
      <c r="S162">
        <v>1955</v>
      </c>
      <c r="T162" t="s">
        <v>50</v>
      </c>
      <c r="U162" t="s">
        <v>51</v>
      </c>
      <c r="V162" t="s">
        <v>52</v>
      </c>
      <c r="W162" t="s">
        <v>55</v>
      </c>
      <c r="X162" t="s">
        <v>70</v>
      </c>
      <c r="Y162" t="s">
        <v>55</v>
      </c>
      <c r="Z162" t="s">
        <v>57</v>
      </c>
      <c r="AA162">
        <v>1440</v>
      </c>
      <c r="AB162" t="str">
        <f t="shared" si="8"/>
        <v>1001-2000</v>
      </c>
      <c r="AC162" t="s">
        <v>55</v>
      </c>
      <c r="AD162" t="s">
        <v>120</v>
      </c>
      <c r="AE162">
        <v>1440</v>
      </c>
      <c r="AF162">
        <f t="shared" si="9"/>
        <v>0</v>
      </c>
      <c r="AG162">
        <f t="shared" si="10"/>
        <v>2</v>
      </c>
      <c r="AH162">
        <v>4</v>
      </c>
      <c r="AI162">
        <v>2</v>
      </c>
      <c r="AJ162" t="s">
        <v>94</v>
      </c>
      <c r="AK162" t="str">
        <f t="shared" si="11"/>
        <v>2Fa</v>
      </c>
      <c r="AL162">
        <v>8</v>
      </c>
      <c r="AM162">
        <v>0</v>
      </c>
      <c r="AN162" t="s">
        <v>41</v>
      </c>
      <c r="AO162" t="s">
        <v>41</v>
      </c>
      <c r="AP162" t="s">
        <v>41</v>
      </c>
      <c r="AQ162">
        <v>0</v>
      </c>
      <c r="AR162">
        <v>0</v>
      </c>
      <c r="AS162" t="s">
        <v>41</v>
      </c>
      <c r="AT162" t="s">
        <v>60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41</v>
      </c>
      <c r="BA162">
        <v>9</v>
      </c>
      <c r="BB162">
        <v>2008</v>
      </c>
      <c r="BC162" t="s">
        <v>63</v>
      </c>
      <c r="BD162" t="s">
        <v>64</v>
      </c>
      <c r="BE162">
        <v>118000</v>
      </c>
    </row>
    <row r="163" spans="1:57" x14ac:dyDescent="0.3">
      <c r="A163">
        <v>805</v>
      </c>
      <c r="B163">
        <v>20</v>
      </c>
      <c r="C163" t="s">
        <v>221</v>
      </c>
      <c r="D163">
        <v>75</v>
      </c>
      <c r="E163">
        <v>9000</v>
      </c>
      <c r="F163" t="s">
        <v>40</v>
      </c>
      <c r="G163" t="s">
        <v>42</v>
      </c>
      <c r="H163" t="s">
        <v>43</v>
      </c>
      <c r="I163" t="s">
        <v>44</v>
      </c>
      <c r="J163" t="s">
        <v>45</v>
      </c>
      <c r="K163" t="s">
        <v>107</v>
      </c>
      <c r="L163" t="str">
        <f>VLOOKUP($K163,[1]Zipcodes_neighbourhood!$A$2:$C$27,2,FALSE)</f>
        <v>NorthAmes</v>
      </c>
      <c r="M163">
        <f>VLOOKUP($K163,[1]Zipcodes_neighbourhood!$A$2:$C$27,3,FALSE)</f>
        <v>50010</v>
      </c>
      <c r="N163" t="s">
        <v>47</v>
      </c>
      <c r="O163" t="s">
        <v>48</v>
      </c>
      <c r="P163" t="s">
        <v>68</v>
      </c>
      <c r="Q163">
        <v>5</v>
      </c>
      <c r="R163">
        <v>1954</v>
      </c>
      <c r="S163">
        <v>1954</v>
      </c>
      <c r="T163" t="s">
        <v>50</v>
      </c>
      <c r="U163" t="s">
        <v>51</v>
      </c>
      <c r="V163" t="s">
        <v>75</v>
      </c>
      <c r="W163" t="s">
        <v>55</v>
      </c>
      <c r="X163" t="s">
        <v>70</v>
      </c>
      <c r="Y163" t="s">
        <v>55</v>
      </c>
      <c r="Z163" t="s">
        <v>57</v>
      </c>
      <c r="AA163">
        <v>936</v>
      </c>
      <c r="AB163" t="str">
        <f t="shared" si="8"/>
        <v>0-1000</v>
      </c>
      <c r="AC163" t="s">
        <v>55</v>
      </c>
      <c r="AD163" t="s">
        <v>60</v>
      </c>
      <c r="AE163">
        <v>1128</v>
      </c>
      <c r="AF163">
        <f t="shared" si="9"/>
        <v>1</v>
      </c>
      <c r="AG163">
        <f t="shared" si="10"/>
        <v>2.2999999999999998</v>
      </c>
      <c r="AH163">
        <v>2</v>
      </c>
      <c r="AI163">
        <v>1</v>
      </c>
      <c r="AJ163" t="s">
        <v>55</v>
      </c>
      <c r="AK163" t="str">
        <f t="shared" si="11"/>
        <v>1TA</v>
      </c>
      <c r="AL163">
        <v>5</v>
      </c>
      <c r="AM163">
        <v>0</v>
      </c>
      <c r="AN163" t="s">
        <v>41</v>
      </c>
      <c r="AO163" t="s">
        <v>61</v>
      </c>
      <c r="AP163" t="s">
        <v>58</v>
      </c>
      <c r="AQ163">
        <v>1</v>
      </c>
      <c r="AR163">
        <v>286</v>
      </c>
      <c r="AS163" t="s">
        <v>55</v>
      </c>
      <c r="AT163" t="s">
        <v>60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108</v>
      </c>
      <c r="BA163">
        <v>6</v>
      </c>
      <c r="BB163">
        <v>2006</v>
      </c>
      <c r="BC163" t="s">
        <v>63</v>
      </c>
      <c r="BD163" t="s">
        <v>154</v>
      </c>
      <c r="BE163">
        <v>118000</v>
      </c>
    </row>
    <row r="164" spans="1:57" x14ac:dyDescent="0.3">
      <c r="A164">
        <v>1124</v>
      </c>
      <c r="B164">
        <v>20</v>
      </c>
      <c r="C164" t="s">
        <v>221</v>
      </c>
      <c r="D164">
        <v>50</v>
      </c>
      <c r="E164">
        <v>9405</v>
      </c>
      <c r="F164" t="s">
        <v>40</v>
      </c>
      <c r="G164" t="s">
        <v>42</v>
      </c>
      <c r="H164" t="s">
        <v>43</v>
      </c>
      <c r="I164" t="s">
        <v>44</v>
      </c>
      <c r="J164" t="s">
        <v>45</v>
      </c>
      <c r="K164" t="s">
        <v>126</v>
      </c>
      <c r="L164" t="str">
        <f>VLOOKUP($K164,[1]Zipcodes_neighbourhood!$A$2:$C$27,2,FALSE)</f>
        <v>Edwards</v>
      </c>
      <c r="M164">
        <f>VLOOKUP($K164,[1]Zipcodes_neighbourhood!$A$2:$C$27,3,FALSE)</f>
        <v>50014</v>
      </c>
      <c r="N164" t="s">
        <v>47</v>
      </c>
      <c r="O164" t="s">
        <v>48</v>
      </c>
      <c r="P164" t="s">
        <v>68</v>
      </c>
      <c r="Q164">
        <v>5</v>
      </c>
      <c r="R164">
        <v>1947</v>
      </c>
      <c r="S164">
        <v>2008</v>
      </c>
      <c r="T164" t="s">
        <v>99</v>
      </c>
      <c r="U164" t="s">
        <v>51</v>
      </c>
      <c r="V164" t="s">
        <v>52</v>
      </c>
      <c r="W164" t="s">
        <v>55</v>
      </c>
      <c r="X164" t="s">
        <v>70</v>
      </c>
      <c r="Y164" t="s">
        <v>55</v>
      </c>
      <c r="Z164" t="s">
        <v>57</v>
      </c>
      <c r="AA164">
        <v>698</v>
      </c>
      <c r="AB164" t="str">
        <f t="shared" si="8"/>
        <v>0-1000</v>
      </c>
      <c r="AC164" t="s">
        <v>59</v>
      </c>
      <c r="AD164" t="s">
        <v>60</v>
      </c>
      <c r="AE164">
        <v>698</v>
      </c>
      <c r="AF164">
        <f t="shared" si="9"/>
        <v>0</v>
      </c>
      <c r="AG164">
        <f t="shared" si="10"/>
        <v>2</v>
      </c>
      <c r="AH164">
        <v>2</v>
      </c>
      <c r="AI164">
        <v>1</v>
      </c>
      <c r="AJ164" t="s">
        <v>55</v>
      </c>
      <c r="AK164" t="str">
        <f t="shared" si="11"/>
        <v>1TA</v>
      </c>
      <c r="AL164">
        <v>4</v>
      </c>
      <c r="AM164">
        <v>0</v>
      </c>
      <c r="AN164" t="s">
        <v>41</v>
      </c>
      <c r="AO164" t="s">
        <v>41</v>
      </c>
      <c r="AP164" t="s">
        <v>41</v>
      </c>
      <c r="AQ164">
        <v>0</v>
      </c>
      <c r="AR164">
        <v>0</v>
      </c>
      <c r="AS164" t="s">
        <v>41</v>
      </c>
      <c r="AT164" t="s">
        <v>60</v>
      </c>
      <c r="AU164">
        <v>0</v>
      </c>
      <c r="AV164">
        <v>200</v>
      </c>
      <c r="AW164">
        <v>0</v>
      </c>
      <c r="AX164">
        <v>0</v>
      </c>
      <c r="AY164">
        <v>0</v>
      </c>
      <c r="AZ164" t="s">
        <v>41</v>
      </c>
      <c r="BA164">
        <v>6</v>
      </c>
      <c r="BB164">
        <v>2009</v>
      </c>
      <c r="BC164" t="s">
        <v>63</v>
      </c>
      <c r="BD164" t="s">
        <v>64</v>
      </c>
      <c r="BE164">
        <v>118000</v>
      </c>
    </row>
    <row r="165" spans="1:57" x14ac:dyDescent="0.3">
      <c r="A165">
        <v>576</v>
      </c>
      <c r="B165">
        <v>50</v>
      </c>
      <c r="C165" t="s">
        <v>221</v>
      </c>
      <c r="D165">
        <v>80</v>
      </c>
      <c r="E165">
        <v>8480</v>
      </c>
      <c r="F165" t="s">
        <v>40</v>
      </c>
      <c r="G165" t="s">
        <v>42</v>
      </c>
      <c r="H165" t="s">
        <v>43</v>
      </c>
      <c r="I165" t="s">
        <v>44</v>
      </c>
      <c r="J165" t="s">
        <v>45</v>
      </c>
      <c r="K165" t="s">
        <v>107</v>
      </c>
      <c r="L165" t="str">
        <f>VLOOKUP($K165,[1]Zipcodes_neighbourhood!$A$2:$C$27,2,FALSE)</f>
        <v>NorthAmes</v>
      </c>
      <c r="M165">
        <f>VLOOKUP($K165,[1]Zipcodes_neighbourhood!$A$2:$C$27,3,FALSE)</f>
        <v>50010</v>
      </c>
      <c r="N165" t="s">
        <v>47</v>
      </c>
      <c r="O165" t="s">
        <v>48</v>
      </c>
      <c r="P165" t="s">
        <v>83</v>
      </c>
      <c r="Q165">
        <v>5</v>
      </c>
      <c r="R165">
        <v>1947</v>
      </c>
      <c r="S165">
        <v>1950</v>
      </c>
      <c r="T165" t="s">
        <v>50</v>
      </c>
      <c r="U165" t="s">
        <v>51</v>
      </c>
      <c r="V165" t="s">
        <v>69</v>
      </c>
      <c r="W165" t="s">
        <v>55</v>
      </c>
      <c r="X165" t="s">
        <v>70</v>
      </c>
      <c r="Y165" t="s">
        <v>55</v>
      </c>
      <c r="Z165" t="s">
        <v>57</v>
      </c>
      <c r="AA165">
        <v>832</v>
      </c>
      <c r="AB165" t="str">
        <f t="shared" si="8"/>
        <v>0-1000</v>
      </c>
      <c r="AC165" t="s">
        <v>55</v>
      </c>
      <c r="AD165" t="s">
        <v>60</v>
      </c>
      <c r="AE165">
        <v>1216</v>
      </c>
      <c r="AF165">
        <f t="shared" si="9"/>
        <v>0</v>
      </c>
      <c r="AG165">
        <f t="shared" si="10"/>
        <v>1</v>
      </c>
      <c r="AH165">
        <v>2</v>
      </c>
      <c r="AI165">
        <v>1</v>
      </c>
      <c r="AJ165" t="s">
        <v>55</v>
      </c>
      <c r="AK165" t="str">
        <f t="shared" si="11"/>
        <v>1TA</v>
      </c>
      <c r="AL165">
        <v>6</v>
      </c>
      <c r="AM165">
        <v>0</v>
      </c>
      <c r="AN165" t="s">
        <v>41</v>
      </c>
      <c r="AO165" t="s">
        <v>78</v>
      </c>
      <c r="AP165" t="s">
        <v>58</v>
      </c>
      <c r="AQ165">
        <v>1</v>
      </c>
      <c r="AR165">
        <v>336</v>
      </c>
      <c r="AS165" t="s">
        <v>55</v>
      </c>
      <c r="AT165" t="s">
        <v>60</v>
      </c>
      <c r="AU165">
        <v>158</v>
      </c>
      <c r="AV165">
        <v>0</v>
      </c>
      <c r="AW165">
        <v>102</v>
      </c>
      <c r="AX165">
        <v>0</v>
      </c>
      <c r="AY165">
        <v>0</v>
      </c>
      <c r="AZ165" t="s">
        <v>41</v>
      </c>
      <c r="BA165">
        <v>10</v>
      </c>
      <c r="BB165">
        <v>2008</v>
      </c>
      <c r="BC165" t="s">
        <v>116</v>
      </c>
      <c r="BD165" t="s">
        <v>79</v>
      </c>
      <c r="BE165">
        <v>118500</v>
      </c>
    </row>
    <row r="166" spans="1:57" x14ac:dyDescent="0.3">
      <c r="A166">
        <v>165</v>
      </c>
      <c r="B166">
        <v>40</v>
      </c>
      <c r="C166" t="s">
        <v>222</v>
      </c>
      <c r="D166">
        <v>40</v>
      </c>
      <c r="E166">
        <v>5400</v>
      </c>
      <c r="F166" t="s">
        <v>40</v>
      </c>
      <c r="G166" t="s">
        <v>42</v>
      </c>
      <c r="H166" t="s">
        <v>43</v>
      </c>
      <c r="I166" t="s">
        <v>44</v>
      </c>
      <c r="J166" t="s">
        <v>73</v>
      </c>
      <c r="K166" t="s">
        <v>92</v>
      </c>
      <c r="L166" t="str">
        <f>VLOOKUP($K166,[1]Zipcodes_neighbourhood!$A$2:$C$27,2,FALSE)</f>
        <v>Old Town</v>
      </c>
      <c r="M166">
        <f>VLOOKUP($K166,[1]Zipcodes_neighbourhood!$A$2:$C$27,3,FALSE)</f>
        <v>51351</v>
      </c>
      <c r="N166" t="s">
        <v>47</v>
      </c>
      <c r="O166" t="s">
        <v>48</v>
      </c>
      <c r="P166" t="s">
        <v>68</v>
      </c>
      <c r="Q166">
        <v>6</v>
      </c>
      <c r="R166">
        <v>1926</v>
      </c>
      <c r="S166">
        <v>2004</v>
      </c>
      <c r="T166" t="s">
        <v>50</v>
      </c>
      <c r="U166" t="s">
        <v>51</v>
      </c>
      <c r="V166" t="s">
        <v>69</v>
      </c>
      <c r="W166" t="s">
        <v>55</v>
      </c>
      <c r="X166" t="s">
        <v>77</v>
      </c>
      <c r="Y166" t="s">
        <v>55</v>
      </c>
      <c r="Z166" t="s">
        <v>72</v>
      </c>
      <c r="AA166">
        <v>1149</v>
      </c>
      <c r="AB166" t="str">
        <f t="shared" si="8"/>
        <v>1001-2000</v>
      </c>
      <c r="AC166" t="s">
        <v>54</v>
      </c>
      <c r="AD166" t="s">
        <v>60</v>
      </c>
      <c r="AE166">
        <v>1616</v>
      </c>
      <c r="AF166">
        <f t="shared" si="9"/>
        <v>0</v>
      </c>
      <c r="AG166">
        <f t="shared" si="10"/>
        <v>2</v>
      </c>
      <c r="AH166">
        <v>3</v>
      </c>
      <c r="AI166">
        <v>1</v>
      </c>
      <c r="AJ166" t="s">
        <v>54</v>
      </c>
      <c r="AK166" t="str">
        <f t="shared" si="11"/>
        <v>1Gd</v>
      </c>
      <c r="AL166">
        <v>5</v>
      </c>
      <c r="AM166">
        <v>0</v>
      </c>
      <c r="AN166" t="s">
        <v>41</v>
      </c>
      <c r="AO166" t="s">
        <v>78</v>
      </c>
      <c r="AP166" t="s">
        <v>58</v>
      </c>
      <c r="AQ166">
        <v>1</v>
      </c>
      <c r="AR166">
        <v>216</v>
      </c>
      <c r="AS166" t="s">
        <v>55</v>
      </c>
      <c r="AT166" t="s">
        <v>60</v>
      </c>
      <c r="AU166">
        <v>0</v>
      </c>
      <c r="AV166">
        <v>0</v>
      </c>
      <c r="AW166">
        <v>183</v>
      </c>
      <c r="AX166">
        <v>0</v>
      </c>
      <c r="AY166">
        <v>0</v>
      </c>
      <c r="AZ166" t="s">
        <v>41</v>
      </c>
      <c r="BA166">
        <v>10</v>
      </c>
      <c r="BB166">
        <v>2007</v>
      </c>
      <c r="BC166" t="s">
        <v>63</v>
      </c>
      <c r="BD166" t="s">
        <v>64</v>
      </c>
      <c r="BE166">
        <v>152000</v>
      </c>
    </row>
    <row r="167" spans="1:57" x14ac:dyDescent="0.3">
      <c r="A167">
        <v>583</v>
      </c>
      <c r="B167">
        <v>90</v>
      </c>
      <c r="C167" t="s">
        <v>221</v>
      </c>
      <c r="D167">
        <v>81</v>
      </c>
      <c r="E167">
        <v>11841</v>
      </c>
      <c r="F167" t="s">
        <v>117</v>
      </c>
      <c r="G167" t="s">
        <v>42</v>
      </c>
      <c r="H167" t="s">
        <v>43</v>
      </c>
      <c r="I167" t="s">
        <v>44</v>
      </c>
      <c r="J167" t="s">
        <v>45</v>
      </c>
      <c r="K167" t="s">
        <v>126</v>
      </c>
      <c r="L167" t="str">
        <f>VLOOKUP($K167,[1]Zipcodes_neighbourhood!$A$2:$C$27,2,FALSE)</f>
        <v>Edwards</v>
      </c>
      <c r="M167">
        <f>VLOOKUP($K167,[1]Zipcodes_neighbourhood!$A$2:$C$27,3,FALSE)</f>
        <v>50014</v>
      </c>
      <c r="N167" t="s">
        <v>47</v>
      </c>
      <c r="O167" t="s">
        <v>111</v>
      </c>
      <c r="P167" t="s">
        <v>131</v>
      </c>
      <c r="Q167">
        <v>6</v>
      </c>
      <c r="R167">
        <v>1990</v>
      </c>
      <c r="S167">
        <v>1990</v>
      </c>
      <c r="T167" t="s">
        <v>50</v>
      </c>
      <c r="U167" t="s">
        <v>51</v>
      </c>
      <c r="V167" t="s">
        <v>91</v>
      </c>
      <c r="W167" t="s">
        <v>55</v>
      </c>
      <c r="X167" t="s">
        <v>70</v>
      </c>
      <c r="Y167" t="s">
        <v>54</v>
      </c>
      <c r="Z167" t="s">
        <v>81</v>
      </c>
      <c r="AA167">
        <v>816</v>
      </c>
      <c r="AB167" t="str">
        <f t="shared" si="8"/>
        <v>0-1000</v>
      </c>
      <c r="AC167" t="s">
        <v>55</v>
      </c>
      <c r="AD167" t="s">
        <v>60</v>
      </c>
      <c r="AE167">
        <v>816</v>
      </c>
      <c r="AF167">
        <f t="shared" si="9"/>
        <v>1</v>
      </c>
      <c r="AG167">
        <f t="shared" si="10"/>
        <v>2</v>
      </c>
      <c r="AH167">
        <v>3</v>
      </c>
      <c r="AI167">
        <v>1</v>
      </c>
      <c r="AJ167" t="s">
        <v>55</v>
      </c>
      <c r="AK167" t="str">
        <f t="shared" si="11"/>
        <v>1TA</v>
      </c>
      <c r="AL167">
        <v>5</v>
      </c>
      <c r="AM167">
        <v>0</v>
      </c>
      <c r="AN167" t="s">
        <v>41</v>
      </c>
      <c r="AO167" t="s">
        <v>41</v>
      </c>
      <c r="AP167" t="s">
        <v>41</v>
      </c>
      <c r="AQ167">
        <v>0</v>
      </c>
      <c r="AR167">
        <v>0</v>
      </c>
      <c r="AS167" t="s">
        <v>41</v>
      </c>
      <c r="AT167" t="s">
        <v>60</v>
      </c>
      <c r="AU167">
        <v>0</v>
      </c>
      <c r="AV167">
        <v>32</v>
      </c>
      <c r="AW167">
        <v>0</v>
      </c>
      <c r="AX167">
        <v>0</v>
      </c>
      <c r="AY167">
        <v>0</v>
      </c>
      <c r="AZ167" t="s">
        <v>41</v>
      </c>
      <c r="BA167">
        <v>5</v>
      </c>
      <c r="BB167">
        <v>2007</v>
      </c>
      <c r="BC167" t="s">
        <v>63</v>
      </c>
      <c r="BD167" t="s">
        <v>64</v>
      </c>
      <c r="BE167">
        <v>118500</v>
      </c>
    </row>
    <row r="168" spans="1:57" x14ac:dyDescent="0.3">
      <c r="A168">
        <v>610</v>
      </c>
      <c r="B168">
        <v>20</v>
      </c>
      <c r="C168" t="s">
        <v>221</v>
      </c>
      <c r="D168">
        <v>61</v>
      </c>
      <c r="E168">
        <v>7943</v>
      </c>
      <c r="F168" t="s">
        <v>40</v>
      </c>
      <c r="G168" t="s">
        <v>42</v>
      </c>
      <c r="H168" t="s">
        <v>43</v>
      </c>
      <c r="I168" t="s">
        <v>44</v>
      </c>
      <c r="J168" t="s">
        <v>45</v>
      </c>
      <c r="K168" t="s">
        <v>98</v>
      </c>
      <c r="L168" t="str">
        <f>VLOOKUP($K168,[1]Zipcodes_neighbourhood!$A$2:$C$27,2,FALSE)</f>
        <v>Sawyer</v>
      </c>
      <c r="M168">
        <f>VLOOKUP($K168,[1]Zipcodes_neighbourhood!$A$2:$C$27,3,FALSE)</f>
        <v>52627</v>
      </c>
      <c r="N168" t="s">
        <v>67</v>
      </c>
      <c r="O168" t="s">
        <v>48</v>
      </c>
      <c r="P168" t="s">
        <v>68</v>
      </c>
      <c r="Q168">
        <v>4</v>
      </c>
      <c r="R168">
        <v>1961</v>
      </c>
      <c r="S168">
        <v>1961</v>
      </c>
      <c r="T168" t="s">
        <v>50</v>
      </c>
      <c r="U168" t="s">
        <v>51</v>
      </c>
      <c r="V168" t="s">
        <v>52</v>
      </c>
      <c r="W168" t="s">
        <v>55</v>
      </c>
      <c r="X168" t="s">
        <v>70</v>
      </c>
      <c r="Y168" t="s">
        <v>55</v>
      </c>
      <c r="Z168" t="s">
        <v>72</v>
      </c>
      <c r="AA168">
        <v>1029</v>
      </c>
      <c r="AB168" t="str">
        <f t="shared" si="8"/>
        <v>1001-2000</v>
      </c>
      <c r="AC168" t="s">
        <v>54</v>
      </c>
      <c r="AD168" t="s">
        <v>60</v>
      </c>
      <c r="AE168">
        <v>1029</v>
      </c>
      <c r="AF168">
        <f t="shared" si="9"/>
        <v>1</v>
      </c>
      <c r="AG168">
        <f t="shared" si="10"/>
        <v>1</v>
      </c>
      <c r="AH168">
        <v>3</v>
      </c>
      <c r="AI168">
        <v>1</v>
      </c>
      <c r="AJ168" t="s">
        <v>55</v>
      </c>
      <c r="AK168" t="str">
        <f t="shared" si="11"/>
        <v>1TA</v>
      </c>
      <c r="AL168">
        <v>5</v>
      </c>
      <c r="AM168">
        <v>0</v>
      </c>
      <c r="AN168" t="s">
        <v>41</v>
      </c>
      <c r="AO168" t="s">
        <v>61</v>
      </c>
      <c r="AP168" t="s">
        <v>58</v>
      </c>
      <c r="AQ168">
        <v>1</v>
      </c>
      <c r="AR168">
        <v>261</v>
      </c>
      <c r="AS168" t="s">
        <v>55</v>
      </c>
      <c r="AT168" t="s">
        <v>60</v>
      </c>
      <c r="AU168">
        <v>64</v>
      </c>
      <c r="AV168">
        <v>0</v>
      </c>
      <c r="AW168">
        <v>39</v>
      </c>
      <c r="AX168">
        <v>0</v>
      </c>
      <c r="AY168">
        <v>0</v>
      </c>
      <c r="AZ168" t="s">
        <v>41</v>
      </c>
      <c r="BA168">
        <v>4</v>
      </c>
      <c r="BB168">
        <v>2007</v>
      </c>
      <c r="BC168" t="s">
        <v>63</v>
      </c>
      <c r="BD168" t="s">
        <v>64</v>
      </c>
      <c r="BE168">
        <v>118500</v>
      </c>
    </row>
    <row r="169" spans="1:57" x14ac:dyDescent="0.3">
      <c r="A169">
        <v>884</v>
      </c>
      <c r="B169">
        <v>75</v>
      </c>
      <c r="C169" t="s">
        <v>221</v>
      </c>
      <c r="D169">
        <v>60</v>
      </c>
      <c r="E169">
        <v>6204</v>
      </c>
      <c r="F169" t="s">
        <v>40</v>
      </c>
      <c r="G169" t="s">
        <v>42</v>
      </c>
      <c r="H169" t="s">
        <v>118</v>
      </c>
      <c r="I169" t="s">
        <v>44</v>
      </c>
      <c r="J169" t="s">
        <v>45</v>
      </c>
      <c r="K169" t="s">
        <v>164</v>
      </c>
      <c r="L169" t="str">
        <f>VLOOKUP($K169,[1]Zipcodes_neighbourhood!$A$2:$C$27,2,FALSE)</f>
        <v>South&amp;West of Iowa State University</v>
      </c>
      <c r="M169">
        <f>VLOOKUP($K169,[1]Zipcodes_neighbourhood!$A$2:$C$27,3,FALSE)</f>
        <v>50011</v>
      </c>
      <c r="N169" t="s">
        <v>47</v>
      </c>
      <c r="O169" t="s">
        <v>48</v>
      </c>
      <c r="P169" t="s">
        <v>157</v>
      </c>
      <c r="Q169">
        <v>4</v>
      </c>
      <c r="R169">
        <v>1912</v>
      </c>
      <c r="S169">
        <v>1950</v>
      </c>
      <c r="T169" t="s">
        <v>50</v>
      </c>
      <c r="U169" t="s">
        <v>51</v>
      </c>
      <c r="V169" t="s">
        <v>75</v>
      </c>
      <c r="W169" t="s">
        <v>54</v>
      </c>
      <c r="X169" t="s">
        <v>56</v>
      </c>
      <c r="Y169" t="s">
        <v>55</v>
      </c>
      <c r="Z169" t="s">
        <v>57</v>
      </c>
      <c r="AA169">
        <v>795</v>
      </c>
      <c r="AB169" t="str">
        <f t="shared" si="8"/>
        <v>0-1000</v>
      </c>
      <c r="AC169" t="s">
        <v>55</v>
      </c>
      <c r="AD169" t="s">
        <v>120</v>
      </c>
      <c r="AE169">
        <v>2230</v>
      </c>
      <c r="AF169">
        <f t="shared" si="9"/>
        <v>1</v>
      </c>
      <c r="AG169">
        <f t="shared" si="10"/>
        <v>1.3</v>
      </c>
      <c r="AH169">
        <v>5</v>
      </c>
      <c r="AI169">
        <v>1</v>
      </c>
      <c r="AJ169" t="s">
        <v>55</v>
      </c>
      <c r="AK169" t="str">
        <f t="shared" si="11"/>
        <v>1TA</v>
      </c>
      <c r="AL169">
        <v>10</v>
      </c>
      <c r="AM169">
        <v>0</v>
      </c>
      <c r="AN169" t="s">
        <v>41</v>
      </c>
      <c r="AO169" t="s">
        <v>78</v>
      </c>
      <c r="AP169" t="s">
        <v>58</v>
      </c>
      <c r="AQ169">
        <v>1</v>
      </c>
      <c r="AR169">
        <v>440</v>
      </c>
      <c r="AS169" t="s">
        <v>55</v>
      </c>
      <c r="AT169" t="s">
        <v>60</v>
      </c>
      <c r="AU169">
        <v>0</v>
      </c>
      <c r="AV169">
        <v>188</v>
      </c>
      <c r="AW169">
        <v>0</v>
      </c>
      <c r="AX169">
        <v>0</v>
      </c>
      <c r="AY169">
        <v>0</v>
      </c>
      <c r="AZ169" t="s">
        <v>41</v>
      </c>
      <c r="BA169">
        <v>3</v>
      </c>
      <c r="BB169">
        <v>2006</v>
      </c>
      <c r="BC169" t="s">
        <v>63</v>
      </c>
      <c r="BD169" t="s">
        <v>64</v>
      </c>
      <c r="BE169">
        <v>118500</v>
      </c>
    </row>
    <row r="170" spans="1:57" x14ac:dyDescent="0.3">
      <c r="A170">
        <v>895</v>
      </c>
      <c r="B170">
        <v>90</v>
      </c>
      <c r="C170" t="s">
        <v>221</v>
      </c>
      <c r="D170">
        <v>64</v>
      </c>
      <c r="E170">
        <v>7018</v>
      </c>
      <c r="F170" t="s">
        <v>40</v>
      </c>
      <c r="G170" t="s">
        <v>42</v>
      </c>
      <c r="H170" t="s">
        <v>118</v>
      </c>
      <c r="I170" t="s">
        <v>44</v>
      </c>
      <c r="J170" t="s">
        <v>45</v>
      </c>
      <c r="K170" t="s">
        <v>114</v>
      </c>
      <c r="L170" t="str">
        <f>VLOOKUP($K170,[1]Zipcodes_neighbourhood!$A$2:$C$27,2,FALSE)</f>
        <v>Sawyer West</v>
      </c>
      <c r="M170">
        <f>VLOOKUP($K170,[1]Zipcodes_neighbourhood!$A$2:$C$27,3,FALSE)</f>
        <v>50014</v>
      </c>
      <c r="N170" t="s">
        <v>47</v>
      </c>
      <c r="O170" t="s">
        <v>111</v>
      </c>
      <c r="P170" t="s">
        <v>68</v>
      </c>
      <c r="Q170">
        <v>5</v>
      </c>
      <c r="R170">
        <v>1979</v>
      </c>
      <c r="S170">
        <v>1979</v>
      </c>
      <c r="T170" t="s">
        <v>50</v>
      </c>
      <c r="U170" t="s">
        <v>51</v>
      </c>
      <c r="V170" t="s">
        <v>106</v>
      </c>
      <c r="W170" t="s">
        <v>55</v>
      </c>
      <c r="X170" t="s">
        <v>112</v>
      </c>
      <c r="Y170" t="s">
        <v>41</v>
      </c>
      <c r="Z170" t="s">
        <v>41</v>
      </c>
      <c r="AA170">
        <v>0</v>
      </c>
      <c r="AB170" t="str">
        <f t="shared" si="8"/>
        <v>0-1000</v>
      </c>
      <c r="AC170" t="s">
        <v>55</v>
      </c>
      <c r="AD170" t="s">
        <v>60</v>
      </c>
      <c r="AE170">
        <v>1535</v>
      </c>
      <c r="AF170">
        <f t="shared" si="9"/>
        <v>0</v>
      </c>
      <c r="AG170">
        <f t="shared" si="10"/>
        <v>2.2999999999999998</v>
      </c>
      <c r="AH170">
        <v>4</v>
      </c>
      <c r="AI170">
        <v>2</v>
      </c>
      <c r="AJ170" t="s">
        <v>55</v>
      </c>
      <c r="AK170" t="str">
        <f t="shared" si="11"/>
        <v>2TA</v>
      </c>
      <c r="AL170">
        <v>8</v>
      </c>
      <c r="AM170">
        <v>0</v>
      </c>
      <c r="AN170" t="s">
        <v>41</v>
      </c>
      <c r="AO170" t="s">
        <v>61</v>
      </c>
      <c r="AP170" t="s">
        <v>58</v>
      </c>
      <c r="AQ170">
        <v>2</v>
      </c>
      <c r="AR170">
        <v>400</v>
      </c>
      <c r="AS170" t="s">
        <v>55</v>
      </c>
      <c r="AT170" t="s">
        <v>60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41</v>
      </c>
      <c r="BA170">
        <v>6</v>
      </c>
      <c r="BB170">
        <v>2009</v>
      </c>
      <c r="BC170" t="s">
        <v>63</v>
      </c>
      <c r="BD170" t="s">
        <v>146</v>
      </c>
      <c r="BE170">
        <v>118858</v>
      </c>
    </row>
    <row r="171" spans="1:57" x14ac:dyDescent="0.3">
      <c r="A171">
        <v>103</v>
      </c>
      <c r="B171">
        <v>90</v>
      </c>
      <c r="C171" t="s">
        <v>221</v>
      </c>
      <c r="D171">
        <v>64</v>
      </c>
      <c r="E171">
        <v>7018</v>
      </c>
      <c r="F171" t="s">
        <v>40</v>
      </c>
      <c r="G171" t="s">
        <v>42</v>
      </c>
      <c r="H171" t="s">
        <v>118</v>
      </c>
      <c r="I171" t="s">
        <v>44</v>
      </c>
      <c r="J171" t="s">
        <v>45</v>
      </c>
      <c r="K171" t="s">
        <v>114</v>
      </c>
      <c r="L171" t="str">
        <f>VLOOKUP($K171,[1]Zipcodes_neighbourhood!$A$2:$C$27,2,FALSE)</f>
        <v>Sawyer West</v>
      </c>
      <c r="M171">
        <f>VLOOKUP($K171,[1]Zipcodes_neighbourhood!$A$2:$C$27,3,FALSE)</f>
        <v>50014</v>
      </c>
      <c r="N171" t="s">
        <v>47</v>
      </c>
      <c r="O171" t="s">
        <v>111</v>
      </c>
      <c r="P171" t="s">
        <v>68</v>
      </c>
      <c r="Q171">
        <v>5</v>
      </c>
      <c r="R171">
        <v>1979</v>
      </c>
      <c r="S171">
        <v>1979</v>
      </c>
      <c r="T171" t="s">
        <v>50</v>
      </c>
      <c r="U171" t="s">
        <v>51</v>
      </c>
      <c r="V171" t="s">
        <v>91</v>
      </c>
      <c r="W171" t="s">
        <v>55</v>
      </c>
      <c r="X171" t="s">
        <v>112</v>
      </c>
      <c r="Y171" t="s">
        <v>41</v>
      </c>
      <c r="Z171" t="s">
        <v>41</v>
      </c>
      <c r="AA171">
        <v>0</v>
      </c>
      <c r="AB171" t="str">
        <f t="shared" si="8"/>
        <v>0-1000</v>
      </c>
      <c r="AC171" t="s">
        <v>55</v>
      </c>
      <c r="AD171" t="s">
        <v>60</v>
      </c>
      <c r="AE171">
        <v>1535</v>
      </c>
      <c r="AF171">
        <f t="shared" si="9"/>
        <v>0</v>
      </c>
      <c r="AG171">
        <f t="shared" si="10"/>
        <v>2.2999999999999998</v>
      </c>
      <c r="AH171">
        <v>4</v>
      </c>
      <c r="AI171">
        <v>2</v>
      </c>
      <c r="AJ171" t="s">
        <v>55</v>
      </c>
      <c r="AK171" t="str">
        <f t="shared" si="11"/>
        <v>2TA</v>
      </c>
      <c r="AL171">
        <v>8</v>
      </c>
      <c r="AM171">
        <v>0</v>
      </c>
      <c r="AN171" t="s">
        <v>41</v>
      </c>
      <c r="AO171" t="s">
        <v>61</v>
      </c>
      <c r="AP171" t="s">
        <v>58</v>
      </c>
      <c r="AQ171">
        <v>2</v>
      </c>
      <c r="AR171">
        <v>410</v>
      </c>
      <c r="AS171" t="s">
        <v>55</v>
      </c>
      <c r="AT171" t="s">
        <v>60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41</v>
      </c>
      <c r="BA171">
        <v>6</v>
      </c>
      <c r="BB171">
        <v>2009</v>
      </c>
      <c r="BC171" t="s">
        <v>63</v>
      </c>
      <c r="BD171" t="s">
        <v>146</v>
      </c>
      <c r="BE171">
        <v>118964</v>
      </c>
    </row>
    <row r="172" spans="1:57" x14ac:dyDescent="0.3">
      <c r="A172">
        <v>171</v>
      </c>
      <c r="B172">
        <v>50</v>
      </c>
      <c r="C172" t="s">
        <v>222</v>
      </c>
      <c r="D172" t="s">
        <v>41</v>
      </c>
      <c r="E172">
        <v>12358</v>
      </c>
      <c r="F172" t="s">
        <v>40</v>
      </c>
      <c r="G172" t="s">
        <v>71</v>
      </c>
      <c r="H172" t="s">
        <v>43</v>
      </c>
      <c r="I172" t="s">
        <v>44</v>
      </c>
      <c r="J172" t="s">
        <v>45</v>
      </c>
      <c r="K172" t="s">
        <v>92</v>
      </c>
      <c r="L172" t="str">
        <f>VLOOKUP($K172,[1]Zipcodes_neighbourhood!$A$2:$C$27,2,FALSE)</f>
        <v>Old Town</v>
      </c>
      <c r="M172">
        <f>VLOOKUP($K172,[1]Zipcodes_neighbourhood!$A$2:$C$27,3,FALSE)</f>
        <v>51351</v>
      </c>
      <c r="N172" t="s">
        <v>67</v>
      </c>
      <c r="O172" t="s">
        <v>48</v>
      </c>
      <c r="P172" t="s">
        <v>83</v>
      </c>
      <c r="Q172">
        <v>5</v>
      </c>
      <c r="R172">
        <v>1941</v>
      </c>
      <c r="S172">
        <v>1950</v>
      </c>
      <c r="T172" t="s">
        <v>50</v>
      </c>
      <c r="U172" t="s">
        <v>51</v>
      </c>
      <c r="V172" t="s">
        <v>69</v>
      </c>
      <c r="W172" t="s">
        <v>55</v>
      </c>
      <c r="X172" t="s">
        <v>70</v>
      </c>
      <c r="Y172" t="s">
        <v>55</v>
      </c>
      <c r="Z172" t="s">
        <v>57</v>
      </c>
      <c r="AA172">
        <v>720</v>
      </c>
      <c r="AB172" t="str">
        <f t="shared" si="8"/>
        <v>0-1000</v>
      </c>
      <c r="AC172" t="s">
        <v>55</v>
      </c>
      <c r="AD172" t="s">
        <v>60</v>
      </c>
      <c r="AE172">
        <v>1382</v>
      </c>
      <c r="AF172">
        <f t="shared" si="9"/>
        <v>0</v>
      </c>
      <c r="AG172">
        <f t="shared" si="10"/>
        <v>1.3</v>
      </c>
      <c r="AH172">
        <v>2</v>
      </c>
      <c r="AI172">
        <v>1</v>
      </c>
      <c r="AJ172" t="s">
        <v>55</v>
      </c>
      <c r="AK172" t="str">
        <f t="shared" si="11"/>
        <v>1TA</v>
      </c>
      <c r="AL172">
        <v>7</v>
      </c>
      <c r="AM172">
        <v>0</v>
      </c>
      <c r="AN172" t="s">
        <v>41</v>
      </c>
      <c r="AO172" t="s">
        <v>78</v>
      </c>
      <c r="AP172" t="s">
        <v>58</v>
      </c>
      <c r="AQ172">
        <v>2</v>
      </c>
      <c r="AR172">
        <v>660</v>
      </c>
      <c r="AS172" t="s">
        <v>55</v>
      </c>
      <c r="AT172" t="s">
        <v>60</v>
      </c>
      <c r="AU172">
        <v>237</v>
      </c>
      <c r="AV172">
        <v>0</v>
      </c>
      <c r="AW172">
        <v>0</v>
      </c>
      <c r="AX172">
        <v>0</v>
      </c>
      <c r="AY172">
        <v>0</v>
      </c>
      <c r="AZ172" t="s">
        <v>41</v>
      </c>
      <c r="BA172">
        <v>5</v>
      </c>
      <c r="BB172">
        <v>2007</v>
      </c>
      <c r="BC172" t="s">
        <v>63</v>
      </c>
      <c r="BD172" t="s">
        <v>64</v>
      </c>
      <c r="BE172">
        <v>128500</v>
      </c>
    </row>
    <row r="173" spans="1:57" x14ac:dyDescent="0.3">
      <c r="A173">
        <v>331</v>
      </c>
      <c r="B173">
        <v>90</v>
      </c>
      <c r="C173" t="s">
        <v>221</v>
      </c>
      <c r="D173" t="s">
        <v>41</v>
      </c>
      <c r="E173">
        <v>10624</v>
      </c>
      <c r="F173" t="s">
        <v>40</v>
      </c>
      <c r="G173" t="s">
        <v>71</v>
      </c>
      <c r="H173" t="s">
        <v>43</v>
      </c>
      <c r="I173" t="s">
        <v>44</v>
      </c>
      <c r="J173" t="s">
        <v>45</v>
      </c>
      <c r="K173" t="s">
        <v>107</v>
      </c>
      <c r="L173" t="str">
        <f>VLOOKUP($K173,[1]Zipcodes_neighbourhood!$A$2:$C$27,2,FALSE)</f>
        <v>NorthAmes</v>
      </c>
      <c r="M173">
        <f>VLOOKUP($K173,[1]Zipcodes_neighbourhood!$A$2:$C$27,3,FALSE)</f>
        <v>50010</v>
      </c>
      <c r="N173" t="s">
        <v>47</v>
      </c>
      <c r="O173" t="s">
        <v>111</v>
      </c>
      <c r="P173" t="s">
        <v>68</v>
      </c>
      <c r="Q173">
        <v>5</v>
      </c>
      <c r="R173">
        <v>1964</v>
      </c>
      <c r="S173">
        <v>1964</v>
      </c>
      <c r="T173" t="s">
        <v>50</v>
      </c>
      <c r="U173" t="s">
        <v>51</v>
      </c>
      <c r="V173" t="s">
        <v>91</v>
      </c>
      <c r="W173" t="s">
        <v>55</v>
      </c>
      <c r="X173" t="s">
        <v>70</v>
      </c>
      <c r="Y173" t="s">
        <v>55</v>
      </c>
      <c r="Z173" t="s">
        <v>57</v>
      </c>
      <c r="AA173">
        <v>1728</v>
      </c>
      <c r="AB173" t="str">
        <f t="shared" si="8"/>
        <v>1001-2000</v>
      </c>
      <c r="AC173" t="s">
        <v>55</v>
      </c>
      <c r="AD173" t="s">
        <v>60</v>
      </c>
      <c r="AE173">
        <v>1728</v>
      </c>
      <c r="AF173">
        <f t="shared" si="9"/>
        <v>1</v>
      </c>
      <c r="AG173">
        <f t="shared" si="10"/>
        <v>1</v>
      </c>
      <c r="AH173">
        <v>6</v>
      </c>
      <c r="AI173">
        <v>2</v>
      </c>
      <c r="AJ173" t="s">
        <v>55</v>
      </c>
      <c r="AK173" t="str">
        <f t="shared" si="11"/>
        <v>2TA</v>
      </c>
      <c r="AL173">
        <v>10</v>
      </c>
      <c r="AM173">
        <v>0</v>
      </c>
      <c r="AN173" t="s">
        <v>41</v>
      </c>
      <c r="AO173" t="s">
        <v>78</v>
      </c>
      <c r="AP173" t="s">
        <v>58</v>
      </c>
      <c r="AQ173">
        <v>1</v>
      </c>
      <c r="AR173">
        <v>352</v>
      </c>
      <c r="AS173" t="s">
        <v>55</v>
      </c>
      <c r="AT173" t="s">
        <v>60</v>
      </c>
      <c r="AU173">
        <v>155</v>
      </c>
      <c r="AV173">
        <v>0</v>
      </c>
      <c r="AW173">
        <v>0</v>
      </c>
      <c r="AX173">
        <v>0</v>
      </c>
      <c r="AY173">
        <v>0</v>
      </c>
      <c r="AZ173" t="s">
        <v>41</v>
      </c>
      <c r="BA173">
        <v>11</v>
      </c>
      <c r="BB173">
        <v>2007</v>
      </c>
      <c r="BC173" t="s">
        <v>63</v>
      </c>
      <c r="BD173" t="s">
        <v>64</v>
      </c>
      <c r="BE173">
        <v>119000</v>
      </c>
    </row>
    <row r="174" spans="1:57" x14ac:dyDescent="0.3">
      <c r="A174">
        <v>391</v>
      </c>
      <c r="B174">
        <v>50</v>
      </c>
      <c r="C174" t="s">
        <v>221</v>
      </c>
      <c r="D174">
        <v>50</v>
      </c>
      <c r="E174">
        <v>8405</v>
      </c>
      <c r="F174" t="s">
        <v>40</v>
      </c>
      <c r="G174" t="s">
        <v>42</v>
      </c>
      <c r="H174" t="s">
        <v>43</v>
      </c>
      <c r="I174" t="s">
        <v>44</v>
      </c>
      <c r="J174" t="s">
        <v>45</v>
      </c>
      <c r="K174" t="s">
        <v>126</v>
      </c>
      <c r="L174" t="str">
        <f>VLOOKUP($K174,[1]Zipcodes_neighbourhood!$A$2:$C$27,2,FALSE)</f>
        <v>Edwards</v>
      </c>
      <c r="M174">
        <f>VLOOKUP($K174,[1]Zipcodes_neighbourhood!$A$2:$C$27,3,FALSE)</f>
        <v>50014</v>
      </c>
      <c r="N174" t="s">
        <v>47</v>
      </c>
      <c r="O174" t="s">
        <v>48</v>
      </c>
      <c r="P174" t="s">
        <v>83</v>
      </c>
      <c r="Q174">
        <v>5</v>
      </c>
      <c r="R174">
        <v>1900</v>
      </c>
      <c r="S174">
        <v>1950</v>
      </c>
      <c r="T174" t="s">
        <v>50</v>
      </c>
      <c r="U174" t="s">
        <v>51</v>
      </c>
      <c r="V174" t="s">
        <v>69</v>
      </c>
      <c r="W174" t="s">
        <v>55</v>
      </c>
      <c r="X174" t="s">
        <v>77</v>
      </c>
      <c r="Y174" t="s">
        <v>55</v>
      </c>
      <c r="Z174" t="s">
        <v>57</v>
      </c>
      <c r="AA174">
        <v>861</v>
      </c>
      <c r="AB174" t="str">
        <f t="shared" si="8"/>
        <v>0-1000</v>
      </c>
      <c r="AC174" t="s">
        <v>59</v>
      </c>
      <c r="AD174" t="s">
        <v>60</v>
      </c>
      <c r="AE174">
        <v>1367</v>
      </c>
      <c r="AF174">
        <f t="shared" si="9"/>
        <v>1</v>
      </c>
      <c r="AG174">
        <f t="shared" si="10"/>
        <v>2</v>
      </c>
      <c r="AH174">
        <v>4</v>
      </c>
      <c r="AI174">
        <v>1</v>
      </c>
      <c r="AJ174" t="s">
        <v>55</v>
      </c>
      <c r="AK174" t="str">
        <f t="shared" si="11"/>
        <v>1TA</v>
      </c>
      <c r="AL174">
        <v>7</v>
      </c>
      <c r="AM174">
        <v>0</v>
      </c>
      <c r="AN174" t="s">
        <v>41</v>
      </c>
      <c r="AO174" t="s">
        <v>78</v>
      </c>
      <c r="AP174" t="s">
        <v>58</v>
      </c>
      <c r="AQ174">
        <v>1</v>
      </c>
      <c r="AR174">
        <v>384</v>
      </c>
      <c r="AS174" t="s">
        <v>55</v>
      </c>
      <c r="AT174" t="s">
        <v>60</v>
      </c>
      <c r="AU174">
        <v>0</v>
      </c>
      <c r="AV174">
        <v>130</v>
      </c>
      <c r="AW174">
        <v>112</v>
      </c>
      <c r="AX174">
        <v>0</v>
      </c>
      <c r="AY174">
        <v>0</v>
      </c>
      <c r="AZ174" t="s">
        <v>85</v>
      </c>
      <c r="BA174">
        <v>4</v>
      </c>
      <c r="BB174">
        <v>2008</v>
      </c>
      <c r="BC174" t="s">
        <v>63</v>
      </c>
      <c r="BD174" t="s">
        <v>64</v>
      </c>
      <c r="BE174">
        <v>119000</v>
      </c>
    </row>
    <row r="175" spans="1:57" x14ac:dyDescent="0.3">
      <c r="A175">
        <v>1137</v>
      </c>
      <c r="B175">
        <v>50</v>
      </c>
      <c r="C175" t="s">
        <v>221</v>
      </c>
      <c r="D175">
        <v>80</v>
      </c>
      <c r="E175">
        <v>9600</v>
      </c>
      <c r="F175" t="s">
        <v>40</v>
      </c>
      <c r="G175" t="s">
        <v>42</v>
      </c>
      <c r="H175" t="s">
        <v>43</v>
      </c>
      <c r="I175" t="s">
        <v>44</v>
      </c>
      <c r="J175" t="s">
        <v>45</v>
      </c>
      <c r="K175" t="s">
        <v>107</v>
      </c>
      <c r="L175" t="str">
        <f>VLOOKUP($K175,[1]Zipcodes_neighbourhood!$A$2:$C$27,2,FALSE)</f>
        <v>NorthAmes</v>
      </c>
      <c r="M175">
        <f>VLOOKUP($K175,[1]Zipcodes_neighbourhood!$A$2:$C$27,3,FALSE)</f>
        <v>50010</v>
      </c>
      <c r="N175" t="s">
        <v>47</v>
      </c>
      <c r="O175" t="s">
        <v>48</v>
      </c>
      <c r="P175" t="s">
        <v>83</v>
      </c>
      <c r="Q175">
        <v>6</v>
      </c>
      <c r="R175">
        <v>1950</v>
      </c>
      <c r="S175">
        <v>1950</v>
      </c>
      <c r="T175" t="s">
        <v>50</v>
      </c>
      <c r="U175" t="s">
        <v>51</v>
      </c>
      <c r="V175" t="s">
        <v>52</v>
      </c>
      <c r="W175" t="s">
        <v>55</v>
      </c>
      <c r="X175" t="s">
        <v>70</v>
      </c>
      <c r="Y175" t="s">
        <v>55</v>
      </c>
      <c r="Z175" t="s">
        <v>57</v>
      </c>
      <c r="AA175">
        <v>1032</v>
      </c>
      <c r="AB175" t="str">
        <f t="shared" si="8"/>
        <v>1001-2000</v>
      </c>
      <c r="AC175" t="s">
        <v>55</v>
      </c>
      <c r="AD175" t="s">
        <v>60</v>
      </c>
      <c r="AE175">
        <v>1252</v>
      </c>
      <c r="AF175">
        <f t="shared" si="9"/>
        <v>1</v>
      </c>
      <c r="AG175">
        <f t="shared" si="10"/>
        <v>1.3</v>
      </c>
      <c r="AH175">
        <v>3</v>
      </c>
      <c r="AI175">
        <v>1</v>
      </c>
      <c r="AJ175" t="s">
        <v>55</v>
      </c>
      <c r="AK175" t="str">
        <f t="shared" si="11"/>
        <v>1TA</v>
      </c>
      <c r="AL175">
        <v>6</v>
      </c>
      <c r="AM175">
        <v>0</v>
      </c>
      <c r="AN175" t="s">
        <v>41</v>
      </c>
      <c r="AO175" t="s">
        <v>61</v>
      </c>
      <c r="AP175" t="s">
        <v>58</v>
      </c>
      <c r="AQ175">
        <v>1</v>
      </c>
      <c r="AR175">
        <v>288</v>
      </c>
      <c r="AS175" t="s">
        <v>55</v>
      </c>
      <c r="AT175" t="s">
        <v>60</v>
      </c>
      <c r="AU175">
        <v>0</v>
      </c>
      <c r="AV175">
        <v>0</v>
      </c>
      <c r="AW175">
        <v>96</v>
      </c>
      <c r="AX175">
        <v>0</v>
      </c>
      <c r="AY175">
        <v>0</v>
      </c>
      <c r="AZ175" t="s">
        <v>41</v>
      </c>
      <c r="BA175">
        <v>4</v>
      </c>
      <c r="BB175">
        <v>2008</v>
      </c>
      <c r="BC175" t="s">
        <v>63</v>
      </c>
      <c r="BD175" t="s">
        <v>79</v>
      </c>
      <c r="BE175">
        <v>119000</v>
      </c>
    </row>
    <row r="176" spans="1:57" x14ac:dyDescent="0.3">
      <c r="A176">
        <v>1250</v>
      </c>
      <c r="B176">
        <v>20</v>
      </c>
      <c r="C176" t="s">
        <v>221</v>
      </c>
      <c r="D176">
        <v>60</v>
      </c>
      <c r="E176">
        <v>7200</v>
      </c>
      <c r="F176" t="s">
        <v>40</v>
      </c>
      <c r="G176" t="s">
        <v>42</v>
      </c>
      <c r="H176" t="s">
        <v>43</v>
      </c>
      <c r="I176" t="s">
        <v>44</v>
      </c>
      <c r="J176" t="s">
        <v>45</v>
      </c>
      <c r="K176" t="s">
        <v>107</v>
      </c>
      <c r="L176" t="str">
        <f>VLOOKUP($K176,[1]Zipcodes_neighbourhood!$A$2:$C$27,2,FALSE)</f>
        <v>NorthAmes</v>
      </c>
      <c r="M176">
        <f>VLOOKUP($K176,[1]Zipcodes_neighbourhood!$A$2:$C$27,3,FALSE)</f>
        <v>50010</v>
      </c>
      <c r="N176" t="s">
        <v>47</v>
      </c>
      <c r="O176" t="s">
        <v>48</v>
      </c>
      <c r="P176" t="s">
        <v>68</v>
      </c>
      <c r="Q176">
        <v>5</v>
      </c>
      <c r="R176">
        <v>1950</v>
      </c>
      <c r="S176">
        <v>1950</v>
      </c>
      <c r="T176" t="s">
        <v>50</v>
      </c>
      <c r="U176" t="s">
        <v>51</v>
      </c>
      <c r="V176" t="s">
        <v>69</v>
      </c>
      <c r="W176" t="s">
        <v>55</v>
      </c>
      <c r="X176" t="s">
        <v>70</v>
      </c>
      <c r="Y176" t="s">
        <v>55</v>
      </c>
      <c r="Z176" t="s">
        <v>57</v>
      </c>
      <c r="AA176">
        <v>876</v>
      </c>
      <c r="AB176" t="str">
        <f t="shared" si="8"/>
        <v>0-1000</v>
      </c>
      <c r="AC176" t="s">
        <v>55</v>
      </c>
      <c r="AD176" t="s">
        <v>60</v>
      </c>
      <c r="AE176">
        <v>988</v>
      </c>
      <c r="AF176">
        <f t="shared" si="9"/>
        <v>1</v>
      </c>
      <c r="AG176">
        <f t="shared" si="10"/>
        <v>2</v>
      </c>
      <c r="AH176">
        <v>3</v>
      </c>
      <c r="AI176">
        <v>1</v>
      </c>
      <c r="AJ176" t="s">
        <v>55</v>
      </c>
      <c r="AK176" t="str">
        <f t="shared" si="11"/>
        <v>1TA</v>
      </c>
      <c r="AL176">
        <v>6</v>
      </c>
      <c r="AM176">
        <v>0</v>
      </c>
      <c r="AN176" t="s">
        <v>41</v>
      </c>
      <c r="AO176" t="s">
        <v>61</v>
      </c>
      <c r="AP176" t="s">
        <v>58</v>
      </c>
      <c r="AQ176">
        <v>1</v>
      </c>
      <c r="AR176">
        <v>276</v>
      </c>
      <c r="AS176" t="s">
        <v>55</v>
      </c>
      <c r="AT176" t="s">
        <v>60</v>
      </c>
      <c r="AU176">
        <v>0</v>
      </c>
      <c r="AV176">
        <v>80</v>
      </c>
      <c r="AW176">
        <v>0</v>
      </c>
      <c r="AX176">
        <v>0</v>
      </c>
      <c r="AY176">
        <v>0</v>
      </c>
      <c r="AZ176" t="s">
        <v>41</v>
      </c>
      <c r="BA176">
        <v>5</v>
      </c>
      <c r="BB176">
        <v>2007</v>
      </c>
      <c r="BC176" t="s">
        <v>63</v>
      </c>
      <c r="BD176" t="s">
        <v>64</v>
      </c>
      <c r="BE176">
        <v>119000</v>
      </c>
    </row>
    <row r="177" spans="1:57" x14ac:dyDescent="0.3">
      <c r="A177">
        <v>1315</v>
      </c>
      <c r="B177">
        <v>20</v>
      </c>
      <c r="C177" t="s">
        <v>221</v>
      </c>
      <c r="D177">
        <v>60</v>
      </c>
      <c r="E177">
        <v>8190</v>
      </c>
      <c r="F177" t="s">
        <v>40</v>
      </c>
      <c r="G177" t="s">
        <v>42</v>
      </c>
      <c r="H177" t="s">
        <v>43</v>
      </c>
      <c r="I177" t="s">
        <v>44</v>
      </c>
      <c r="J177" t="s">
        <v>45</v>
      </c>
      <c r="K177" t="s">
        <v>126</v>
      </c>
      <c r="L177" t="str">
        <f>VLOOKUP($K177,[1]Zipcodes_neighbourhood!$A$2:$C$27,2,FALSE)</f>
        <v>Edwards</v>
      </c>
      <c r="M177">
        <f>VLOOKUP($K177,[1]Zipcodes_neighbourhood!$A$2:$C$27,3,FALSE)</f>
        <v>50014</v>
      </c>
      <c r="N177" t="s">
        <v>47</v>
      </c>
      <c r="O177" t="s">
        <v>48</v>
      </c>
      <c r="P177" t="s">
        <v>68</v>
      </c>
      <c r="Q177">
        <v>4</v>
      </c>
      <c r="R177">
        <v>1954</v>
      </c>
      <c r="S177">
        <v>1954</v>
      </c>
      <c r="T177" t="s">
        <v>99</v>
      </c>
      <c r="U177" t="s">
        <v>51</v>
      </c>
      <c r="V177" t="s">
        <v>75</v>
      </c>
      <c r="W177" t="s">
        <v>55</v>
      </c>
      <c r="X177" t="s">
        <v>70</v>
      </c>
      <c r="Y177" t="s">
        <v>55</v>
      </c>
      <c r="Z177" t="s">
        <v>57</v>
      </c>
      <c r="AA177">
        <v>948</v>
      </c>
      <c r="AB177" t="str">
        <f t="shared" si="8"/>
        <v>0-1000</v>
      </c>
      <c r="AC177" t="s">
        <v>59</v>
      </c>
      <c r="AD177" t="s">
        <v>60</v>
      </c>
      <c r="AE177">
        <v>948</v>
      </c>
      <c r="AF177">
        <f t="shared" si="9"/>
        <v>1</v>
      </c>
      <c r="AG177">
        <f t="shared" si="10"/>
        <v>2</v>
      </c>
      <c r="AH177">
        <v>3</v>
      </c>
      <c r="AI177">
        <v>1</v>
      </c>
      <c r="AJ177" t="s">
        <v>55</v>
      </c>
      <c r="AK177" t="str">
        <f t="shared" si="11"/>
        <v>1TA</v>
      </c>
      <c r="AL177">
        <v>5</v>
      </c>
      <c r="AM177">
        <v>1</v>
      </c>
      <c r="AN177" t="s">
        <v>55</v>
      </c>
      <c r="AO177" t="s">
        <v>78</v>
      </c>
      <c r="AP177" t="s">
        <v>58</v>
      </c>
      <c r="AQ177">
        <v>1</v>
      </c>
      <c r="AR177">
        <v>280</v>
      </c>
      <c r="AS177" t="s">
        <v>55</v>
      </c>
      <c r="AT177" t="s">
        <v>60</v>
      </c>
      <c r="AU177">
        <v>0</v>
      </c>
      <c r="AV177">
        <v>36</v>
      </c>
      <c r="AW177">
        <v>0</v>
      </c>
      <c r="AX177">
        <v>0</v>
      </c>
      <c r="AY177">
        <v>0</v>
      </c>
      <c r="AZ177" t="s">
        <v>41</v>
      </c>
      <c r="BA177">
        <v>10</v>
      </c>
      <c r="BB177">
        <v>2007</v>
      </c>
      <c r="BC177" t="s">
        <v>63</v>
      </c>
      <c r="BD177" t="s">
        <v>64</v>
      </c>
      <c r="BE177">
        <v>119000</v>
      </c>
    </row>
    <row r="178" spans="1:57" x14ac:dyDescent="0.3">
      <c r="A178">
        <v>1015</v>
      </c>
      <c r="B178">
        <v>20</v>
      </c>
      <c r="C178" t="s">
        <v>221</v>
      </c>
      <c r="D178">
        <v>60</v>
      </c>
      <c r="E178">
        <v>11664</v>
      </c>
      <c r="F178" t="s">
        <v>40</v>
      </c>
      <c r="G178" t="s">
        <v>42</v>
      </c>
      <c r="H178" t="s">
        <v>43</v>
      </c>
      <c r="I178" t="s">
        <v>44</v>
      </c>
      <c r="J178" t="s">
        <v>45</v>
      </c>
      <c r="K178" t="s">
        <v>107</v>
      </c>
      <c r="L178" t="str">
        <f>VLOOKUP($K178,[1]Zipcodes_neighbourhood!$A$2:$C$27,2,FALSE)</f>
        <v>NorthAmes</v>
      </c>
      <c r="M178">
        <f>VLOOKUP($K178,[1]Zipcodes_neighbourhood!$A$2:$C$27,3,FALSE)</f>
        <v>50010</v>
      </c>
      <c r="N178" t="s">
        <v>93</v>
      </c>
      <c r="O178" t="s">
        <v>48</v>
      </c>
      <c r="P178" t="s">
        <v>68</v>
      </c>
      <c r="Q178">
        <v>6</v>
      </c>
      <c r="R178">
        <v>1948</v>
      </c>
      <c r="S178">
        <v>1950</v>
      </c>
      <c r="T178" t="s">
        <v>50</v>
      </c>
      <c r="U178" t="s">
        <v>51</v>
      </c>
      <c r="V178" t="s">
        <v>69</v>
      </c>
      <c r="W178" t="s">
        <v>55</v>
      </c>
      <c r="X178" t="s">
        <v>70</v>
      </c>
      <c r="Y178" t="s">
        <v>55</v>
      </c>
      <c r="Z178" t="s">
        <v>57</v>
      </c>
      <c r="AA178">
        <v>1082</v>
      </c>
      <c r="AB178" t="str">
        <f t="shared" si="8"/>
        <v>1001-2000</v>
      </c>
      <c r="AC178" t="s">
        <v>55</v>
      </c>
      <c r="AD178" t="s">
        <v>60</v>
      </c>
      <c r="AE178">
        <v>1082</v>
      </c>
      <c r="AF178">
        <f t="shared" si="9"/>
        <v>0.3</v>
      </c>
      <c r="AG178">
        <f t="shared" si="10"/>
        <v>2.2999999999999998</v>
      </c>
      <c r="AH178">
        <v>2</v>
      </c>
      <c r="AI178">
        <v>1</v>
      </c>
      <c r="AJ178" t="s">
        <v>55</v>
      </c>
      <c r="AK178" t="str">
        <f t="shared" si="11"/>
        <v>1TA</v>
      </c>
      <c r="AL178">
        <v>5</v>
      </c>
      <c r="AM178">
        <v>1</v>
      </c>
      <c r="AN178" t="s">
        <v>54</v>
      </c>
      <c r="AO178" t="s">
        <v>78</v>
      </c>
      <c r="AP178" t="s">
        <v>58</v>
      </c>
      <c r="AQ178">
        <v>1</v>
      </c>
      <c r="AR178">
        <v>240</v>
      </c>
      <c r="AS178" t="s">
        <v>55</v>
      </c>
      <c r="AT178" t="s">
        <v>60</v>
      </c>
      <c r="AU178">
        <v>0</v>
      </c>
      <c r="AV178">
        <v>130</v>
      </c>
      <c r="AW178">
        <v>0</v>
      </c>
      <c r="AX178">
        <v>0</v>
      </c>
      <c r="AY178">
        <v>0</v>
      </c>
      <c r="AZ178" t="s">
        <v>41</v>
      </c>
      <c r="BA178">
        <v>11</v>
      </c>
      <c r="BB178">
        <v>2007</v>
      </c>
      <c r="BC178" t="s">
        <v>63</v>
      </c>
      <c r="BD178" t="s">
        <v>64</v>
      </c>
      <c r="BE178">
        <v>119200</v>
      </c>
    </row>
    <row r="179" spans="1:57" x14ac:dyDescent="0.3">
      <c r="A179">
        <v>1102</v>
      </c>
      <c r="B179">
        <v>20</v>
      </c>
      <c r="C179" t="s">
        <v>221</v>
      </c>
      <c r="D179">
        <v>61</v>
      </c>
      <c r="E179">
        <v>9758</v>
      </c>
      <c r="F179" t="s">
        <v>40</v>
      </c>
      <c r="G179" t="s">
        <v>71</v>
      </c>
      <c r="H179" t="s">
        <v>43</v>
      </c>
      <c r="I179" t="s">
        <v>44</v>
      </c>
      <c r="J179" t="s">
        <v>45</v>
      </c>
      <c r="K179" t="s">
        <v>107</v>
      </c>
      <c r="L179" t="str">
        <f>VLOOKUP($K179,[1]Zipcodes_neighbourhood!$A$2:$C$27,2,FALSE)</f>
        <v>NorthAmes</v>
      </c>
      <c r="M179">
        <f>VLOOKUP($K179,[1]Zipcodes_neighbourhood!$A$2:$C$27,3,FALSE)</f>
        <v>50010</v>
      </c>
      <c r="N179" t="s">
        <v>47</v>
      </c>
      <c r="O179" t="s">
        <v>48</v>
      </c>
      <c r="P179" t="s">
        <v>68</v>
      </c>
      <c r="Q179">
        <v>5</v>
      </c>
      <c r="R179">
        <v>1971</v>
      </c>
      <c r="S179">
        <v>1971</v>
      </c>
      <c r="T179" t="s">
        <v>50</v>
      </c>
      <c r="U179" t="s">
        <v>51</v>
      </c>
      <c r="V179" t="s">
        <v>69</v>
      </c>
      <c r="W179" t="s">
        <v>55</v>
      </c>
      <c r="X179" t="s">
        <v>70</v>
      </c>
      <c r="Y179" t="s">
        <v>55</v>
      </c>
      <c r="Z179" t="s">
        <v>57</v>
      </c>
      <c r="AA179">
        <v>950</v>
      </c>
      <c r="AB179" t="str">
        <f t="shared" si="8"/>
        <v>0-1000</v>
      </c>
      <c r="AC179" t="s">
        <v>55</v>
      </c>
      <c r="AD179" t="s">
        <v>60</v>
      </c>
      <c r="AE179">
        <v>950</v>
      </c>
      <c r="AF179">
        <f t="shared" si="9"/>
        <v>1</v>
      </c>
      <c r="AG179">
        <f t="shared" si="10"/>
        <v>2</v>
      </c>
      <c r="AH179">
        <v>3</v>
      </c>
      <c r="AI179">
        <v>1</v>
      </c>
      <c r="AJ179" t="s">
        <v>55</v>
      </c>
      <c r="AK179" t="str">
        <f t="shared" si="11"/>
        <v>1TA</v>
      </c>
      <c r="AL179">
        <v>5</v>
      </c>
      <c r="AM179">
        <v>0</v>
      </c>
      <c r="AN179" t="s">
        <v>41</v>
      </c>
      <c r="AO179" t="s">
        <v>78</v>
      </c>
      <c r="AP179" t="s">
        <v>58</v>
      </c>
      <c r="AQ179">
        <v>1</v>
      </c>
      <c r="AR179">
        <v>280</v>
      </c>
      <c r="AS179" t="s">
        <v>55</v>
      </c>
      <c r="AT179" t="s">
        <v>60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41</v>
      </c>
      <c r="BA179">
        <v>7</v>
      </c>
      <c r="BB179">
        <v>2007</v>
      </c>
      <c r="BC179" t="s">
        <v>63</v>
      </c>
      <c r="BD179" t="s">
        <v>64</v>
      </c>
      <c r="BE179">
        <v>119500</v>
      </c>
    </row>
    <row r="180" spans="1:57" x14ac:dyDescent="0.3">
      <c r="A180">
        <v>1177</v>
      </c>
      <c r="B180">
        <v>20</v>
      </c>
      <c r="C180" t="s">
        <v>221</v>
      </c>
      <c r="D180">
        <v>37</v>
      </c>
      <c r="E180">
        <v>6951</v>
      </c>
      <c r="F180" t="s">
        <v>40</v>
      </c>
      <c r="G180" t="s">
        <v>71</v>
      </c>
      <c r="H180" t="s">
        <v>43</v>
      </c>
      <c r="I180" t="s">
        <v>44</v>
      </c>
      <c r="J180" t="s">
        <v>110</v>
      </c>
      <c r="K180" t="s">
        <v>82</v>
      </c>
      <c r="L180" t="str">
        <f>VLOOKUP($K180,[1]Zipcodes_neighbourhood!$A$2:$C$27,2,FALSE)</f>
        <v>Mitchell</v>
      </c>
      <c r="M180">
        <f>VLOOKUP($K180,[1]Zipcodes_neighbourhood!$A$2:$C$27,3,FALSE)</f>
        <v>50461</v>
      </c>
      <c r="N180" t="s">
        <v>47</v>
      </c>
      <c r="O180" t="s">
        <v>48</v>
      </c>
      <c r="P180" t="s">
        <v>68</v>
      </c>
      <c r="Q180">
        <v>5</v>
      </c>
      <c r="R180">
        <v>1984</v>
      </c>
      <c r="S180">
        <v>1985</v>
      </c>
      <c r="T180" t="s">
        <v>50</v>
      </c>
      <c r="U180" t="s">
        <v>51</v>
      </c>
      <c r="V180" t="s">
        <v>106</v>
      </c>
      <c r="W180" t="s">
        <v>55</v>
      </c>
      <c r="X180" t="s">
        <v>70</v>
      </c>
      <c r="Y180" t="s">
        <v>55</v>
      </c>
      <c r="Z180" t="s">
        <v>57</v>
      </c>
      <c r="AA180">
        <v>876</v>
      </c>
      <c r="AB180" t="str">
        <f t="shared" si="8"/>
        <v>0-1000</v>
      </c>
      <c r="AC180" t="s">
        <v>55</v>
      </c>
      <c r="AD180" t="s">
        <v>60</v>
      </c>
      <c r="AE180">
        <v>923</v>
      </c>
      <c r="AF180">
        <f t="shared" si="9"/>
        <v>1</v>
      </c>
      <c r="AG180">
        <f t="shared" si="10"/>
        <v>2</v>
      </c>
      <c r="AH180">
        <v>3</v>
      </c>
      <c r="AI180">
        <v>1</v>
      </c>
      <c r="AJ180" t="s">
        <v>55</v>
      </c>
      <c r="AK180" t="str">
        <f t="shared" si="11"/>
        <v>1TA</v>
      </c>
      <c r="AL180">
        <v>5</v>
      </c>
      <c r="AM180">
        <v>0</v>
      </c>
      <c r="AN180" t="s">
        <v>41</v>
      </c>
      <c r="AO180" t="s">
        <v>61</v>
      </c>
      <c r="AP180" t="s">
        <v>58</v>
      </c>
      <c r="AQ180">
        <v>1</v>
      </c>
      <c r="AR180">
        <v>264</v>
      </c>
      <c r="AS180" t="s">
        <v>55</v>
      </c>
      <c r="AT180" t="s">
        <v>60</v>
      </c>
      <c r="AU180">
        <v>362</v>
      </c>
      <c r="AV180">
        <v>0</v>
      </c>
      <c r="AW180">
        <v>0</v>
      </c>
      <c r="AX180">
        <v>0</v>
      </c>
      <c r="AY180">
        <v>0</v>
      </c>
      <c r="AZ180" t="s">
        <v>85</v>
      </c>
      <c r="BA180">
        <v>10</v>
      </c>
      <c r="BB180">
        <v>2008</v>
      </c>
      <c r="BC180" t="s">
        <v>63</v>
      </c>
      <c r="BD180" t="s">
        <v>64</v>
      </c>
      <c r="BE180">
        <v>119500</v>
      </c>
    </row>
    <row r="181" spans="1:57" x14ac:dyDescent="0.3">
      <c r="A181">
        <v>180</v>
      </c>
      <c r="B181">
        <v>30</v>
      </c>
      <c r="C181" t="s">
        <v>222</v>
      </c>
      <c r="D181">
        <v>60</v>
      </c>
      <c r="E181">
        <v>8520</v>
      </c>
      <c r="F181" t="s">
        <v>40</v>
      </c>
      <c r="G181" t="s">
        <v>42</v>
      </c>
      <c r="H181" t="s">
        <v>43</v>
      </c>
      <c r="I181" t="s">
        <v>44</v>
      </c>
      <c r="J181" t="s">
        <v>45</v>
      </c>
      <c r="K181" t="s">
        <v>92</v>
      </c>
      <c r="L181" t="str">
        <f>VLOOKUP($K181,[1]Zipcodes_neighbourhood!$A$2:$C$27,2,FALSE)</f>
        <v>Old Town</v>
      </c>
      <c r="M181">
        <f>VLOOKUP($K181,[1]Zipcodes_neighbourhood!$A$2:$C$27,3,FALSE)</f>
        <v>51351</v>
      </c>
      <c r="N181" t="s">
        <v>47</v>
      </c>
      <c r="O181" t="s">
        <v>48</v>
      </c>
      <c r="P181" t="s">
        <v>68</v>
      </c>
      <c r="Q181">
        <v>5</v>
      </c>
      <c r="R181">
        <v>1923</v>
      </c>
      <c r="S181">
        <v>2006</v>
      </c>
      <c r="T181" t="s">
        <v>50</v>
      </c>
      <c r="U181" t="s">
        <v>51</v>
      </c>
      <c r="V181" t="s">
        <v>75</v>
      </c>
      <c r="W181" t="s">
        <v>54</v>
      </c>
      <c r="X181" t="s">
        <v>70</v>
      </c>
      <c r="Y181" t="s">
        <v>55</v>
      </c>
      <c r="Z181" t="s">
        <v>57</v>
      </c>
      <c r="AA181">
        <v>968</v>
      </c>
      <c r="AB181" t="str">
        <f t="shared" si="8"/>
        <v>0-1000</v>
      </c>
      <c r="AC181" t="s">
        <v>55</v>
      </c>
      <c r="AD181" t="s">
        <v>60</v>
      </c>
      <c r="AE181">
        <v>968</v>
      </c>
      <c r="AF181">
        <f t="shared" si="9"/>
        <v>0</v>
      </c>
      <c r="AG181">
        <f t="shared" si="10"/>
        <v>1</v>
      </c>
      <c r="AH181">
        <v>2</v>
      </c>
      <c r="AI181">
        <v>1</v>
      </c>
      <c r="AJ181" t="s">
        <v>55</v>
      </c>
      <c r="AK181" t="str">
        <f t="shared" si="11"/>
        <v>1TA</v>
      </c>
      <c r="AL181">
        <v>5</v>
      </c>
      <c r="AM181">
        <v>0</v>
      </c>
      <c r="AN181" t="s">
        <v>41</v>
      </c>
      <c r="AO181" t="s">
        <v>78</v>
      </c>
      <c r="AP181" t="s">
        <v>58</v>
      </c>
      <c r="AQ181">
        <v>2</v>
      </c>
      <c r="AR181">
        <v>480</v>
      </c>
      <c r="AS181" t="s">
        <v>94</v>
      </c>
      <c r="AT181" t="s">
        <v>120</v>
      </c>
      <c r="AU181">
        <v>0</v>
      </c>
      <c r="AV181">
        <v>0</v>
      </c>
      <c r="AW181">
        <v>184</v>
      </c>
      <c r="AX181">
        <v>0</v>
      </c>
      <c r="AY181">
        <v>0</v>
      </c>
      <c r="AZ181" t="s">
        <v>41</v>
      </c>
      <c r="BA181">
        <v>7</v>
      </c>
      <c r="BB181">
        <v>2007</v>
      </c>
      <c r="BC181" t="s">
        <v>63</v>
      </c>
      <c r="BD181" t="s">
        <v>64</v>
      </c>
      <c r="BE181">
        <v>100000</v>
      </c>
    </row>
    <row r="182" spans="1:57" x14ac:dyDescent="0.3">
      <c r="A182">
        <v>960</v>
      </c>
      <c r="B182">
        <v>160</v>
      </c>
      <c r="C182" t="s">
        <v>224</v>
      </c>
      <c r="D182">
        <v>24</v>
      </c>
      <c r="E182">
        <v>2572</v>
      </c>
      <c r="F182" t="s">
        <v>40</v>
      </c>
      <c r="G182" t="s">
        <v>42</v>
      </c>
      <c r="H182" t="s">
        <v>43</v>
      </c>
      <c r="I182" t="s">
        <v>44</v>
      </c>
      <c r="J182" t="s">
        <v>65</v>
      </c>
      <c r="K182" t="s">
        <v>87</v>
      </c>
      <c r="L182" t="str">
        <f>VLOOKUP($K182,[1]Zipcodes_neighbourhood!$A$2:$C$27,2,FALSE)</f>
        <v>Somerset</v>
      </c>
      <c r="M182">
        <f>VLOOKUP($K182,[1]Zipcodes_neighbourhood!$A$2:$C$27,3,FALSE)</f>
        <v>50010</v>
      </c>
      <c r="N182" t="s">
        <v>47</v>
      </c>
      <c r="O182" t="s">
        <v>136</v>
      </c>
      <c r="P182" t="s">
        <v>49</v>
      </c>
      <c r="Q182">
        <v>7</v>
      </c>
      <c r="R182">
        <v>1999</v>
      </c>
      <c r="S182">
        <v>1999</v>
      </c>
      <c r="T182" t="s">
        <v>99</v>
      </c>
      <c r="U182" t="s">
        <v>51</v>
      </c>
      <c r="V182" t="s">
        <v>69</v>
      </c>
      <c r="W182" t="s">
        <v>54</v>
      </c>
      <c r="X182" t="s">
        <v>56</v>
      </c>
      <c r="Y182" t="s">
        <v>54</v>
      </c>
      <c r="Z182" t="s">
        <v>57</v>
      </c>
      <c r="AA182">
        <v>696</v>
      </c>
      <c r="AB182" t="str">
        <f t="shared" si="8"/>
        <v>0-1000</v>
      </c>
      <c r="AC182" t="s">
        <v>59</v>
      </c>
      <c r="AD182" t="s">
        <v>60</v>
      </c>
      <c r="AE182">
        <v>1416</v>
      </c>
      <c r="AF182">
        <f t="shared" si="9"/>
        <v>0</v>
      </c>
      <c r="AG182">
        <f t="shared" si="10"/>
        <v>2.2999999999999998</v>
      </c>
      <c r="AH182">
        <v>3</v>
      </c>
      <c r="AI182">
        <v>1</v>
      </c>
      <c r="AJ182" t="s">
        <v>54</v>
      </c>
      <c r="AK182" t="str">
        <f t="shared" si="11"/>
        <v>1Gd</v>
      </c>
      <c r="AL182">
        <v>6</v>
      </c>
      <c r="AM182">
        <v>0</v>
      </c>
      <c r="AN182" t="s">
        <v>41</v>
      </c>
      <c r="AO182" t="s">
        <v>78</v>
      </c>
      <c r="AP182" t="s">
        <v>58</v>
      </c>
      <c r="AQ182">
        <v>2</v>
      </c>
      <c r="AR182">
        <v>484</v>
      </c>
      <c r="AS182" t="s">
        <v>55</v>
      </c>
      <c r="AT182" t="s">
        <v>60</v>
      </c>
      <c r="AU182">
        <v>0</v>
      </c>
      <c r="AV182">
        <v>44</v>
      </c>
      <c r="AW182">
        <v>0</v>
      </c>
      <c r="AX182">
        <v>0</v>
      </c>
      <c r="AY182">
        <v>0</v>
      </c>
      <c r="AZ182" t="s">
        <v>41</v>
      </c>
      <c r="BA182">
        <v>5</v>
      </c>
      <c r="BB182">
        <v>2010</v>
      </c>
      <c r="BC182" t="s">
        <v>63</v>
      </c>
      <c r="BD182" t="s">
        <v>64</v>
      </c>
      <c r="BE182">
        <v>155000</v>
      </c>
    </row>
    <row r="183" spans="1:57" x14ac:dyDescent="0.3">
      <c r="A183">
        <v>1035</v>
      </c>
      <c r="B183">
        <v>30</v>
      </c>
      <c r="C183" t="s">
        <v>221</v>
      </c>
      <c r="D183">
        <v>50</v>
      </c>
      <c r="E183">
        <v>6305</v>
      </c>
      <c r="F183" t="s">
        <v>40</v>
      </c>
      <c r="G183" t="s">
        <v>42</v>
      </c>
      <c r="H183" t="s">
        <v>118</v>
      </c>
      <c r="I183" t="s">
        <v>44</v>
      </c>
      <c r="J183" t="s">
        <v>45</v>
      </c>
      <c r="K183" t="s">
        <v>74</v>
      </c>
      <c r="L183" t="str">
        <f>VLOOKUP($K183,[1]Zipcodes_neighbourhood!$A$2:$C$27,2,FALSE)</f>
        <v>Crawford</v>
      </c>
      <c r="M183">
        <f>VLOOKUP($K183,[1]Zipcodes_neighbourhood!$A$2:$C$27,3,FALSE)</f>
        <v>52621</v>
      </c>
      <c r="N183" t="s">
        <v>47</v>
      </c>
      <c r="O183" t="s">
        <v>48</v>
      </c>
      <c r="P183" t="s">
        <v>68</v>
      </c>
      <c r="Q183">
        <v>5</v>
      </c>
      <c r="R183">
        <v>1938</v>
      </c>
      <c r="S183">
        <v>1950</v>
      </c>
      <c r="T183" t="s">
        <v>50</v>
      </c>
      <c r="U183" t="s">
        <v>51</v>
      </c>
      <c r="V183" t="s">
        <v>69</v>
      </c>
      <c r="W183" t="s">
        <v>55</v>
      </c>
      <c r="X183" t="s">
        <v>56</v>
      </c>
      <c r="Y183" t="s">
        <v>94</v>
      </c>
      <c r="Z183" t="s">
        <v>57</v>
      </c>
      <c r="AA183">
        <v>920</v>
      </c>
      <c r="AB183" t="str">
        <f t="shared" si="8"/>
        <v>0-1000</v>
      </c>
      <c r="AC183" t="s">
        <v>59</v>
      </c>
      <c r="AD183" t="s">
        <v>60</v>
      </c>
      <c r="AE183">
        <v>954</v>
      </c>
      <c r="AF183">
        <f t="shared" si="9"/>
        <v>0</v>
      </c>
      <c r="AG183">
        <f t="shared" si="10"/>
        <v>1.3</v>
      </c>
      <c r="AH183">
        <v>2</v>
      </c>
      <c r="AI183">
        <v>1</v>
      </c>
      <c r="AJ183" t="s">
        <v>94</v>
      </c>
      <c r="AK183" t="str">
        <f t="shared" si="11"/>
        <v>1Fa</v>
      </c>
      <c r="AL183">
        <v>5</v>
      </c>
      <c r="AM183">
        <v>1</v>
      </c>
      <c r="AN183" t="s">
        <v>54</v>
      </c>
      <c r="AO183" t="s">
        <v>145</v>
      </c>
      <c r="AP183" t="s">
        <v>58</v>
      </c>
      <c r="AQ183">
        <v>1</v>
      </c>
      <c r="AR183">
        <v>240</v>
      </c>
      <c r="AS183" t="s">
        <v>94</v>
      </c>
      <c r="AT183" t="s">
        <v>60</v>
      </c>
      <c r="AU183">
        <v>0</v>
      </c>
      <c r="AV183">
        <v>0</v>
      </c>
      <c r="AW183">
        <v>0</v>
      </c>
      <c r="AX183">
        <v>0</v>
      </c>
      <c r="AY183">
        <v>0</v>
      </c>
      <c r="AZ183" t="s">
        <v>85</v>
      </c>
      <c r="BA183">
        <v>6</v>
      </c>
      <c r="BB183">
        <v>2007</v>
      </c>
      <c r="BC183" t="s">
        <v>63</v>
      </c>
      <c r="BD183" t="s">
        <v>64</v>
      </c>
      <c r="BE183">
        <v>119750</v>
      </c>
    </row>
    <row r="184" spans="1:57" x14ac:dyDescent="0.3">
      <c r="A184">
        <v>183</v>
      </c>
      <c r="B184">
        <v>20</v>
      </c>
      <c r="C184" t="s">
        <v>221</v>
      </c>
      <c r="D184">
        <v>60</v>
      </c>
      <c r="E184">
        <v>9060</v>
      </c>
      <c r="F184" t="s">
        <v>40</v>
      </c>
      <c r="G184" t="s">
        <v>42</v>
      </c>
      <c r="H184" t="s">
        <v>43</v>
      </c>
      <c r="I184" t="s">
        <v>44</v>
      </c>
      <c r="J184" t="s">
        <v>45</v>
      </c>
      <c r="K184" t="s">
        <v>126</v>
      </c>
      <c r="L184" t="str">
        <f>VLOOKUP($K184,[1]Zipcodes_neighbourhood!$A$2:$C$27,2,FALSE)</f>
        <v>Edwards</v>
      </c>
      <c r="M184">
        <f>VLOOKUP($K184,[1]Zipcodes_neighbourhood!$A$2:$C$27,3,FALSE)</f>
        <v>50014</v>
      </c>
      <c r="N184" t="s">
        <v>93</v>
      </c>
      <c r="O184" t="s">
        <v>48</v>
      </c>
      <c r="P184" t="s">
        <v>68</v>
      </c>
      <c r="Q184">
        <v>5</v>
      </c>
      <c r="R184">
        <v>1957</v>
      </c>
      <c r="S184">
        <v>2006</v>
      </c>
      <c r="T184" t="s">
        <v>99</v>
      </c>
      <c r="U184" t="s">
        <v>51</v>
      </c>
      <c r="V184" t="s">
        <v>75</v>
      </c>
      <c r="W184" t="s">
        <v>55</v>
      </c>
      <c r="X184" t="s">
        <v>56</v>
      </c>
      <c r="Y184" t="s">
        <v>41</v>
      </c>
      <c r="Z184" t="s">
        <v>41</v>
      </c>
      <c r="AA184">
        <v>0</v>
      </c>
      <c r="AB184" t="str">
        <f t="shared" si="8"/>
        <v>0-1000</v>
      </c>
      <c r="AC184" t="s">
        <v>59</v>
      </c>
      <c r="AD184" t="s">
        <v>60</v>
      </c>
      <c r="AE184">
        <v>1340</v>
      </c>
      <c r="AF184">
        <f t="shared" si="9"/>
        <v>0</v>
      </c>
      <c r="AG184">
        <f t="shared" si="10"/>
        <v>1</v>
      </c>
      <c r="AH184">
        <v>3</v>
      </c>
      <c r="AI184">
        <v>1</v>
      </c>
      <c r="AJ184" t="s">
        <v>55</v>
      </c>
      <c r="AK184" t="str">
        <f t="shared" si="11"/>
        <v>1TA</v>
      </c>
      <c r="AL184">
        <v>7</v>
      </c>
      <c r="AM184">
        <v>1</v>
      </c>
      <c r="AN184" t="s">
        <v>54</v>
      </c>
      <c r="AO184" t="s">
        <v>61</v>
      </c>
      <c r="AP184" t="s">
        <v>62</v>
      </c>
      <c r="AQ184">
        <v>1</v>
      </c>
      <c r="AR184">
        <v>252</v>
      </c>
      <c r="AS184" t="s">
        <v>55</v>
      </c>
      <c r="AT184" t="s">
        <v>60</v>
      </c>
      <c r="AU184">
        <v>116</v>
      </c>
      <c r="AV184">
        <v>0</v>
      </c>
      <c r="AW184">
        <v>0</v>
      </c>
      <c r="AX184">
        <v>0</v>
      </c>
      <c r="AY184">
        <v>180</v>
      </c>
      <c r="AZ184" t="s">
        <v>85</v>
      </c>
      <c r="BA184">
        <v>6</v>
      </c>
      <c r="BB184">
        <v>2007</v>
      </c>
      <c r="BC184" t="s">
        <v>63</v>
      </c>
      <c r="BD184" t="s">
        <v>64</v>
      </c>
      <c r="BE184">
        <v>120000</v>
      </c>
    </row>
    <row r="185" spans="1:57" x14ac:dyDescent="0.3">
      <c r="A185">
        <v>184</v>
      </c>
      <c r="B185">
        <v>50</v>
      </c>
      <c r="C185" t="s">
        <v>222</v>
      </c>
      <c r="D185">
        <v>63</v>
      </c>
      <c r="E185">
        <v>11426</v>
      </c>
      <c r="F185" t="s">
        <v>40</v>
      </c>
      <c r="G185" t="s">
        <v>42</v>
      </c>
      <c r="H185" t="s">
        <v>43</v>
      </c>
      <c r="I185" t="s">
        <v>44</v>
      </c>
      <c r="J185" t="s">
        <v>45</v>
      </c>
      <c r="K185" t="s">
        <v>92</v>
      </c>
      <c r="L185" t="str">
        <f>VLOOKUP($K185,[1]Zipcodes_neighbourhood!$A$2:$C$27,2,FALSE)</f>
        <v>Old Town</v>
      </c>
      <c r="M185">
        <f>VLOOKUP($K185,[1]Zipcodes_neighbourhood!$A$2:$C$27,3,FALSE)</f>
        <v>51351</v>
      </c>
      <c r="N185" t="s">
        <v>47</v>
      </c>
      <c r="O185" t="s">
        <v>48</v>
      </c>
      <c r="P185" t="s">
        <v>83</v>
      </c>
      <c r="Q185">
        <v>7</v>
      </c>
      <c r="R185">
        <v>2003</v>
      </c>
      <c r="S185">
        <v>2003</v>
      </c>
      <c r="T185" t="s">
        <v>50</v>
      </c>
      <c r="U185" t="s">
        <v>51</v>
      </c>
      <c r="V185" t="s">
        <v>52</v>
      </c>
      <c r="W185" t="s">
        <v>55</v>
      </c>
      <c r="X185" t="s">
        <v>56</v>
      </c>
      <c r="Y185" t="s">
        <v>54</v>
      </c>
      <c r="Z185" t="s">
        <v>57</v>
      </c>
      <c r="AA185">
        <v>1362</v>
      </c>
      <c r="AB185" t="str">
        <f t="shared" si="8"/>
        <v>1001-2000</v>
      </c>
      <c r="AC185" t="s">
        <v>59</v>
      </c>
      <c r="AD185" t="s">
        <v>60</v>
      </c>
      <c r="AE185">
        <v>2082</v>
      </c>
      <c r="AF185">
        <f t="shared" si="9"/>
        <v>0</v>
      </c>
      <c r="AG185">
        <f t="shared" si="10"/>
        <v>2.2999999999999998</v>
      </c>
      <c r="AH185">
        <v>3</v>
      </c>
      <c r="AI185">
        <v>1</v>
      </c>
      <c r="AJ185" t="s">
        <v>54</v>
      </c>
      <c r="AK185" t="str">
        <f t="shared" si="11"/>
        <v>1Gd</v>
      </c>
      <c r="AL185">
        <v>6</v>
      </c>
      <c r="AM185">
        <v>0</v>
      </c>
      <c r="AN185" t="s">
        <v>41</v>
      </c>
      <c r="AO185" t="s">
        <v>78</v>
      </c>
      <c r="AP185" t="s">
        <v>58</v>
      </c>
      <c r="AQ185">
        <v>2</v>
      </c>
      <c r="AR185">
        <v>484</v>
      </c>
      <c r="AS185" t="s">
        <v>55</v>
      </c>
      <c r="AT185" t="s">
        <v>120</v>
      </c>
      <c r="AU185">
        <v>280</v>
      </c>
      <c r="AV185">
        <v>238</v>
      </c>
      <c r="AW185">
        <v>0</v>
      </c>
      <c r="AX185">
        <v>0</v>
      </c>
      <c r="AY185">
        <v>0</v>
      </c>
      <c r="AZ185" t="s">
        <v>41</v>
      </c>
      <c r="BA185">
        <v>6</v>
      </c>
      <c r="BB185">
        <v>2008</v>
      </c>
      <c r="BC185" t="s">
        <v>63</v>
      </c>
      <c r="BD185" t="s">
        <v>64</v>
      </c>
      <c r="BE185">
        <v>200000</v>
      </c>
    </row>
    <row r="186" spans="1:57" x14ac:dyDescent="0.3">
      <c r="A186">
        <v>244</v>
      </c>
      <c r="B186">
        <v>160</v>
      </c>
      <c r="C186" t="s">
        <v>221</v>
      </c>
      <c r="D186">
        <v>75</v>
      </c>
      <c r="E186">
        <v>10762</v>
      </c>
      <c r="F186" t="s">
        <v>40</v>
      </c>
      <c r="G186" t="s">
        <v>42</v>
      </c>
      <c r="H186" t="s">
        <v>43</v>
      </c>
      <c r="I186" t="s">
        <v>44</v>
      </c>
      <c r="J186" t="s">
        <v>73</v>
      </c>
      <c r="K186" t="s">
        <v>114</v>
      </c>
      <c r="L186" t="str">
        <f>VLOOKUP($K186,[1]Zipcodes_neighbourhood!$A$2:$C$27,2,FALSE)</f>
        <v>Sawyer West</v>
      </c>
      <c r="M186">
        <f>VLOOKUP($K186,[1]Zipcodes_neighbourhood!$A$2:$C$27,3,FALSE)</f>
        <v>50014</v>
      </c>
      <c r="N186" t="s">
        <v>47</v>
      </c>
      <c r="O186" t="s">
        <v>122</v>
      </c>
      <c r="P186" t="s">
        <v>49</v>
      </c>
      <c r="Q186">
        <v>6</v>
      </c>
      <c r="R186">
        <v>1980</v>
      </c>
      <c r="S186">
        <v>1980</v>
      </c>
      <c r="T186" t="s">
        <v>50</v>
      </c>
      <c r="U186" t="s">
        <v>51</v>
      </c>
      <c r="V186" t="s">
        <v>106</v>
      </c>
      <c r="W186" t="s">
        <v>55</v>
      </c>
      <c r="X186" t="s">
        <v>70</v>
      </c>
      <c r="Y186" t="s">
        <v>54</v>
      </c>
      <c r="Z186" t="s">
        <v>57</v>
      </c>
      <c r="AA186">
        <v>626</v>
      </c>
      <c r="AB186" t="str">
        <f t="shared" si="8"/>
        <v>0-1000</v>
      </c>
      <c r="AC186" t="s">
        <v>55</v>
      </c>
      <c r="AD186" t="s">
        <v>60</v>
      </c>
      <c r="AE186">
        <v>1217</v>
      </c>
      <c r="AF186">
        <f t="shared" si="9"/>
        <v>0</v>
      </c>
      <c r="AG186">
        <f t="shared" si="10"/>
        <v>1</v>
      </c>
      <c r="AH186">
        <v>3</v>
      </c>
      <c r="AI186">
        <v>1</v>
      </c>
      <c r="AJ186" t="s">
        <v>55</v>
      </c>
      <c r="AK186" t="str">
        <f t="shared" si="11"/>
        <v>1TA</v>
      </c>
      <c r="AL186">
        <v>6</v>
      </c>
      <c r="AM186">
        <v>1</v>
      </c>
      <c r="AN186" t="s">
        <v>55</v>
      </c>
      <c r="AO186" t="s">
        <v>61</v>
      </c>
      <c r="AP186" t="s">
        <v>62</v>
      </c>
      <c r="AQ186">
        <v>1</v>
      </c>
      <c r="AR186">
        <v>288</v>
      </c>
      <c r="AS186" t="s">
        <v>55</v>
      </c>
      <c r="AT186" t="s">
        <v>60</v>
      </c>
      <c r="AU186">
        <v>0</v>
      </c>
      <c r="AV186">
        <v>28</v>
      </c>
      <c r="AW186">
        <v>0</v>
      </c>
      <c r="AX186">
        <v>0</v>
      </c>
      <c r="AY186">
        <v>0</v>
      </c>
      <c r="AZ186" t="s">
        <v>41</v>
      </c>
      <c r="BA186">
        <v>4</v>
      </c>
      <c r="BB186">
        <v>2009</v>
      </c>
      <c r="BC186" t="s">
        <v>63</v>
      </c>
      <c r="BD186" t="s">
        <v>64</v>
      </c>
      <c r="BE186">
        <v>120000</v>
      </c>
    </row>
    <row r="187" spans="1:57" x14ac:dyDescent="0.3">
      <c r="A187">
        <v>186</v>
      </c>
      <c r="B187">
        <v>75</v>
      </c>
      <c r="C187" t="s">
        <v>222</v>
      </c>
      <c r="D187">
        <v>90</v>
      </c>
      <c r="E187">
        <v>22950</v>
      </c>
      <c r="F187" t="s">
        <v>40</v>
      </c>
      <c r="G187" t="s">
        <v>105</v>
      </c>
      <c r="H187" t="s">
        <v>43</v>
      </c>
      <c r="I187" t="s">
        <v>44</v>
      </c>
      <c r="J187" t="s">
        <v>45</v>
      </c>
      <c r="K187" t="s">
        <v>92</v>
      </c>
      <c r="L187" t="str">
        <f>VLOOKUP($K187,[1]Zipcodes_neighbourhood!$A$2:$C$27,2,FALSE)</f>
        <v>Old Town</v>
      </c>
      <c r="M187">
        <f>VLOOKUP($K187,[1]Zipcodes_neighbourhood!$A$2:$C$27,3,FALSE)</f>
        <v>51351</v>
      </c>
      <c r="N187" t="s">
        <v>93</v>
      </c>
      <c r="O187" t="s">
        <v>48</v>
      </c>
      <c r="P187" t="s">
        <v>157</v>
      </c>
      <c r="Q187">
        <v>10</v>
      </c>
      <c r="R187">
        <v>1892</v>
      </c>
      <c r="S187">
        <v>1993</v>
      </c>
      <c r="T187" t="s">
        <v>50</v>
      </c>
      <c r="U187" t="s">
        <v>134</v>
      </c>
      <c r="V187" t="s">
        <v>75</v>
      </c>
      <c r="W187" t="s">
        <v>54</v>
      </c>
      <c r="X187" t="s">
        <v>77</v>
      </c>
      <c r="Y187" t="s">
        <v>55</v>
      </c>
      <c r="Z187" t="s">
        <v>72</v>
      </c>
      <c r="AA187">
        <v>1107</v>
      </c>
      <c r="AB187" t="str">
        <f t="shared" si="8"/>
        <v>1001-2000</v>
      </c>
      <c r="AC187" t="s">
        <v>59</v>
      </c>
      <c r="AD187" t="s">
        <v>60</v>
      </c>
      <c r="AE187">
        <v>3608</v>
      </c>
      <c r="AF187">
        <f t="shared" si="9"/>
        <v>0</v>
      </c>
      <c r="AG187">
        <f t="shared" si="10"/>
        <v>2.2999999999999998</v>
      </c>
      <c r="AH187">
        <v>4</v>
      </c>
      <c r="AI187">
        <v>1</v>
      </c>
      <c r="AJ187" t="s">
        <v>59</v>
      </c>
      <c r="AK187" t="str">
        <f t="shared" si="11"/>
        <v>1Ex</v>
      </c>
      <c r="AL187">
        <v>12</v>
      </c>
      <c r="AM187">
        <v>2</v>
      </c>
      <c r="AN187" t="s">
        <v>55</v>
      </c>
      <c r="AO187" t="s">
        <v>78</v>
      </c>
      <c r="AP187" t="s">
        <v>58</v>
      </c>
      <c r="AQ187">
        <v>3</v>
      </c>
      <c r="AR187">
        <v>840</v>
      </c>
      <c r="AS187" t="s">
        <v>59</v>
      </c>
      <c r="AT187" t="s">
        <v>60</v>
      </c>
      <c r="AU187">
        <v>0</v>
      </c>
      <c r="AV187">
        <v>260</v>
      </c>
      <c r="AW187">
        <v>0</v>
      </c>
      <c r="AX187">
        <v>410</v>
      </c>
      <c r="AY187">
        <v>0</v>
      </c>
      <c r="AZ187" t="s">
        <v>109</v>
      </c>
      <c r="BA187">
        <v>6</v>
      </c>
      <c r="BB187">
        <v>2006</v>
      </c>
      <c r="BC187" t="s">
        <v>63</v>
      </c>
      <c r="BD187" t="s">
        <v>64</v>
      </c>
      <c r="BE187">
        <v>475000</v>
      </c>
    </row>
    <row r="188" spans="1:57" x14ac:dyDescent="0.3">
      <c r="A188">
        <v>500</v>
      </c>
      <c r="B188">
        <v>20</v>
      </c>
      <c r="C188" t="s">
        <v>221</v>
      </c>
      <c r="D188">
        <v>70</v>
      </c>
      <c r="E188">
        <v>7535</v>
      </c>
      <c r="F188" t="s">
        <v>40</v>
      </c>
      <c r="G188" t="s">
        <v>71</v>
      </c>
      <c r="H188" t="s">
        <v>43</v>
      </c>
      <c r="I188" t="s">
        <v>44</v>
      </c>
      <c r="J188" t="s">
        <v>45</v>
      </c>
      <c r="K188" t="s">
        <v>107</v>
      </c>
      <c r="L188" t="str">
        <f>VLOOKUP($K188,[1]Zipcodes_neighbourhood!$A$2:$C$27,2,FALSE)</f>
        <v>NorthAmes</v>
      </c>
      <c r="M188">
        <f>VLOOKUP($K188,[1]Zipcodes_neighbourhood!$A$2:$C$27,3,FALSE)</f>
        <v>50010</v>
      </c>
      <c r="N188" t="s">
        <v>47</v>
      </c>
      <c r="O188" t="s">
        <v>48</v>
      </c>
      <c r="P188" t="s">
        <v>68</v>
      </c>
      <c r="Q188">
        <v>5</v>
      </c>
      <c r="R188">
        <v>1958</v>
      </c>
      <c r="S188">
        <v>1985</v>
      </c>
      <c r="T188" t="s">
        <v>50</v>
      </c>
      <c r="U188" t="s">
        <v>51</v>
      </c>
      <c r="V188" t="s">
        <v>69</v>
      </c>
      <c r="W188" t="s">
        <v>55</v>
      </c>
      <c r="X188" t="s">
        <v>70</v>
      </c>
      <c r="Y188" t="s">
        <v>55</v>
      </c>
      <c r="Z188" t="s">
        <v>57</v>
      </c>
      <c r="AA188">
        <v>912</v>
      </c>
      <c r="AB188" t="str">
        <f t="shared" si="8"/>
        <v>0-1000</v>
      </c>
      <c r="AC188" t="s">
        <v>94</v>
      </c>
      <c r="AD188" t="s">
        <v>60</v>
      </c>
      <c r="AE188">
        <v>912</v>
      </c>
      <c r="AF188">
        <f t="shared" si="9"/>
        <v>1</v>
      </c>
      <c r="AG188">
        <f t="shared" si="10"/>
        <v>2</v>
      </c>
      <c r="AH188">
        <v>2</v>
      </c>
      <c r="AI188">
        <v>1</v>
      </c>
      <c r="AJ188" t="s">
        <v>55</v>
      </c>
      <c r="AK188" t="str">
        <f t="shared" si="11"/>
        <v>1TA</v>
      </c>
      <c r="AL188">
        <v>5</v>
      </c>
      <c r="AM188">
        <v>0</v>
      </c>
      <c r="AN188" t="s">
        <v>41</v>
      </c>
      <c r="AO188" t="s">
        <v>61</v>
      </c>
      <c r="AP188" t="s">
        <v>102</v>
      </c>
      <c r="AQ188">
        <v>1</v>
      </c>
      <c r="AR188">
        <v>297</v>
      </c>
      <c r="AS188" t="s">
        <v>55</v>
      </c>
      <c r="AT188" t="s">
        <v>60</v>
      </c>
      <c r="AU188">
        <v>12</v>
      </c>
      <c r="AV188">
        <v>285</v>
      </c>
      <c r="AW188">
        <v>0</v>
      </c>
      <c r="AX188">
        <v>0</v>
      </c>
      <c r="AY188">
        <v>0</v>
      </c>
      <c r="AZ188" t="s">
        <v>153</v>
      </c>
      <c r="BA188">
        <v>6</v>
      </c>
      <c r="BB188">
        <v>2007</v>
      </c>
      <c r="BC188" t="s">
        <v>63</v>
      </c>
      <c r="BD188" t="s">
        <v>64</v>
      </c>
      <c r="BE188">
        <v>120000</v>
      </c>
    </row>
    <row r="189" spans="1:57" x14ac:dyDescent="0.3">
      <c r="A189">
        <v>572</v>
      </c>
      <c r="B189">
        <v>20</v>
      </c>
      <c r="C189" t="s">
        <v>221</v>
      </c>
      <c r="D189">
        <v>60</v>
      </c>
      <c r="E189">
        <v>7332</v>
      </c>
      <c r="F189" t="s">
        <v>40</v>
      </c>
      <c r="G189" t="s">
        <v>42</v>
      </c>
      <c r="H189" t="s">
        <v>43</v>
      </c>
      <c r="I189" t="s">
        <v>44</v>
      </c>
      <c r="J189" t="s">
        <v>45</v>
      </c>
      <c r="K189" t="s">
        <v>107</v>
      </c>
      <c r="L189" t="str">
        <f>VLOOKUP($K189,[1]Zipcodes_neighbourhood!$A$2:$C$27,2,FALSE)</f>
        <v>NorthAmes</v>
      </c>
      <c r="M189">
        <f>VLOOKUP($K189,[1]Zipcodes_neighbourhood!$A$2:$C$27,3,FALSE)</f>
        <v>50010</v>
      </c>
      <c r="N189" t="s">
        <v>47</v>
      </c>
      <c r="O189" t="s">
        <v>48</v>
      </c>
      <c r="P189" t="s">
        <v>68</v>
      </c>
      <c r="Q189">
        <v>6</v>
      </c>
      <c r="R189">
        <v>1959</v>
      </c>
      <c r="S189">
        <v>1959</v>
      </c>
      <c r="T189" t="s">
        <v>50</v>
      </c>
      <c r="U189" t="s">
        <v>51</v>
      </c>
      <c r="V189" t="s">
        <v>76</v>
      </c>
      <c r="W189" t="s">
        <v>55</v>
      </c>
      <c r="X189" t="s">
        <v>70</v>
      </c>
      <c r="Y189" t="s">
        <v>55</v>
      </c>
      <c r="Z189" t="s">
        <v>57</v>
      </c>
      <c r="AA189">
        <v>864</v>
      </c>
      <c r="AB189" t="str">
        <f t="shared" si="8"/>
        <v>0-1000</v>
      </c>
      <c r="AC189" t="s">
        <v>59</v>
      </c>
      <c r="AD189" t="s">
        <v>60</v>
      </c>
      <c r="AE189">
        <v>864</v>
      </c>
      <c r="AF189">
        <f t="shared" si="9"/>
        <v>0</v>
      </c>
      <c r="AG189">
        <f t="shared" si="10"/>
        <v>2.2999999999999998</v>
      </c>
      <c r="AH189">
        <v>2</v>
      </c>
      <c r="AI189">
        <v>1</v>
      </c>
      <c r="AJ189" t="s">
        <v>54</v>
      </c>
      <c r="AK189" t="str">
        <f t="shared" si="11"/>
        <v>1Gd</v>
      </c>
      <c r="AL189">
        <v>4</v>
      </c>
      <c r="AM189">
        <v>0</v>
      </c>
      <c r="AN189" t="s">
        <v>41</v>
      </c>
      <c r="AO189" t="s">
        <v>61</v>
      </c>
      <c r="AP189" t="s">
        <v>58</v>
      </c>
      <c r="AQ189">
        <v>1</v>
      </c>
      <c r="AR189">
        <v>288</v>
      </c>
      <c r="AS189" t="s">
        <v>55</v>
      </c>
      <c r="AT189" t="s">
        <v>60</v>
      </c>
      <c r="AU189">
        <v>168</v>
      </c>
      <c r="AV189">
        <v>0</v>
      </c>
      <c r="AW189">
        <v>0</v>
      </c>
      <c r="AX189">
        <v>0</v>
      </c>
      <c r="AY189">
        <v>0</v>
      </c>
      <c r="AZ189" t="s">
        <v>41</v>
      </c>
      <c r="BA189">
        <v>10</v>
      </c>
      <c r="BB189">
        <v>2006</v>
      </c>
      <c r="BC189" t="s">
        <v>63</v>
      </c>
      <c r="BD189" t="s">
        <v>79</v>
      </c>
      <c r="BE189">
        <v>120000</v>
      </c>
    </row>
    <row r="190" spans="1:57" x14ac:dyDescent="0.3">
      <c r="A190">
        <v>1184</v>
      </c>
      <c r="B190">
        <v>30</v>
      </c>
      <c r="C190" t="s">
        <v>221</v>
      </c>
      <c r="D190">
        <v>60</v>
      </c>
      <c r="E190">
        <v>10800</v>
      </c>
      <c r="F190" t="s">
        <v>40</v>
      </c>
      <c r="G190" t="s">
        <v>42</v>
      </c>
      <c r="H190" t="s">
        <v>43</v>
      </c>
      <c r="I190" t="s">
        <v>44</v>
      </c>
      <c r="J190" t="s">
        <v>45</v>
      </c>
      <c r="K190" t="s">
        <v>92</v>
      </c>
      <c r="L190" t="str">
        <f>VLOOKUP($K190,[1]Zipcodes_neighbourhood!$A$2:$C$27,2,FALSE)</f>
        <v>Old Town</v>
      </c>
      <c r="M190">
        <f>VLOOKUP($K190,[1]Zipcodes_neighbourhood!$A$2:$C$27,3,FALSE)</f>
        <v>51351</v>
      </c>
      <c r="N190" t="s">
        <v>47</v>
      </c>
      <c r="O190" t="s">
        <v>48</v>
      </c>
      <c r="P190" t="s">
        <v>68</v>
      </c>
      <c r="Q190">
        <v>5</v>
      </c>
      <c r="R190">
        <v>1920</v>
      </c>
      <c r="S190">
        <v>1950</v>
      </c>
      <c r="T190" t="s">
        <v>99</v>
      </c>
      <c r="U190" t="s">
        <v>51</v>
      </c>
      <c r="V190" t="s">
        <v>141</v>
      </c>
      <c r="W190" t="s">
        <v>55</v>
      </c>
      <c r="X190" t="s">
        <v>77</v>
      </c>
      <c r="Y190" t="s">
        <v>55</v>
      </c>
      <c r="Z190" t="s">
        <v>57</v>
      </c>
      <c r="AA190">
        <v>1120</v>
      </c>
      <c r="AB190" t="str">
        <f t="shared" si="8"/>
        <v>1001-2000</v>
      </c>
      <c r="AC190" t="s">
        <v>59</v>
      </c>
      <c r="AD190" t="s">
        <v>60</v>
      </c>
      <c r="AE190">
        <v>1130</v>
      </c>
      <c r="AF190">
        <f t="shared" si="9"/>
        <v>2</v>
      </c>
      <c r="AG190">
        <f t="shared" si="10"/>
        <v>0.6</v>
      </c>
      <c r="AH190">
        <v>2</v>
      </c>
      <c r="AI190">
        <v>1</v>
      </c>
      <c r="AJ190" t="s">
        <v>55</v>
      </c>
      <c r="AK190" t="str">
        <f t="shared" si="11"/>
        <v>1TA</v>
      </c>
      <c r="AL190">
        <v>5</v>
      </c>
      <c r="AM190">
        <v>1</v>
      </c>
      <c r="AN190" t="s">
        <v>54</v>
      </c>
      <c r="AO190" t="s">
        <v>78</v>
      </c>
      <c r="AP190" t="s">
        <v>58</v>
      </c>
      <c r="AQ190">
        <v>2</v>
      </c>
      <c r="AR190">
        <v>720</v>
      </c>
      <c r="AS190" t="s">
        <v>55</v>
      </c>
      <c r="AT190" t="s">
        <v>60</v>
      </c>
      <c r="AU190">
        <v>229</v>
      </c>
      <c r="AV190">
        <v>0</v>
      </c>
      <c r="AW190">
        <v>0</v>
      </c>
      <c r="AX190">
        <v>0</v>
      </c>
      <c r="AY190">
        <v>0</v>
      </c>
      <c r="AZ190" t="s">
        <v>41</v>
      </c>
      <c r="BA190">
        <v>6</v>
      </c>
      <c r="BB190">
        <v>2006</v>
      </c>
      <c r="BC190" t="s">
        <v>63</v>
      </c>
      <c r="BD190" t="s">
        <v>64</v>
      </c>
      <c r="BE190">
        <v>120000</v>
      </c>
    </row>
    <row r="191" spans="1:57" x14ac:dyDescent="0.3">
      <c r="A191">
        <v>726</v>
      </c>
      <c r="B191">
        <v>20</v>
      </c>
      <c r="C191" t="s">
        <v>221</v>
      </c>
      <c r="D191">
        <v>60</v>
      </c>
      <c r="E191">
        <v>6960</v>
      </c>
      <c r="F191" t="s">
        <v>40</v>
      </c>
      <c r="G191" t="s">
        <v>42</v>
      </c>
      <c r="H191" t="s">
        <v>43</v>
      </c>
      <c r="I191" t="s">
        <v>44</v>
      </c>
      <c r="J191" t="s">
        <v>45</v>
      </c>
      <c r="K191" t="s">
        <v>107</v>
      </c>
      <c r="L191" t="str">
        <f>VLOOKUP($K191,[1]Zipcodes_neighbourhood!$A$2:$C$27,2,FALSE)</f>
        <v>NorthAmes</v>
      </c>
      <c r="M191">
        <f>VLOOKUP($K191,[1]Zipcodes_neighbourhood!$A$2:$C$27,3,FALSE)</f>
        <v>50010</v>
      </c>
      <c r="N191" t="s">
        <v>47</v>
      </c>
      <c r="O191" t="s">
        <v>48</v>
      </c>
      <c r="P191" t="s">
        <v>68</v>
      </c>
      <c r="Q191">
        <v>4</v>
      </c>
      <c r="R191">
        <v>1970</v>
      </c>
      <c r="S191">
        <v>1970</v>
      </c>
      <c r="T191" t="s">
        <v>50</v>
      </c>
      <c r="U191" t="s">
        <v>51</v>
      </c>
      <c r="V191" t="s">
        <v>106</v>
      </c>
      <c r="W191" t="s">
        <v>55</v>
      </c>
      <c r="X191" t="s">
        <v>70</v>
      </c>
      <c r="Y191" t="s">
        <v>55</v>
      </c>
      <c r="Z191" t="s">
        <v>57</v>
      </c>
      <c r="AA191">
        <v>864</v>
      </c>
      <c r="AB191" t="str">
        <f t="shared" si="8"/>
        <v>0-1000</v>
      </c>
      <c r="AC191" t="s">
        <v>55</v>
      </c>
      <c r="AD191" t="s">
        <v>60</v>
      </c>
      <c r="AE191">
        <v>864</v>
      </c>
      <c r="AF191">
        <f t="shared" si="9"/>
        <v>1</v>
      </c>
      <c r="AG191">
        <f t="shared" si="10"/>
        <v>1.3</v>
      </c>
      <c r="AH191">
        <v>3</v>
      </c>
      <c r="AI191">
        <v>1</v>
      </c>
      <c r="AJ191" t="s">
        <v>54</v>
      </c>
      <c r="AK191" t="str">
        <f t="shared" si="11"/>
        <v>1Gd</v>
      </c>
      <c r="AL191">
        <v>5</v>
      </c>
      <c r="AM191">
        <v>0</v>
      </c>
      <c r="AN191" t="s">
        <v>41</v>
      </c>
      <c r="AO191" t="s">
        <v>78</v>
      </c>
      <c r="AP191" t="s">
        <v>58</v>
      </c>
      <c r="AQ191">
        <v>2</v>
      </c>
      <c r="AR191">
        <v>660</v>
      </c>
      <c r="AS191" t="s">
        <v>55</v>
      </c>
      <c r="AT191" t="s">
        <v>60</v>
      </c>
      <c r="AU191">
        <v>96</v>
      </c>
      <c r="AV191">
        <v>0</v>
      </c>
      <c r="AW191">
        <v>0</v>
      </c>
      <c r="AX191">
        <v>0</v>
      </c>
      <c r="AY191">
        <v>0</v>
      </c>
      <c r="AZ191" t="s">
        <v>41</v>
      </c>
      <c r="BA191">
        <v>11</v>
      </c>
      <c r="BB191">
        <v>2009</v>
      </c>
      <c r="BC191" t="s">
        <v>63</v>
      </c>
      <c r="BD191" t="s">
        <v>64</v>
      </c>
      <c r="BE191">
        <v>120500</v>
      </c>
    </row>
    <row r="192" spans="1:57" x14ac:dyDescent="0.3">
      <c r="A192">
        <v>1437</v>
      </c>
      <c r="B192">
        <v>20</v>
      </c>
      <c r="C192" t="s">
        <v>221</v>
      </c>
      <c r="D192">
        <v>60</v>
      </c>
      <c r="E192">
        <v>9000</v>
      </c>
      <c r="F192" t="s">
        <v>40</v>
      </c>
      <c r="G192" t="s">
        <v>42</v>
      </c>
      <c r="H192" t="s">
        <v>43</v>
      </c>
      <c r="I192" t="s">
        <v>44</v>
      </c>
      <c r="J192" t="s">
        <v>65</v>
      </c>
      <c r="K192" t="s">
        <v>107</v>
      </c>
      <c r="L192" t="str">
        <f>VLOOKUP($K192,[1]Zipcodes_neighbourhood!$A$2:$C$27,2,FALSE)</f>
        <v>NorthAmes</v>
      </c>
      <c r="M192">
        <f>VLOOKUP($K192,[1]Zipcodes_neighbourhood!$A$2:$C$27,3,FALSE)</f>
        <v>50010</v>
      </c>
      <c r="N192" t="s">
        <v>47</v>
      </c>
      <c r="O192" t="s">
        <v>48</v>
      </c>
      <c r="P192" t="s">
        <v>68</v>
      </c>
      <c r="Q192">
        <v>4</v>
      </c>
      <c r="R192">
        <v>1971</v>
      </c>
      <c r="S192">
        <v>1971</v>
      </c>
      <c r="T192" t="s">
        <v>50</v>
      </c>
      <c r="U192" t="s">
        <v>51</v>
      </c>
      <c r="V192" t="s">
        <v>91</v>
      </c>
      <c r="W192" t="s">
        <v>55</v>
      </c>
      <c r="X192" t="s">
        <v>56</v>
      </c>
      <c r="Y192" t="s">
        <v>55</v>
      </c>
      <c r="Z192" t="s">
        <v>57</v>
      </c>
      <c r="AA192">
        <v>864</v>
      </c>
      <c r="AB192" t="str">
        <f t="shared" si="8"/>
        <v>0-1000</v>
      </c>
      <c r="AC192" t="s">
        <v>55</v>
      </c>
      <c r="AD192" t="s">
        <v>60</v>
      </c>
      <c r="AE192">
        <v>864</v>
      </c>
      <c r="AF192">
        <f t="shared" si="9"/>
        <v>0</v>
      </c>
      <c r="AG192">
        <f t="shared" si="10"/>
        <v>2.2999999999999998</v>
      </c>
      <c r="AH192">
        <v>3</v>
      </c>
      <c r="AI192">
        <v>1</v>
      </c>
      <c r="AJ192" t="s">
        <v>55</v>
      </c>
      <c r="AK192" t="str">
        <f t="shared" si="11"/>
        <v>1TA</v>
      </c>
      <c r="AL192">
        <v>5</v>
      </c>
      <c r="AM192">
        <v>0</v>
      </c>
      <c r="AN192" t="s">
        <v>41</v>
      </c>
      <c r="AO192" t="s">
        <v>78</v>
      </c>
      <c r="AP192" t="s">
        <v>58</v>
      </c>
      <c r="AQ192">
        <v>2</v>
      </c>
      <c r="AR192">
        <v>528</v>
      </c>
      <c r="AS192" t="s">
        <v>55</v>
      </c>
      <c r="AT192" t="s">
        <v>60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108</v>
      </c>
      <c r="BA192">
        <v>5</v>
      </c>
      <c r="BB192">
        <v>2007</v>
      </c>
      <c r="BC192" t="s">
        <v>63</v>
      </c>
      <c r="BD192" t="s">
        <v>64</v>
      </c>
      <c r="BE192">
        <v>120500</v>
      </c>
    </row>
    <row r="193" spans="1:57" x14ac:dyDescent="0.3">
      <c r="A193">
        <v>1444</v>
      </c>
      <c r="B193">
        <v>30</v>
      </c>
      <c r="C193" t="s">
        <v>221</v>
      </c>
      <c r="D193" t="s">
        <v>41</v>
      </c>
      <c r="E193">
        <v>8854</v>
      </c>
      <c r="F193" t="s">
        <v>40</v>
      </c>
      <c r="G193" t="s">
        <v>42</v>
      </c>
      <c r="H193" t="s">
        <v>43</v>
      </c>
      <c r="I193" t="s">
        <v>44</v>
      </c>
      <c r="J193" t="s">
        <v>45</v>
      </c>
      <c r="K193" t="s">
        <v>95</v>
      </c>
      <c r="L193" t="str">
        <f>VLOOKUP($K193,[1]Zipcodes_neighbourhood!$A$2:$C$27,2,FALSE)</f>
        <v>Brookside</v>
      </c>
      <c r="M193">
        <f>VLOOKUP($K193,[1]Zipcodes_neighbourhood!$A$2:$C$27,3,FALSE)</f>
        <v>50613</v>
      </c>
      <c r="N193" t="s">
        <v>47</v>
      </c>
      <c r="O193" t="s">
        <v>48</v>
      </c>
      <c r="P193" t="s">
        <v>97</v>
      </c>
      <c r="Q193">
        <v>6</v>
      </c>
      <c r="R193">
        <v>1916</v>
      </c>
      <c r="S193">
        <v>1950</v>
      </c>
      <c r="T193" t="s">
        <v>50</v>
      </c>
      <c r="U193" t="s">
        <v>51</v>
      </c>
      <c r="V193" t="s">
        <v>75</v>
      </c>
      <c r="W193" t="s">
        <v>55</v>
      </c>
      <c r="X193" t="s">
        <v>77</v>
      </c>
      <c r="Y193" t="s">
        <v>55</v>
      </c>
      <c r="Z193" t="s">
        <v>57</v>
      </c>
      <c r="AA193">
        <v>952</v>
      </c>
      <c r="AB193" t="str">
        <f t="shared" si="8"/>
        <v>0-1000</v>
      </c>
      <c r="AC193" t="s">
        <v>94</v>
      </c>
      <c r="AD193" t="s">
        <v>120</v>
      </c>
      <c r="AE193">
        <v>952</v>
      </c>
      <c r="AF193">
        <f t="shared" si="9"/>
        <v>1</v>
      </c>
      <c r="AG193">
        <f t="shared" si="10"/>
        <v>1.3</v>
      </c>
      <c r="AH193">
        <v>2</v>
      </c>
      <c r="AI193">
        <v>1</v>
      </c>
      <c r="AJ193" t="s">
        <v>94</v>
      </c>
      <c r="AK193" t="str">
        <f t="shared" si="11"/>
        <v>1Fa</v>
      </c>
      <c r="AL193">
        <v>4</v>
      </c>
      <c r="AM193">
        <v>1</v>
      </c>
      <c r="AN193" t="s">
        <v>54</v>
      </c>
      <c r="AO193" t="s">
        <v>78</v>
      </c>
      <c r="AP193" t="s">
        <v>58</v>
      </c>
      <c r="AQ193">
        <v>1</v>
      </c>
      <c r="AR193">
        <v>192</v>
      </c>
      <c r="AS193" t="s">
        <v>94</v>
      </c>
      <c r="AT193" t="s">
        <v>130</v>
      </c>
      <c r="AU193">
        <v>0</v>
      </c>
      <c r="AV193">
        <v>98</v>
      </c>
      <c r="AW193">
        <v>0</v>
      </c>
      <c r="AX193">
        <v>40</v>
      </c>
      <c r="AY193">
        <v>0</v>
      </c>
      <c r="AZ193" t="s">
        <v>41</v>
      </c>
      <c r="BA193">
        <v>5</v>
      </c>
      <c r="BB193">
        <v>2009</v>
      </c>
      <c r="BC193" t="s">
        <v>63</v>
      </c>
      <c r="BD193" t="s">
        <v>64</v>
      </c>
      <c r="BE193">
        <v>121000</v>
      </c>
    </row>
    <row r="194" spans="1:57" x14ac:dyDescent="0.3">
      <c r="A194">
        <v>561</v>
      </c>
      <c r="B194">
        <v>20</v>
      </c>
      <c r="C194" t="s">
        <v>221</v>
      </c>
      <c r="D194" t="s">
        <v>41</v>
      </c>
      <c r="E194">
        <v>11341</v>
      </c>
      <c r="F194" t="s">
        <v>40</v>
      </c>
      <c r="G194" t="s">
        <v>71</v>
      </c>
      <c r="H194" t="s">
        <v>43</v>
      </c>
      <c r="I194" t="s">
        <v>44</v>
      </c>
      <c r="J194" t="s">
        <v>45</v>
      </c>
      <c r="K194" t="s">
        <v>98</v>
      </c>
      <c r="L194" t="str">
        <f>VLOOKUP($K194,[1]Zipcodes_neighbourhood!$A$2:$C$27,2,FALSE)</f>
        <v>Sawyer</v>
      </c>
      <c r="M194">
        <f>VLOOKUP($K194,[1]Zipcodes_neighbourhood!$A$2:$C$27,3,FALSE)</f>
        <v>52627</v>
      </c>
      <c r="N194" t="s">
        <v>47</v>
      </c>
      <c r="O194" t="s">
        <v>48</v>
      </c>
      <c r="P194" t="s">
        <v>68</v>
      </c>
      <c r="Q194">
        <v>5</v>
      </c>
      <c r="R194">
        <v>1957</v>
      </c>
      <c r="S194">
        <v>1996</v>
      </c>
      <c r="T194" t="s">
        <v>99</v>
      </c>
      <c r="U194" t="s">
        <v>51</v>
      </c>
      <c r="V194" t="s">
        <v>75</v>
      </c>
      <c r="W194" t="s">
        <v>55</v>
      </c>
      <c r="X194" t="s">
        <v>70</v>
      </c>
      <c r="Y194" t="s">
        <v>54</v>
      </c>
      <c r="Z194" t="s">
        <v>57</v>
      </c>
      <c r="AA194">
        <v>1392</v>
      </c>
      <c r="AB194" t="str">
        <f t="shared" ref="AB194:AB257" si="12">IF(AA194&lt;1001,"0-1000",IF(AA194&lt;2001,"1001-2000",IF(AA194&lt;3001,"3001-4000",IF(AA194&lt;4001,"4001-5000",IF(AA194&lt;5001,"4001-5000",IF(AA194&gt;5000,"&gt;5000"))))))</f>
        <v>1001-2000</v>
      </c>
      <c r="AC194" t="s">
        <v>55</v>
      </c>
      <c r="AD194" t="s">
        <v>60</v>
      </c>
      <c r="AE194">
        <v>1392</v>
      </c>
      <c r="AF194">
        <f t="shared" ref="AF194:AF257" si="13">bfb+bhb</f>
        <v>1</v>
      </c>
      <c r="AG194">
        <f t="shared" ref="AG194:AG257" si="14">fb+hb</f>
        <v>2</v>
      </c>
      <c r="AH194">
        <v>3</v>
      </c>
      <c r="AI194">
        <v>1</v>
      </c>
      <c r="AJ194" t="s">
        <v>55</v>
      </c>
      <c r="AK194" t="str">
        <f t="shared" ref="AK194:AK257" si="15">CONCATENATE(KitchenAbvGr,KitchenQuality)</f>
        <v>1TA</v>
      </c>
      <c r="AL194">
        <v>5</v>
      </c>
      <c r="AM194">
        <v>1</v>
      </c>
      <c r="AN194" t="s">
        <v>54</v>
      </c>
      <c r="AO194" t="s">
        <v>78</v>
      </c>
      <c r="AP194" t="s">
        <v>58</v>
      </c>
      <c r="AQ194">
        <v>2</v>
      </c>
      <c r="AR194">
        <v>528</v>
      </c>
      <c r="AS194" t="s">
        <v>55</v>
      </c>
      <c r="AT194" t="s">
        <v>60</v>
      </c>
      <c r="AU194">
        <v>0</v>
      </c>
      <c r="AV194">
        <v>0</v>
      </c>
      <c r="AW194">
        <v>0</v>
      </c>
      <c r="AX194">
        <v>95</v>
      </c>
      <c r="AY194">
        <v>0</v>
      </c>
      <c r="AZ194" t="s">
        <v>41</v>
      </c>
      <c r="BA194">
        <v>5</v>
      </c>
      <c r="BB194">
        <v>2010</v>
      </c>
      <c r="BC194" t="s">
        <v>63</v>
      </c>
      <c r="BD194" t="s">
        <v>64</v>
      </c>
      <c r="BE194">
        <v>121500</v>
      </c>
    </row>
    <row r="195" spans="1:57" x14ac:dyDescent="0.3">
      <c r="A195">
        <v>194</v>
      </c>
      <c r="B195">
        <v>160</v>
      </c>
      <c r="C195" t="s">
        <v>222</v>
      </c>
      <c r="D195">
        <v>24</v>
      </c>
      <c r="E195">
        <v>2522</v>
      </c>
      <c r="F195" t="s">
        <v>40</v>
      </c>
      <c r="G195" t="s">
        <v>42</v>
      </c>
      <c r="H195" t="s">
        <v>43</v>
      </c>
      <c r="I195" t="s">
        <v>44</v>
      </c>
      <c r="J195" t="s">
        <v>45</v>
      </c>
      <c r="K195" t="s">
        <v>126</v>
      </c>
      <c r="L195" t="str">
        <f>VLOOKUP($K195,[1]Zipcodes_neighbourhood!$A$2:$C$27,2,FALSE)</f>
        <v>Edwards</v>
      </c>
      <c r="M195">
        <f>VLOOKUP($K195,[1]Zipcodes_neighbourhood!$A$2:$C$27,3,FALSE)</f>
        <v>50014</v>
      </c>
      <c r="N195" t="s">
        <v>47</v>
      </c>
      <c r="O195" t="s">
        <v>136</v>
      </c>
      <c r="P195" t="s">
        <v>49</v>
      </c>
      <c r="Q195">
        <v>7</v>
      </c>
      <c r="R195">
        <v>2004</v>
      </c>
      <c r="S195">
        <v>2004</v>
      </c>
      <c r="T195" t="s">
        <v>50</v>
      </c>
      <c r="U195" t="s">
        <v>51</v>
      </c>
      <c r="V195" t="s">
        <v>52</v>
      </c>
      <c r="W195" t="s">
        <v>54</v>
      </c>
      <c r="X195" t="s">
        <v>56</v>
      </c>
      <c r="Y195" t="s">
        <v>54</v>
      </c>
      <c r="Z195" t="s">
        <v>57</v>
      </c>
      <c r="AA195">
        <v>970</v>
      </c>
      <c r="AB195" t="str">
        <f t="shared" si="12"/>
        <v>0-1000</v>
      </c>
      <c r="AC195" t="s">
        <v>59</v>
      </c>
      <c r="AD195" t="s">
        <v>60</v>
      </c>
      <c r="AE195">
        <v>1709</v>
      </c>
      <c r="AF195">
        <f t="shared" si="13"/>
        <v>0</v>
      </c>
      <c r="AG195">
        <f t="shared" si="14"/>
        <v>2</v>
      </c>
      <c r="AH195">
        <v>3</v>
      </c>
      <c r="AI195">
        <v>1</v>
      </c>
      <c r="AJ195" t="s">
        <v>54</v>
      </c>
      <c r="AK195" t="str">
        <f t="shared" si="15"/>
        <v>1Gd</v>
      </c>
      <c r="AL195">
        <v>7</v>
      </c>
      <c r="AM195">
        <v>0</v>
      </c>
      <c r="AN195" t="s">
        <v>41</v>
      </c>
      <c r="AO195" t="s">
        <v>78</v>
      </c>
      <c r="AP195" t="s">
        <v>58</v>
      </c>
      <c r="AQ195">
        <v>2</v>
      </c>
      <c r="AR195">
        <v>380</v>
      </c>
      <c r="AS195" t="s">
        <v>55</v>
      </c>
      <c r="AT195" t="s">
        <v>60</v>
      </c>
      <c r="AU195">
        <v>0</v>
      </c>
      <c r="AV195">
        <v>40</v>
      </c>
      <c r="AW195">
        <v>0</v>
      </c>
      <c r="AX195">
        <v>0</v>
      </c>
      <c r="AY195">
        <v>0</v>
      </c>
      <c r="AZ195" t="s">
        <v>41</v>
      </c>
      <c r="BA195">
        <v>5</v>
      </c>
      <c r="BB195">
        <v>2006</v>
      </c>
      <c r="BC195" t="s">
        <v>63</v>
      </c>
      <c r="BD195" t="s">
        <v>64</v>
      </c>
      <c r="BE195">
        <v>130000</v>
      </c>
    </row>
    <row r="196" spans="1:57" x14ac:dyDescent="0.3">
      <c r="A196">
        <v>996</v>
      </c>
      <c r="B196">
        <v>50</v>
      </c>
      <c r="C196" t="s">
        <v>221</v>
      </c>
      <c r="D196">
        <v>51</v>
      </c>
      <c r="E196">
        <v>4712</v>
      </c>
      <c r="F196" t="s">
        <v>40</v>
      </c>
      <c r="G196" t="s">
        <v>71</v>
      </c>
      <c r="H196" t="s">
        <v>43</v>
      </c>
      <c r="I196" t="s">
        <v>44</v>
      </c>
      <c r="J196" t="s">
        <v>45</v>
      </c>
      <c r="K196" t="s">
        <v>95</v>
      </c>
      <c r="L196" t="str">
        <f>VLOOKUP($K196,[1]Zipcodes_neighbourhood!$A$2:$C$27,2,FALSE)</f>
        <v>Brookside</v>
      </c>
      <c r="M196">
        <f>VLOOKUP($K196,[1]Zipcodes_neighbourhood!$A$2:$C$27,3,FALSE)</f>
        <v>50613</v>
      </c>
      <c r="N196" t="s">
        <v>67</v>
      </c>
      <c r="O196" t="s">
        <v>48</v>
      </c>
      <c r="P196" t="s">
        <v>83</v>
      </c>
      <c r="Q196">
        <v>4</v>
      </c>
      <c r="R196">
        <v>1946</v>
      </c>
      <c r="S196">
        <v>1950</v>
      </c>
      <c r="T196" t="s">
        <v>50</v>
      </c>
      <c r="U196" t="s">
        <v>51</v>
      </c>
      <c r="V196" t="s">
        <v>69</v>
      </c>
      <c r="W196" t="s">
        <v>55</v>
      </c>
      <c r="X196" t="s">
        <v>70</v>
      </c>
      <c r="Y196" t="s">
        <v>55</v>
      </c>
      <c r="Z196" t="s">
        <v>57</v>
      </c>
      <c r="AA196">
        <v>747</v>
      </c>
      <c r="AB196" t="str">
        <f t="shared" si="12"/>
        <v>0-1000</v>
      </c>
      <c r="AC196" t="s">
        <v>55</v>
      </c>
      <c r="AD196" t="s">
        <v>60</v>
      </c>
      <c r="AE196">
        <v>1230</v>
      </c>
      <c r="AF196">
        <f t="shared" si="13"/>
        <v>0</v>
      </c>
      <c r="AG196">
        <f t="shared" si="14"/>
        <v>1</v>
      </c>
      <c r="AH196">
        <v>3</v>
      </c>
      <c r="AI196">
        <v>1</v>
      </c>
      <c r="AJ196" t="s">
        <v>55</v>
      </c>
      <c r="AK196" t="str">
        <f t="shared" si="15"/>
        <v>1TA</v>
      </c>
      <c r="AL196">
        <v>5</v>
      </c>
      <c r="AM196">
        <v>0</v>
      </c>
      <c r="AN196" t="s">
        <v>41</v>
      </c>
      <c r="AO196" t="s">
        <v>78</v>
      </c>
      <c r="AP196" t="s">
        <v>58</v>
      </c>
      <c r="AQ196">
        <v>1</v>
      </c>
      <c r="AR196">
        <v>305</v>
      </c>
      <c r="AS196" t="s">
        <v>55</v>
      </c>
      <c r="AT196" t="s">
        <v>60</v>
      </c>
      <c r="AU196">
        <v>0</v>
      </c>
      <c r="AV196">
        <v>57</v>
      </c>
      <c r="AW196">
        <v>0</v>
      </c>
      <c r="AX196">
        <v>63</v>
      </c>
      <c r="AY196">
        <v>0</v>
      </c>
      <c r="AZ196" t="s">
        <v>85</v>
      </c>
      <c r="BA196">
        <v>8</v>
      </c>
      <c r="BB196">
        <v>2006</v>
      </c>
      <c r="BC196" t="s">
        <v>63</v>
      </c>
      <c r="BD196" t="s">
        <v>79</v>
      </c>
      <c r="BE196">
        <v>121600</v>
      </c>
    </row>
    <row r="197" spans="1:57" x14ac:dyDescent="0.3">
      <c r="A197">
        <v>151</v>
      </c>
      <c r="B197">
        <v>20</v>
      </c>
      <c r="C197" t="s">
        <v>221</v>
      </c>
      <c r="D197">
        <v>120</v>
      </c>
      <c r="E197">
        <v>10356</v>
      </c>
      <c r="F197" t="s">
        <v>40</v>
      </c>
      <c r="G197" t="s">
        <v>42</v>
      </c>
      <c r="H197" t="s">
        <v>43</v>
      </c>
      <c r="I197" t="s">
        <v>44</v>
      </c>
      <c r="J197" t="s">
        <v>73</v>
      </c>
      <c r="K197" t="s">
        <v>46</v>
      </c>
      <c r="L197" t="str">
        <f>VLOOKUP($K197,[1]Zipcodes_neighbourhood!$A$2:$C$27,2,FALSE)</f>
        <v>College creek</v>
      </c>
      <c r="M197">
        <f>VLOOKUP($K197,[1]Zipcodes_neighbourhood!$A$2:$C$27,3,FALSE)</f>
        <v>50014</v>
      </c>
      <c r="N197" t="s">
        <v>47</v>
      </c>
      <c r="O197" t="s">
        <v>48</v>
      </c>
      <c r="P197" t="s">
        <v>68</v>
      </c>
      <c r="Q197">
        <v>5</v>
      </c>
      <c r="R197">
        <v>1975</v>
      </c>
      <c r="S197">
        <v>1975</v>
      </c>
      <c r="T197" t="s">
        <v>50</v>
      </c>
      <c r="U197" t="s">
        <v>51</v>
      </c>
      <c r="V197" t="s">
        <v>91</v>
      </c>
      <c r="W197" t="s">
        <v>55</v>
      </c>
      <c r="X197" t="s">
        <v>70</v>
      </c>
      <c r="Y197" t="s">
        <v>55</v>
      </c>
      <c r="Z197" t="s">
        <v>81</v>
      </c>
      <c r="AA197">
        <v>969</v>
      </c>
      <c r="AB197" t="str">
        <f t="shared" si="12"/>
        <v>0-1000</v>
      </c>
      <c r="AC197" t="s">
        <v>55</v>
      </c>
      <c r="AD197" t="s">
        <v>60</v>
      </c>
      <c r="AE197">
        <v>969</v>
      </c>
      <c r="AF197">
        <f t="shared" si="13"/>
        <v>0</v>
      </c>
      <c r="AG197">
        <f t="shared" si="14"/>
        <v>2.2999999999999998</v>
      </c>
      <c r="AH197">
        <v>3</v>
      </c>
      <c r="AI197">
        <v>1</v>
      </c>
      <c r="AJ197" t="s">
        <v>55</v>
      </c>
      <c r="AK197" t="str">
        <f t="shared" si="15"/>
        <v>1TA</v>
      </c>
      <c r="AL197">
        <v>5</v>
      </c>
      <c r="AM197">
        <v>0</v>
      </c>
      <c r="AN197" t="s">
        <v>41</v>
      </c>
      <c r="AO197" t="s">
        <v>61</v>
      </c>
      <c r="AP197" t="s">
        <v>58</v>
      </c>
      <c r="AQ197">
        <v>2</v>
      </c>
      <c r="AR197">
        <v>440</v>
      </c>
      <c r="AS197" t="s">
        <v>55</v>
      </c>
      <c r="AT197" t="s">
        <v>60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85</v>
      </c>
      <c r="BA197">
        <v>1</v>
      </c>
      <c r="BB197">
        <v>2007</v>
      </c>
      <c r="BC197" t="s">
        <v>63</v>
      </c>
      <c r="BD197" t="s">
        <v>64</v>
      </c>
      <c r="BE197">
        <v>122000</v>
      </c>
    </row>
    <row r="198" spans="1:57" x14ac:dyDescent="0.3">
      <c r="A198">
        <v>289</v>
      </c>
      <c r="B198">
        <v>20</v>
      </c>
      <c r="C198" t="s">
        <v>221</v>
      </c>
      <c r="D198" t="s">
        <v>41</v>
      </c>
      <c r="E198">
        <v>9819</v>
      </c>
      <c r="F198" t="s">
        <v>40</v>
      </c>
      <c r="G198" t="s">
        <v>71</v>
      </c>
      <c r="H198" t="s">
        <v>43</v>
      </c>
      <c r="I198" t="s">
        <v>44</v>
      </c>
      <c r="J198" t="s">
        <v>45</v>
      </c>
      <c r="K198" t="s">
        <v>98</v>
      </c>
      <c r="L198" t="str">
        <f>VLOOKUP($K198,[1]Zipcodes_neighbourhood!$A$2:$C$27,2,FALSE)</f>
        <v>Sawyer</v>
      </c>
      <c r="M198">
        <f>VLOOKUP($K198,[1]Zipcodes_neighbourhood!$A$2:$C$27,3,FALSE)</f>
        <v>52627</v>
      </c>
      <c r="N198" t="s">
        <v>47</v>
      </c>
      <c r="O198" t="s">
        <v>48</v>
      </c>
      <c r="P198" t="s">
        <v>68</v>
      </c>
      <c r="Q198">
        <v>5</v>
      </c>
      <c r="R198">
        <v>1967</v>
      </c>
      <c r="S198">
        <v>1967</v>
      </c>
      <c r="T198" t="s">
        <v>50</v>
      </c>
      <c r="U198" t="s">
        <v>51</v>
      </c>
      <c r="V198" t="s">
        <v>69</v>
      </c>
      <c r="W198" t="s">
        <v>55</v>
      </c>
      <c r="X198" t="s">
        <v>70</v>
      </c>
      <c r="Y198" t="s">
        <v>55</v>
      </c>
      <c r="Z198" t="s">
        <v>57</v>
      </c>
      <c r="AA198">
        <v>882</v>
      </c>
      <c r="AB198" t="str">
        <f t="shared" si="12"/>
        <v>0-1000</v>
      </c>
      <c r="AC198" t="s">
        <v>55</v>
      </c>
      <c r="AD198" t="s">
        <v>60</v>
      </c>
      <c r="AE198">
        <v>900</v>
      </c>
      <c r="AF198">
        <f t="shared" si="13"/>
        <v>1</v>
      </c>
      <c r="AG198">
        <f t="shared" si="14"/>
        <v>2</v>
      </c>
      <c r="AH198">
        <v>3</v>
      </c>
      <c r="AI198">
        <v>1</v>
      </c>
      <c r="AJ198" t="s">
        <v>55</v>
      </c>
      <c r="AK198" t="str">
        <f t="shared" si="15"/>
        <v>1TA</v>
      </c>
      <c r="AL198">
        <v>5</v>
      </c>
      <c r="AM198">
        <v>0</v>
      </c>
      <c r="AN198" t="s">
        <v>41</v>
      </c>
      <c r="AO198" t="s">
        <v>78</v>
      </c>
      <c r="AP198" t="s">
        <v>58</v>
      </c>
      <c r="AQ198">
        <v>1</v>
      </c>
      <c r="AR198">
        <v>280</v>
      </c>
      <c r="AS198" t="s">
        <v>55</v>
      </c>
      <c r="AT198" t="s">
        <v>60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85</v>
      </c>
      <c r="BA198">
        <v>2</v>
      </c>
      <c r="BB198">
        <v>2010</v>
      </c>
      <c r="BC198" t="s">
        <v>63</v>
      </c>
      <c r="BD198" t="s">
        <v>64</v>
      </c>
      <c r="BE198">
        <v>122000</v>
      </c>
    </row>
    <row r="199" spans="1:57" x14ac:dyDescent="0.3">
      <c r="A199">
        <v>891</v>
      </c>
      <c r="B199">
        <v>50</v>
      </c>
      <c r="C199" t="s">
        <v>221</v>
      </c>
      <c r="D199">
        <v>60</v>
      </c>
      <c r="E199">
        <v>8064</v>
      </c>
      <c r="F199" t="s">
        <v>40</v>
      </c>
      <c r="G199" t="s">
        <v>42</v>
      </c>
      <c r="H199" t="s">
        <v>43</v>
      </c>
      <c r="I199" t="s">
        <v>44</v>
      </c>
      <c r="J199" t="s">
        <v>73</v>
      </c>
      <c r="K199" t="s">
        <v>107</v>
      </c>
      <c r="L199" t="str">
        <f>VLOOKUP($K199,[1]Zipcodes_neighbourhood!$A$2:$C$27,2,FALSE)</f>
        <v>NorthAmes</v>
      </c>
      <c r="M199">
        <f>VLOOKUP($K199,[1]Zipcodes_neighbourhood!$A$2:$C$27,3,FALSE)</f>
        <v>50010</v>
      </c>
      <c r="N199" t="s">
        <v>93</v>
      </c>
      <c r="O199" t="s">
        <v>48</v>
      </c>
      <c r="P199" t="s">
        <v>83</v>
      </c>
      <c r="Q199">
        <v>5</v>
      </c>
      <c r="R199">
        <v>1949</v>
      </c>
      <c r="S199">
        <v>2006</v>
      </c>
      <c r="T199" t="s">
        <v>50</v>
      </c>
      <c r="U199" t="s">
        <v>51</v>
      </c>
      <c r="V199" t="s">
        <v>69</v>
      </c>
      <c r="W199" t="s">
        <v>55</v>
      </c>
      <c r="X199" t="s">
        <v>70</v>
      </c>
      <c r="Y199" t="s">
        <v>55</v>
      </c>
      <c r="Z199" t="s">
        <v>72</v>
      </c>
      <c r="AA199">
        <v>672</v>
      </c>
      <c r="AB199" t="str">
        <f t="shared" si="12"/>
        <v>0-1000</v>
      </c>
      <c r="AC199" t="s">
        <v>59</v>
      </c>
      <c r="AD199" t="s">
        <v>60</v>
      </c>
      <c r="AE199">
        <v>924</v>
      </c>
      <c r="AF199">
        <f t="shared" si="13"/>
        <v>1.3</v>
      </c>
      <c r="AG199">
        <f t="shared" si="14"/>
        <v>2</v>
      </c>
      <c r="AH199">
        <v>3</v>
      </c>
      <c r="AI199">
        <v>1</v>
      </c>
      <c r="AJ199" t="s">
        <v>55</v>
      </c>
      <c r="AK199" t="str">
        <f t="shared" si="15"/>
        <v>1TA</v>
      </c>
      <c r="AL199">
        <v>6</v>
      </c>
      <c r="AM199">
        <v>1</v>
      </c>
      <c r="AN199" t="s">
        <v>148</v>
      </c>
      <c r="AO199" t="s">
        <v>78</v>
      </c>
      <c r="AP199" t="s">
        <v>58</v>
      </c>
      <c r="AQ199">
        <v>2</v>
      </c>
      <c r="AR199">
        <v>576</v>
      </c>
      <c r="AS199" t="s">
        <v>55</v>
      </c>
      <c r="AT199" t="s">
        <v>60</v>
      </c>
      <c r="AU199">
        <v>0</v>
      </c>
      <c r="AV199">
        <v>0</v>
      </c>
      <c r="AW199">
        <v>0</v>
      </c>
      <c r="AX199">
        <v>0</v>
      </c>
      <c r="AY199">
        <v>0</v>
      </c>
      <c r="AZ199" t="s">
        <v>85</v>
      </c>
      <c r="BA199">
        <v>7</v>
      </c>
      <c r="BB199">
        <v>2007</v>
      </c>
      <c r="BC199" t="s">
        <v>63</v>
      </c>
      <c r="BD199" t="s">
        <v>64</v>
      </c>
      <c r="BE199">
        <v>122900</v>
      </c>
    </row>
    <row r="200" spans="1:57" x14ac:dyDescent="0.3">
      <c r="A200">
        <v>199</v>
      </c>
      <c r="B200">
        <v>75</v>
      </c>
      <c r="C200" t="s">
        <v>222</v>
      </c>
      <c r="D200">
        <v>92</v>
      </c>
      <c r="E200">
        <v>5520</v>
      </c>
      <c r="F200" t="s">
        <v>40</v>
      </c>
      <c r="G200" t="s">
        <v>42</v>
      </c>
      <c r="H200" t="s">
        <v>43</v>
      </c>
      <c r="I200" t="s">
        <v>44</v>
      </c>
      <c r="J200" t="s">
        <v>73</v>
      </c>
      <c r="K200" t="s">
        <v>92</v>
      </c>
      <c r="L200" t="str">
        <f>VLOOKUP($K200,[1]Zipcodes_neighbourhood!$A$2:$C$27,2,FALSE)</f>
        <v>Old Town</v>
      </c>
      <c r="M200">
        <f>VLOOKUP($K200,[1]Zipcodes_neighbourhood!$A$2:$C$27,3,FALSE)</f>
        <v>51351</v>
      </c>
      <c r="N200" t="s">
        <v>47</v>
      </c>
      <c r="O200" t="s">
        <v>48</v>
      </c>
      <c r="P200" t="s">
        <v>157</v>
      </c>
      <c r="Q200">
        <v>6</v>
      </c>
      <c r="R200">
        <v>1912</v>
      </c>
      <c r="S200">
        <v>1950</v>
      </c>
      <c r="T200" t="s">
        <v>50</v>
      </c>
      <c r="U200" t="s">
        <v>51</v>
      </c>
      <c r="V200" t="s">
        <v>75</v>
      </c>
      <c r="W200" t="s">
        <v>55</v>
      </c>
      <c r="X200" t="s">
        <v>70</v>
      </c>
      <c r="Y200" t="s">
        <v>55</v>
      </c>
      <c r="Z200" t="s">
        <v>57</v>
      </c>
      <c r="AA200">
        <v>755</v>
      </c>
      <c r="AB200" t="str">
        <f t="shared" si="12"/>
        <v>0-1000</v>
      </c>
      <c r="AC200" t="s">
        <v>59</v>
      </c>
      <c r="AD200" t="s">
        <v>60</v>
      </c>
      <c r="AE200">
        <v>2229</v>
      </c>
      <c r="AF200">
        <f t="shared" si="13"/>
        <v>0</v>
      </c>
      <c r="AG200">
        <f t="shared" si="14"/>
        <v>1</v>
      </c>
      <c r="AH200">
        <v>5</v>
      </c>
      <c r="AI200">
        <v>1</v>
      </c>
      <c r="AJ200" t="s">
        <v>55</v>
      </c>
      <c r="AK200" t="str">
        <f t="shared" si="15"/>
        <v>1TA</v>
      </c>
      <c r="AL200">
        <v>8</v>
      </c>
      <c r="AM200">
        <v>0</v>
      </c>
      <c r="AN200" t="s">
        <v>41</v>
      </c>
      <c r="AO200" t="s">
        <v>41</v>
      </c>
      <c r="AP200" t="s">
        <v>41</v>
      </c>
      <c r="AQ200">
        <v>0</v>
      </c>
      <c r="AR200">
        <v>0</v>
      </c>
      <c r="AS200" t="s">
        <v>41</v>
      </c>
      <c r="AT200" t="s">
        <v>60</v>
      </c>
      <c r="AU200">
        <v>0</v>
      </c>
      <c r="AV200">
        <v>198</v>
      </c>
      <c r="AW200">
        <v>30</v>
      </c>
      <c r="AX200">
        <v>0</v>
      </c>
      <c r="AY200">
        <v>0</v>
      </c>
      <c r="AZ200" t="s">
        <v>85</v>
      </c>
      <c r="BA200">
        <v>7</v>
      </c>
      <c r="BB200">
        <v>2009</v>
      </c>
      <c r="BC200" t="s">
        <v>63</v>
      </c>
      <c r="BD200" t="s">
        <v>79</v>
      </c>
      <c r="BE200">
        <v>104000</v>
      </c>
    </row>
    <row r="201" spans="1:57" x14ac:dyDescent="0.3">
      <c r="A201">
        <v>374</v>
      </c>
      <c r="B201">
        <v>20</v>
      </c>
      <c r="C201" t="s">
        <v>221</v>
      </c>
      <c r="D201">
        <v>79</v>
      </c>
      <c r="E201">
        <v>10634</v>
      </c>
      <c r="F201" t="s">
        <v>40</v>
      </c>
      <c r="G201" t="s">
        <v>42</v>
      </c>
      <c r="H201" t="s">
        <v>43</v>
      </c>
      <c r="I201" t="s">
        <v>44</v>
      </c>
      <c r="J201" t="s">
        <v>45</v>
      </c>
      <c r="K201" t="s">
        <v>107</v>
      </c>
      <c r="L201" t="str">
        <f>VLOOKUP($K201,[1]Zipcodes_neighbourhood!$A$2:$C$27,2,FALSE)</f>
        <v>NorthAmes</v>
      </c>
      <c r="M201">
        <f>VLOOKUP($K201,[1]Zipcodes_neighbourhood!$A$2:$C$27,3,FALSE)</f>
        <v>50010</v>
      </c>
      <c r="N201" t="s">
        <v>47</v>
      </c>
      <c r="O201" t="s">
        <v>48</v>
      </c>
      <c r="P201" t="s">
        <v>68</v>
      </c>
      <c r="Q201">
        <v>5</v>
      </c>
      <c r="R201">
        <v>1953</v>
      </c>
      <c r="S201">
        <v>1953</v>
      </c>
      <c r="T201" t="s">
        <v>50</v>
      </c>
      <c r="U201" t="s">
        <v>51</v>
      </c>
      <c r="V201" t="s">
        <v>69</v>
      </c>
      <c r="W201" t="s">
        <v>55</v>
      </c>
      <c r="X201" t="s">
        <v>56</v>
      </c>
      <c r="Y201" t="s">
        <v>55</v>
      </c>
      <c r="Z201" t="s">
        <v>57</v>
      </c>
      <c r="AA201">
        <v>608</v>
      </c>
      <c r="AB201" t="str">
        <f t="shared" si="12"/>
        <v>0-1000</v>
      </c>
      <c r="AC201" t="s">
        <v>55</v>
      </c>
      <c r="AD201" t="s">
        <v>60</v>
      </c>
      <c r="AE201">
        <v>1319</v>
      </c>
      <c r="AF201">
        <f t="shared" si="13"/>
        <v>1</v>
      </c>
      <c r="AG201">
        <f t="shared" si="14"/>
        <v>2</v>
      </c>
      <c r="AH201">
        <v>3</v>
      </c>
      <c r="AI201">
        <v>1</v>
      </c>
      <c r="AJ201" t="s">
        <v>55</v>
      </c>
      <c r="AK201" t="str">
        <f t="shared" si="15"/>
        <v>1TA</v>
      </c>
      <c r="AL201">
        <v>5</v>
      </c>
      <c r="AM201">
        <v>0</v>
      </c>
      <c r="AN201" t="s">
        <v>41</v>
      </c>
      <c r="AO201" t="s">
        <v>61</v>
      </c>
      <c r="AP201" t="s">
        <v>58</v>
      </c>
      <c r="AQ201">
        <v>1</v>
      </c>
      <c r="AR201">
        <v>270</v>
      </c>
      <c r="AS201" t="s">
        <v>55</v>
      </c>
      <c r="AT201" t="s">
        <v>60</v>
      </c>
      <c r="AU201">
        <v>66</v>
      </c>
      <c r="AV201">
        <v>0</v>
      </c>
      <c r="AW201">
        <v>0</v>
      </c>
      <c r="AX201">
        <v>0</v>
      </c>
      <c r="AY201">
        <v>0</v>
      </c>
      <c r="AZ201" t="s">
        <v>108</v>
      </c>
      <c r="BA201">
        <v>11</v>
      </c>
      <c r="BB201">
        <v>2009</v>
      </c>
      <c r="BC201" t="s">
        <v>63</v>
      </c>
      <c r="BD201" t="s">
        <v>64</v>
      </c>
      <c r="BE201">
        <v>123000</v>
      </c>
    </row>
    <row r="202" spans="1:57" x14ac:dyDescent="0.3">
      <c r="A202">
        <v>201</v>
      </c>
      <c r="B202">
        <v>20</v>
      </c>
      <c r="C202" t="s">
        <v>222</v>
      </c>
      <c r="D202">
        <v>80</v>
      </c>
      <c r="E202">
        <v>8546</v>
      </c>
      <c r="F202" t="s">
        <v>40</v>
      </c>
      <c r="G202" t="s">
        <v>42</v>
      </c>
      <c r="H202" t="s">
        <v>43</v>
      </c>
      <c r="I202" t="s">
        <v>44</v>
      </c>
      <c r="J202" t="s">
        <v>73</v>
      </c>
      <c r="K202" t="s">
        <v>126</v>
      </c>
      <c r="L202" t="str">
        <f>VLOOKUP($K202,[1]Zipcodes_neighbourhood!$A$2:$C$27,2,FALSE)</f>
        <v>Edwards</v>
      </c>
      <c r="M202">
        <f>VLOOKUP($K202,[1]Zipcodes_neighbourhood!$A$2:$C$27,3,FALSE)</f>
        <v>50014</v>
      </c>
      <c r="N202" t="s">
        <v>47</v>
      </c>
      <c r="O202" t="s">
        <v>48</v>
      </c>
      <c r="P202" t="s">
        <v>68</v>
      </c>
      <c r="Q202">
        <v>4</v>
      </c>
      <c r="R202">
        <v>2003</v>
      </c>
      <c r="S202">
        <v>2004</v>
      </c>
      <c r="T202" t="s">
        <v>50</v>
      </c>
      <c r="U202" t="s">
        <v>51</v>
      </c>
      <c r="V202" t="s">
        <v>52</v>
      </c>
      <c r="W202" t="s">
        <v>55</v>
      </c>
      <c r="X202" t="s">
        <v>56</v>
      </c>
      <c r="Y202" t="s">
        <v>54</v>
      </c>
      <c r="Z202" t="s">
        <v>57</v>
      </c>
      <c r="AA202">
        <v>1121</v>
      </c>
      <c r="AB202" t="str">
        <f t="shared" si="12"/>
        <v>1001-2000</v>
      </c>
      <c r="AC202" t="s">
        <v>59</v>
      </c>
      <c r="AD202" t="s">
        <v>60</v>
      </c>
      <c r="AE202">
        <v>1121</v>
      </c>
      <c r="AF202">
        <f t="shared" si="13"/>
        <v>0</v>
      </c>
      <c r="AG202">
        <f t="shared" si="14"/>
        <v>2</v>
      </c>
      <c r="AH202">
        <v>2</v>
      </c>
      <c r="AI202">
        <v>1</v>
      </c>
      <c r="AJ202" t="s">
        <v>55</v>
      </c>
      <c r="AK202" t="str">
        <f t="shared" si="15"/>
        <v>1TA</v>
      </c>
      <c r="AL202">
        <v>5</v>
      </c>
      <c r="AM202">
        <v>0</v>
      </c>
      <c r="AN202" t="s">
        <v>41</v>
      </c>
      <c r="AO202" t="s">
        <v>61</v>
      </c>
      <c r="AP202" t="s">
        <v>62</v>
      </c>
      <c r="AQ202">
        <v>2</v>
      </c>
      <c r="AR202">
        <v>440</v>
      </c>
      <c r="AS202" t="s">
        <v>55</v>
      </c>
      <c r="AT202" t="s">
        <v>60</v>
      </c>
      <c r="AU202">
        <v>132</v>
      </c>
      <c r="AV202">
        <v>64</v>
      </c>
      <c r="AW202">
        <v>0</v>
      </c>
      <c r="AX202">
        <v>0</v>
      </c>
      <c r="AY202">
        <v>0</v>
      </c>
      <c r="AZ202" t="s">
        <v>41</v>
      </c>
      <c r="BA202">
        <v>3</v>
      </c>
      <c r="BB202">
        <v>2010</v>
      </c>
      <c r="BC202" t="s">
        <v>63</v>
      </c>
      <c r="BD202" t="s">
        <v>64</v>
      </c>
      <c r="BE202">
        <v>140000</v>
      </c>
    </row>
    <row r="203" spans="1:57" x14ac:dyDescent="0.3">
      <c r="A203">
        <v>397</v>
      </c>
      <c r="B203">
        <v>20</v>
      </c>
      <c r="C203" t="s">
        <v>221</v>
      </c>
      <c r="D203">
        <v>60</v>
      </c>
      <c r="E203">
        <v>7200</v>
      </c>
      <c r="F203" t="s">
        <v>40</v>
      </c>
      <c r="G203" t="s">
        <v>42</v>
      </c>
      <c r="H203" t="s">
        <v>133</v>
      </c>
      <c r="I203" t="s">
        <v>44</v>
      </c>
      <c r="J203" t="s">
        <v>45</v>
      </c>
      <c r="K203" t="s">
        <v>46</v>
      </c>
      <c r="L203" t="str">
        <f>VLOOKUP($K203,[1]Zipcodes_neighbourhood!$A$2:$C$27,2,FALSE)</f>
        <v>College creek</v>
      </c>
      <c r="M203">
        <f>VLOOKUP($K203,[1]Zipcodes_neighbourhood!$A$2:$C$27,3,FALSE)</f>
        <v>50014</v>
      </c>
      <c r="N203" t="s">
        <v>47</v>
      </c>
      <c r="O203" t="s">
        <v>48</v>
      </c>
      <c r="P203" t="s">
        <v>68</v>
      </c>
      <c r="Q203">
        <v>5</v>
      </c>
      <c r="R203">
        <v>1972</v>
      </c>
      <c r="S203">
        <v>1972</v>
      </c>
      <c r="T203" t="s">
        <v>99</v>
      </c>
      <c r="U203" t="s">
        <v>51</v>
      </c>
      <c r="V203" t="s">
        <v>69</v>
      </c>
      <c r="W203" t="s">
        <v>55</v>
      </c>
      <c r="X203" t="s">
        <v>70</v>
      </c>
      <c r="Y203" t="s">
        <v>55</v>
      </c>
      <c r="Z203" t="s">
        <v>81</v>
      </c>
      <c r="AA203">
        <v>894</v>
      </c>
      <c r="AB203" t="str">
        <f t="shared" si="12"/>
        <v>0-1000</v>
      </c>
      <c r="AC203" t="s">
        <v>55</v>
      </c>
      <c r="AD203" t="s">
        <v>60</v>
      </c>
      <c r="AE203">
        <v>894</v>
      </c>
      <c r="AF203">
        <f t="shared" si="13"/>
        <v>0.3</v>
      </c>
      <c r="AG203">
        <f t="shared" si="14"/>
        <v>2</v>
      </c>
      <c r="AH203">
        <v>2</v>
      </c>
      <c r="AI203">
        <v>1</v>
      </c>
      <c r="AJ203" t="s">
        <v>55</v>
      </c>
      <c r="AK203" t="str">
        <f t="shared" si="15"/>
        <v>1TA</v>
      </c>
      <c r="AL203">
        <v>6</v>
      </c>
      <c r="AM203">
        <v>0</v>
      </c>
      <c r="AN203" t="s">
        <v>41</v>
      </c>
      <c r="AO203" t="s">
        <v>78</v>
      </c>
      <c r="AP203" t="s">
        <v>62</v>
      </c>
      <c r="AQ203">
        <v>2</v>
      </c>
      <c r="AR203">
        <v>600</v>
      </c>
      <c r="AS203" t="s">
        <v>55</v>
      </c>
      <c r="AT203" t="s">
        <v>60</v>
      </c>
      <c r="AU203">
        <v>215</v>
      </c>
      <c r="AV203">
        <v>0</v>
      </c>
      <c r="AW203">
        <v>0</v>
      </c>
      <c r="AX203">
        <v>0</v>
      </c>
      <c r="AY203">
        <v>0</v>
      </c>
      <c r="AZ203" t="s">
        <v>41</v>
      </c>
      <c r="BA203">
        <v>9</v>
      </c>
      <c r="BB203">
        <v>2009</v>
      </c>
      <c r="BC203" t="s">
        <v>63</v>
      </c>
      <c r="BD203" t="s">
        <v>64</v>
      </c>
      <c r="BE203">
        <v>123000</v>
      </c>
    </row>
    <row r="204" spans="1:57" x14ac:dyDescent="0.3">
      <c r="A204">
        <v>1341</v>
      </c>
      <c r="B204">
        <v>20</v>
      </c>
      <c r="C204" t="s">
        <v>221</v>
      </c>
      <c r="D204">
        <v>70</v>
      </c>
      <c r="E204">
        <v>8294</v>
      </c>
      <c r="F204" t="s">
        <v>40</v>
      </c>
      <c r="G204" t="s">
        <v>42</v>
      </c>
      <c r="H204" t="s">
        <v>43</v>
      </c>
      <c r="I204" t="s">
        <v>44</v>
      </c>
      <c r="J204" t="s">
        <v>45</v>
      </c>
      <c r="K204" t="s">
        <v>107</v>
      </c>
      <c r="L204" t="str">
        <f>VLOOKUP($K204,[1]Zipcodes_neighbourhood!$A$2:$C$27,2,FALSE)</f>
        <v>NorthAmes</v>
      </c>
      <c r="M204">
        <f>VLOOKUP($K204,[1]Zipcodes_neighbourhood!$A$2:$C$27,3,FALSE)</f>
        <v>50010</v>
      </c>
      <c r="N204" t="s">
        <v>47</v>
      </c>
      <c r="O204" t="s">
        <v>48</v>
      </c>
      <c r="P204" t="s">
        <v>68</v>
      </c>
      <c r="Q204">
        <v>4</v>
      </c>
      <c r="R204">
        <v>1971</v>
      </c>
      <c r="S204">
        <v>1971</v>
      </c>
      <c r="T204" t="s">
        <v>50</v>
      </c>
      <c r="U204" t="s">
        <v>51</v>
      </c>
      <c r="V204" t="s">
        <v>69</v>
      </c>
      <c r="W204" t="s">
        <v>55</v>
      </c>
      <c r="X204" t="s">
        <v>70</v>
      </c>
      <c r="Y204" t="s">
        <v>55</v>
      </c>
      <c r="Z204" t="s">
        <v>57</v>
      </c>
      <c r="AA204">
        <v>858</v>
      </c>
      <c r="AB204" t="str">
        <f t="shared" si="12"/>
        <v>0-1000</v>
      </c>
      <c r="AC204" t="s">
        <v>55</v>
      </c>
      <c r="AD204" t="s">
        <v>60</v>
      </c>
      <c r="AE204">
        <v>872</v>
      </c>
      <c r="AF204">
        <f t="shared" si="13"/>
        <v>0</v>
      </c>
      <c r="AG204">
        <f t="shared" si="14"/>
        <v>2</v>
      </c>
      <c r="AH204">
        <v>3</v>
      </c>
      <c r="AI204">
        <v>1</v>
      </c>
      <c r="AJ204" t="s">
        <v>55</v>
      </c>
      <c r="AK204" t="str">
        <f t="shared" si="15"/>
        <v>1TA</v>
      </c>
      <c r="AL204">
        <v>5</v>
      </c>
      <c r="AM204">
        <v>0</v>
      </c>
      <c r="AN204" t="s">
        <v>41</v>
      </c>
      <c r="AO204" t="s">
        <v>78</v>
      </c>
      <c r="AP204" t="s">
        <v>58</v>
      </c>
      <c r="AQ204">
        <v>4</v>
      </c>
      <c r="AR204">
        <v>480</v>
      </c>
      <c r="AS204" t="s">
        <v>55</v>
      </c>
      <c r="AT204" t="s">
        <v>60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108</v>
      </c>
      <c r="BA204">
        <v>6</v>
      </c>
      <c r="BB204">
        <v>2007</v>
      </c>
      <c r="BC204" t="s">
        <v>63</v>
      </c>
      <c r="BD204" t="s">
        <v>64</v>
      </c>
      <c r="BE204">
        <v>123000</v>
      </c>
    </row>
    <row r="205" spans="1:57" x14ac:dyDescent="0.3">
      <c r="A205">
        <v>204</v>
      </c>
      <c r="B205">
        <v>120</v>
      </c>
      <c r="C205" t="s">
        <v>222</v>
      </c>
      <c r="D205" t="s">
        <v>41</v>
      </c>
      <c r="E205">
        <v>4438</v>
      </c>
      <c r="F205" t="s">
        <v>40</v>
      </c>
      <c r="G205" t="s">
        <v>42</v>
      </c>
      <c r="H205" t="s">
        <v>43</v>
      </c>
      <c r="I205" t="s">
        <v>44</v>
      </c>
      <c r="J205" t="s">
        <v>45</v>
      </c>
      <c r="K205" t="s">
        <v>46</v>
      </c>
      <c r="L205" t="str">
        <f>VLOOKUP($K205,[1]Zipcodes_neighbourhood!$A$2:$C$27,2,FALSE)</f>
        <v>College creek</v>
      </c>
      <c r="M205">
        <f>VLOOKUP($K205,[1]Zipcodes_neighbourhood!$A$2:$C$27,3,FALSE)</f>
        <v>50014</v>
      </c>
      <c r="N205" t="s">
        <v>47</v>
      </c>
      <c r="O205" t="s">
        <v>122</v>
      </c>
      <c r="P205" t="s">
        <v>68</v>
      </c>
      <c r="Q205">
        <v>6</v>
      </c>
      <c r="R205">
        <v>2004</v>
      </c>
      <c r="S205">
        <v>2004</v>
      </c>
      <c r="T205" t="s">
        <v>50</v>
      </c>
      <c r="U205" t="s">
        <v>51</v>
      </c>
      <c r="V205" t="s">
        <v>52</v>
      </c>
      <c r="W205" t="s">
        <v>54</v>
      </c>
      <c r="X205" t="s">
        <v>56</v>
      </c>
      <c r="Y205" t="s">
        <v>54</v>
      </c>
      <c r="Z205" t="s">
        <v>81</v>
      </c>
      <c r="AA205">
        <v>848</v>
      </c>
      <c r="AB205" t="str">
        <f t="shared" si="12"/>
        <v>0-1000</v>
      </c>
      <c r="AC205" t="s">
        <v>59</v>
      </c>
      <c r="AD205" t="s">
        <v>60</v>
      </c>
      <c r="AE205">
        <v>848</v>
      </c>
      <c r="AF205">
        <f t="shared" si="13"/>
        <v>1</v>
      </c>
      <c r="AG205">
        <f t="shared" si="14"/>
        <v>1</v>
      </c>
      <c r="AH205">
        <v>1</v>
      </c>
      <c r="AI205">
        <v>1</v>
      </c>
      <c r="AJ205" t="s">
        <v>54</v>
      </c>
      <c r="AK205" t="str">
        <f t="shared" si="15"/>
        <v>1Gd</v>
      </c>
      <c r="AL205">
        <v>3</v>
      </c>
      <c r="AM205">
        <v>1</v>
      </c>
      <c r="AN205" t="s">
        <v>54</v>
      </c>
      <c r="AO205" t="s">
        <v>61</v>
      </c>
      <c r="AP205" t="s">
        <v>62</v>
      </c>
      <c r="AQ205">
        <v>2</v>
      </c>
      <c r="AR205">
        <v>420</v>
      </c>
      <c r="AS205" t="s">
        <v>55</v>
      </c>
      <c r="AT205" t="s">
        <v>60</v>
      </c>
      <c r="AU205">
        <v>149</v>
      </c>
      <c r="AV205">
        <v>0</v>
      </c>
      <c r="AW205">
        <v>0</v>
      </c>
      <c r="AX205">
        <v>0</v>
      </c>
      <c r="AY205">
        <v>0</v>
      </c>
      <c r="AZ205" t="s">
        <v>41</v>
      </c>
      <c r="BA205">
        <v>1</v>
      </c>
      <c r="BB205">
        <v>2008</v>
      </c>
      <c r="BC205" t="s">
        <v>63</v>
      </c>
      <c r="BD205" t="s">
        <v>64</v>
      </c>
      <c r="BE205">
        <v>149000</v>
      </c>
    </row>
    <row r="206" spans="1:57" x14ac:dyDescent="0.3">
      <c r="A206">
        <v>205</v>
      </c>
      <c r="B206">
        <v>50</v>
      </c>
      <c r="C206" t="s">
        <v>222</v>
      </c>
      <c r="D206">
        <v>50</v>
      </c>
      <c r="E206">
        <v>3500</v>
      </c>
      <c r="F206" t="s">
        <v>40</v>
      </c>
      <c r="G206" t="s">
        <v>42</v>
      </c>
      <c r="H206" t="s">
        <v>43</v>
      </c>
      <c r="I206" t="s">
        <v>44</v>
      </c>
      <c r="J206" t="s">
        <v>45</v>
      </c>
      <c r="K206" t="s">
        <v>92</v>
      </c>
      <c r="L206" t="str">
        <f>VLOOKUP($K206,[1]Zipcodes_neighbourhood!$A$2:$C$27,2,FALSE)</f>
        <v>Old Town</v>
      </c>
      <c r="M206">
        <f>VLOOKUP($K206,[1]Zipcodes_neighbourhood!$A$2:$C$27,3,FALSE)</f>
        <v>51351</v>
      </c>
      <c r="N206" t="s">
        <v>47</v>
      </c>
      <c r="O206" t="s">
        <v>48</v>
      </c>
      <c r="P206" t="s">
        <v>83</v>
      </c>
      <c r="Q206">
        <v>5</v>
      </c>
      <c r="R206">
        <v>1947</v>
      </c>
      <c r="S206">
        <v>1950</v>
      </c>
      <c r="T206" t="s">
        <v>50</v>
      </c>
      <c r="U206" t="s">
        <v>51</v>
      </c>
      <c r="V206" t="s">
        <v>127</v>
      </c>
      <c r="W206" t="s">
        <v>55</v>
      </c>
      <c r="X206" t="s">
        <v>70</v>
      </c>
      <c r="Y206" t="s">
        <v>55</v>
      </c>
      <c r="Z206" t="s">
        <v>57</v>
      </c>
      <c r="AA206">
        <v>720</v>
      </c>
      <c r="AB206" t="str">
        <f t="shared" si="12"/>
        <v>0-1000</v>
      </c>
      <c r="AC206" t="s">
        <v>55</v>
      </c>
      <c r="AD206" t="s">
        <v>60</v>
      </c>
      <c r="AE206">
        <v>1284</v>
      </c>
      <c r="AF206">
        <f t="shared" si="13"/>
        <v>0</v>
      </c>
      <c r="AG206">
        <f t="shared" si="14"/>
        <v>1.3</v>
      </c>
      <c r="AH206">
        <v>2</v>
      </c>
      <c r="AI206">
        <v>1</v>
      </c>
      <c r="AJ206" t="s">
        <v>55</v>
      </c>
      <c r="AK206" t="str">
        <f t="shared" si="15"/>
        <v>1TA</v>
      </c>
      <c r="AL206">
        <v>5</v>
      </c>
      <c r="AM206">
        <v>0</v>
      </c>
      <c r="AN206" t="s">
        <v>41</v>
      </c>
      <c r="AO206" t="s">
        <v>78</v>
      </c>
      <c r="AP206" t="s">
        <v>58</v>
      </c>
      <c r="AQ206">
        <v>1</v>
      </c>
      <c r="AR206">
        <v>240</v>
      </c>
      <c r="AS206" t="s">
        <v>55</v>
      </c>
      <c r="AT206" t="s">
        <v>60</v>
      </c>
      <c r="AU206">
        <v>0</v>
      </c>
      <c r="AV206">
        <v>35</v>
      </c>
      <c r="AW206">
        <v>0</v>
      </c>
      <c r="AX206">
        <v>0</v>
      </c>
      <c r="AY206">
        <v>0</v>
      </c>
      <c r="AZ206" t="s">
        <v>153</v>
      </c>
      <c r="BA206">
        <v>4</v>
      </c>
      <c r="BB206">
        <v>2009</v>
      </c>
      <c r="BC206" t="s">
        <v>63</v>
      </c>
      <c r="BD206" t="s">
        <v>64</v>
      </c>
      <c r="BE206">
        <v>110000</v>
      </c>
    </row>
    <row r="207" spans="1:57" x14ac:dyDescent="0.3">
      <c r="A207">
        <v>1393</v>
      </c>
      <c r="B207">
        <v>85</v>
      </c>
      <c r="C207" t="s">
        <v>221</v>
      </c>
      <c r="D207">
        <v>68</v>
      </c>
      <c r="E207">
        <v>7838</v>
      </c>
      <c r="F207" t="s">
        <v>40</v>
      </c>
      <c r="G207" t="s">
        <v>42</v>
      </c>
      <c r="H207" t="s">
        <v>43</v>
      </c>
      <c r="I207" t="s">
        <v>44</v>
      </c>
      <c r="J207" t="s">
        <v>45</v>
      </c>
      <c r="K207" t="s">
        <v>107</v>
      </c>
      <c r="L207" t="str">
        <f>VLOOKUP($K207,[1]Zipcodes_neighbourhood!$A$2:$C$27,2,FALSE)</f>
        <v>NorthAmes</v>
      </c>
      <c r="M207">
        <f>VLOOKUP($K207,[1]Zipcodes_neighbourhood!$A$2:$C$27,3,FALSE)</f>
        <v>50010</v>
      </c>
      <c r="N207" t="s">
        <v>47</v>
      </c>
      <c r="O207" t="s">
        <v>48</v>
      </c>
      <c r="P207" t="s">
        <v>131</v>
      </c>
      <c r="Q207">
        <v>5</v>
      </c>
      <c r="R207">
        <v>1967</v>
      </c>
      <c r="S207">
        <v>1967</v>
      </c>
      <c r="T207" t="s">
        <v>50</v>
      </c>
      <c r="U207" t="s">
        <v>51</v>
      </c>
      <c r="V207" t="s">
        <v>91</v>
      </c>
      <c r="W207" t="s">
        <v>55</v>
      </c>
      <c r="X207" t="s">
        <v>70</v>
      </c>
      <c r="Y207" t="s">
        <v>55</v>
      </c>
      <c r="Z207" t="s">
        <v>81</v>
      </c>
      <c r="AA207">
        <v>864</v>
      </c>
      <c r="AB207" t="str">
        <f t="shared" si="12"/>
        <v>0-1000</v>
      </c>
      <c r="AC207" t="s">
        <v>55</v>
      </c>
      <c r="AD207" t="s">
        <v>60</v>
      </c>
      <c r="AE207">
        <v>900</v>
      </c>
      <c r="AF207">
        <f t="shared" si="13"/>
        <v>0</v>
      </c>
      <c r="AG207">
        <f t="shared" si="14"/>
        <v>2</v>
      </c>
      <c r="AH207">
        <v>3</v>
      </c>
      <c r="AI207">
        <v>1</v>
      </c>
      <c r="AJ207" t="s">
        <v>55</v>
      </c>
      <c r="AK207" t="str">
        <f t="shared" si="15"/>
        <v>1TA</v>
      </c>
      <c r="AL207">
        <v>6</v>
      </c>
      <c r="AM207">
        <v>1</v>
      </c>
      <c r="AN207" t="s">
        <v>148</v>
      </c>
      <c r="AO207" t="s">
        <v>61</v>
      </c>
      <c r="AP207" t="s">
        <v>62</v>
      </c>
      <c r="AQ207">
        <v>1</v>
      </c>
      <c r="AR207">
        <v>288</v>
      </c>
      <c r="AS207" t="s">
        <v>55</v>
      </c>
      <c r="AT207" t="s">
        <v>60</v>
      </c>
      <c r="AU207">
        <v>175</v>
      </c>
      <c r="AV207">
        <v>144</v>
      </c>
      <c r="AW207">
        <v>0</v>
      </c>
      <c r="AX207">
        <v>0</v>
      </c>
      <c r="AY207">
        <v>0</v>
      </c>
      <c r="AZ207" t="s">
        <v>153</v>
      </c>
      <c r="BA207">
        <v>12</v>
      </c>
      <c r="BB207">
        <v>2006</v>
      </c>
      <c r="BC207" t="s">
        <v>63</v>
      </c>
      <c r="BD207" t="s">
        <v>64</v>
      </c>
      <c r="BE207">
        <v>123000</v>
      </c>
    </row>
    <row r="208" spans="1:57" x14ac:dyDescent="0.3">
      <c r="A208">
        <v>698</v>
      </c>
      <c r="B208">
        <v>20</v>
      </c>
      <c r="C208" t="s">
        <v>221</v>
      </c>
      <c r="D208">
        <v>57</v>
      </c>
      <c r="E208">
        <v>6420</v>
      </c>
      <c r="F208" t="s">
        <v>40</v>
      </c>
      <c r="G208" t="s">
        <v>71</v>
      </c>
      <c r="H208" t="s">
        <v>43</v>
      </c>
      <c r="I208" t="s">
        <v>44</v>
      </c>
      <c r="J208" t="s">
        <v>45</v>
      </c>
      <c r="K208" t="s">
        <v>126</v>
      </c>
      <c r="L208" t="str">
        <f>VLOOKUP($K208,[1]Zipcodes_neighbourhood!$A$2:$C$27,2,FALSE)</f>
        <v>Edwards</v>
      </c>
      <c r="M208">
        <f>VLOOKUP($K208,[1]Zipcodes_neighbourhood!$A$2:$C$27,3,FALSE)</f>
        <v>50014</v>
      </c>
      <c r="N208" t="s">
        <v>47</v>
      </c>
      <c r="O208" t="s">
        <v>48</v>
      </c>
      <c r="P208" t="s">
        <v>68</v>
      </c>
      <c r="Q208">
        <v>5</v>
      </c>
      <c r="R208">
        <v>1952</v>
      </c>
      <c r="S208">
        <v>1952</v>
      </c>
      <c r="T208" t="s">
        <v>50</v>
      </c>
      <c r="U208" t="s">
        <v>51</v>
      </c>
      <c r="V208" t="s">
        <v>75</v>
      </c>
      <c r="W208" t="s">
        <v>55</v>
      </c>
      <c r="X208" t="s">
        <v>56</v>
      </c>
      <c r="Y208" t="s">
        <v>59</v>
      </c>
      <c r="Z208" t="s">
        <v>72</v>
      </c>
      <c r="AA208">
        <v>980</v>
      </c>
      <c r="AB208" t="str">
        <f t="shared" si="12"/>
        <v>0-1000</v>
      </c>
      <c r="AC208" t="s">
        <v>94</v>
      </c>
      <c r="AD208" t="s">
        <v>60</v>
      </c>
      <c r="AE208">
        <v>1148</v>
      </c>
      <c r="AF208">
        <f t="shared" si="13"/>
        <v>0</v>
      </c>
      <c r="AG208">
        <f t="shared" si="14"/>
        <v>1.3</v>
      </c>
      <c r="AH208">
        <v>2</v>
      </c>
      <c r="AI208">
        <v>1</v>
      </c>
      <c r="AJ208" t="s">
        <v>55</v>
      </c>
      <c r="AK208" t="str">
        <f t="shared" si="15"/>
        <v>1TA</v>
      </c>
      <c r="AL208">
        <v>6</v>
      </c>
      <c r="AM208">
        <v>0</v>
      </c>
      <c r="AN208" t="s">
        <v>41</v>
      </c>
      <c r="AO208" t="s">
        <v>78</v>
      </c>
      <c r="AP208" t="s">
        <v>58</v>
      </c>
      <c r="AQ208">
        <v>1</v>
      </c>
      <c r="AR208">
        <v>308</v>
      </c>
      <c r="AS208" t="s">
        <v>55</v>
      </c>
      <c r="AT208" t="s">
        <v>60</v>
      </c>
      <c r="AU208">
        <v>0</v>
      </c>
      <c r="AV208">
        <v>0</v>
      </c>
      <c r="AW208">
        <v>0</v>
      </c>
      <c r="AX208">
        <v>0</v>
      </c>
      <c r="AY208">
        <v>0</v>
      </c>
      <c r="AZ208" t="s">
        <v>41</v>
      </c>
      <c r="BA208">
        <v>9</v>
      </c>
      <c r="BB208">
        <v>2006</v>
      </c>
      <c r="BC208" t="s">
        <v>63</v>
      </c>
      <c r="BD208" t="s">
        <v>64</v>
      </c>
      <c r="BE208">
        <v>123500</v>
      </c>
    </row>
    <row r="209" spans="1:57" x14ac:dyDescent="0.3">
      <c r="A209">
        <v>90</v>
      </c>
      <c r="B209">
        <v>20</v>
      </c>
      <c r="C209" t="s">
        <v>221</v>
      </c>
      <c r="D209">
        <v>60</v>
      </c>
      <c r="E209">
        <v>8070</v>
      </c>
      <c r="F209" t="s">
        <v>40</v>
      </c>
      <c r="G209" t="s">
        <v>42</v>
      </c>
      <c r="H209" t="s">
        <v>43</v>
      </c>
      <c r="I209" t="s">
        <v>44</v>
      </c>
      <c r="J209" t="s">
        <v>45</v>
      </c>
      <c r="K209" t="s">
        <v>46</v>
      </c>
      <c r="L209" t="str">
        <f>VLOOKUP($K209,[1]Zipcodes_neighbourhood!$A$2:$C$27,2,FALSE)</f>
        <v>College creek</v>
      </c>
      <c r="M209">
        <f>VLOOKUP($K209,[1]Zipcodes_neighbourhood!$A$2:$C$27,3,FALSE)</f>
        <v>50014</v>
      </c>
      <c r="N209" t="s">
        <v>47</v>
      </c>
      <c r="O209" t="s">
        <v>48</v>
      </c>
      <c r="P209" t="s">
        <v>68</v>
      </c>
      <c r="Q209">
        <v>4</v>
      </c>
      <c r="R209">
        <v>1994</v>
      </c>
      <c r="S209">
        <v>1995</v>
      </c>
      <c r="T209" t="s">
        <v>50</v>
      </c>
      <c r="U209" t="s">
        <v>51</v>
      </c>
      <c r="V209" t="s">
        <v>52</v>
      </c>
      <c r="W209" t="s">
        <v>55</v>
      </c>
      <c r="X209" t="s">
        <v>56</v>
      </c>
      <c r="Y209" t="s">
        <v>54</v>
      </c>
      <c r="Z209" t="s">
        <v>57</v>
      </c>
      <c r="AA209">
        <v>990</v>
      </c>
      <c r="AB209" t="str">
        <f t="shared" si="12"/>
        <v>0-1000</v>
      </c>
      <c r="AC209" t="s">
        <v>59</v>
      </c>
      <c r="AD209" t="s">
        <v>60</v>
      </c>
      <c r="AE209">
        <v>990</v>
      </c>
      <c r="AF209">
        <f t="shared" si="13"/>
        <v>1</v>
      </c>
      <c r="AG209">
        <f t="shared" si="14"/>
        <v>1</v>
      </c>
      <c r="AH209">
        <v>3</v>
      </c>
      <c r="AI209">
        <v>1</v>
      </c>
      <c r="AJ209" t="s">
        <v>55</v>
      </c>
      <c r="AK209" t="str">
        <f t="shared" si="15"/>
        <v>1TA</v>
      </c>
      <c r="AL209">
        <v>5</v>
      </c>
      <c r="AM209">
        <v>0</v>
      </c>
      <c r="AN209" t="s">
        <v>41</v>
      </c>
      <c r="AO209" t="s">
        <v>41</v>
      </c>
      <c r="AP209" t="s">
        <v>41</v>
      </c>
      <c r="AQ209">
        <v>0</v>
      </c>
      <c r="AR209">
        <v>0</v>
      </c>
      <c r="AS209" t="s">
        <v>41</v>
      </c>
      <c r="AT209" t="s">
        <v>60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41</v>
      </c>
      <c r="BA209">
        <v>8</v>
      </c>
      <c r="BB209">
        <v>2007</v>
      </c>
      <c r="BC209" t="s">
        <v>63</v>
      </c>
      <c r="BD209" t="s">
        <v>64</v>
      </c>
      <c r="BE209">
        <v>123600</v>
      </c>
    </row>
    <row r="210" spans="1:57" x14ac:dyDescent="0.3">
      <c r="A210">
        <v>465</v>
      </c>
      <c r="B210">
        <v>20</v>
      </c>
      <c r="C210" t="s">
        <v>221</v>
      </c>
      <c r="D210">
        <v>60</v>
      </c>
      <c r="E210">
        <v>8430</v>
      </c>
      <c r="F210" t="s">
        <v>40</v>
      </c>
      <c r="G210" t="s">
        <v>42</v>
      </c>
      <c r="H210" t="s">
        <v>137</v>
      </c>
      <c r="I210" t="s">
        <v>44</v>
      </c>
      <c r="J210" t="s">
        <v>45</v>
      </c>
      <c r="K210" t="s">
        <v>46</v>
      </c>
      <c r="L210" t="str">
        <f>VLOOKUP($K210,[1]Zipcodes_neighbourhood!$A$2:$C$27,2,FALSE)</f>
        <v>College creek</v>
      </c>
      <c r="M210">
        <f>VLOOKUP($K210,[1]Zipcodes_neighbourhood!$A$2:$C$27,3,FALSE)</f>
        <v>50014</v>
      </c>
      <c r="N210" t="s">
        <v>47</v>
      </c>
      <c r="O210" t="s">
        <v>48</v>
      </c>
      <c r="P210" t="s">
        <v>68</v>
      </c>
      <c r="Q210">
        <v>5</v>
      </c>
      <c r="R210">
        <v>1978</v>
      </c>
      <c r="S210">
        <v>1978</v>
      </c>
      <c r="T210" t="s">
        <v>50</v>
      </c>
      <c r="U210" t="s">
        <v>51</v>
      </c>
      <c r="V210" t="s">
        <v>91</v>
      </c>
      <c r="W210" t="s">
        <v>55</v>
      </c>
      <c r="X210" t="s">
        <v>70</v>
      </c>
      <c r="Y210" t="s">
        <v>54</v>
      </c>
      <c r="Z210" t="s">
        <v>57</v>
      </c>
      <c r="AA210">
        <v>1040</v>
      </c>
      <c r="AB210" t="str">
        <f t="shared" si="12"/>
        <v>1001-2000</v>
      </c>
      <c r="AC210" t="s">
        <v>55</v>
      </c>
      <c r="AD210" t="s">
        <v>60</v>
      </c>
      <c r="AE210">
        <v>1040</v>
      </c>
      <c r="AF210">
        <f t="shared" si="13"/>
        <v>1</v>
      </c>
      <c r="AG210">
        <f t="shared" si="14"/>
        <v>2.2999999999999998</v>
      </c>
      <c r="AH210">
        <v>3</v>
      </c>
      <c r="AI210">
        <v>1</v>
      </c>
      <c r="AJ210" t="s">
        <v>55</v>
      </c>
      <c r="AK210" t="str">
        <f t="shared" si="15"/>
        <v>1TA</v>
      </c>
      <c r="AL210">
        <v>5</v>
      </c>
      <c r="AM210">
        <v>0</v>
      </c>
      <c r="AN210" t="s">
        <v>41</v>
      </c>
      <c r="AO210" t="s">
        <v>41</v>
      </c>
      <c r="AP210" t="s">
        <v>41</v>
      </c>
      <c r="AQ210">
        <v>0</v>
      </c>
      <c r="AR210">
        <v>0</v>
      </c>
      <c r="AS210" t="s">
        <v>41</v>
      </c>
      <c r="AT210" t="s">
        <v>60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41</v>
      </c>
      <c r="BA210">
        <v>8</v>
      </c>
      <c r="BB210">
        <v>2009</v>
      </c>
      <c r="BC210" t="s">
        <v>63</v>
      </c>
      <c r="BD210" t="s">
        <v>64</v>
      </c>
      <c r="BE210">
        <v>124000</v>
      </c>
    </row>
    <row r="211" spans="1:57" x14ac:dyDescent="0.3">
      <c r="A211">
        <v>1151</v>
      </c>
      <c r="B211">
        <v>20</v>
      </c>
      <c r="C211" t="s">
        <v>221</v>
      </c>
      <c r="D211">
        <v>57</v>
      </c>
      <c r="E211">
        <v>8280</v>
      </c>
      <c r="F211" t="s">
        <v>40</v>
      </c>
      <c r="G211" t="s">
        <v>71</v>
      </c>
      <c r="H211" t="s">
        <v>43</v>
      </c>
      <c r="I211" t="s">
        <v>44</v>
      </c>
      <c r="J211" t="s">
        <v>45</v>
      </c>
      <c r="K211" t="s">
        <v>107</v>
      </c>
      <c r="L211" t="str">
        <f>VLOOKUP($K211,[1]Zipcodes_neighbourhood!$A$2:$C$27,2,FALSE)</f>
        <v>NorthAmes</v>
      </c>
      <c r="M211">
        <f>VLOOKUP($K211,[1]Zipcodes_neighbourhood!$A$2:$C$27,3,FALSE)</f>
        <v>50010</v>
      </c>
      <c r="N211" t="s">
        <v>47</v>
      </c>
      <c r="O211" t="s">
        <v>48</v>
      </c>
      <c r="P211" t="s">
        <v>68</v>
      </c>
      <c r="Q211">
        <v>6</v>
      </c>
      <c r="R211">
        <v>1950</v>
      </c>
      <c r="S211">
        <v>1950</v>
      </c>
      <c r="T211" t="s">
        <v>50</v>
      </c>
      <c r="U211" t="s">
        <v>51</v>
      </c>
      <c r="V211" t="s">
        <v>53</v>
      </c>
      <c r="W211" t="s">
        <v>55</v>
      </c>
      <c r="X211" t="s">
        <v>70</v>
      </c>
      <c r="Y211" t="s">
        <v>55</v>
      </c>
      <c r="Z211" t="s">
        <v>57</v>
      </c>
      <c r="AA211">
        <v>932</v>
      </c>
      <c r="AB211" t="str">
        <f t="shared" si="12"/>
        <v>0-1000</v>
      </c>
      <c r="AC211" t="s">
        <v>59</v>
      </c>
      <c r="AD211" t="s">
        <v>60</v>
      </c>
      <c r="AE211">
        <v>932</v>
      </c>
      <c r="AF211">
        <f t="shared" si="13"/>
        <v>1</v>
      </c>
      <c r="AG211">
        <f t="shared" si="14"/>
        <v>1</v>
      </c>
      <c r="AH211">
        <v>2</v>
      </c>
      <c r="AI211">
        <v>1</v>
      </c>
      <c r="AJ211" t="s">
        <v>54</v>
      </c>
      <c r="AK211" t="str">
        <f t="shared" si="15"/>
        <v>1Gd</v>
      </c>
      <c r="AL211">
        <v>4</v>
      </c>
      <c r="AM211">
        <v>1</v>
      </c>
      <c r="AN211" t="s">
        <v>54</v>
      </c>
      <c r="AO211" t="s">
        <v>61</v>
      </c>
      <c r="AP211" t="s">
        <v>58</v>
      </c>
      <c r="AQ211">
        <v>1</v>
      </c>
      <c r="AR211">
        <v>306</v>
      </c>
      <c r="AS211" t="s">
        <v>55</v>
      </c>
      <c r="AT211" t="s">
        <v>60</v>
      </c>
      <c r="AU211">
        <v>0</v>
      </c>
      <c r="AV211">
        <v>0</v>
      </c>
      <c r="AW211">
        <v>214</v>
      </c>
      <c r="AX211">
        <v>0</v>
      </c>
      <c r="AY211">
        <v>0</v>
      </c>
      <c r="AZ211" t="s">
        <v>109</v>
      </c>
      <c r="BA211">
        <v>11</v>
      </c>
      <c r="BB211">
        <v>2007</v>
      </c>
      <c r="BC211" t="s">
        <v>63</v>
      </c>
      <c r="BD211" t="s">
        <v>64</v>
      </c>
      <c r="BE211">
        <v>124000</v>
      </c>
    </row>
    <row r="212" spans="1:57" x14ac:dyDescent="0.3">
      <c r="A212">
        <v>1392</v>
      </c>
      <c r="B212">
        <v>90</v>
      </c>
      <c r="C212" t="s">
        <v>221</v>
      </c>
      <c r="D212">
        <v>65</v>
      </c>
      <c r="E212">
        <v>8944</v>
      </c>
      <c r="F212" t="s">
        <v>40</v>
      </c>
      <c r="G212" t="s">
        <v>42</v>
      </c>
      <c r="H212" t="s">
        <v>43</v>
      </c>
      <c r="I212" t="s">
        <v>44</v>
      </c>
      <c r="J212" t="s">
        <v>45</v>
      </c>
      <c r="K212" t="s">
        <v>107</v>
      </c>
      <c r="L212" t="str">
        <f>VLOOKUP($K212,[1]Zipcodes_neighbourhood!$A$2:$C$27,2,FALSE)</f>
        <v>NorthAmes</v>
      </c>
      <c r="M212">
        <f>VLOOKUP($K212,[1]Zipcodes_neighbourhood!$A$2:$C$27,3,FALSE)</f>
        <v>50010</v>
      </c>
      <c r="N212" t="s">
        <v>47</v>
      </c>
      <c r="O212" t="s">
        <v>111</v>
      </c>
      <c r="P212" t="s">
        <v>68</v>
      </c>
      <c r="Q212">
        <v>5</v>
      </c>
      <c r="R212">
        <v>1967</v>
      </c>
      <c r="S212">
        <v>1967</v>
      </c>
      <c r="T212" t="s">
        <v>50</v>
      </c>
      <c r="U212" t="s">
        <v>51</v>
      </c>
      <c r="V212" t="s">
        <v>106</v>
      </c>
      <c r="W212" t="s">
        <v>55</v>
      </c>
      <c r="X212" t="s">
        <v>70</v>
      </c>
      <c r="Y212" t="s">
        <v>55</v>
      </c>
      <c r="Z212" t="s">
        <v>57</v>
      </c>
      <c r="AA212">
        <v>1584</v>
      </c>
      <c r="AB212" t="str">
        <f t="shared" si="12"/>
        <v>1001-2000</v>
      </c>
      <c r="AC212" t="s">
        <v>55</v>
      </c>
      <c r="AD212" t="s">
        <v>60</v>
      </c>
      <c r="AE212">
        <v>1584</v>
      </c>
      <c r="AF212">
        <f t="shared" si="13"/>
        <v>1</v>
      </c>
      <c r="AG212">
        <f t="shared" si="14"/>
        <v>1</v>
      </c>
      <c r="AH212">
        <v>4</v>
      </c>
      <c r="AI212">
        <v>2</v>
      </c>
      <c r="AJ212" t="s">
        <v>55</v>
      </c>
      <c r="AK212" t="str">
        <f t="shared" si="15"/>
        <v>2TA</v>
      </c>
      <c r="AL212">
        <v>8</v>
      </c>
      <c r="AM212">
        <v>0</v>
      </c>
      <c r="AN212" t="s">
        <v>41</v>
      </c>
      <c r="AO212" t="s">
        <v>78</v>
      </c>
      <c r="AP212" t="s">
        <v>58</v>
      </c>
      <c r="AQ212">
        <v>3</v>
      </c>
      <c r="AR212">
        <v>792</v>
      </c>
      <c r="AS212" t="s">
        <v>55</v>
      </c>
      <c r="AT212" t="s">
        <v>60</v>
      </c>
      <c r="AU212">
        <v>0</v>
      </c>
      <c r="AV212">
        <v>152</v>
      </c>
      <c r="AW212">
        <v>0</v>
      </c>
      <c r="AX212">
        <v>0</v>
      </c>
      <c r="AY212">
        <v>0</v>
      </c>
      <c r="AZ212" t="s">
        <v>41</v>
      </c>
      <c r="BA212">
        <v>4</v>
      </c>
      <c r="BB212">
        <v>2009</v>
      </c>
      <c r="BC212" t="s">
        <v>63</v>
      </c>
      <c r="BD212" t="s">
        <v>64</v>
      </c>
      <c r="BE212">
        <v>124000</v>
      </c>
    </row>
    <row r="213" spans="1:57" x14ac:dyDescent="0.3">
      <c r="A213">
        <v>1419</v>
      </c>
      <c r="B213">
        <v>20</v>
      </c>
      <c r="C213" t="s">
        <v>221</v>
      </c>
      <c r="D213">
        <v>71</v>
      </c>
      <c r="E213">
        <v>9204</v>
      </c>
      <c r="F213" t="s">
        <v>40</v>
      </c>
      <c r="G213" t="s">
        <v>42</v>
      </c>
      <c r="H213" t="s">
        <v>43</v>
      </c>
      <c r="I213" t="s">
        <v>44</v>
      </c>
      <c r="J213" t="s">
        <v>45</v>
      </c>
      <c r="K213" t="s">
        <v>107</v>
      </c>
      <c r="L213" t="str">
        <f>VLOOKUP($K213,[1]Zipcodes_neighbourhood!$A$2:$C$27,2,FALSE)</f>
        <v>NorthAmes</v>
      </c>
      <c r="M213">
        <f>VLOOKUP($K213,[1]Zipcodes_neighbourhood!$A$2:$C$27,3,FALSE)</f>
        <v>50010</v>
      </c>
      <c r="N213" t="s">
        <v>47</v>
      </c>
      <c r="O213" t="s">
        <v>48</v>
      </c>
      <c r="P213" t="s">
        <v>68</v>
      </c>
      <c r="Q213">
        <v>5</v>
      </c>
      <c r="R213">
        <v>1963</v>
      </c>
      <c r="S213">
        <v>1963</v>
      </c>
      <c r="T213" t="s">
        <v>50</v>
      </c>
      <c r="U213" t="s">
        <v>51</v>
      </c>
      <c r="V213" t="s">
        <v>91</v>
      </c>
      <c r="W213" t="s">
        <v>55</v>
      </c>
      <c r="X213" t="s">
        <v>70</v>
      </c>
      <c r="Y213" t="s">
        <v>55</v>
      </c>
      <c r="Z213" t="s">
        <v>57</v>
      </c>
      <c r="AA213">
        <v>1144</v>
      </c>
      <c r="AB213" t="str">
        <f t="shared" si="12"/>
        <v>1001-2000</v>
      </c>
      <c r="AC213" t="s">
        <v>55</v>
      </c>
      <c r="AD213" t="s">
        <v>60</v>
      </c>
      <c r="AE213">
        <v>1144</v>
      </c>
      <c r="AF213">
        <f t="shared" si="13"/>
        <v>0</v>
      </c>
      <c r="AG213">
        <f t="shared" si="14"/>
        <v>2</v>
      </c>
      <c r="AH213">
        <v>3</v>
      </c>
      <c r="AI213">
        <v>1</v>
      </c>
      <c r="AJ213" t="s">
        <v>55</v>
      </c>
      <c r="AK213" t="str">
        <f t="shared" si="15"/>
        <v>1TA</v>
      </c>
      <c r="AL213">
        <v>6</v>
      </c>
      <c r="AM213">
        <v>0</v>
      </c>
      <c r="AN213" t="s">
        <v>41</v>
      </c>
      <c r="AO213" t="s">
        <v>78</v>
      </c>
      <c r="AP213" t="s">
        <v>58</v>
      </c>
      <c r="AQ213">
        <v>1</v>
      </c>
      <c r="AR213">
        <v>336</v>
      </c>
      <c r="AS213" t="s">
        <v>55</v>
      </c>
      <c r="AT213" t="s">
        <v>60</v>
      </c>
      <c r="AU213">
        <v>0</v>
      </c>
      <c r="AV213">
        <v>88</v>
      </c>
      <c r="AW213">
        <v>0</v>
      </c>
      <c r="AX213">
        <v>0</v>
      </c>
      <c r="AY213">
        <v>0</v>
      </c>
      <c r="AZ213" t="s">
        <v>41</v>
      </c>
      <c r="BA213">
        <v>8</v>
      </c>
      <c r="BB213">
        <v>2008</v>
      </c>
      <c r="BC213" t="s">
        <v>116</v>
      </c>
      <c r="BD213" t="s">
        <v>64</v>
      </c>
      <c r="BE213">
        <v>124000</v>
      </c>
    </row>
    <row r="214" spans="1:57" x14ac:dyDescent="0.3">
      <c r="A214">
        <v>1092</v>
      </c>
      <c r="B214">
        <v>160</v>
      </c>
      <c r="C214" t="s">
        <v>224</v>
      </c>
      <c r="D214">
        <v>24</v>
      </c>
      <c r="E214">
        <v>2160</v>
      </c>
      <c r="F214" t="s">
        <v>40</v>
      </c>
      <c r="G214" t="s">
        <v>42</v>
      </c>
      <c r="H214" t="s">
        <v>43</v>
      </c>
      <c r="I214" t="s">
        <v>44</v>
      </c>
      <c r="J214" t="s">
        <v>45</v>
      </c>
      <c r="K214" t="s">
        <v>87</v>
      </c>
      <c r="L214" t="str">
        <f>VLOOKUP($K214,[1]Zipcodes_neighbourhood!$A$2:$C$27,2,FALSE)</f>
        <v>Somerset</v>
      </c>
      <c r="M214">
        <f>VLOOKUP($K214,[1]Zipcodes_neighbourhood!$A$2:$C$27,3,FALSE)</f>
        <v>50010</v>
      </c>
      <c r="N214" t="s">
        <v>47</v>
      </c>
      <c r="O214" t="s">
        <v>136</v>
      </c>
      <c r="P214" t="s">
        <v>49</v>
      </c>
      <c r="Q214">
        <v>7</v>
      </c>
      <c r="R214">
        <v>1999</v>
      </c>
      <c r="S214">
        <v>2000</v>
      </c>
      <c r="T214" t="s">
        <v>50</v>
      </c>
      <c r="U214" t="s">
        <v>51</v>
      </c>
      <c r="V214" t="s">
        <v>69</v>
      </c>
      <c r="W214" t="s">
        <v>54</v>
      </c>
      <c r="X214" t="s">
        <v>56</v>
      </c>
      <c r="Y214" t="s">
        <v>54</v>
      </c>
      <c r="Z214" t="s">
        <v>57</v>
      </c>
      <c r="AA214">
        <v>600</v>
      </c>
      <c r="AB214" t="str">
        <f t="shared" si="12"/>
        <v>0-1000</v>
      </c>
      <c r="AC214" t="s">
        <v>59</v>
      </c>
      <c r="AD214" t="s">
        <v>60</v>
      </c>
      <c r="AE214">
        <v>1252</v>
      </c>
      <c r="AF214">
        <f t="shared" si="13"/>
        <v>1</v>
      </c>
      <c r="AG214">
        <f t="shared" si="14"/>
        <v>2.2999999999999998</v>
      </c>
      <c r="AH214">
        <v>2</v>
      </c>
      <c r="AI214">
        <v>1</v>
      </c>
      <c r="AJ214" t="s">
        <v>54</v>
      </c>
      <c r="AK214" t="str">
        <f t="shared" si="15"/>
        <v>1Gd</v>
      </c>
      <c r="AL214">
        <v>4</v>
      </c>
      <c r="AM214">
        <v>0</v>
      </c>
      <c r="AN214" t="s">
        <v>41</v>
      </c>
      <c r="AO214" t="s">
        <v>78</v>
      </c>
      <c r="AP214" t="s">
        <v>58</v>
      </c>
      <c r="AQ214">
        <v>2</v>
      </c>
      <c r="AR214">
        <v>462</v>
      </c>
      <c r="AS214" t="s">
        <v>55</v>
      </c>
      <c r="AT214" t="s">
        <v>60</v>
      </c>
      <c r="AU214">
        <v>0</v>
      </c>
      <c r="AV214">
        <v>48</v>
      </c>
      <c r="AW214">
        <v>0</v>
      </c>
      <c r="AX214">
        <v>0</v>
      </c>
      <c r="AY214">
        <v>0</v>
      </c>
      <c r="AZ214" t="s">
        <v>41</v>
      </c>
      <c r="BA214">
        <v>3</v>
      </c>
      <c r="BB214">
        <v>2008</v>
      </c>
      <c r="BC214" t="s">
        <v>63</v>
      </c>
      <c r="BD214" t="s">
        <v>64</v>
      </c>
      <c r="BE214">
        <v>160000</v>
      </c>
    </row>
    <row r="215" spans="1:57" x14ac:dyDescent="0.3">
      <c r="A215">
        <v>275</v>
      </c>
      <c r="B215">
        <v>20</v>
      </c>
      <c r="C215" t="s">
        <v>221</v>
      </c>
      <c r="D215">
        <v>76</v>
      </c>
      <c r="E215">
        <v>8314</v>
      </c>
      <c r="F215" t="s">
        <v>40</v>
      </c>
      <c r="G215" t="s">
        <v>42</v>
      </c>
      <c r="H215" t="s">
        <v>43</v>
      </c>
      <c r="I215" t="s">
        <v>44</v>
      </c>
      <c r="J215" t="s">
        <v>73</v>
      </c>
      <c r="K215" t="s">
        <v>82</v>
      </c>
      <c r="L215" t="str">
        <f>VLOOKUP($K215,[1]Zipcodes_neighbourhood!$A$2:$C$27,2,FALSE)</f>
        <v>Mitchell</v>
      </c>
      <c r="M215">
        <f>VLOOKUP($K215,[1]Zipcodes_neighbourhood!$A$2:$C$27,3,FALSE)</f>
        <v>50461</v>
      </c>
      <c r="N215" t="s">
        <v>47</v>
      </c>
      <c r="O215" t="s">
        <v>48</v>
      </c>
      <c r="P215" t="s">
        <v>68</v>
      </c>
      <c r="Q215">
        <v>5</v>
      </c>
      <c r="R215">
        <v>1982</v>
      </c>
      <c r="S215">
        <v>1982</v>
      </c>
      <c r="T215" t="s">
        <v>50</v>
      </c>
      <c r="U215" t="s">
        <v>51</v>
      </c>
      <c r="V215" t="s">
        <v>166</v>
      </c>
      <c r="W215" t="s">
        <v>55</v>
      </c>
      <c r="X215" t="s">
        <v>70</v>
      </c>
      <c r="Y215" t="s">
        <v>55</v>
      </c>
      <c r="Z215" t="s">
        <v>54</v>
      </c>
      <c r="AA215">
        <v>816</v>
      </c>
      <c r="AB215" t="str">
        <f t="shared" si="12"/>
        <v>0-1000</v>
      </c>
      <c r="AC215" t="s">
        <v>55</v>
      </c>
      <c r="AD215" t="s">
        <v>60</v>
      </c>
      <c r="AE215">
        <v>816</v>
      </c>
      <c r="AF215">
        <f t="shared" si="13"/>
        <v>0.3</v>
      </c>
      <c r="AG215">
        <f t="shared" si="14"/>
        <v>1</v>
      </c>
      <c r="AH215">
        <v>2</v>
      </c>
      <c r="AI215">
        <v>1</v>
      </c>
      <c r="AJ215" t="s">
        <v>55</v>
      </c>
      <c r="AK215" t="str">
        <f t="shared" si="15"/>
        <v>1TA</v>
      </c>
      <c r="AL215">
        <v>5</v>
      </c>
      <c r="AM215">
        <v>0</v>
      </c>
      <c r="AN215" t="s">
        <v>41</v>
      </c>
      <c r="AO215" t="s">
        <v>61</v>
      </c>
      <c r="AP215" t="s">
        <v>58</v>
      </c>
      <c r="AQ215">
        <v>1</v>
      </c>
      <c r="AR215">
        <v>264</v>
      </c>
      <c r="AS215" t="s">
        <v>55</v>
      </c>
      <c r="AT215" t="s">
        <v>60</v>
      </c>
      <c r="AU215">
        <v>168</v>
      </c>
      <c r="AV215">
        <v>0</v>
      </c>
      <c r="AW215">
        <v>0</v>
      </c>
      <c r="AX215">
        <v>0</v>
      </c>
      <c r="AY215">
        <v>0</v>
      </c>
      <c r="AZ215" t="s">
        <v>41</v>
      </c>
      <c r="BA215">
        <v>6</v>
      </c>
      <c r="BB215">
        <v>2007</v>
      </c>
      <c r="BC215" t="s">
        <v>63</v>
      </c>
      <c r="BD215" t="s">
        <v>64</v>
      </c>
      <c r="BE215">
        <v>124500</v>
      </c>
    </row>
    <row r="216" spans="1:57" x14ac:dyDescent="0.3">
      <c r="A216">
        <v>510</v>
      </c>
      <c r="B216">
        <v>20</v>
      </c>
      <c r="C216" t="s">
        <v>221</v>
      </c>
      <c r="D216">
        <v>80</v>
      </c>
      <c r="E216">
        <v>9600</v>
      </c>
      <c r="F216" t="s">
        <v>40</v>
      </c>
      <c r="G216" t="s">
        <v>42</v>
      </c>
      <c r="H216" t="s">
        <v>43</v>
      </c>
      <c r="I216" t="s">
        <v>44</v>
      </c>
      <c r="J216" t="s">
        <v>73</v>
      </c>
      <c r="K216" t="s">
        <v>107</v>
      </c>
      <c r="L216" t="str">
        <f>VLOOKUP($K216,[1]Zipcodes_neighbourhood!$A$2:$C$27,2,FALSE)</f>
        <v>NorthAmes</v>
      </c>
      <c r="M216">
        <f>VLOOKUP($K216,[1]Zipcodes_neighbourhood!$A$2:$C$27,3,FALSE)</f>
        <v>50010</v>
      </c>
      <c r="N216" t="s">
        <v>47</v>
      </c>
      <c r="O216" t="s">
        <v>48</v>
      </c>
      <c r="P216" t="s">
        <v>68</v>
      </c>
      <c r="Q216">
        <v>5</v>
      </c>
      <c r="R216">
        <v>1959</v>
      </c>
      <c r="S216">
        <v>1959</v>
      </c>
      <c r="T216" t="s">
        <v>50</v>
      </c>
      <c r="U216" t="s">
        <v>51</v>
      </c>
      <c r="V216" t="s">
        <v>69</v>
      </c>
      <c r="W216" t="s">
        <v>55</v>
      </c>
      <c r="X216" t="s">
        <v>70</v>
      </c>
      <c r="Y216" t="s">
        <v>55</v>
      </c>
      <c r="Z216" t="s">
        <v>57</v>
      </c>
      <c r="AA216">
        <v>1041</v>
      </c>
      <c r="AB216" t="str">
        <f t="shared" si="12"/>
        <v>1001-2000</v>
      </c>
      <c r="AC216" t="s">
        <v>59</v>
      </c>
      <c r="AD216" t="s">
        <v>60</v>
      </c>
      <c r="AE216">
        <v>1041</v>
      </c>
      <c r="AF216">
        <f t="shared" si="13"/>
        <v>0</v>
      </c>
      <c r="AG216">
        <f t="shared" si="14"/>
        <v>1.3</v>
      </c>
      <c r="AH216">
        <v>3</v>
      </c>
      <c r="AI216">
        <v>1</v>
      </c>
      <c r="AJ216" t="s">
        <v>55</v>
      </c>
      <c r="AK216" t="str">
        <f t="shared" si="15"/>
        <v>1TA</v>
      </c>
      <c r="AL216">
        <v>6</v>
      </c>
      <c r="AM216">
        <v>0</v>
      </c>
      <c r="AN216" t="s">
        <v>41</v>
      </c>
      <c r="AO216" t="s">
        <v>61</v>
      </c>
      <c r="AP216" t="s">
        <v>62</v>
      </c>
      <c r="AQ216">
        <v>1</v>
      </c>
      <c r="AR216">
        <v>270</v>
      </c>
      <c r="AS216" t="s">
        <v>55</v>
      </c>
      <c r="AT216" t="s">
        <v>60</v>
      </c>
      <c r="AU216">
        <v>224</v>
      </c>
      <c r="AV216">
        <v>88</v>
      </c>
      <c r="AW216">
        <v>0</v>
      </c>
      <c r="AX216">
        <v>0</v>
      </c>
      <c r="AY216">
        <v>0</v>
      </c>
      <c r="AZ216" t="s">
        <v>85</v>
      </c>
      <c r="BA216">
        <v>7</v>
      </c>
      <c r="BB216">
        <v>2009</v>
      </c>
      <c r="BC216" t="s">
        <v>63</v>
      </c>
      <c r="BD216" t="s">
        <v>64</v>
      </c>
      <c r="BE216">
        <v>124500</v>
      </c>
    </row>
    <row r="217" spans="1:57" x14ac:dyDescent="0.3">
      <c r="A217">
        <v>723</v>
      </c>
      <c r="B217">
        <v>20</v>
      </c>
      <c r="C217" t="s">
        <v>221</v>
      </c>
      <c r="D217">
        <v>70</v>
      </c>
      <c r="E217">
        <v>8120</v>
      </c>
      <c r="F217" t="s">
        <v>40</v>
      </c>
      <c r="G217" t="s">
        <v>42</v>
      </c>
      <c r="H217" t="s">
        <v>43</v>
      </c>
      <c r="I217" t="s">
        <v>44</v>
      </c>
      <c r="J217" t="s">
        <v>45</v>
      </c>
      <c r="K217" t="s">
        <v>107</v>
      </c>
      <c r="L217" t="str">
        <f>VLOOKUP($K217,[1]Zipcodes_neighbourhood!$A$2:$C$27,2,FALSE)</f>
        <v>NorthAmes</v>
      </c>
      <c r="M217">
        <f>VLOOKUP($K217,[1]Zipcodes_neighbourhood!$A$2:$C$27,3,FALSE)</f>
        <v>50010</v>
      </c>
      <c r="N217" t="s">
        <v>47</v>
      </c>
      <c r="O217" t="s">
        <v>48</v>
      </c>
      <c r="P217" t="s">
        <v>68</v>
      </c>
      <c r="Q217">
        <v>4</v>
      </c>
      <c r="R217">
        <v>1970</v>
      </c>
      <c r="S217">
        <v>1970</v>
      </c>
      <c r="T217" t="s">
        <v>50</v>
      </c>
      <c r="U217" t="s">
        <v>51</v>
      </c>
      <c r="V217" t="s">
        <v>69</v>
      </c>
      <c r="W217" t="s">
        <v>55</v>
      </c>
      <c r="X217" t="s">
        <v>70</v>
      </c>
      <c r="Y217" t="s">
        <v>55</v>
      </c>
      <c r="Z217" t="s">
        <v>57</v>
      </c>
      <c r="AA217">
        <v>864</v>
      </c>
      <c r="AB217" t="str">
        <f t="shared" si="12"/>
        <v>0-1000</v>
      </c>
      <c r="AC217" t="s">
        <v>59</v>
      </c>
      <c r="AD217" t="s">
        <v>60</v>
      </c>
      <c r="AE217">
        <v>864</v>
      </c>
      <c r="AF217">
        <f t="shared" si="13"/>
        <v>0.3</v>
      </c>
      <c r="AG217">
        <f t="shared" si="14"/>
        <v>1</v>
      </c>
      <c r="AH217">
        <v>3</v>
      </c>
      <c r="AI217">
        <v>1</v>
      </c>
      <c r="AJ217" t="s">
        <v>55</v>
      </c>
      <c r="AK217" t="str">
        <f t="shared" si="15"/>
        <v>1TA</v>
      </c>
      <c r="AL217">
        <v>5</v>
      </c>
      <c r="AM217">
        <v>0</v>
      </c>
      <c r="AN217" t="s">
        <v>41</v>
      </c>
      <c r="AO217" t="s">
        <v>78</v>
      </c>
      <c r="AP217" t="s">
        <v>58</v>
      </c>
      <c r="AQ217">
        <v>2</v>
      </c>
      <c r="AR217">
        <v>463</v>
      </c>
      <c r="AS217" t="s">
        <v>55</v>
      </c>
      <c r="AT217" t="s">
        <v>60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41</v>
      </c>
      <c r="BA217">
        <v>7</v>
      </c>
      <c r="BB217">
        <v>2009</v>
      </c>
      <c r="BC217" t="s">
        <v>63</v>
      </c>
      <c r="BD217" t="s">
        <v>64</v>
      </c>
      <c r="BE217">
        <v>124500</v>
      </c>
    </row>
    <row r="218" spans="1:57" x14ac:dyDescent="0.3">
      <c r="A218">
        <v>60</v>
      </c>
      <c r="B218">
        <v>20</v>
      </c>
      <c r="C218" t="s">
        <v>221</v>
      </c>
      <c r="D218">
        <v>60</v>
      </c>
      <c r="E218">
        <v>7200</v>
      </c>
      <c r="F218" t="s">
        <v>40</v>
      </c>
      <c r="G218" t="s">
        <v>42</v>
      </c>
      <c r="H218" t="s">
        <v>118</v>
      </c>
      <c r="I218" t="s">
        <v>44</v>
      </c>
      <c r="J218" t="s">
        <v>45</v>
      </c>
      <c r="K218" t="s">
        <v>46</v>
      </c>
      <c r="L218" t="str">
        <f>VLOOKUP($K218,[1]Zipcodes_neighbourhood!$A$2:$C$27,2,FALSE)</f>
        <v>College creek</v>
      </c>
      <c r="M218">
        <f>VLOOKUP($K218,[1]Zipcodes_neighbourhood!$A$2:$C$27,3,FALSE)</f>
        <v>50014</v>
      </c>
      <c r="N218" t="s">
        <v>47</v>
      </c>
      <c r="O218" t="s">
        <v>48</v>
      </c>
      <c r="P218" t="s">
        <v>68</v>
      </c>
      <c r="Q218">
        <v>5</v>
      </c>
      <c r="R218">
        <v>1972</v>
      </c>
      <c r="S218">
        <v>1972</v>
      </c>
      <c r="T218" t="s">
        <v>50</v>
      </c>
      <c r="U218" t="s">
        <v>51</v>
      </c>
      <c r="V218" t="s">
        <v>91</v>
      </c>
      <c r="W218" t="s">
        <v>55</v>
      </c>
      <c r="X218" t="s">
        <v>70</v>
      </c>
      <c r="Y218" t="s">
        <v>55</v>
      </c>
      <c r="Z218" t="s">
        <v>81</v>
      </c>
      <c r="AA218">
        <v>780</v>
      </c>
      <c r="AB218" t="str">
        <f t="shared" si="12"/>
        <v>0-1000</v>
      </c>
      <c r="AC218" t="s">
        <v>59</v>
      </c>
      <c r="AD218" t="s">
        <v>60</v>
      </c>
      <c r="AE218">
        <v>780</v>
      </c>
      <c r="AF218">
        <f t="shared" si="13"/>
        <v>1</v>
      </c>
      <c r="AG218">
        <f t="shared" si="14"/>
        <v>2</v>
      </c>
      <c r="AH218">
        <v>2</v>
      </c>
      <c r="AI218">
        <v>1</v>
      </c>
      <c r="AJ218" t="s">
        <v>55</v>
      </c>
      <c r="AK218" t="str">
        <f t="shared" si="15"/>
        <v>1TA</v>
      </c>
      <c r="AL218">
        <v>4</v>
      </c>
      <c r="AM218">
        <v>0</v>
      </c>
      <c r="AN218" t="s">
        <v>41</v>
      </c>
      <c r="AO218" t="s">
        <v>78</v>
      </c>
      <c r="AP218" t="s">
        <v>58</v>
      </c>
      <c r="AQ218">
        <v>1</v>
      </c>
      <c r="AR218">
        <v>352</v>
      </c>
      <c r="AS218" t="s">
        <v>55</v>
      </c>
      <c r="AT218" t="s">
        <v>60</v>
      </c>
      <c r="AU218">
        <v>196</v>
      </c>
      <c r="AV218">
        <v>0</v>
      </c>
      <c r="AW218">
        <v>0</v>
      </c>
      <c r="AX218">
        <v>0</v>
      </c>
      <c r="AY218">
        <v>0</v>
      </c>
      <c r="AZ218" t="s">
        <v>85</v>
      </c>
      <c r="BA218">
        <v>1</v>
      </c>
      <c r="BB218">
        <v>2008</v>
      </c>
      <c r="BC218" t="s">
        <v>63</v>
      </c>
      <c r="BD218" t="s">
        <v>64</v>
      </c>
      <c r="BE218">
        <v>124900</v>
      </c>
    </row>
    <row r="219" spans="1:57" x14ac:dyDescent="0.3">
      <c r="A219">
        <v>218</v>
      </c>
      <c r="B219">
        <v>70</v>
      </c>
      <c r="C219" t="s">
        <v>222</v>
      </c>
      <c r="D219">
        <v>57</v>
      </c>
      <c r="E219">
        <v>9906</v>
      </c>
      <c r="F219" t="s">
        <v>40</v>
      </c>
      <c r="G219" t="s">
        <v>42</v>
      </c>
      <c r="H219" t="s">
        <v>43</v>
      </c>
      <c r="I219" t="s">
        <v>44</v>
      </c>
      <c r="J219" t="s">
        <v>45</v>
      </c>
      <c r="K219" t="s">
        <v>92</v>
      </c>
      <c r="L219" t="str">
        <f>VLOOKUP($K219,[1]Zipcodes_neighbourhood!$A$2:$C$27,2,FALSE)</f>
        <v>Old Town</v>
      </c>
      <c r="M219">
        <f>VLOOKUP($K219,[1]Zipcodes_neighbourhood!$A$2:$C$27,3,FALSE)</f>
        <v>51351</v>
      </c>
      <c r="N219" t="s">
        <v>47</v>
      </c>
      <c r="O219" t="s">
        <v>48</v>
      </c>
      <c r="P219" t="s">
        <v>49</v>
      </c>
      <c r="Q219">
        <v>4</v>
      </c>
      <c r="R219">
        <v>1925</v>
      </c>
      <c r="S219">
        <v>1950</v>
      </c>
      <c r="T219" t="s">
        <v>50</v>
      </c>
      <c r="U219" t="s">
        <v>51</v>
      </c>
      <c r="V219" t="s">
        <v>69</v>
      </c>
      <c r="W219" t="s">
        <v>55</v>
      </c>
      <c r="X219" t="s">
        <v>70</v>
      </c>
      <c r="Y219" t="s">
        <v>55</v>
      </c>
      <c r="Z219" t="s">
        <v>57</v>
      </c>
      <c r="AA219">
        <v>686</v>
      </c>
      <c r="AB219" t="str">
        <f t="shared" si="12"/>
        <v>0-1000</v>
      </c>
      <c r="AC219" t="s">
        <v>94</v>
      </c>
      <c r="AD219" t="s">
        <v>120</v>
      </c>
      <c r="AE219">
        <v>1328</v>
      </c>
      <c r="AF219">
        <f t="shared" si="13"/>
        <v>0</v>
      </c>
      <c r="AG219">
        <f t="shared" si="14"/>
        <v>1</v>
      </c>
      <c r="AH219">
        <v>3</v>
      </c>
      <c r="AI219">
        <v>1</v>
      </c>
      <c r="AJ219" t="s">
        <v>55</v>
      </c>
      <c r="AK219" t="str">
        <f t="shared" si="15"/>
        <v>1TA</v>
      </c>
      <c r="AL219">
        <v>8</v>
      </c>
      <c r="AM219">
        <v>0</v>
      </c>
      <c r="AN219" t="s">
        <v>41</v>
      </c>
      <c r="AO219" t="s">
        <v>78</v>
      </c>
      <c r="AP219" t="s">
        <v>58</v>
      </c>
      <c r="AQ219">
        <v>1</v>
      </c>
      <c r="AR219">
        <v>210</v>
      </c>
      <c r="AS219" t="s">
        <v>55</v>
      </c>
      <c r="AT219" t="s">
        <v>60</v>
      </c>
      <c r="AU219">
        <v>0</v>
      </c>
      <c r="AV219">
        <v>172</v>
      </c>
      <c r="AW219">
        <v>60</v>
      </c>
      <c r="AX219">
        <v>0</v>
      </c>
      <c r="AY219">
        <v>0</v>
      </c>
      <c r="AZ219" t="s">
        <v>41</v>
      </c>
      <c r="BA219">
        <v>9</v>
      </c>
      <c r="BB219">
        <v>2006</v>
      </c>
      <c r="BC219" t="s">
        <v>63</v>
      </c>
      <c r="BD219" t="s">
        <v>154</v>
      </c>
      <c r="BE219">
        <v>107000</v>
      </c>
    </row>
    <row r="220" spans="1:57" x14ac:dyDescent="0.3">
      <c r="A220">
        <v>229</v>
      </c>
      <c r="B220">
        <v>20</v>
      </c>
      <c r="C220" t="s">
        <v>221</v>
      </c>
      <c r="D220">
        <v>70</v>
      </c>
      <c r="E220">
        <v>8521</v>
      </c>
      <c r="F220" t="s">
        <v>40</v>
      </c>
      <c r="G220" t="s">
        <v>42</v>
      </c>
      <c r="H220" t="s">
        <v>43</v>
      </c>
      <c r="I220" t="s">
        <v>44</v>
      </c>
      <c r="J220" t="s">
        <v>65</v>
      </c>
      <c r="K220" t="s">
        <v>98</v>
      </c>
      <c r="L220" t="str">
        <f>VLOOKUP($K220,[1]Zipcodes_neighbourhood!$A$2:$C$27,2,FALSE)</f>
        <v>Sawyer</v>
      </c>
      <c r="M220">
        <f>VLOOKUP($K220,[1]Zipcodes_neighbourhood!$A$2:$C$27,3,FALSE)</f>
        <v>52627</v>
      </c>
      <c r="N220" t="s">
        <v>67</v>
      </c>
      <c r="O220" t="s">
        <v>48</v>
      </c>
      <c r="P220" t="s">
        <v>68</v>
      </c>
      <c r="Q220">
        <v>5</v>
      </c>
      <c r="R220">
        <v>1967</v>
      </c>
      <c r="S220">
        <v>1967</v>
      </c>
      <c r="T220" t="s">
        <v>50</v>
      </c>
      <c r="U220" t="s">
        <v>51</v>
      </c>
      <c r="V220" t="s">
        <v>91</v>
      </c>
      <c r="W220" t="s">
        <v>55</v>
      </c>
      <c r="X220" t="s">
        <v>70</v>
      </c>
      <c r="Y220" t="s">
        <v>55</v>
      </c>
      <c r="Z220" t="s">
        <v>57</v>
      </c>
      <c r="AA220">
        <v>912</v>
      </c>
      <c r="AB220" t="str">
        <f t="shared" si="12"/>
        <v>0-1000</v>
      </c>
      <c r="AC220" t="s">
        <v>55</v>
      </c>
      <c r="AD220" t="s">
        <v>60</v>
      </c>
      <c r="AE220">
        <v>912</v>
      </c>
      <c r="AF220">
        <f t="shared" si="13"/>
        <v>0.3</v>
      </c>
      <c r="AG220">
        <f t="shared" si="14"/>
        <v>1.3</v>
      </c>
      <c r="AH220">
        <v>3</v>
      </c>
      <c r="AI220">
        <v>1</v>
      </c>
      <c r="AJ220" t="s">
        <v>55</v>
      </c>
      <c r="AK220" t="str">
        <f t="shared" si="15"/>
        <v>1TA</v>
      </c>
      <c r="AL220">
        <v>5</v>
      </c>
      <c r="AM220">
        <v>1</v>
      </c>
      <c r="AN220" t="s">
        <v>94</v>
      </c>
      <c r="AO220" t="s">
        <v>78</v>
      </c>
      <c r="AP220" t="s">
        <v>58</v>
      </c>
      <c r="AQ220">
        <v>1</v>
      </c>
      <c r="AR220">
        <v>336</v>
      </c>
      <c r="AS220" t="s">
        <v>55</v>
      </c>
      <c r="AT220" t="s">
        <v>60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85</v>
      </c>
      <c r="BA220">
        <v>5</v>
      </c>
      <c r="BB220">
        <v>2010</v>
      </c>
      <c r="BC220" t="s">
        <v>63</v>
      </c>
      <c r="BD220" t="s">
        <v>64</v>
      </c>
      <c r="BE220">
        <v>125000</v>
      </c>
    </row>
    <row r="221" spans="1:57" x14ac:dyDescent="0.3">
      <c r="A221">
        <v>373</v>
      </c>
      <c r="B221">
        <v>120</v>
      </c>
      <c r="C221" t="s">
        <v>221</v>
      </c>
      <c r="D221">
        <v>50</v>
      </c>
      <c r="E221">
        <v>7175</v>
      </c>
      <c r="F221" t="s">
        <v>40</v>
      </c>
      <c r="G221" t="s">
        <v>42</v>
      </c>
      <c r="H221" t="s">
        <v>43</v>
      </c>
      <c r="I221" t="s">
        <v>44</v>
      </c>
      <c r="J221" t="s">
        <v>45</v>
      </c>
      <c r="K221" t="s">
        <v>114</v>
      </c>
      <c r="L221" t="str">
        <f>VLOOKUP($K221,[1]Zipcodes_neighbourhood!$A$2:$C$27,2,FALSE)</f>
        <v>Sawyer West</v>
      </c>
      <c r="M221">
        <f>VLOOKUP($K221,[1]Zipcodes_neighbourhood!$A$2:$C$27,3,FALSE)</f>
        <v>50014</v>
      </c>
      <c r="N221" t="s">
        <v>47</v>
      </c>
      <c r="O221" t="s">
        <v>122</v>
      </c>
      <c r="P221" t="s">
        <v>68</v>
      </c>
      <c r="Q221">
        <v>6</v>
      </c>
      <c r="R221">
        <v>1984</v>
      </c>
      <c r="S221">
        <v>1984</v>
      </c>
      <c r="T221" t="s">
        <v>50</v>
      </c>
      <c r="U221" t="s">
        <v>51</v>
      </c>
      <c r="V221" t="s">
        <v>106</v>
      </c>
      <c r="W221" t="s">
        <v>55</v>
      </c>
      <c r="X221" t="s">
        <v>70</v>
      </c>
      <c r="Y221" t="s">
        <v>54</v>
      </c>
      <c r="Z221" t="s">
        <v>57</v>
      </c>
      <c r="AA221">
        <v>744</v>
      </c>
      <c r="AB221" t="str">
        <f t="shared" si="12"/>
        <v>0-1000</v>
      </c>
      <c r="AC221" t="s">
        <v>55</v>
      </c>
      <c r="AD221" t="s">
        <v>60</v>
      </c>
      <c r="AE221">
        <v>752</v>
      </c>
      <c r="AF221">
        <f t="shared" si="13"/>
        <v>0</v>
      </c>
      <c r="AG221">
        <f t="shared" si="14"/>
        <v>2</v>
      </c>
      <c r="AH221">
        <v>2</v>
      </c>
      <c r="AI221">
        <v>1</v>
      </c>
      <c r="AJ221" t="s">
        <v>55</v>
      </c>
      <c r="AK221" t="str">
        <f t="shared" si="15"/>
        <v>1TA</v>
      </c>
      <c r="AL221">
        <v>4</v>
      </c>
      <c r="AM221">
        <v>0</v>
      </c>
      <c r="AN221" t="s">
        <v>41</v>
      </c>
      <c r="AO221" t="s">
        <v>61</v>
      </c>
      <c r="AP221" t="s">
        <v>58</v>
      </c>
      <c r="AQ221">
        <v>1</v>
      </c>
      <c r="AR221">
        <v>264</v>
      </c>
      <c r="AS221" t="s">
        <v>55</v>
      </c>
      <c r="AT221" t="s">
        <v>60</v>
      </c>
      <c r="AU221">
        <v>353</v>
      </c>
      <c r="AV221">
        <v>0</v>
      </c>
      <c r="AW221">
        <v>0</v>
      </c>
      <c r="AX221">
        <v>90</v>
      </c>
      <c r="AY221">
        <v>0</v>
      </c>
      <c r="AZ221" t="s">
        <v>85</v>
      </c>
      <c r="BA221">
        <v>2</v>
      </c>
      <c r="BB221">
        <v>2010</v>
      </c>
      <c r="BC221" t="s">
        <v>63</v>
      </c>
      <c r="BD221" t="s">
        <v>64</v>
      </c>
      <c r="BE221">
        <v>125000</v>
      </c>
    </row>
    <row r="222" spans="1:57" x14ac:dyDescent="0.3">
      <c r="A222">
        <v>388</v>
      </c>
      <c r="B222">
        <v>80</v>
      </c>
      <c r="C222" t="s">
        <v>221</v>
      </c>
      <c r="D222">
        <v>72</v>
      </c>
      <c r="E222">
        <v>7200</v>
      </c>
      <c r="F222" t="s">
        <v>40</v>
      </c>
      <c r="G222" t="s">
        <v>42</v>
      </c>
      <c r="H222" t="s">
        <v>43</v>
      </c>
      <c r="I222" t="s">
        <v>44</v>
      </c>
      <c r="J222" t="s">
        <v>45</v>
      </c>
      <c r="K222" t="s">
        <v>126</v>
      </c>
      <c r="L222" t="str">
        <f>VLOOKUP($K222,[1]Zipcodes_neighbourhood!$A$2:$C$27,2,FALSE)</f>
        <v>Edwards</v>
      </c>
      <c r="M222">
        <f>VLOOKUP($K222,[1]Zipcodes_neighbourhood!$A$2:$C$27,3,FALSE)</f>
        <v>50014</v>
      </c>
      <c r="N222" t="s">
        <v>47</v>
      </c>
      <c r="O222" t="s">
        <v>48</v>
      </c>
      <c r="P222" t="s">
        <v>135</v>
      </c>
      <c r="Q222">
        <v>6</v>
      </c>
      <c r="R222">
        <v>1976</v>
      </c>
      <c r="S222">
        <v>1976</v>
      </c>
      <c r="T222" t="s">
        <v>99</v>
      </c>
      <c r="U222" t="s">
        <v>51</v>
      </c>
      <c r="V222" t="s">
        <v>69</v>
      </c>
      <c r="W222" t="s">
        <v>55</v>
      </c>
      <c r="X222" t="s">
        <v>70</v>
      </c>
      <c r="Y222" t="s">
        <v>55</v>
      </c>
      <c r="Z222" t="s">
        <v>81</v>
      </c>
      <c r="AA222">
        <v>1041</v>
      </c>
      <c r="AB222" t="str">
        <f t="shared" si="12"/>
        <v>1001-2000</v>
      </c>
      <c r="AC222" t="s">
        <v>59</v>
      </c>
      <c r="AD222" t="s">
        <v>60</v>
      </c>
      <c r="AE222">
        <v>1125</v>
      </c>
      <c r="AF222">
        <f t="shared" si="13"/>
        <v>0</v>
      </c>
      <c r="AG222">
        <f t="shared" si="14"/>
        <v>2</v>
      </c>
      <c r="AH222">
        <v>3</v>
      </c>
      <c r="AI222">
        <v>1</v>
      </c>
      <c r="AJ222" t="s">
        <v>55</v>
      </c>
      <c r="AK222" t="str">
        <f t="shared" si="15"/>
        <v>1TA</v>
      </c>
      <c r="AL222">
        <v>6</v>
      </c>
      <c r="AM222">
        <v>1</v>
      </c>
      <c r="AN222" t="s">
        <v>94</v>
      </c>
      <c r="AO222" t="s">
        <v>78</v>
      </c>
      <c r="AP222" t="s">
        <v>58</v>
      </c>
      <c r="AQ222">
        <v>1</v>
      </c>
      <c r="AR222">
        <v>352</v>
      </c>
      <c r="AS222" t="s">
        <v>55</v>
      </c>
      <c r="AT222" t="s">
        <v>60</v>
      </c>
      <c r="AU222">
        <v>296</v>
      </c>
      <c r="AV222">
        <v>0</v>
      </c>
      <c r="AW222">
        <v>0</v>
      </c>
      <c r="AX222">
        <v>0</v>
      </c>
      <c r="AY222">
        <v>0</v>
      </c>
      <c r="AZ222" t="s">
        <v>108</v>
      </c>
      <c r="BA222">
        <v>10</v>
      </c>
      <c r="BB222">
        <v>2009</v>
      </c>
      <c r="BC222" t="s">
        <v>63</v>
      </c>
      <c r="BD222" t="s">
        <v>79</v>
      </c>
      <c r="BE222">
        <v>125000</v>
      </c>
    </row>
    <row r="223" spans="1:57" x14ac:dyDescent="0.3">
      <c r="A223">
        <v>986</v>
      </c>
      <c r="B223">
        <v>190</v>
      </c>
      <c r="C223" t="s">
        <v>221</v>
      </c>
      <c r="D223">
        <v>68</v>
      </c>
      <c r="E223">
        <v>10880</v>
      </c>
      <c r="F223" t="s">
        <v>40</v>
      </c>
      <c r="G223" t="s">
        <v>42</v>
      </c>
      <c r="H223" t="s">
        <v>43</v>
      </c>
      <c r="I223" t="s">
        <v>44</v>
      </c>
      <c r="J223" t="s">
        <v>45</v>
      </c>
      <c r="K223" t="s">
        <v>126</v>
      </c>
      <c r="L223" t="str">
        <f>VLOOKUP($K223,[1]Zipcodes_neighbourhood!$A$2:$C$27,2,FALSE)</f>
        <v>Edwards</v>
      </c>
      <c r="M223">
        <f>VLOOKUP($K223,[1]Zipcodes_neighbourhood!$A$2:$C$27,3,FALSE)</f>
        <v>50014</v>
      </c>
      <c r="N223" t="s">
        <v>47</v>
      </c>
      <c r="O223" t="s">
        <v>96</v>
      </c>
      <c r="P223" t="s">
        <v>68</v>
      </c>
      <c r="Q223">
        <v>5</v>
      </c>
      <c r="R223">
        <v>1950</v>
      </c>
      <c r="S223">
        <v>1950</v>
      </c>
      <c r="T223" t="s">
        <v>50</v>
      </c>
      <c r="U223" t="s">
        <v>51</v>
      </c>
      <c r="V223" t="s">
        <v>69</v>
      </c>
      <c r="W223" t="s">
        <v>55</v>
      </c>
      <c r="X223" t="s">
        <v>70</v>
      </c>
      <c r="Y223" t="s">
        <v>55</v>
      </c>
      <c r="Z223" t="s">
        <v>57</v>
      </c>
      <c r="AA223">
        <v>1164</v>
      </c>
      <c r="AB223" t="str">
        <f t="shared" si="12"/>
        <v>1001-2000</v>
      </c>
      <c r="AC223" t="s">
        <v>55</v>
      </c>
      <c r="AD223" t="s">
        <v>120</v>
      </c>
      <c r="AE223">
        <v>1164</v>
      </c>
      <c r="AF223">
        <f t="shared" si="13"/>
        <v>0</v>
      </c>
      <c r="AG223">
        <f t="shared" si="14"/>
        <v>2.2999999999999998</v>
      </c>
      <c r="AH223">
        <v>3</v>
      </c>
      <c r="AI223">
        <v>1</v>
      </c>
      <c r="AJ223" t="s">
        <v>55</v>
      </c>
      <c r="AK223" t="str">
        <f t="shared" si="15"/>
        <v>1TA</v>
      </c>
      <c r="AL223">
        <v>5</v>
      </c>
      <c r="AM223">
        <v>0</v>
      </c>
      <c r="AN223" t="s">
        <v>41</v>
      </c>
      <c r="AO223" t="s">
        <v>78</v>
      </c>
      <c r="AP223" t="s">
        <v>58</v>
      </c>
      <c r="AQ223">
        <v>1</v>
      </c>
      <c r="AR223">
        <v>240</v>
      </c>
      <c r="AS223" t="s">
        <v>55</v>
      </c>
      <c r="AT223" t="s">
        <v>60</v>
      </c>
      <c r="AU223">
        <v>0</v>
      </c>
      <c r="AV223">
        <v>48</v>
      </c>
      <c r="AW223">
        <v>0</v>
      </c>
      <c r="AX223">
        <v>0</v>
      </c>
      <c r="AY223">
        <v>0</v>
      </c>
      <c r="AZ223" t="s">
        <v>41</v>
      </c>
      <c r="BA223">
        <v>8</v>
      </c>
      <c r="BB223">
        <v>2008</v>
      </c>
      <c r="BC223" t="s">
        <v>144</v>
      </c>
      <c r="BD223" t="s">
        <v>64</v>
      </c>
      <c r="BE223">
        <v>125000</v>
      </c>
    </row>
    <row r="224" spans="1:57" x14ac:dyDescent="0.3">
      <c r="A224">
        <v>1216</v>
      </c>
      <c r="B224">
        <v>20</v>
      </c>
      <c r="C224" t="s">
        <v>221</v>
      </c>
      <c r="D224">
        <v>99</v>
      </c>
      <c r="E224">
        <v>7094</v>
      </c>
      <c r="F224" t="s">
        <v>40</v>
      </c>
      <c r="G224" t="s">
        <v>71</v>
      </c>
      <c r="H224" t="s">
        <v>43</v>
      </c>
      <c r="I224" t="s">
        <v>44</v>
      </c>
      <c r="J224" t="s">
        <v>45</v>
      </c>
      <c r="K224" t="s">
        <v>98</v>
      </c>
      <c r="L224" t="str">
        <f>VLOOKUP($K224,[1]Zipcodes_neighbourhood!$A$2:$C$27,2,FALSE)</f>
        <v>Sawyer</v>
      </c>
      <c r="M224">
        <f>VLOOKUP($K224,[1]Zipcodes_neighbourhood!$A$2:$C$27,3,FALSE)</f>
        <v>52627</v>
      </c>
      <c r="N224" t="s">
        <v>47</v>
      </c>
      <c r="O224" t="s">
        <v>48</v>
      </c>
      <c r="P224" t="s">
        <v>68</v>
      </c>
      <c r="Q224">
        <v>5</v>
      </c>
      <c r="R224">
        <v>1966</v>
      </c>
      <c r="S224">
        <v>1966</v>
      </c>
      <c r="T224" t="s">
        <v>50</v>
      </c>
      <c r="U224" t="s">
        <v>51</v>
      </c>
      <c r="V224" t="s">
        <v>52</v>
      </c>
      <c r="W224" t="s">
        <v>55</v>
      </c>
      <c r="X224" t="s">
        <v>70</v>
      </c>
      <c r="Y224" t="s">
        <v>55</v>
      </c>
      <c r="Z224" t="s">
        <v>57</v>
      </c>
      <c r="AA224">
        <v>894</v>
      </c>
      <c r="AB224" t="str">
        <f t="shared" si="12"/>
        <v>0-1000</v>
      </c>
      <c r="AC224" t="s">
        <v>55</v>
      </c>
      <c r="AD224" t="s">
        <v>60</v>
      </c>
      <c r="AE224">
        <v>894</v>
      </c>
      <c r="AF224">
        <f t="shared" si="13"/>
        <v>1</v>
      </c>
      <c r="AG224">
        <f t="shared" si="14"/>
        <v>2.2999999999999998</v>
      </c>
      <c r="AH224">
        <v>3</v>
      </c>
      <c r="AI224">
        <v>1</v>
      </c>
      <c r="AJ224" t="s">
        <v>55</v>
      </c>
      <c r="AK224" t="str">
        <f t="shared" si="15"/>
        <v>1TA</v>
      </c>
      <c r="AL224">
        <v>5</v>
      </c>
      <c r="AM224">
        <v>0</v>
      </c>
      <c r="AN224" t="s">
        <v>41</v>
      </c>
      <c r="AO224" t="s">
        <v>78</v>
      </c>
      <c r="AP224" t="s">
        <v>62</v>
      </c>
      <c r="AQ224">
        <v>1</v>
      </c>
      <c r="AR224">
        <v>384</v>
      </c>
      <c r="AS224" t="s">
        <v>55</v>
      </c>
      <c r="AT224" t="s">
        <v>60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85</v>
      </c>
      <c r="BA224">
        <v>5</v>
      </c>
      <c r="BB224">
        <v>2007</v>
      </c>
      <c r="BC224" t="s">
        <v>63</v>
      </c>
      <c r="BD224" t="s">
        <v>64</v>
      </c>
      <c r="BE224">
        <v>125000</v>
      </c>
    </row>
    <row r="225" spans="1:57" x14ac:dyDescent="0.3">
      <c r="A225">
        <v>905</v>
      </c>
      <c r="B225">
        <v>20</v>
      </c>
      <c r="C225" t="s">
        <v>221</v>
      </c>
      <c r="D225" t="s">
        <v>41</v>
      </c>
      <c r="E225">
        <v>6173</v>
      </c>
      <c r="F225" t="s">
        <v>40</v>
      </c>
      <c r="G225" t="s">
        <v>71</v>
      </c>
      <c r="H225" t="s">
        <v>43</v>
      </c>
      <c r="I225" t="s">
        <v>44</v>
      </c>
      <c r="J225" t="s">
        <v>45</v>
      </c>
      <c r="K225" t="s">
        <v>98</v>
      </c>
      <c r="L225" t="str">
        <f>VLOOKUP($K225,[1]Zipcodes_neighbourhood!$A$2:$C$27,2,FALSE)</f>
        <v>Sawyer</v>
      </c>
      <c r="M225">
        <f>VLOOKUP($K225,[1]Zipcodes_neighbourhood!$A$2:$C$27,3,FALSE)</f>
        <v>52627</v>
      </c>
      <c r="N225" t="s">
        <v>47</v>
      </c>
      <c r="O225" t="s">
        <v>48</v>
      </c>
      <c r="P225" t="s">
        <v>68</v>
      </c>
      <c r="Q225">
        <v>5</v>
      </c>
      <c r="R225">
        <v>1967</v>
      </c>
      <c r="S225">
        <v>1967</v>
      </c>
      <c r="T225" t="s">
        <v>50</v>
      </c>
      <c r="U225" t="s">
        <v>51</v>
      </c>
      <c r="V225" t="s">
        <v>75</v>
      </c>
      <c r="W225" t="s">
        <v>55</v>
      </c>
      <c r="X225" t="s">
        <v>70</v>
      </c>
      <c r="Y225" t="s">
        <v>55</v>
      </c>
      <c r="Z225" t="s">
        <v>57</v>
      </c>
      <c r="AA225">
        <v>876</v>
      </c>
      <c r="AB225" t="str">
        <f t="shared" si="12"/>
        <v>0-1000</v>
      </c>
      <c r="AC225" t="s">
        <v>55</v>
      </c>
      <c r="AD225" t="s">
        <v>60</v>
      </c>
      <c r="AE225">
        <v>902</v>
      </c>
      <c r="AF225">
        <f t="shared" si="13"/>
        <v>0</v>
      </c>
      <c r="AG225">
        <f t="shared" si="14"/>
        <v>1</v>
      </c>
      <c r="AH225">
        <v>3</v>
      </c>
      <c r="AI225">
        <v>1</v>
      </c>
      <c r="AJ225" t="s">
        <v>55</v>
      </c>
      <c r="AK225" t="str">
        <f t="shared" si="15"/>
        <v>1TA</v>
      </c>
      <c r="AL225">
        <v>6</v>
      </c>
      <c r="AM225">
        <v>0</v>
      </c>
      <c r="AN225" t="s">
        <v>41</v>
      </c>
      <c r="AO225" t="s">
        <v>61</v>
      </c>
      <c r="AP225" t="s">
        <v>58</v>
      </c>
      <c r="AQ225">
        <v>1</v>
      </c>
      <c r="AR225">
        <v>288</v>
      </c>
      <c r="AS225" t="s">
        <v>55</v>
      </c>
      <c r="AT225" t="s">
        <v>60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85</v>
      </c>
      <c r="BA225">
        <v>8</v>
      </c>
      <c r="BB225">
        <v>2007</v>
      </c>
      <c r="BC225" t="s">
        <v>63</v>
      </c>
      <c r="BD225" t="s">
        <v>64</v>
      </c>
      <c r="BE225">
        <v>125500</v>
      </c>
    </row>
    <row r="226" spans="1:57" x14ac:dyDescent="0.3">
      <c r="A226">
        <v>419</v>
      </c>
      <c r="B226">
        <v>50</v>
      </c>
      <c r="C226" t="s">
        <v>221</v>
      </c>
      <c r="D226">
        <v>60</v>
      </c>
      <c r="E226">
        <v>8160</v>
      </c>
      <c r="F226" t="s">
        <v>40</v>
      </c>
      <c r="G226" t="s">
        <v>42</v>
      </c>
      <c r="H226" t="s">
        <v>43</v>
      </c>
      <c r="I226" t="s">
        <v>44</v>
      </c>
      <c r="J226" t="s">
        <v>45</v>
      </c>
      <c r="K226" t="s">
        <v>126</v>
      </c>
      <c r="L226" t="str">
        <f>VLOOKUP($K226,[1]Zipcodes_neighbourhood!$A$2:$C$27,2,FALSE)</f>
        <v>Edwards</v>
      </c>
      <c r="M226">
        <f>VLOOKUP($K226,[1]Zipcodes_neighbourhood!$A$2:$C$27,3,FALSE)</f>
        <v>50014</v>
      </c>
      <c r="N226" t="s">
        <v>47</v>
      </c>
      <c r="O226" t="s">
        <v>48</v>
      </c>
      <c r="P226" t="s">
        <v>83</v>
      </c>
      <c r="Q226">
        <v>5</v>
      </c>
      <c r="R226">
        <v>1940</v>
      </c>
      <c r="S226">
        <v>1950</v>
      </c>
      <c r="T226" t="s">
        <v>50</v>
      </c>
      <c r="U226" t="s">
        <v>51</v>
      </c>
      <c r="V226" t="s">
        <v>69</v>
      </c>
      <c r="W226" t="s">
        <v>55</v>
      </c>
      <c r="X226" t="s">
        <v>77</v>
      </c>
      <c r="Y226" t="s">
        <v>55</v>
      </c>
      <c r="Z226" t="s">
        <v>57</v>
      </c>
      <c r="AA226">
        <v>756</v>
      </c>
      <c r="AB226" t="str">
        <f t="shared" si="12"/>
        <v>0-1000</v>
      </c>
      <c r="AC226" t="s">
        <v>94</v>
      </c>
      <c r="AD226" t="s">
        <v>120</v>
      </c>
      <c r="AE226">
        <v>1134</v>
      </c>
      <c r="AF226">
        <f t="shared" si="13"/>
        <v>0</v>
      </c>
      <c r="AG226">
        <f t="shared" si="14"/>
        <v>2</v>
      </c>
      <c r="AH226">
        <v>3</v>
      </c>
      <c r="AI226">
        <v>1</v>
      </c>
      <c r="AJ226" t="s">
        <v>55</v>
      </c>
      <c r="AK226" t="str">
        <f t="shared" si="15"/>
        <v>1TA</v>
      </c>
      <c r="AL226">
        <v>7</v>
      </c>
      <c r="AM226">
        <v>0</v>
      </c>
      <c r="AN226" t="s">
        <v>41</v>
      </c>
      <c r="AO226" t="s">
        <v>78</v>
      </c>
      <c r="AP226" t="s">
        <v>58</v>
      </c>
      <c r="AQ226">
        <v>1</v>
      </c>
      <c r="AR226">
        <v>240</v>
      </c>
      <c r="AS226" t="s">
        <v>55</v>
      </c>
      <c r="AT226" t="s">
        <v>130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41</v>
      </c>
      <c r="BA226">
        <v>4</v>
      </c>
      <c r="BB226">
        <v>2007</v>
      </c>
      <c r="BC226" t="s">
        <v>63</v>
      </c>
      <c r="BD226" t="s">
        <v>128</v>
      </c>
      <c r="BE226">
        <v>126000</v>
      </c>
    </row>
    <row r="227" spans="1:57" x14ac:dyDescent="0.3">
      <c r="A227">
        <v>226</v>
      </c>
      <c r="B227">
        <v>160</v>
      </c>
      <c r="C227" t="s">
        <v>222</v>
      </c>
      <c r="D227">
        <v>21</v>
      </c>
      <c r="E227">
        <v>1680</v>
      </c>
      <c r="F227" t="s">
        <v>40</v>
      </c>
      <c r="G227" t="s">
        <v>42</v>
      </c>
      <c r="H227" t="s">
        <v>43</v>
      </c>
      <c r="I227" t="s">
        <v>44</v>
      </c>
      <c r="J227" t="s">
        <v>45</v>
      </c>
      <c r="K227" t="s">
        <v>160</v>
      </c>
      <c r="L227" t="str">
        <f>VLOOKUP($K227,[1]Zipcodes_neighbourhood!$A$2:$C$27,2,FALSE)</f>
        <v>Briardale</v>
      </c>
      <c r="M227">
        <f>VLOOKUP($K227,[1]Zipcodes_neighbourhood!$A$2:$C$27,3,FALSE)</f>
        <v>50010</v>
      </c>
      <c r="N227" t="s">
        <v>47</v>
      </c>
      <c r="O227" t="s">
        <v>136</v>
      </c>
      <c r="P227" t="s">
        <v>49</v>
      </c>
      <c r="Q227">
        <v>5</v>
      </c>
      <c r="R227">
        <v>1971</v>
      </c>
      <c r="S227">
        <v>1971</v>
      </c>
      <c r="T227" t="s">
        <v>50</v>
      </c>
      <c r="U227" t="s">
        <v>51</v>
      </c>
      <c r="V227" t="s">
        <v>91</v>
      </c>
      <c r="W227" t="s">
        <v>55</v>
      </c>
      <c r="X227" t="s">
        <v>70</v>
      </c>
      <c r="Y227" t="s">
        <v>55</v>
      </c>
      <c r="Z227" t="s">
        <v>57</v>
      </c>
      <c r="AA227">
        <v>630</v>
      </c>
      <c r="AB227" t="str">
        <f t="shared" si="12"/>
        <v>0-1000</v>
      </c>
      <c r="AC227" t="s">
        <v>55</v>
      </c>
      <c r="AD227" t="s">
        <v>60</v>
      </c>
      <c r="AE227">
        <v>1302</v>
      </c>
      <c r="AF227">
        <f t="shared" si="13"/>
        <v>0</v>
      </c>
      <c r="AG227">
        <f t="shared" si="14"/>
        <v>2.2999999999999998</v>
      </c>
      <c r="AH227">
        <v>3</v>
      </c>
      <c r="AI227">
        <v>1</v>
      </c>
      <c r="AJ227" t="s">
        <v>55</v>
      </c>
      <c r="AK227" t="str">
        <f t="shared" si="15"/>
        <v>1TA</v>
      </c>
      <c r="AL227">
        <v>6</v>
      </c>
      <c r="AM227">
        <v>0</v>
      </c>
      <c r="AN227" t="s">
        <v>41</v>
      </c>
      <c r="AO227" t="s">
        <v>78</v>
      </c>
      <c r="AP227" t="s">
        <v>58</v>
      </c>
      <c r="AQ227">
        <v>1</v>
      </c>
      <c r="AR227">
        <v>280</v>
      </c>
      <c r="AS227" t="s">
        <v>55</v>
      </c>
      <c r="AT227" t="s">
        <v>60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41</v>
      </c>
      <c r="BA227">
        <v>5</v>
      </c>
      <c r="BB227">
        <v>2009</v>
      </c>
      <c r="BC227" t="s">
        <v>116</v>
      </c>
      <c r="BD227" t="s">
        <v>79</v>
      </c>
      <c r="BE227">
        <v>112000</v>
      </c>
    </row>
    <row r="228" spans="1:57" x14ac:dyDescent="0.3">
      <c r="A228">
        <v>985</v>
      </c>
      <c r="B228">
        <v>90</v>
      </c>
      <c r="C228" t="s">
        <v>221</v>
      </c>
      <c r="D228">
        <v>75</v>
      </c>
      <c r="E228">
        <v>10125</v>
      </c>
      <c r="F228" t="s">
        <v>40</v>
      </c>
      <c r="G228" t="s">
        <v>42</v>
      </c>
      <c r="H228" t="s">
        <v>43</v>
      </c>
      <c r="I228" t="s">
        <v>44</v>
      </c>
      <c r="J228" t="s">
        <v>45</v>
      </c>
      <c r="K228" t="s">
        <v>82</v>
      </c>
      <c r="L228" t="str">
        <f>VLOOKUP($K228,[1]Zipcodes_neighbourhood!$A$2:$C$27,2,FALSE)</f>
        <v>Mitchell</v>
      </c>
      <c r="M228">
        <f>VLOOKUP($K228,[1]Zipcodes_neighbourhood!$A$2:$C$27,3,FALSE)</f>
        <v>50461</v>
      </c>
      <c r="N228" t="s">
        <v>47</v>
      </c>
      <c r="O228" t="s">
        <v>111</v>
      </c>
      <c r="P228" t="s">
        <v>83</v>
      </c>
      <c r="Q228">
        <v>5</v>
      </c>
      <c r="R228">
        <v>1977</v>
      </c>
      <c r="S228">
        <v>1977</v>
      </c>
      <c r="T228" t="s">
        <v>50</v>
      </c>
      <c r="U228" t="s">
        <v>51</v>
      </c>
      <c r="V228" t="s">
        <v>106</v>
      </c>
      <c r="W228" t="s">
        <v>55</v>
      </c>
      <c r="X228" t="s">
        <v>70</v>
      </c>
      <c r="Y228" t="s">
        <v>41</v>
      </c>
      <c r="Z228" t="s">
        <v>41</v>
      </c>
      <c r="AA228">
        <v>0</v>
      </c>
      <c r="AB228" t="str">
        <f t="shared" si="12"/>
        <v>0-1000</v>
      </c>
      <c r="AC228" t="s">
        <v>55</v>
      </c>
      <c r="AD228" t="s">
        <v>60</v>
      </c>
      <c r="AE228">
        <v>1734</v>
      </c>
      <c r="AF228">
        <f t="shared" si="13"/>
        <v>0</v>
      </c>
      <c r="AG228">
        <f t="shared" si="14"/>
        <v>2.2999999999999998</v>
      </c>
      <c r="AH228">
        <v>4</v>
      </c>
      <c r="AI228">
        <v>2</v>
      </c>
      <c r="AJ228" t="s">
        <v>54</v>
      </c>
      <c r="AK228" t="str">
        <f t="shared" si="15"/>
        <v>2Gd</v>
      </c>
      <c r="AL228">
        <v>8</v>
      </c>
      <c r="AM228">
        <v>0</v>
      </c>
      <c r="AN228" t="s">
        <v>41</v>
      </c>
      <c r="AO228" t="s">
        <v>61</v>
      </c>
      <c r="AP228" t="s">
        <v>58</v>
      </c>
      <c r="AQ228">
        <v>2</v>
      </c>
      <c r="AR228">
        <v>539</v>
      </c>
      <c r="AS228" t="s">
        <v>55</v>
      </c>
      <c r="AT228" t="s">
        <v>60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41</v>
      </c>
      <c r="BA228">
        <v>8</v>
      </c>
      <c r="BB228">
        <v>2009</v>
      </c>
      <c r="BC228" t="s">
        <v>116</v>
      </c>
      <c r="BD228" t="s">
        <v>64</v>
      </c>
      <c r="BE228">
        <v>126000</v>
      </c>
    </row>
    <row r="229" spans="1:57" x14ac:dyDescent="0.3">
      <c r="A229">
        <v>228</v>
      </c>
      <c r="B229">
        <v>160</v>
      </c>
      <c r="C229" t="s">
        <v>222</v>
      </c>
      <c r="D229">
        <v>21</v>
      </c>
      <c r="E229">
        <v>1869</v>
      </c>
      <c r="F229" t="s">
        <v>40</v>
      </c>
      <c r="G229" t="s">
        <v>42</v>
      </c>
      <c r="H229" t="s">
        <v>43</v>
      </c>
      <c r="I229" t="s">
        <v>44</v>
      </c>
      <c r="J229" t="s">
        <v>45</v>
      </c>
      <c r="K229" t="s">
        <v>160</v>
      </c>
      <c r="L229" t="str">
        <f>VLOOKUP($K229,[1]Zipcodes_neighbourhood!$A$2:$C$27,2,FALSE)</f>
        <v>Briardale</v>
      </c>
      <c r="M229">
        <f>VLOOKUP($K229,[1]Zipcodes_neighbourhood!$A$2:$C$27,3,FALSE)</f>
        <v>50010</v>
      </c>
      <c r="N229" t="s">
        <v>47</v>
      </c>
      <c r="O229" t="s">
        <v>136</v>
      </c>
      <c r="P229" t="s">
        <v>49</v>
      </c>
      <c r="Q229">
        <v>6</v>
      </c>
      <c r="R229">
        <v>1970</v>
      </c>
      <c r="S229">
        <v>1970</v>
      </c>
      <c r="T229" t="s">
        <v>50</v>
      </c>
      <c r="U229" t="s">
        <v>51</v>
      </c>
      <c r="V229" t="s">
        <v>91</v>
      </c>
      <c r="W229" t="s">
        <v>55</v>
      </c>
      <c r="X229" t="s">
        <v>70</v>
      </c>
      <c r="Y229" t="s">
        <v>55</v>
      </c>
      <c r="Z229" t="s">
        <v>57</v>
      </c>
      <c r="AA229">
        <v>483</v>
      </c>
      <c r="AB229" t="str">
        <f t="shared" si="12"/>
        <v>0-1000</v>
      </c>
      <c r="AC229" t="s">
        <v>55</v>
      </c>
      <c r="AD229" t="s">
        <v>60</v>
      </c>
      <c r="AE229">
        <v>987</v>
      </c>
      <c r="AF229">
        <f t="shared" si="13"/>
        <v>0</v>
      </c>
      <c r="AG229">
        <f t="shared" si="14"/>
        <v>1.3</v>
      </c>
      <c r="AH229">
        <v>2</v>
      </c>
      <c r="AI229">
        <v>1</v>
      </c>
      <c r="AJ229" t="s">
        <v>55</v>
      </c>
      <c r="AK229" t="str">
        <f t="shared" si="15"/>
        <v>1TA</v>
      </c>
      <c r="AL229">
        <v>5</v>
      </c>
      <c r="AM229">
        <v>0</v>
      </c>
      <c r="AN229" t="s">
        <v>41</v>
      </c>
      <c r="AO229" t="s">
        <v>78</v>
      </c>
      <c r="AP229" t="s">
        <v>58</v>
      </c>
      <c r="AQ229">
        <v>1</v>
      </c>
      <c r="AR229">
        <v>280</v>
      </c>
      <c r="AS229" t="s">
        <v>55</v>
      </c>
      <c r="AT229" t="s">
        <v>60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41</v>
      </c>
      <c r="BA229">
        <v>9</v>
      </c>
      <c r="BB229">
        <v>2008</v>
      </c>
      <c r="BC229" t="s">
        <v>63</v>
      </c>
      <c r="BD229" t="s">
        <v>64</v>
      </c>
      <c r="BE229">
        <v>106000</v>
      </c>
    </row>
    <row r="230" spans="1:57" x14ac:dyDescent="0.3">
      <c r="A230">
        <v>1080</v>
      </c>
      <c r="B230">
        <v>20</v>
      </c>
      <c r="C230" t="s">
        <v>221</v>
      </c>
      <c r="D230">
        <v>65</v>
      </c>
      <c r="E230">
        <v>8775</v>
      </c>
      <c r="F230" t="s">
        <v>40</v>
      </c>
      <c r="G230" t="s">
        <v>42</v>
      </c>
      <c r="H230" t="s">
        <v>43</v>
      </c>
      <c r="I230" t="s">
        <v>44</v>
      </c>
      <c r="J230" t="s">
        <v>45</v>
      </c>
      <c r="K230" t="s">
        <v>46</v>
      </c>
      <c r="L230" t="str">
        <f>VLOOKUP($K230,[1]Zipcodes_neighbourhood!$A$2:$C$27,2,FALSE)</f>
        <v>College creek</v>
      </c>
      <c r="M230">
        <f>VLOOKUP($K230,[1]Zipcodes_neighbourhood!$A$2:$C$27,3,FALSE)</f>
        <v>50014</v>
      </c>
      <c r="N230" t="s">
        <v>47</v>
      </c>
      <c r="O230" t="s">
        <v>48</v>
      </c>
      <c r="P230" t="s">
        <v>68</v>
      </c>
      <c r="Q230">
        <v>5</v>
      </c>
      <c r="R230">
        <v>1994</v>
      </c>
      <c r="S230">
        <v>1994</v>
      </c>
      <c r="T230" t="s">
        <v>50</v>
      </c>
      <c r="U230" t="s">
        <v>51</v>
      </c>
      <c r="V230" t="s">
        <v>52</v>
      </c>
      <c r="W230" t="s">
        <v>55</v>
      </c>
      <c r="X230" t="s">
        <v>56</v>
      </c>
      <c r="Y230" t="s">
        <v>54</v>
      </c>
      <c r="Z230" t="s">
        <v>57</v>
      </c>
      <c r="AA230">
        <v>990</v>
      </c>
      <c r="AB230" t="str">
        <f t="shared" si="12"/>
        <v>0-1000</v>
      </c>
      <c r="AC230" t="s">
        <v>54</v>
      </c>
      <c r="AD230" t="s">
        <v>60</v>
      </c>
      <c r="AE230">
        <v>990</v>
      </c>
      <c r="AF230">
        <f t="shared" si="13"/>
        <v>0</v>
      </c>
      <c r="AG230">
        <f t="shared" si="14"/>
        <v>1</v>
      </c>
      <c r="AH230">
        <v>3</v>
      </c>
      <c r="AI230">
        <v>1</v>
      </c>
      <c r="AJ230" t="s">
        <v>55</v>
      </c>
      <c r="AK230" t="str">
        <f t="shared" si="15"/>
        <v>1TA</v>
      </c>
      <c r="AL230">
        <v>5</v>
      </c>
      <c r="AM230">
        <v>0</v>
      </c>
      <c r="AN230" t="s">
        <v>41</v>
      </c>
      <c r="AO230" t="s">
        <v>61</v>
      </c>
      <c r="AP230" t="s">
        <v>58</v>
      </c>
      <c r="AQ230">
        <v>1</v>
      </c>
      <c r="AR230">
        <v>299</v>
      </c>
      <c r="AS230" t="s">
        <v>55</v>
      </c>
      <c r="AT230" t="s">
        <v>60</v>
      </c>
      <c r="AU230">
        <v>0</v>
      </c>
      <c r="AV230">
        <v>64</v>
      </c>
      <c r="AW230">
        <v>0</v>
      </c>
      <c r="AX230">
        <v>0</v>
      </c>
      <c r="AY230">
        <v>0</v>
      </c>
      <c r="AZ230" t="s">
        <v>41</v>
      </c>
      <c r="BA230">
        <v>4</v>
      </c>
      <c r="BB230">
        <v>2007</v>
      </c>
      <c r="BC230" t="s">
        <v>63</v>
      </c>
      <c r="BD230" t="s">
        <v>64</v>
      </c>
      <c r="BE230">
        <v>126000</v>
      </c>
    </row>
    <row r="231" spans="1:57" x14ac:dyDescent="0.3">
      <c r="A231">
        <v>84</v>
      </c>
      <c r="B231">
        <v>20</v>
      </c>
      <c r="C231" t="s">
        <v>221</v>
      </c>
      <c r="D231">
        <v>80</v>
      </c>
      <c r="E231">
        <v>8892</v>
      </c>
      <c r="F231" t="s">
        <v>40</v>
      </c>
      <c r="G231" t="s">
        <v>71</v>
      </c>
      <c r="H231" t="s">
        <v>43</v>
      </c>
      <c r="I231" t="s">
        <v>44</v>
      </c>
      <c r="J231" t="s">
        <v>45</v>
      </c>
      <c r="K231" t="s">
        <v>107</v>
      </c>
      <c r="L231" t="str">
        <f>VLOOKUP($K231,[1]Zipcodes_neighbourhood!$A$2:$C$27,2,FALSE)</f>
        <v>NorthAmes</v>
      </c>
      <c r="M231">
        <f>VLOOKUP($K231,[1]Zipcodes_neighbourhood!$A$2:$C$27,3,FALSE)</f>
        <v>50010</v>
      </c>
      <c r="N231" t="s">
        <v>47</v>
      </c>
      <c r="O231" t="s">
        <v>48</v>
      </c>
      <c r="P231" t="s">
        <v>68</v>
      </c>
      <c r="Q231">
        <v>5</v>
      </c>
      <c r="R231">
        <v>1960</v>
      </c>
      <c r="S231">
        <v>1960</v>
      </c>
      <c r="T231" t="s">
        <v>50</v>
      </c>
      <c r="U231" t="s">
        <v>51</v>
      </c>
      <c r="V231" t="s">
        <v>69</v>
      </c>
      <c r="W231" t="s">
        <v>55</v>
      </c>
      <c r="X231" t="s">
        <v>70</v>
      </c>
      <c r="Y231" t="s">
        <v>55</v>
      </c>
      <c r="Z231" t="s">
        <v>57</v>
      </c>
      <c r="AA231">
        <v>1065</v>
      </c>
      <c r="AB231" t="str">
        <f t="shared" si="12"/>
        <v>1001-2000</v>
      </c>
      <c r="AC231" t="s">
        <v>54</v>
      </c>
      <c r="AD231" t="s">
        <v>60</v>
      </c>
      <c r="AE231">
        <v>1065</v>
      </c>
      <c r="AF231">
        <f t="shared" si="13"/>
        <v>0</v>
      </c>
      <c r="AG231">
        <f t="shared" si="14"/>
        <v>2</v>
      </c>
      <c r="AH231">
        <v>3</v>
      </c>
      <c r="AI231">
        <v>1</v>
      </c>
      <c r="AJ231" t="s">
        <v>55</v>
      </c>
      <c r="AK231" t="str">
        <f t="shared" si="15"/>
        <v>1TA</v>
      </c>
      <c r="AL231">
        <v>6</v>
      </c>
      <c r="AM231">
        <v>0</v>
      </c>
      <c r="AN231" t="s">
        <v>41</v>
      </c>
      <c r="AO231" t="s">
        <v>78</v>
      </c>
      <c r="AP231" t="s">
        <v>58</v>
      </c>
      <c r="AQ231">
        <v>2</v>
      </c>
      <c r="AR231">
        <v>461</v>
      </c>
      <c r="AS231" t="s">
        <v>55</v>
      </c>
      <c r="AT231" t="s">
        <v>60</v>
      </c>
      <c r="AU231">
        <v>74</v>
      </c>
      <c r="AV231">
        <v>0</v>
      </c>
      <c r="AW231">
        <v>0</v>
      </c>
      <c r="AX231">
        <v>0</v>
      </c>
      <c r="AY231">
        <v>0</v>
      </c>
      <c r="AZ231" t="s">
        <v>41</v>
      </c>
      <c r="BA231">
        <v>7</v>
      </c>
      <c r="BB231">
        <v>2007</v>
      </c>
      <c r="BC231" t="s">
        <v>116</v>
      </c>
      <c r="BD231" t="s">
        <v>64</v>
      </c>
      <c r="BE231">
        <v>126500</v>
      </c>
    </row>
    <row r="232" spans="1:57" x14ac:dyDescent="0.3">
      <c r="A232">
        <v>50</v>
      </c>
      <c r="B232">
        <v>20</v>
      </c>
      <c r="C232" t="s">
        <v>221</v>
      </c>
      <c r="D232">
        <v>66</v>
      </c>
      <c r="E232">
        <v>7742</v>
      </c>
      <c r="F232" t="s">
        <v>40</v>
      </c>
      <c r="G232" t="s">
        <v>42</v>
      </c>
      <c r="H232" t="s">
        <v>43</v>
      </c>
      <c r="I232" t="s">
        <v>44</v>
      </c>
      <c r="J232" t="s">
        <v>45</v>
      </c>
      <c r="K232" t="s">
        <v>98</v>
      </c>
      <c r="L232" t="str">
        <f>VLOOKUP($K232,[1]Zipcodes_neighbourhood!$A$2:$C$27,2,FALSE)</f>
        <v>Sawyer</v>
      </c>
      <c r="M232">
        <f>VLOOKUP($K232,[1]Zipcodes_neighbourhood!$A$2:$C$27,3,FALSE)</f>
        <v>52627</v>
      </c>
      <c r="N232" t="s">
        <v>47</v>
      </c>
      <c r="O232" t="s">
        <v>48</v>
      </c>
      <c r="P232" t="s">
        <v>68</v>
      </c>
      <c r="Q232">
        <v>5</v>
      </c>
      <c r="R232">
        <v>1966</v>
      </c>
      <c r="S232">
        <v>1966</v>
      </c>
      <c r="T232" t="s">
        <v>50</v>
      </c>
      <c r="U232" t="s">
        <v>51</v>
      </c>
      <c r="V232" t="s">
        <v>91</v>
      </c>
      <c r="W232" t="s">
        <v>55</v>
      </c>
      <c r="X232" t="s">
        <v>70</v>
      </c>
      <c r="Y232" t="s">
        <v>55</v>
      </c>
      <c r="Z232" t="s">
        <v>57</v>
      </c>
      <c r="AA232">
        <v>955</v>
      </c>
      <c r="AB232" t="str">
        <f t="shared" si="12"/>
        <v>0-1000</v>
      </c>
      <c r="AC232" t="s">
        <v>59</v>
      </c>
      <c r="AD232" t="s">
        <v>60</v>
      </c>
      <c r="AE232">
        <v>955</v>
      </c>
      <c r="AF232">
        <f t="shared" si="13"/>
        <v>1</v>
      </c>
      <c r="AG232">
        <f t="shared" si="14"/>
        <v>1</v>
      </c>
      <c r="AH232">
        <v>3</v>
      </c>
      <c r="AI232">
        <v>1</v>
      </c>
      <c r="AJ232" t="s">
        <v>55</v>
      </c>
      <c r="AK232" t="str">
        <f t="shared" si="15"/>
        <v>1TA</v>
      </c>
      <c r="AL232">
        <v>6</v>
      </c>
      <c r="AM232">
        <v>0</v>
      </c>
      <c r="AN232" t="s">
        <v>41</v>
      </c>
      <c r="AO232" t="s">
        <v>61</v>
      </c>
      <c r="AP232" t="s">
        <v>58</v>
      </c>
      <c r="AQ232">
        <v>1</v>
      </c>
      <c r="AR232">
        <v>386</v>
      </c>
      <c r="AS232" t="s">
        <v>55</v>
      </c>
      <c r="AT232" t="s">
        <v>60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85</v>
      </c>
      <c r="BA232">
        <v>1</v>
      </c>
      <c r="BB232">
        <v>2007</v>
      </c>
      <c r="BC232" t="s">
        <v>63</v>
      </c>
      <c r="BD232" t="s">
        <v>64</v>
      </c>
      <c r="BE232">
        <v>127000</v>
      </c>
    </row>
    <row r="233" spans="1:57" x14ac:dyDescent="0.3">
      <c r="A233">
        <v>185</v>
      </c>
      <c r="B233">
        <v>50</v>
      </c>
      <c r="C233" t="s">
        <v>221</v>
      </c>
      <c r="D233">
        <v>92</v>
      </c>
      <c r="E233">
        <v>7438</v>
      </c>
      <c r="F233" t="s">
        <v>40</v>
      </c>
      <c r="G233" t="s">
        <v>71</v>
      </c>
      <c r="H233" t="s">
        <v>43</v>
      </c>
      <c r="I233" t="s">
        <v>44</v>
      </c>
      <c r="J233" t="s">
        <v>45</v>
      </c>
      <c r="K233" t="s">
        <v>95</v>
      </c>
      <c r="L233" t="str">
        <f>VLOOKUP($K233,[1]Zipcodes_neighbourhood!$A$2:$C$27,2,FALSE)</f>
        <v>Brookside</v>
      </c>
      <c r="M233">
        <f>VLOOKUP($K233,[1]Zipcodes_neighbourhood!$A$2:$C$27,3,FALSE)</f>
        <v>50613</v>
      </c>
      <c r="N233" t="s">
        <v>140</v>
      </c>
      <c r="O233" t="s">
        <v>48</v>
      </c>
      <c r="P233" t="s">
        <v>83</v>
      </c>
      <c r="Q233">
        <v>5</v>
      </c>
      <c r="R233">
        <v>1908</v>
      </c>
      <c r="S233">
        <v>1991</v>
      </c>
      <c r="T233" t="s">
        <v>50</v>
      </c>
      <c r="U233" t="s">
        <v>51</v>
      </c>
      <c r="V233" t="s">
        <v>106</v>
      </c>
      <c r="W233" t="s">
        <v>55</v>
      </c>
      <c r="X233" t="s">
        <v>56</v>
      </c>
      <c r="Y233" t="s">
        <v>94</v>
      </c>
      <c r="Z233" t="s">
        <v>57</v>
      </c>
      <c r="AA233">
        <v>504</v>
      </c>
      <c r="AB233" t="str">
        <f t="shared" si="12"/>
        <v>0-1000</v>
      </c>
      <c r="AC233" t="s">
        <v>54</v>
      </c>
      <c r="AD233" t="s">
        <v>60</v>
      </c>
      <c r="AE233">
        <v>1252</v>
      </c>
      <c r="AF233">
        <f t="shared" si="13"/>
        <v>1</v>
      </c>
      <c r="AG233">
        <f t="shared" si="14"/>
        <v>2.2999999999999998</v>
      </c>
      <c r="AH233">
        <v>3</v>
      </c>
      <c r="AI233">
        <v>1</v>
      </c>
      <c r="AJ233" t="s">
        <v>55</v>
      </c>
      <c r="AK233" t="str">
        <f t="shared" si="15"/>
        <v>1TA</v>
      </c>
      <c r="AL233">
        <v>5</v>
      </c>
      <c r="AM233">
        <v>0</v>
      </c>
      <c r="AN233" t="s">
        <v>41</v>
      </c>
      <c r="AO233" t="s">
        <v>61</v>
      </c>
      <c r="AP233" t="s">
        <v>58</v>
      </c>
      <c r="AQ233">
        <v>2</v>
      </c>
      <c r="AR233">
        <v>576</v>
      </c>
      <c r="AS233" t="s">
        <v>55</v>
      </c>
      <c r="AT233" t="s">
        <v>60</v>
      </c>
      <c r="AU233">
        <v>104</v>
      </c>
      <c r="AV233">
        <v>0</v>
      </c>
      <c r="AW233">
        <v>0</v>
      </c>
      <c r="AX233">
        <v>0</v>
      </c>
      <c r="AY233">
        <v>0</v>
      </c>
      <c r="AZ233" t="s">
        <v>85</v>
      </c>
      <c r="BA233">
        <v>6</v>
      </c>
      <c r="BB233">
        <v>2006</v>
      </c>
      <c r="BC233" t="s">
        <v>63</v>
      </c>
      <c r="BD233" t="s">
        <v>64</v>
      </c>
      <c r="BE233">
        <v>127000</v>
      </c>
    </row>
    <row r="234" spans="1:57" x14ac:dyDescent="0.3">
      <c r="A234">
        <v>233</v>
      </c>
      <c r="B234">
        <v>160</v>
      </c>
      <c r="C234" t="s">
        <v>222</v>
      </c>
      <c r="D234">
        <v>21</v>
      </c>
      <c r="E234">
        <v>1680</v>
      </c>
      <c r="F234" t="s">
        <v>40</v>
      </c>
      <c r="G234" t="s">
        <v>42</v>
      </c>
      <c r="H234" t="s">
        <v>43</v>
      </c>
      <c r="I234" t="s">
        <v>44</v>
      </c>
      <c r="J234" t="s">
        <v>45</v>
      </c>
      <c r="K234" t="s">
        <v>160</v>
      </c>
      <c r="L234" t="str">
        <f>VLOOKUP($K234,[1]Zipcodes_neighbourhood!$A$2:$C$27,2,FALSE)</f>
        <v>Briardale</v>
      </c>
      <c r="M234">
        <f>VLOOKUP($K234,[1]Zipcodes_neighbourhood!$A$2:$C$27,3,FALSE)</f>
        <v>50010</v>
      </c>
      <c r="N234" t="s">
        <v>47</v>
      </c>
      <c r="O234" t="s">
        <v>136</v>
      </c>
      <c r="P234" t="s">
        <v>49</v>
      </c>
      <c r="Q234">
        <v>6</v>
      </c>
      <c r="R234">
        <v>1972</v>
      </c>
      <c r="S234">
        <v>1972</v>
      </c>
      <c r="T234" t="s">
        <v>50</v>
      </c>
      <c r="U234" t="s">
        <v>51</v>
      </c>
      <c r="V234" t="s">
        <v>91</v>
      </c>
      <c r="W234" t="s">
        <v>55</v>
      </c>
      <c r="X234" t="s">
        <v>70</v>
      </c>
      <c r="Y234" t="s">
        <v>55</v>
      </c>
      <c r="Z234" t="s">
        <v>57</v>
      </c>
      <c r="AA234">
        <v>483</v>
      </c>
      <c r="AB234" t="str">
        <f t="shared" si="12"/>
        <v>0-1000</v>
      </c>
      <c r="AC234" t="s">
        <v>55</v>
      </c>
      <c r="AD234" t="s">
        <v>60</v>
      </c>
      <c r="AE234">
        <v>987</v>
      </c>
      <c r="AF234">
        <f t="shared" si="13"/>
        <v>0</v>
      </c>
      <c r="AG234">
        <f t="shared" si="14"/>
        <v>1.3</v>
      </c>
      <c r="AH234">
        <v>2</v>
      </c>
      <c r="AI234">
        <v>1</v>
      </c>
      <c r="AJ234" t="s">
        <v>55</v>
      </c>
      <c r="AK234" t="str">
        <f t="shared" si="15"/>
        <v>1TA</v>
      </c>
      <c r="AL234">
        <v>5</v>
      </c>
      <c r="AM234">
        <v>1</v>
      </c>
      <c r="AN234" t="s">
        <v>148</v>
      </c>
      <c r="AO234" t="s">
        <v>61</v>
      </c>
      <c r="AP234" t="s">
        <v>58</v>
      </c>
      <c r="AQ234">
        <v>1</v>
      </c>
      <c r="AR234">
        <v>288</v>
      </c>
      <c r="AS234" t="s">
        <v>55</v>
      </c>
      <c r="AT234" t="s">
        <v>60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41</v>
      </c>
      <c r="BA234">
        <v>6</v>
      </c>
      <c r="BB234">
        <v>2006</v>
      </c>
      <c r="BC234" t="s">
        <v>63</v>
      </c>
      <c r="BD234" t="s">
        <v>64</v>
      </c>
      <c r="BE234">
        <v>94500</v>
      </c>
    </row>
    <row r="235" spans="1:57" x14ac:dyDescent="0.3">
      <c r="A235">
        <v>195</v>
      </c>
      <c r="B235">
        <v>20</v>
      </c>
      <c r="C235" t="s">
        <v>221</v>
      </c>
      <c r="D235">
        <v>60</v>
      </c>
      <c r="E235">
        <v>7180</v>
      </c>
      <c r="F235" t="s">
        <v>40</v>
      </c>
      <c r="G235" t="s">
        <v>71</v>
      </c>
      <c r="H235" t="s">
        <v>43</v>
      </c>
      <c r="I235" t="s">
        <v>44</v>
      </c>
      <c r="J235" t="s">
        <v>45</v>
      </c>
      <c r="K235" t="s">
        <v>46</v>
      </c>
      <c r="L235" t="str">
        <f>VLOOKUP($K235,[1]Zipcodes_neighbourhood!$A$2:$C$27,2,FALSE)</f>
        <v>College creek</v>
      </c>
      <c r="M235">
        <f>VLOOKUP($K235,[1]Zipcodes_neighbourhood!$A$2:$C$27,3,FALSE)</f>
        <v>50014</v>
      </c>
      <c r="N235" t="s">
        <v>47</v>
      </c>
      <c r="O235" t="s">
        <v>48</v>
      </c>
      <c r="P235" t="s">
        <v>68</v>
      </c>
      <c r="Q235">
        <v>5</v>
      </c>
      <c r="R235">
        <v>1972</v>
      </c>
      <c r="S235">
        <v>1972</v>
      </c>
      <c r="T235" t="s">
        <v>99</v>
      </c>
      <c r="U235" t="s">
        <v>51</v>
      </c>
      <c r="V235" t="s">
        <v>91</v>
      </c>
      <c r="W235" t="s">
        <v>55</v>
      </c>
      <c r="X235" t="s">
        <v>70</v>
      </c>
      <c r="Y235" t="s">
        <v>55</v>
      </c>
      <c r="Z235" t="s">
        <v>81</v>
      </c>
      <c r="AA235">
        <v>864</v>
      </c>
      <c r="AB235" t="str">
        <f t="shared" si="12"/>
        <v>0-1000</v>
      </c>
      <c r="AC235" t="s">
        <v>55</v>
      </c>
      <c r="AD235" t="s">
        <v>60</v>
      </c>
      <c r="AE235">
        <v>864</v>
      </c>
      <c r="AF235">
        <f t="shared" si="13"/>
        <v>1</v>
      </c>
      <c r="AG235">
        <f t="shared" si="14"/>
        <v>1</v>
      </c>
      <c r="AH235">
        <v>3</v>
      </c>
      <c r="AI235">
        <v>1</v>
      </c>
      <c r="AJ235" t="s">
        <v>55</v>
      </c>
      <c r="AK235" t="str">
        <f t="shared" si="15"/>
        <v>1TA</v>
      </c>
      <c r="AL235">
        <v>5</v>
      </c>
      <c r="AM235">
        <v>0</v>
      </c>
      <c r="AN235" t="s">
        <v>41</v>
      </c>
      <c r="AO235" t="s">
        <v>78</v>
      </c>
      <c r="AP235" t="s">
        <v>58</v>
      </c>
      <c r="AQ235">
        <v>1</v>
      </c>
      <c r="AR235">
        <v>352</v>
      </c>
      <c r="AS235" t="s">
        <v>55</v>
      </c>
      <c r="AT235" t="s">
        <v>60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41</v>
      </c>
      <c r="BA235">
        <v>5</v>
      </c>
      <c r="BB235">
        <v>2008</v>
      </c>
      <c r="BC235" t="s">
        <v>63</v>
      </c>
      <c r="BD235" t="s">
        <v>64</v>
      </c>
      <c r="BE235">
        <v>127000</v>
      </c>
    </row>
    <row r="236" spans="1:57" x14ac:dyDescent="0.3">
      <c r="A236">
        <v>381</v>
      </c>
      <c r="B236">
        <v>50</v>
      </c>
      <c r="C236" t="s">
        <v>221</v>
      </c>
      <c r="D236">
        <v>50</v>
      </c>
      <c r="E236">
        <v>5000</v>
      </c>
      <c r="F236" t="s">
        <v>40</v>
      </c>
      <c r="G236" t="s">
        <v>42</v>
      </c>
      <c r="H236" t="s">
        <v>43</v>
      </c>
      <c r="I236" t="s">
        <v>44</v>
      </c>
      <c r="J236" t="s">
        <v>45</v>
      </c>
      <c r="K236" t="s">
        <v>164</v>
      </c>
      <c r="L236" t="str">
        <f>VLOOKUP($K236,[1]Zipcodes_neighbourhood!$A$2:$C$27,2,FALSE)</f>
        <v>South&amp;West of Iowa State University</v>
      </c>
      <c r="M236">
        <f>VLOOKUP($K236,[1]Zipcodes_neighbourhood!$A$2:$C$27,3,FALSE)</f>
        <v>50011</v>
      </c>
      <c r="N236" t="s">
        <v>47</v>
      </c>
      <c r="O236" t="s">
        <v>48</v>
      </c>
      <c r="P236" t="s">
        <v>83</v>
      </c>
      <c r="Q236">
        <v>5</v>
      </c>
      <c r="R236">
        <v>1924</v>
      </c>
      <c r="S236">
        <v>1950</v>
      </c>
      <c r="T236" t="s">
        <v>50</v>
      </c>
      <c r="U236" t="s">
        <v>51</v>
      </c>
      <c r="V236" t="s">
        <v>75</v>
      </c>
      <c r="W236" t="s">
        <v>55</v>
      </c>
      <c r="X236" t="s">
        <v>77</v>
      </c>
      <c r="Y236" t="s">
        <v>55</v>
      </c>
      <c r="Z236" t="s">
        <v>57</v>
      </c>
      <c r="AA236">
        <v>1026</v>
      </c>
      <c r="AB236" t="str">
        <f t="shared" si="12"/>
        <v>1001-2000</v>
      </c>
      <c r="AC236" t="s">
        <v>55</v>
      </c>
      <c r="AD236" t="s">
        <v>60</v>
      </c>
      <c r="AE236">
        <v>1691</v>
      </c>
      <c r="AF236">
        <f t="shared" si="13"/>
        <v>1</v>
      </c>
      <c r="AG236">
        <f t="shared" si="14"/>
        <v>2.2999999999999998</v>
      </c>
      <c r="AH236">
        <v>3</v>
      </c>
      <c r="AI236">
        <v>1</v>
      </c>
      <c r="AJ236" t="s">
        <v>54</v>
      </c>
      <c r="AK236" t="str">
        <f t="shared" si="15"/>
        <v>1Gd</v>
      </c>
      <c r="AL236">
        <v>6</v>
      </c>
      <c r="AM236">
        <v>1</v>
      </c>
      <c r="AN236" t="s">
        <v>54</v>
      </c>
      <c r="AO236" t="s">
        <v>78</v>
      </c>
      <c r="AP236" t="s">
        <v>58</v>
      </c>
      <c r="AQ236">
        <v>1</v>
      </c>
      <c r="AR236">
        <v>308</v>
      </c>
      <c r="AS236" t="s">
        <v>55</v>
      </c>
      <c r="AT236" t="s">
        <v>60</v>
      </c>
      <c r="AU236">
        <v>0</v>
      </c>
      <c r="AV236">
        <v>0</v>
      </c>
      <c r="AW236">
        <v>242</v>
      </c>
      <c r="AX236">
        <v>0</v>
      </c>
      <c r="AY236">
        <v>0</v>
      </c>
      <c r="AZ236" t="s">
        <v>41</v>
      </c>
      <c r="BA236">
        <v>5</v>
      </c>
      <c r="BB236">
        <v>2010</v>
      </c>
      <c r="BC236" t="s">
        <v>63</v>
      </c>
      <c r="BD236" t="s">
        <v>64</v>
      </c>
      <c r="BE236">
        <v>127000</v>
      </c>
    </row>
    <row r="237" spans="1:57" x14ac:dyDescent="0.3">
      <c r="A237">
        <v>236</v>
      </c>
      <c r="B237">
        <v>160</v>
      </c>
      <c r="C237" t="s">
        <v>222</v>
      </c>
      <c r="D237">
        <v>21</v>
      </c>
      <c r="E237">
        <v>1680</v>
      </c>
      <c r="F237" t="s">
        <v>40</v>
      </c>
      <c r="G237" t="s">
        <v>42</v>
      </c>
      <c r="H237" t="s">
        <v>43</v>
      </c>
      <c r="I237" t="s">
        <v>44</v>
      </c>
      <c r="J237" t="s">
        <v>45</v>
      </c>
      <c r="K237" t="s">
        <v>160</v>
      </c>
      <c r="L237" t="str">
        <f>VLOOKUP($K237,[1]Zipcodes_neighbourhood!$A$2:$C$27,2,FALSE)</f>
        <v>Briardale</v>
      </c>
      <c r="M237">
        <f>VLOOKUP($K237,[1]Zipcodes_neighbourhood!$A$2:$C$27,3,FALSE)</f>
        <v>50010</v>
      </c>
      <c r="N237" t="s">
        <v>47</v>
      </c>
      <c r="O237" t="s">
        <v>122</v>
      </c>
      <c r="P237" t="s">
        <v>49</v>
      </c>
      <c r="Q237">
        <v>6</v>
      </c>
      <c r="R237">
        <v>1971</v>
      </c>
      <c r="S237">
        <v>1971</v>
      </c>
      <c r="T237" t="s">
        <v>50</v>
      </c>
      <c r="U237" t="s">
        <v>51</v>
      </c>
      <c r="V237" t="s">
        <v>91</v>
      </c>
      <c r="W237" t="s">
        <v>55</v>
      </c>
      <c r="X237" t="s">
        <v>70</v>
      </c>
      <c r="Y237" t="s">
        <v>55</v>
      </c>
      <c r="Z237" t="s">
        <v>57</v>
      </c>
      <c r="AA237">
        <v>483</v>
      </c>
      <c r="AB237" t="str">
        <f t="shared" si="12"/>
        <v>0-1000</v>
      </c>
      <c r="AC237" t="s">
        <v>55</v>
      </c>
      <c r="AD237" t="s">
        <v>60</v>
      </c>
      <c r="AE237">
        <v>987</v>
      </c>
      <c r="AF237">
        <f t="shared" si="13"/>
        <v>0</v>
      </c>
      <c r="AG237">
        <f t="shared" si="14"/>
        <v>1.3</v>
      </c>
      <c r="AH237">
        <v>2</v>
      </c>
      <c r="AI237">
        <v>1</v>
      </c>
      <c r="AJ237" t="s">
        <v>55</v>
      </c>
      <c r="AK237" t="str">
        <f t="shared" si="15"/>
        <v>1TA</v>
      </c>
      <c r="AL237">
        <v>5</v>
      </c>
      <c r="AM237">
        <v>0</v>
      </c>
      <c r="AN237" t="s">
        <v>41</v>
      </c>
      <c r="AO237" t="s">
        <v>78</v>
      </c>
      <c r="AP237" t="s">
        <v>58</v>
      </c>
      <c r="AQ237">
        <v>1</v>
      </c>
      <c r="AR237">
        <v>264</v>
      </c>
      <c r="AS237" t="s">
        <v>55</v>
      </c>
      <c r="AT237" t="s">
        <v>60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41</v>
      </c>
      <c r="BA237">
        <v>8</v>
      </c>
      <c r="BB237">
        <v>2008</v>
      </c>
      <c r="BC237" t="s">
        <v>63</v>
      </c>
      <c r="BD237" t="s">
        <v>64</v>
      </c>
      <c r="BE237">
        <v>89500</v>
      </c>
    </row>
    <row r="238" spans="1:57" x14ac:dyDescent="0.3">
      <c r="A238">
        <v>856</v>
      </c>
      <c r="B238">
        <v>20</v>
      </c>
      <c r="C238" t="s">
        <v>221</v>
      </c>
      <c r="D238" t="s">
        <v>41</v>
      </c>
      <c r="E238">
        <v>6897</v>
      </c>
      <c r="F238" t="s">
        <v>40</v>
      </c>
      <c r="G238" t="s">
        <v>71</v>
      </c>
      <c r="H238" t="s">
        <v>43</v>
      </c>
      <c r="I238" t="s">
        <v>44</v>
      </c>
      <c r="J238" t="s">
        <v>73</v>
      </c>
      <c r="K238" t="s">
        <v>98</v>
      </c>
      <c r="L238" t="str">
        <f>VLOOKUP($K238,[1]Zipcodes_neighbourhood!$A$2:$C$27,2,FALSE)</f>
        <v>Sawyer</v>
      </c>
      <c r="M238">
        <f>VLOOKUP($K238,[1]Zipcodes_neighbourhood!$A$2:$C$27,3,FALSE)</f>
        <v>52627</v>
      </c>
      <c r="N238" t="s">
        <v>47</v>
      </c>
      <c r="O238" t="s">
        <v>48</v>
      </c>
      <c r="P238" t="s">
        <v>68</v>
      </c>
      <c r="Q238">
        <v>5</v>
      </c>
      <c r="R238">
        <v>1962</v>
      </c>
      <c r="S238">
        <v>2010</v>
      </c>
      <c r="T238" t="s">
        <v>50</v>
      </c>
      <c r="U238" t="s">
        <v>51</v>
      </c>
      <c r="V238" t="s">
        <v>91</v>
      </c>
      <c r="W238" t="s">
        <v>55</v>
      </c>
      <c r="X238" t="s">
        <v>70</v>
      </c>
      <c r="Y238" t="s">
        <v>55</v>
      </c>
      <c r="Z238" t="s">
        <v>57</v>
      </c>
      <c r="AA238">
        <v>1040</v>
      </c>
      <c r="AB238" t="str">
        <f t="shared" si="12"/>
        <v>1001-2000</v>
      </c>
      <c r="AC238" t="s">
        <v>59</v>
      </c>
      <c r="AD238" t="s">
        <v>60</v>
      </c>
      <c r="AE238">
        <v>1040</v>
      </c>
      <c r="AF238">
        <f t="shared" si="13"/>
        <v>0</v>
      </c>
      <c r="AG238">
        <f t="shared" si="14"/>
        <v>2</v>
      </c>
      <c r="AH238">
        <v>3</v>
      </c>
      <c r="AI238">
        <v>1</v>
      </c>
      <c r="AJ238" t="s">
        <v>55</v>
      </c>
      <c r="AK238" t="str">
        <f t="shared" si="15"/>
        <v>1TA</v>
      </c>
      <c r="AL238">
        <v>6</v>
      </c>
      <c r="AM238">
        <v>0</v>
      </c>
      <c r="AN238" t="s">
        <v>41</v>
      </c>
      <c r="AO238" t="s">
        <v>78</v>
      </c>
      <c r="AP238" t="s">
        <v>58</v>
      </c>
      <c r="AQ238">
        <v>1</v>
      </c>
      <c r="AR238">
        <v>260</v>
      </c>
      <c r="AS238" t="s">
        <v>55</v>
      </c>
      <c r="AT238" t="s">
        <v>60</v>
      </c>
      <c r="AU238">
        <v>0</v>
      </c>
      <c r="AV238">
        <v>104</v>
      </c>
      <c r="AW238">
        <v>0</v>
      </c>
      <c r="AX238">
        <v>0</v>
      </c>
      <c r="AY238">
        <v>0</v>
      </c>
      <c r="AZ238" t="s">
        <v>41</v>
      </c>
      <c r="BA238">
        <v>4</v>
      </c>
      <c r="BB238">
        <v>2010</v>
      </c>
      <c r="BC238" t="s">
        <v>63</v>
      </c>
      <c r="BD238" t="s">
        <v>64</v>
      </c>
      <c r="BE238">
        <v>127000</v>
      </c>
    </row>
    <row r="239" spans="1:57" x14ac:dyDescent="0.3">
      <c r="A239">
        <v>1230</v>
      </c>
      <c r="B239">
        <v>80</v>
      </c>
      <c r="C239" t="s">
        <v>221</v>
      </c>
      <c r="D239">
        <v>70</v>
      </c>
      <c r="E239">
        <v>7910</v>
      </c>
      <c r="F239" t="s">
        <v>40</v>
      </c>
      <c r="G239" t="s">
        <v>42</v>
      </c>
      <c r="H239" t="s">
        <v>43</v>
      </c>
      <c r="I239" t="s">
        <v>44</v>
      </c>
      <c r="J239" t="s">
        <v>45</v>
      </c>
      <c r="K239" t="s">
        <v>107</v>
      </c>
      <c r="L239" t="str">
        <f>VLOOKUP($K239,[1]Zipcodes_neighbourhood!$A$2:$C$27,2,FALSE)</f>
        <v>NorthAmes</v>
      </c>
      <c r="M239">
        <f>VLOOKUP($K239,[1]Zipcodes_neighbourhood!$A$2:$C$27,3,FALSE)</f>
        <v>50010</v>
      </c>
      <c r="N239" t="s">
        <v>47</v>
      </c>
      <c r="O239" t="s">
        <v>48</v>
      </c>
      <c r="P239" t="s">
        <v>135</v>
      </c>
      <c r="Q239">
        <v>5</v>
      </c>
      <c r="R239">
        <v>1960</v>
      </c>
      <c r="S239">
        <v>1960</v>
      </c>
      <c r="T239" t="s">
        <v>99</v>
      </c>
      <c r="U239" t="s">
        <v>51</v>
      </c>
      <c r="V239" t="s">
        <v>91</v>
      </c>
      <c r="W239" t="s">
        <v>55</v>
      </c>
      <c r="X239" t="s">
        <v>70</v>
      </c>
      <c r="Y239" t="s">
        <v>55</v>
      </c>
      <c r="Z239" t="s">
        <v>57</v>
      </c>
      <c r="AA239">
        <v>1075</v>
      </c>
      <c r="AB239" t="str">
        <f t="shared" si="12"/>
        <v>1001-2000</v>
      </c>
      <c r="AC239" t="s">
        <v>54</v>
      </c>
      <c r="AD239" t="s">
        <v>60</v>
      </c>
      <c r="AE239">
        <v>1507</v>
      </c>
      <c r="AF239">
        <f t="shared" si="13"/>
        <v>0</v>
      </c>
      <c r="AG239">
        <f t="shared" si="14"/>
        <v>2.2999999999999998</v>
      </c>
      <c r="AH239">
        <v>4</v>
      </c>
      <c r="AI239">
        <v>1</v>
      </c>
      <c r="AJ239" t="s">
        <v>55</v>
      </c>
      <c r="AK239" t="str">
        <f t="shared" si="15"/>
        <v>1TA</v>
      </c>
      <c r="AL239">
        <v>7</v>
      </c>
      <c r="AM239">
        <v>0</v>
      </c>
      <c r="AN239" t="s">
        <v>41</v>
      </c>
      <c r="AO239" t="s">
        <v>145</v>
      </c>
      <c r="AP239" t="s">
        <v>58</v>
      </c>
      <c r="AQ239">
        <v>1</v>
      </c>
      <c r="AR239">
        <v>404</v>
      </c>
      <c r="AS239" t="s">
        <v>55</v>
      </c>
      <c r="AT239" t="s">
        <v>60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108</v>
      </c>
      <c r="BA239">
        <v>8</v>
      </c>
      <c r="BB239">
        <v>2008</v>
      </c>
      <c r="BC239" t="s">
        <v>63</v>
      </c>
      <c r="BD239" t="s">
        <v>64</v>
      </c>
      <c r="BE239">
        <v>127000</v>
      </c>
    </row>
    <row r="240" spans="1:57" x14ac:dyDescent="0.3">
      <c r="A240">
        <v>166</v>
      </c>
      <c r="B240">
        <v>190</v>
      </c>
      <c r="C240" t="s">
        <v>221</v>
      </c>
      <c r="D240">
        <v>62</v>
      </c>
      <c r="E240">
        <v>10106</v>
      </c>
      <c r="F240" t="s">
        <v>40</v>
      </c>
      <c r="G240" t="s">
        <v>42</v>
      </c>
      <c r="H240" t="s">
        <v>43</v>
      </c>
      <c r="I240" t="s">
        <v>44</v>
      </c>
      <c r="J240" t="s">
        <v>45</v>
      </c>
      <c r="K240" t="s">
        <v>126</v>
      </c>
      <c r="L240" t="str">
        <f>VLOOKUP($K240,[1]Zipcodes_neighbourhood!$A$2:$C$27,2,FALSE)</f>
        <v>Edwards</v>
      </c>
      <c r="M240">
        <f>VLOOKUP($K240,[1]Zipcodes_neighbourhood!$A$2:$C$27,3,FALSE)</f>
        <v>50014</v>
      </c>
      <c r="N240" t="s">
        <v>47</v>
      </c>
      <c r="O240" t="s">
        <v>96</v>
      </c>
      <c r="P240" t="s">
        <v>83</v>
      </c>
      <c r="Q240">
        <v>5</v>
      </c>
      <c r="R240">
        <v>1940</v>
      </c>
      <c r="S240">
        <v>1999</v>
      </c>
      <c r="T240" t="s">
        <v>50</v>
      </c>
      <c r="U240" t="s">
        <v>51</v>
      </c>
      <c r="V240" t="s">
        <v>75</v>
      </c>
      <c r="W240" t="s">
        <v>55</v>
      </c>
      <c r="X240" t="s">
        <v>77</v>
      </c>
      <c r="Y240" t="s">
        <v>55</v>
      </c>
      <c r="Z240" t="s">
        <v>57</v>
      </c>
      <c r="AA240">
        <v>644</v>
      </c>
      <c r="AB240" t="str">
        <f t="shared" si="12"/>
        <v>0-1000</v>
      </c>
      <c r="AC240" t="s">
        <v>54</v>
      </c>
      <c r="AD240" t="s">
        <v>60</v>
      </c>
      <c r="AE240">
        <v>1355</v>
      </c>
      <c r="AF240">
        <f t="shared" si="13"/>
        <v>0</v>
      </c>
      <c r="AG240">
        <f t="shared" si="14"/>
        <v>2</v>
      </c>
      <c r="AH240">
        <v>4</v>
      </c>
      <c r="AI240">
        <v>2</v>
      </c>
      <c r="AJ240" t="s">
        <v>55</v>
      </c>
      <c r="AK240" t="str">
        <f t="shared" si="15"/>
        <v>2TA</v>
      </c>
      <c r="AL240">
        <v>6</v>
      </c>
      <c r="AM240">
        <v>0</v>
      </c>
      <c r="AN240" t="s">
        <v>41</v>
      </c>
      <c r="AO240" t="s">
        <v>41</v>
      </c>
      <c r="AP240" t="s">
        <v>41</v>
      </c>
      <c r="AQ240">
        <v>0</v>
      </c>
      <c r="AR240">
        <v>0</v>
      </c>
      <c r="AS240" t="s">
        <v>41</v>
      </c>
      <c r="AT240" t="s">
        <v>60</v>
      </c>
      <c r="AU240">
        <v>140</v>
      </c>
      <c r="AV240">
        <v>0</v>
      </c>
      <c r="AW240">
        <v>0</v>
      </c>
      <c r="AX240">
        <v>0</v>
      </c>
      <c r="AY240">
        <v>0</v>
      </c>
      <c r="AZ240" t="s">
        <v>41</v>
      </c>
      <c r="BA240">
        <v>9</v>
      </c>
      <c r="BB240">
        <v>2008</v>
      </c>
      <c r="BC240" t="s">
        <v>63</v>
      </c>
      <c r="BD240" t="s">
        <v>64</v>
      </c>
      <c r="BE240">
        <v>127500</v>
      </c>
    </row>
    <row r="241" spans="1:57" x14ac:dyDescent="0.3">
      <c r="A241">
        <v>446</v>
      </c>
      <c r="B241">
        <v>20</v>
      </c>
      <c r="C241" t="s">
        <v>221</v>
      </c>
      <c r="D241">
        <v>73</v>
      </c>
      <c r="E241">
        <v>9855</v>
      </c>
      <c r="F241" t="s">
        <v>40</v>
      </c>
      <c r="G241" t="s">
        <v>42</v>
      </c>
      <c r="H241" t="s">
        <v>43</v>
      </c>
      <c r="I241" t="s">
        <v>44</v>
      </c>
      <c r="J241" t="s">
        <v>73</v>
      </c>
      <c r="K241" t="s">
        <v>126</v>
      </c>
      <c r="L241" t="str">
        <f>VLOOKUP($K241,[1]Zipcodes_neighbourhood!$A$2:$C$27,2,FALSE)</f>
        <v>Edwards</v>
      </c>
      <c r="M241">
        <f>VLOOKUP($K241,[1]Zipcodes_neighbourhood!$A$2:$C$27,3,FALSE)</f>
        <v>50014</v>
      </c>
      <c r="N241" t="s">
        <v>47</v>
      </c>
      <c r="O241" t="s">
        <v>48</v>
      </c>
      <c r="P241" t="s">
        <v>68</v>
      </c>
      <c r="Q241">
        <v>6</v>
      </c>
      <c r="R241">
        <v>1956</v>
      </c>
      <c r="S241">
        <v>1956</v>
      </c>
      <c r="T241" t="s">
        <v>99</v>
      </c>
      <c r="U241" t="s">
        <v>51</v>
      </c>
      <c r="V241" t="s">
        <v>75</v>
      </c>
      <c r="W241" t="s">
        <v>55</v>
      </c>
      <c r="X241" t="s">
        <v>70</v>
      </c>
      <c r="Y241" t="s">
        <v>55</v>
      </c>
      <c r="Z241" t="s">
        <v>57</v>
      </c>
      <c r="AA241">
        <v>1436</v>
      </c>
      <c r="AB241" t="str">
        <f t="shared" si="12"/>
        <v>1001-2000</v>
      </c>
      <c r="AC241" t="s">
        <v>94</v>
      </c>
      <c r="AD241" t="s">
        <v>60</v>
      </c>
      <c r="AE241">
        <v>1689</v>
      </c>
      <c r="AF241">
        <f t="shared" si="13"/>
        <v>0</v>
      </c>
      <c r="AG241">
        <f t="shared" si="14"/>
        <v>1.3</v>
      </c>
      <c r="AH241">
        <v>3</v>
      </c>
      <c r="AI241">
        <v>1</v>
      </c>
      <c r="AJ241" t="s">
        <v>55</v>
      </c>
      <c r="AK241" t="str">
        <f t="shared" si="15"/>
        <v>1TA</v>
      </c>
      <c r="AL241">
        <v>7</v>
      </c>
      <c r="AM241">
        <v>1</v>
      </c>
      <c r="AN241" t="s">
        <v>54</v>
      </c>
      <c r="AO241" t="s">
        <v>61</v>
      </c>
      <c r="AP241" t="s">
        <v>58</v>
      </c>
      <c r="AQ241">
        <v>2</v>
      </c>
      <c r="AR241">
        <v>480</v>
      </c>
      <c r="AS241" t="s">
        <v>55</v>
      </c>
      <c r="AT241" t="s">
        <v>60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85</v>
      </c>
      <c r="BA241">
        <v>11</v>
      </c>
      <c r="BB241">
        <v>2009</v>
      </c>
      <c r="BC241" t="s">
        <v>116</v>
      </c>
      <c r="BD241" t="s">
        <v>64</v>
      </c>
      <c r="BE241">
        <v>127500</v>
      </c>
    </row>
    <row r="242" spans="1:57" x14ac:dyDescent="0.3">
      <c r="A242">
        <v>88</v>
      </c>
      <c r="B242">
        <v>160</v>
      </c>
      <c r="C242" t="s">
        <v>224</v>
      </c>
      <c r="D242">
        <v>40</v>
      </c>
      <c r="E242">
        <v>3951</v>
      </c>
      <c r="F242" t="s">
        <v>40</v>
      </c>
      <c r="G242" t="s">
        <v>42</v>
      </c>
      <c r="H242" t="s">
        <v>43</v>
      </c>
      <c r="I242" t="s">
        <v>44</v>
      </c>
      <c r="J242" t="s">
        <v>73</v>
      </c>
      <c r="K242" t="s">
        <v>87</v>
      </c>
      <c r="L242" t="str">
        <f>VLOOKUP($K242,[1]Zipcodes_neighbourhood!$A$2:$C$27,2,FALSE)</f>
        <v>Somerset</v>
      </c>
      <c r="M242">
        <f>VLOOKUP($K242,[1]Zipcodes_neighbourhood!$A$2:$C$27,3,FALSE)</f>
        <v>50010</v>
      </c>
      <c r="N242" t="s">
        <v>47</v>
      </c>
      <c r="O242" t="s">
        <v>122</v>
      </c>
      <c r="P242" t="s">
        <v>49</v>
      </c>
      <c r="Q242">
        <v>6</v>
      </c>
      <c r="R242">
        <v>2009</v>
      </c>
      <c r="S242">
        <v>2009</v>
      </c>
      <c r="T242" t="s">
        <v>50</v>
      </c>
      <c r="U242" t="s">
        <v>51</v>
      </c>
      <c r="V242" t="s">
        <v>52</v>
      </c>
      <c r="W242" t="s">
        <v>54</v>
      </c>
      <c r="X242" t="s">
        <v>56</v>
      </c>
      <c r="Y242" t="s">
        <v>54</v>
      </c>
      <c r="Z242" t="s">
        <v>81</v>
      </c>
      <c r="AA242">
        <v>612</v>
      </c>
      <c r="AB242" t="str">
        <f t="shared" si="12"/>
        <v>0-1000</v>
      </c>
      <c r="AC242" t="s">
        <v>59</v>
      </c>
      <c r="AD242" t="s">
        <v>60</v>
      </c>
      <c r="AE242">
        <v>1224</v>
      </c>
      <c r="AF242">
        <f t="shared" si="13"/>
        <v>1</v>
      </c>
      <c r="AG242">
        <f t="shared" si="14"/>
        <v>2</v>
      </c>
      <c r="AH242">
        <v>2</v>
      </c>
      <c r="AI242">
        <v>1</v>
      </c>
      <c r="AJ242" t="s">
        <v>54</v>
      </c>
      <c r="AK242" t="str">
        <f t="shared" si="15"/>
        <v>1Gd</v>
      </c>
      <c r="AL242">
        <v>4</v>
      </c>
      <c r="AM242">
        <v>0</v>
      </c>
      <c r="AN242" t="s">
        <v>41</v>
      </c>
      <c r="AO242" t="s">
        <v>78</v>
      </c>
      <c r="AP242" t="s">
        <v>62</v>
      </c>
      <c r="AQ242">
        <v>2</v>
      </c>
      <c r="AR242">
        <v>528</v>
      </c>
      <c r="AS242" t="s">
        <v>55</v>
      </c>
      <c r="AT242" t="s">
        <v>60</v>
      </c>
      <c r="AU242">
        <v>0</v>
      </c>
      <c r="AV242">
        <v>234</v>
      </c>
      <c r="AW242">
        <v>0</v>
      </c>
      <c r="AX242">
        <v>0</v>
      </c>
      <c r="AY242">
        <v>0</v>
      </c>
      <c r="AZ242" t="s">
        <v>41</v>
      </c>
      <c r="BA242">
        <v>6</v>
      </c>
      <c r="BB242">
        <v>2009</v>
      </c>
      <c r="BC242" t="s">
        <v>103</v>
      </c>
      <c r="BD242" t="s">
        <v>104</v>
      </c>
      <c r="BE242">
        <v>164500</v>
      </c>
    </row>
    <row r="243" spans="1:57" x14ac:dyDescent="0.3">
      <c r="A243">
        <v>242</v>
      </c>
      <c r="B243">
        <v>30</v>
      </c>
      <c r="C243" t="s">
        <v>222</v>
      </c>
      <c r="D243">
        <v>40</v>
      </c>
      <c r="E243">
        <v>3880</v>
      </c>
      <c r="F243" t="s">
        <v>40</v>
      </c>
      <c r="G243" t="s">
        <v>42</v>
      </c>
      <c r="H243" t="s">
        <v>43</v>
      </c>
      <c r="I243" t="s">
        <v>44</v>
      </c>
      <c r="J243" t="s">
        <v>45</v>
      </c>
      <c r="K243" t="s">
        <v>92</v>
      </c>
      <c r="L243" t="str">
        <f>VLOOKUP($K243,[1]Zipcodes_neighbourhood!$A$2:$C$27,2,FALSE)</f>
        <v>Old Town</v>
      </c>
      <c r="M243">
        <f>VLOOKUP($K243,[1]Zipcodes_neighbourhood!$A$2:$C$27,3,FALSE)</f>
        <v>51351</v>
      </c>
      <c r="N243" t="s">
        <v>47</v>
      </c>
      <c r="O243" t="s">
        <v>48</v>
      </c>
      <c r="P243" t="s">
        <v>68</v>
      </c>
      <c r="Q243">
        <v>5</v>
      </c>
      <c r="R243">
        <v>1945</v>
      </c>
      <c r="S243">
        <v>1997</v>
      </c>
      <c r="T243" t="s">
        <v>50</v>
      </c>
      <c r="U243" t="s">
        <v>51</v>
      </c>
      <c r="V243" t="s">
        <v>52</v>
      </c>
      <c r="W243" t="s">
        <v>55</v>
      </c>
      <c r="X243" t="s">
        <v>70</v>
      </c>
      <c r="Y243" t="s">
        <v>55</v>
      </c>
      <c r="Z243" t="s">
        <v>57</v>
      </c>
      <c r="AA243">
        <v>686</v>
      </c>
      <c r="AB243" t="str">
        <f t="shared" si="12"/>
        <v>0-1000</v>
      </c>
      <c r="AC243" t="s">
        <v>54</v>
      </c>
      <c r="AD243" t="s">
        <v>60</v>
      </c>
      <c r="AE243">
        <v>866</v>
      </c>
      <c r="AF243">
        <f t="shared" si="13"/>
        <v>0</v>
      </c>
      <c r="AG243">
        <f t="shared" si="14"/>
        <v>1</v>
      </c>
      <c r="AH243">
        <v>2</v>
      </c>
      <c r="AI243">
        <v>1</v>
      </c>
      <c r="AJ243" t="s">
        <v>54</v>
      </c>
      <c r="AK243" t="str">
        <f t="shared" si="15"/>
        <v>1Gd</v>
      </c>
      <c r="AL243">
        <v>4</v>
      </c>
      <c r="AM243">
        <v>0</v>
      </c>
      <c r="AN243" t="s">
        <v>41</v>
      </c>
      <c r="AO243" t="s">
        <v>41</v>
      </c>
      <c r="AP243" t="s">
        <v>41</v>
      </c>
      <c r="AQ243">
        <v>0</v>
      </c>
      <c r="AR243">
        <v>0</v>
      </c>
      <c r="AS243" t="s">
        <v>41</v>
      </c>
      <c r="AT243" t="s">
        <v>60</v>
      </c>
      <c r="AU243">
        <v>58</v>
      </c>
      <c r="AV243">
        <v>42</v>
      </c>
      <c r="AW243">
        <v>0</v>
      </c>
      <c r="AX243">
        <v>0</v>
      </c>
      <c r="AY243">
        <v>0</v>
      </c>
      <c r="AZ243" t="s">
        <v>41</v>
      </c>
      <c r="BA243">
        <v>8</v>
      </c>
      <c r="BB243">
        <v>2007</v>
      </c>
      <c r="BC243" t="s">
        <v>63</v>
      </c>
      <c r="BD243" t="s">
        <v>64</v>
      </c>
      <c r="BE243">
        <v>110500</v>
      </c>
    </row>
    <row r="244" spans="1:57" x14ac:dyDescent="0.3">
      <c r="A244">
        <v>243</v>
      </c>
      <c r="B244">
        <v>50</v>
      </c>
      <c r="C244" t="s">
        <v>222</v>
      </c>
      <c r="D244">
        <v>63</v>
      </c>
      <c r="E244">
        <v>5000</v>
      </c>
      <c r="F244" t="s">
        <v>40</v>
      </c>
      <c r="G244" t="s">
        <v>42</v>
      </c>
      <c r="H244" t="s">
        <v>43</v>
      </c>
      <c r="I244" t="s">
        <v>44</v>
      </c>
      <c r="J244" t="s">
        <v>73</v>
      </c>
      <c r="K244" t="s">
        <v>92</v>
      </c>
      <c r="L244" t="str">
        <f>VLOOKUP($K244,[1]Zipcodes_neighbourhood!$A$2:$C$27,2,FALSE)</f>
        <v>Old Town</v>
      </c>
      <c r="M244">
        <f>VLOOKUP($K244,[1]Zipcodes_neighbourhood!$A$2:$C$27,3,FALSE)</f>
        <v>51351</v>
      </c>
      <c r="N244" t="s">
        <v>47</v>
      </c>
      <c r="O244" t="s">
        <v>48</v>
      </c>
      <c r="P244" t="s">
        <v>83</v>
      </c>
      <c r="Q244">
        <v>5</v>
      </c>
      <c r="R244">
        <v>1900</v>
      </c>
      <c r="S244">
        <v>1950</v>
      </c>
      <c r="T244" t="s">
        <v>50</v>
      </c>
      <c r="U244" t="s">
        <v>51</v>
      </c>
      <c r="V244" t="s">
        <v>75</v>
      </c>
      <c r="W244" t="s">
        <v>55</v>
      </c>
      <c r="X244" t="s">
        <v>77</v>
      </c>
      <c r="Y244" t="s">
        <v>55</v>
      </c>
      <c r="Z244" t="s">
        <v>57</v>
      </c>
      <c r="AA244">
        <v>540</v>
      </c>
      <c r="AB244" t="str">
        <f t="shared" si="12"/>
        <v>0-1000</v>
      </c>
      <c r="AC244" t="s">
        <v>54</v>
      </c>
      <c r="AD244" t="s">
        <v>120</v>
      </c>
      <c r="AE244">
        <v>1440</v>
      </c>
      <c r="AF244">
        <f t="shared" si="13"/>
        <v>0</v>
      </c>
      <c r="AG244">
        <f t="shared" si="14"/>
        <v>1</v>
      </c>
      <c r="AH244">
        <v>3</v>
      </c>
      <c r="AI244">
        <v>1</v>
      </c>
      <c r="AJ244" t="s">
        <v>55</v>
      </c>
      <c r="AK244" t="str">
        <f t="shared" si="15"/>
        <v>1TA</v>
      </c>
      <c r="AL244">
        <v>6</v>
      </c>
      <c r="AM244">
        <v>0</v>
      </c>
      <c r="AN244" t="s">
        <v>41</v>
      </c>
      <c r="AO244" t="s">
        <v>61</v>
      </c>
      <c r="AP244" t="s">
        <v>58</v>
      </c>
      <c r="AQ244">
        <v>1</v>
      </c>
      <c r="AR244">
        <v>352</v>
      </c>
      <c r="AS244" t="s">
        <v>94</v>
      </c>
      <c r="AT244" t="s">
        <v>60</v>
      </c>
      <c r="AU244">
        <v>0</v>
      </c>
      <c r="AV244">
        <v>0</v>
      </c>
      <c r="AW244">
        <v>77</v>
      </c>
      <c r="AX244">
        <v>0</v>
      </c>
      <c r="AY244">
        <v>0</v>
      </c>
      <c r="AZ244" t="s">
        <v>41</v>
      </c>
      <c r="BA244">
        <v>4</v>
      </c>
      <c r="BB244">
        <v>2006</v>
      </c>
      <c r="BC244" t="s">
        <v>63</v>
      </c>
      <c r="BD244" t="s">
        <v>64</v>
      </c>
      <c r="BE244">
        <v>79000</v>
      </c>
    </row>
    <row r="245" spans="1:57" x14ac:dyDescent="0.3">
      <c r="A245">
        <v>761</v>
      </c>
      <c r="B245">
        <v>20</v>
      </c>
      <c r="C245" t="s">
        <v>221</v>
      </c>
      <c r="D245">
        <v>70</v>
      </c>
      <c r="E245">
        <v>9100</v>
      </c>
      <c r="F245" t="s">
        <v>40</v>
      </c>
      <c r="G245" t="s">
        <v>42</v>
      </c>
      <c r="H245" t="s">
        <v>43</v>
      </c>
      <c r="I245" t="s">
        <v>44</v>
      </c>
      <c r="J245" t="s">
        <v>45</v>
      </c>
      <c r="K245" t="s">
        <v>107</v>
      </c>
      <c r="L245" t="str">
        <f>VLOOKUP($K245,[1]Zipcodes_neighbourhood!$A$2:$C$27,2,FALSE)</f>
        <v>NorthAmes</v>
      </c>
      <c r="M245">
        <f>VLOOKUP($K245,[1]Zipcodes_neighbourhood!$A$2:$C$27,3,FALSE)</f>
        <v>50010</v>
      </c>
      <c r="N245" t="s">
        <v>47</v>
      </c>
      <c r="O245" t="s">
        <v>48</v>
      </c>
      <c r="P245" t="s">
        <v>68</v>
      </c>
      <c r="Q245">
        <v>6</v>
      </c>
      <c r="R245">
        <v>1959</v>
      </c>
      <c r="S245">
        <v>1959</v>
      </c>
      <c r="T245" t="s">
        <v>99</v>
      </c>
      <c r="U245" t="s">
        <v>51</v>
      </c>
      <c r="V245" t="s">
        <v>75</v>
      </c>
      <c r="W245" t="s">
        <v>55</v>
      </c>
      <c r="X245" t="s">
        <v>70</v>
      </c>
      <c r="Y245" t="s">
        <v>55</v>
      </c>
      <c r="Z245" t="s">
        <v>57</v>
      </c>
      <c r="AA245">
        <v>864</v>
      </c>
      <c r="AB245" t="str">
        <f t="shared" si="12"/>
        <v>0-1000</v>
      </c>
      <c r="AC245" t="s">
        <v>59</v>
      </c>
      <c r="AD245" t="s">
        <v>60</v>
      </c>
      <c r="AE245">
        <v>864</v>
      </c>
      <c r="AF245">
        <f t="shared" si="13"/>
        <v>0</v>
      </c>
      <c r="AG245">
        <f t="shared" si="14"/>
        <v>1.3</v>
      </c>
      <c r="AH245">
        <v>2</v>
      </c>
      <c r="AI245">
        <v>1</v>
      </c>
      <c r="AJ245" t="s">
        <v>55</v>
      </c>
      <c r="AK245" t="str">
        <f t="shared" si="15"/>
        <v>1TA</v>
      </c>
      <c r="AL245">
        <v>5</v>
      </c>
      <c r="AM245">
        <v>0</v>
      </c>
      <c r="AN245" t="s">
        <v>41</v>
      </c>
      <c r="AO245" t="s">
        <v>78</v>
      </c>
      <c r="AP245" t="s">
        <v>58</v>
      </c>
      <c r="AQ245">
        <v>1</v>
      </c>
      <c r="AR245">
        <v>300</v>
      </c>
      <c r="AS245" t="s">
        <v>59</v>
      </c>
      <c r="AT245" t="s">
        <v>60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41</v>
      </c>
      <c r="BA245">
        <v>10</v>
      </c>
      <c r="BB245">
        <v>2009</v>
      </c>
      <c r="BC245" t="s">
        <v>63</v>
      </c>
      <c r="BD245" t="s">
        <v>64</v>
      </c>
      <c r="BE245">
        <v>127500</v>
      </c>
    </row>
    <row r="246" spans="1:57" x14ac:dyDescent="0.3">
      <c r="A246">
        <v>955</v>
      </c>
      <c r="B246">
        <v>90</v>
      </c>
      <c r="C246" t="s">
        <v>221</v>
      </c>
      <c r="D246">
        <v>35</v>
      </c>
      <c r="E246">
        <v>9400</v>
      </c>
      <c r="F246" t="s">
        <v>40</v>
      </c>
      <c r="G246" t="s">
        <v>71</v>
      </c>
      <c r="H246" t="s">
        <v>43</v>
      </c>
      <c r="I246" t="s">
        <v>44</v>
      </c>
      <c r="J246" t="s">
        <v>110</v>
      </c>
      <c r="K246" t="s">
        <v>126</v>
      </c>
      <c r="L246" t="str">
        <f>VLOOKUP($K246,[1]Zipcodes_neighbourhood!$A$2:$C$27,2,FALSE)</f>
        <v>Edwards</v>
      </c>
      <c r="M246">
        <f>VLOOKUP($K246,[1]Zipcodes_neighbourhood!$A$2:$C$27,3,FALSE)</f>
        <v>50014</v>
      </c>
      <c r="N246" t="s">
        <v>47</v>
      </c>
      <c r="O246" t="s">
        <v>111</v>
      </c>
      <c r="P246" t="s">
        <v>131</v>
      </c>
      <c r="Q246">
        <v>6</v>
      </c>
      <c r="R246">
        <v>1975</v>
      </c>
      <c r="S246">
        <v>1975</v>
      </c>
      <c r="T246" t="s">
        <v>149</v>
      </c>
      <c r="U246" t="s">
        <v>171</v>
      </c>
      <c r="V246" t="s">
        <v>106</v>
      </c>
      <c r="W246" t="s">
        <v>55</v>
      </c>
      <c r="X246" t="s">
        <v>70</v>
      </c>
      <c r="Y246" t="s">
        <v>54</v>
      </c>
      <c r="Z246" t="s">
        <v>54</v>
      </c>
      <c r="AA246">
        <v>945</v>
      </c>
      <c r="AB246" t="str">
        <f t="shared" si="12"/>
        <v>0-1000</v>
      </c>
      <c r="AC246" t="s">
        <v>55</v>
      </c>
      <c r="AD246" t="s">
        <v>60</v>
      </c>
      <c r="AE246">
        <v>980</v>
      </c>
      <c r="AF246">
        <f t="shared" si="13"/>
        <v>1</v>
      </c>
      <c r="AG246">
        <f t="shared" si="14"/>
        <v>2.2999999999999998</v>
      </c>
      <c r="AH246">
        <v>4</v>
      </c>
      <c r="AI246">
        <v>0</v>
      </c>
      <c r="AJ246" t="s">
        <v>55</v>
      </c>
      <c r="AK246" t="str">
        <f t="shared" si="15"/>
        <v>0TA</v>
      </c>
      <c r="AL246">
        <v>4</v>
      </c>
      <c r="AM246">
        <v>0</v>
      </c>
      <c r="AN246" t="s">
        <v>41</v>
      </c>
      <c r="AO246" t="s">
        <v>41</v>
      </c>
      <c r="AP246" t="s">
        <v>41</v>
      </c>
      <c r="AQ246">
        <v>0</v>
      </c>
      <c r="AR246">
        <v>0</v>
      </c>
      <c r="AS246" t="s">
        <v>41</v>
      </c>
      <c r="AT246" t="s">
        <v>60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41</v>
      </c>
      <c r="BA246">
        <v>10</v>
      </c>
      <c r="BB246">
        <v>2006</v>
      </c>
      <c r="BC246" t="s">
        <v>63</v>
      </c>
      <c r="BD246" t="s">
        <v>128</v>
      </c>
      <c r="BE246">
        <v>127500</v>
      </c>
    </row>
    <row r="247" spans="1:57" x14ac:dyDescent="0.3">
      <c r="A247">
        <v>1422</v>
      </c>
      <c r="B247">
        <v>120</v>
      </c>
      <c r="C247" t="s">
        <v>221</v>
      </c>
      <c r="D247">
        <v>53</v>
      </c>
      <c r="E247">
        <v>4043</v>
      </c>
      <c r="F247" t="s">
        <v>40</v>
      </c>
      <c r="G247" t="s">
        <v>42</v>
      </c>
      <c r="H247" t="s">
        <v>43</v>
      </c>
      <c r="I247" t="s">
        <v>44</v>
      </c>
      <c r="J247" t="s">
        <v>45</v>
      </c>
      <c r="K247" t="s">
        <v>151</v>
      </c>
      <c r="L247" t="str">
        <f>VLOOKUP($K247,[1]Zipcodes_neighbourhood!$A$2:$C$27,2,FALSE)</f>
        <v>Northpark Villa</v>
      </c>
      <c r="M247">
        <f>VLOOKUP($K247,[1]Zipcodes_neighbourhood!$A$2:$C$27,3,FALSE)</f>
        <v>50131</v>
      </c>
      <c r="N247" t="s">
        <v>47</v>
      </c>
      <c r="O247" t="s">
        <v>122</v>
      </c>
      <c r="P247" t="s">
        <v>68</v>
      </c>
      <c r="Q247">
        <v>6</v>
      </c>
      <c r="R247">
        <v>1977</v>
      </c>
      <c r="S247">
        <v>1977</v>
      </c>
      <c r="T247" t="s">
        <v>50</v>
      </c>
      <c r="U247" t="s">
        <v>51</v>
      </c>
      <c r="V247" t="s">
        <v>106</v>
      </c>
      <c r="W247" t="s">
        <v>55</v>
      </c>
      <c r="X247" t="s">
        <v>70</v>
      </c>
      <c r="Y247" t="s">
        <v>54</v>
      </c>
      <c r="Z247" t="s">
        <v>57</v>
      </c>
      <c r="AA247">
        <v>1069</v>
      </c>
      <c r="AB247" t="str">
        <f t="shared" si="12"/>
        <v>1001-2000</v>
      </c>
      <c r="AC247" t="s">
        <v>55</v>
      </c>
      <c r="AD247" t="s">
        <v>60</v>
      </c>
      <c r="AE247">
        <v>1069</v>
      </c>
      <c r="AF247">
        <f t="shared" si="13"/>
        <v>0.3</v>
      </c>
      <c r="AG247">
        <f t="shared" si="14"/>
        <v>2</v>
      </c>
      <c r="AH247">
        <v>2</v>
      </c>
      <c r="AI247">
        <v>1</v>
      </c>
      <c r="AJ247" t="s">
        <v>55</v>
      </c>
      <c r="AK247" t="str">
        <f t="shared" si="15"/>
        <v>1TA</v>
      </c>
      <c r="AL247">
        <v>4</v>
      </c>
      <c r="AM247">
        <v>1</v>
      </c>
      <c r="AN247" t="s">
        <v>94</v>
      </c>
      <c r="AO247" t="s">
        <v>61</v>
      </c>
      <c r="AP247" t="s">
        <v>62</v>
      </c>
      <c r="AQ247">
        <v>2</v>
      </c>
      <c r="AR247">
        <v>440</v>
      </c>
      <c r="AS247" t="s">
        <v>55</v>
      </c>
      <c r="AT247" t="s">
        <v>60</v>
      </c>
      <c r="AU247">
        <v>0</v>
      </c>
      <c r="AV247">
        <v>55</v>
      </c>
      <c r="AW247">
        <v>0</v>
      </c>
      <c r="AX247">
        <v>165</v>
      </c>
      <c r="AY247">
        <v>0</v>
      </c>
      <c r="AZ247" t="s">
        <v>41</v>
      </c>
      <c r="BA247">
        <v>7</v>
      </c>
      <c r="BB247">
        <v>2010</v>
      </c>
      <c r="BC247" t="s">
        <v>63</v>
      </c>
      <c r="BD247" t="s">
        <v>64</v>
      </c>
      <c r="BE247">
        <v>127500</v>
      </c>
    </row>
    <row r="248" spans="1:57" x14ac:dyDescent="0.3">
      <c r="A248">
        <v>247</v>
      </c>
      <c r="B248">
        <v>190</v>
      </c>
      <c r="C248" t="s">
        <v>222</v>
      </c>
      <c r="D248">
        <v>69</v>
      </c>
      <c r="E248">
        <v>9142</v>
      </c>
      <c r="F248" t="s">
        <v>40</v>
      </c>
      <c r="G248" t="s">
        <v>42</v>
      </c>
      <c r="H248" t="s">
        <v>43</v>
      </c>
      <c r="I248" t="s">
        <v>44</v>
      </c>
      <c r="J248" t="s">
        <v>45</v>
      </c>
      <c r="K248" t="s">
        <v>92</v>
      </c>
      <c r="L248" t="str">
        <f>VLOOKUP($K248,[1]Zipcodes_neighbourhood!$A$2:$C$27,2,FALSE)</f>
        <v>Old Town</v>
      </c>
      <c r="M248">
        <f>VLOOKUP($K248,[1]Zipcodes_neighbourhood!$A$2:$C$27,3,FALSE)</f>
        <v>51351</v>
      </c>
      <c r="N248" t="s">
        <v>47</v>
      </c>
      <c r="O248" t="s">
        <v>96</v>
      </c>
      <c r="P248" t="s">
        <v>49</v>
      </c>
      <c r="Q248">
        <v>6</v>
      </c>
      <c r="R248">
        <v>1910</v>
      </c>
      <c r="S248">
        <v>1950</v>
      </c>
      <c r="T248" t="s">
        <v>50</v>
      </c>
      <c r="U248" t="s">
        <v>51</v>
      </c>
      <c r="V248" t="s">
        <v>127</v>
      </c>
      <c r="W248" t="s">
        <v>55</v>
      </c>
      <c r="X248" t="s">
        <v>88</v>
      </c>
      <c r="Y248" t="s">
        <v>94</v>
      </c>
      <c r="Z248" t="s">
        <v>57</v>
      </c>
      <c r="AA248">
        <v>1020</v>
      </c>
      <c r="AB248" t="str">
        <f t="shared" si="12"/>
        <v>1001-2000</v>
      </c>
      <c r="AC248" t="s">
        <v>54</v>
      </c>
      <c r="AD248" t="s">
        <v>120</v>
      </c>
      <c r="AE248">
        <v>1928</v>
      </c>
      <c r="AF248">
        <f t="shared" si="13"/>
        <v>0</v>
      </c>
      <c r="AG248">
        <f t="shared" si="14"/>
        <v>2</v>
      </c>
      <c r="AH248">
        <v>4</v>
      </c>
      <c r="AI248">
        <v>2</v>
      </c>
      <c r="AJ248" t="s">
        <v>94</v>
      </c>
      <c r="AK248" t="str">
        <f t="shared" si="15"/>
        <v>2Fa</v>
      </c>
      <c r="AL248">
        <v>9</v>
      </c>
      <c r="AM248">
        <v>0</v>
      </c>
      <c r="AN248" t="s">
        <v>41</v>
      </c>
      <c r="AO248" t="s">
        <v>78</v>
      </c>
      <c r="AP248" t="s">
        <v>58</v>
      </c>
      <c r="AQ248">
        <v>1</v>
      </c>
      <c r="AR248">
        <v>440</v>
      </c>
      <c r="AS248" t="s">
        <v>148</v>
      </c>
      <c r="AT248" t="s">
        <v>60</v>
      </c>
      <c r="AU248">
        <v>0</v>
      </c>
      <c r="AV248">
        <v>60</v>
      </c>
      <c r="AW248">
        <v>112</v>
      </c>
      <c r="AX248">
        <v>0</v>
      </c>
      <c r="AY248">
        <v>0</v>
      </c>
      <c r="AZ248" t="s">
        <v>41</v>
      </c>
      <c r="BA248">
        <v>4</v>
      </c>
      <c r="BB248">
        <v>2006</v>
      </c>
      <c r="BC248" t="s">
        <v>63</v>
      </c>
      <c r="BD248" t="s">
        <v>64</v>
      </c>
      <c r="BE248">
        <v>137000</v>
      </c>
    </row>
    <row r="249" spans="1:57" x14ac:dyDescent="0.3">
      <c r="A249">
        <v>127</v>
      </c>
      <c r="B249">
        <v>120</v>
      </c>
      <c r="C249" t="s">
        <v>221</v>
      </c>
      <c r="D249" t="s">
        <v>41</v>
      </c>
      <c r="E249">
        <v>4928</v>
      </c>
      <c r="F249" t="s">
        <v>40</v>
      </c>
      <c r="G249" t="s">
        <v>71</v>
      </c>
      <c r="H249" t="s">
        <v>43</v>
      </c>
      <c r="I249" t="s">
        <v>44</v>
      </c>
      <c r="J249" t="s">
        <v>45</v>
      </c>
      <c r="K249" t="s">
        <v>151</v>
      </c>
      <c r="L249" t="str">
        <f>VLOOKUP($K249,[1]Zipcodes_neighbourhood!$A$2:$C$27,2,FALSE)</f>
        <v>Northpark Villa</v>
      </c>
      <c r="M249">
        <f>VLOOKUP($K249,[1]Zipcodes_neighbourhood!$A$2:$C$27,3,FALSE)</f>
        <v>50131</v>
      </c>
      <c r="N249" t="s">
        <v>47</v>
      </c>
      <c r="O249" t="s">
        <v>122</v>
      </c>
      <c r="P249" t="s">
        <v>68</v>
      </c>
      <c r="Q249">
        <v>6</v>
      </c>
      <c r="R249">
        <v>1976</v>
      </c>
      <c r="S249">
        <v>1976</v>
      </c>
      <c r="T249" t="s">
        <v>50</v>
      </c>
      <c r="U249" t="s">
        <v>51</v>
      </c>
      <c r="V249" t="s">
        <v>106</v>
      </c>
      <c r="W249" t="s">
        <v>55</v>
      </c>
      <c r="X249" t="s">
        <v>70</v>
      </c>
      <c r="Y249" t="s">
        <v>54</v>
      </c>
      <c r="Z249" t="s">
        <v>57</v>
      </c>
      <c r="AA249">
        <v>1078</v>
      </c>
      <c r="AB249" t="str">
        <f t="shared" si="12"/>
        <v>1001-2000</v>
      </c>
      <c r="AC249" t="s">
        <v>55</v>
      </c>
      <c r="AD249" t="s">
        <v>60</v>
      </c>
      <c r="AE249">
        <v>958</v>
      </c>
      <c r="AF249">
        <f t="shared" si="13"/>
        <v>0</v>
      </c>
      <c r="AG249">
        <f t="shared" si="14"/>
        <v>1</v>
      </c>
      <c r="AH249">
        <v>2</v>
      </c>
      <c r="AI249">
        <v>1</v>
      </c>
      <c r="AJ249" t="s">
        <v>55</v>
      </c>
      <c r="AK249" t="str">
        <f t="shared" si="15"/>
        <v>1TA</v>
      </c>
      <c r="AL249">
        <v>5</v>
      </c>
      <c r="AM249">
        <v>1</v>
      </c>
      <c r="AN249" t="s">
        <v>55</v>
      </c>
      <c r="AO249" t="s">
        <v>61</v>
      </c>
      <c r="AP249" t="s">
        <v>62</v>
      </c>
      <c r="AQ249">
        <v>2</v>
      </c>
      <c r="AR249">
        <v>440</v>
      </c>
      <c r="AS249" t="s">
        <v>55</v>
      </c>
      <c r="AT249" t="s">
        <v>60</v>
      </c>
      <c r="AU249">
        <v>0</v>
      </c>
      <c r="AV249">
        <v>205</v>
      </c>
      <c r="AW249">
        <v>0</v>
      </c>
      <c r="AX249">
        <v>0</v>
      </c>
      <c r="AY249">
        <v>0</v>
      </c>
      <c r="AZ249" t="s">
        <v>41</v>
      </c>
      <c r="BA249">
        <v>2</v>
      </c>
      <c r="BB249">
        <v>2007</v>
      </c>
      <c r="BC249" t="s">
        <v>63</v>
      </c>
      <c r="BD249" t="s">
        <v>64</v>
      </c>
      <c r="BE249">
        <v>128000</v>
      </c>
    </row>
    <row r="250" spans="1:57" x14ac:dyDescent="0.3">
      <c r="A250">
        <v>566</v>
      </c>
      <c r="B250">
        <v>70</v>
      </c>
      <c r="C250" t="s">
        <v>221</v>
      </c>
      <c r="D250">
        <v>66</v>
      </c>
      <c r="E250">
        <v>6858</v>
      </c>
      <c r="F250" t="s">
        <v>40</v>
      </c>
      <c r="G250" t="s">
        <v>42</v>
      </c>
      <c r="H250" t="s">
        <v>118</v>
      </c>
      <c r="I250" t="s">
        <v>44</v>
      </c>
      <c r="J250" t="s">
        <v>73</v>
      </c>
      <c r="K250" t="s">
        <v>164</v>
      </c>
      <c r="L250" t="str">
        <f>VLOOKUP($K250,[1]Zipcodes_neighbourhood!$A$2:$C$27,2,FALSE)</f>
        <v>South&amp;West of Iowa State University</v>
      </c>
      <c r="M250">
        <f>VLOOKUP($K250,[1]Zipcodes_neighbourhood!$A$2:$C$27,3,FALSE)</f>
        <v>50011</v>
      </c>
      <c r="N250" t="s">
        <v>47</v>
      </c>
      <c r="O250" t="s">
        <v>48</v>
      </c>
      <c r="P250" t="s">
        <v>49</v>
      </c>
      <c r="Q250">
        <v>6</v>
      </c>
      <c r="R250">
        <v>1915</v>
      </c>
      <c r="S250">
        <v>1950</v>
      </c>
      <c r="T250" t="s">
        <v>50</v>
      </c>
      <c r="U250" t="s">
        <v>51</v>
      </c>
      <c r="V250" t="s">
        <v>75</v>
      </c>
      <c r="W250" t="s">
        <v>55</v>
      </c>
      <c r="X250" t="s">
        <v>56</v>
      </c>
      <c r="Y250" t="s">
        <v>54</v>
      </c>
      <c r="Z250" t="s">
        <v>57</v>
      </c>
      <c r="AA250">
        <v>806</v>
      </c>
      <c r="AB250" t="str">
        <f t="shared" si="12"/>
        <v>0-1000</v>
      </c>
      <c r="AC250" t="s">
        <v>55</v>
      </c>
      <c r="AD250" t="s">
        <v>120</v>
      </c>
      <c r="AE250">
        <v>1647</v>
      </c>
      <c r="AF250">
        <f t="shared" si="13"/>
        <v>0</v>
      </c>
      <c r="AG250">
        <f t="shared" si="14"/>
        <v>2.2999999999999998</v>
      </c>
      <c r="AH250">
        <v>4</v>
      </c>
      <c r="AI250">
        <v>1</v>
      </c>
      <c r="AJ250" t="s">
        <v>94</v>
      </c>
      <c r="AK250" t="str">
        <f t="shared" si="15"/>
        <v>1Fa</v>
      </c>
      <c r="AL250">
        <v>6</v>
      </c>
      <c r="AM250">
        <v>0</v>
      </c>
      <c r="AN250" t="s">
        <v>41</v>
      </c>
      <c r="AO250" t="s">
        <v>78</v>
      </c>
      <c r="AP250" t="s">
        <v>58</v>
      </c>
      <c r="AQ250">
        <v>1</v>
      </c>
      <c r="AR250">
        <v>216</v>
      </c>
      <c r="AS250" t="s">
        <v>55</v>
      </c>
      <c r="AT250" t="s">
        <v>60</v>
      </c>
      <c r="AU250">
        <v>0</v>
      </c>
      <c r="AV250">
        <v>66</v>
      </c>
      <c r="AW250">
        <v>136</v>
      </c>
      <c r="AX250">
        <v>0</v>
      </c>
      <c r="AY250">
        <v>0</v>
      </c>
      <c r="AZ250" t="s">
        <v>41</v>
      </c>
      <c r="BA250">
        <v>5</v>
      </c>
      <c r="BB250">
        <v>2010</v>
      </c>
      <c r="BC250" t="s">
        <v>63</v>
      </c>
      <c r="BD250" t="s">
        <v>64</v>
      </c>
      <c r="BE250">
        <v>128000</v>
      </c>
    </row>
    <row r="251" spans="1:57" x14ac:dyDescent="0.3">
      <c r="A251">
        <v>836</v>
      </c>
      <c r="B251">
        <v>20</v>
      </c>
      <c r="C251" t="s">
        <v>221</v>
      </c>
      <c r="D251">
        <v>60</v>
      </c>
      <c r="E251">
        <v>9600</v>
      </c>
      <c r="F251" t="s">
        <v>40</v>
      </c>
      <c r="G251" t="s">
        <v>42</v>
      </c>
      <c r="H251" t="s">
        <v>43</v>
      </c>
      <c r="I251" t="s">
        <v>44</v>
      </c>
      <c r="J251" t="s">
        <v>45</v>
      </c>
      <c r="K251" t="s">
        <v>98</v>
      </c>
      <c r="L251" t="str">
        <f>VLOOKUP($K251,[1]Zipcodes_neighbourhood!$A$2:$C$27,2,FALSE)</f>
        <v>Sawyer</v>
      </c>
      <c r="M251">
        <f>VLOOKUP($K251,[1]Zipcodes_neighbourhood!$A$2:$C$27,3,FALSE)</f>
        <v>52627</v>
      </c>
      <c r="N251" t="s">
        <v>47</v>
      </c>
      <c r="O251" t="s">
        <v>48</v>
      </c>
      <c r="P251" t="s">
        <v>68</v>
      </c>
      <c r="Q251">
        <v>4</v>
      </c>
      <c r="R251">
        <v>1950</v>
      </c>
      <c r="S251">
        <v>1995</v>
      </c>
      <c r="T251" t="s">
        <v>50</v>
      </c>
      <c r="U251" t="s">
        <v>51</v>
      </c>
      <c r="V251" t="s">
        <v>91</v>
      </c>
      <c r="W251" t="s">
        <v>55</v>
      </c>
      <c r="X251" t="s">
        <v>70</v>
      </c>
      <c r="Y251" t="s">
        <v>54</v>
      </c>
      <c r="Z251" t="s">
        <v>57</v>
      </c>
      <c r="AA251">
        <v>1067</v>
      </c>
      <c r="AB251" t="str">
        <f t="shared" si="12"/>
        <v>1001-2000</v>
      </c>
      <c r="AC251" t="s">
        <v>55</v>
      </c>
      <c r="AD251" t="s">
        <v>60</v>
      </c>
      <c r="AE251">
        <v>1067</v>
      </c>
      <c r="AF251">
        <f t="shared" si="13"/>
        <v>0.3</v>
      </c>
      <c r="AG251">
        <f t="shared" si="14"/>
        <v>2</v>
      </c>
      <c r="AH251">
        <v>2</v>
      </c>
      <c r="AI251">
        <v>1</v>
      </c>
      <c r="AJ251" t="s">
        <v>54</v>
      </c>
      <c r="AK251" t="str">
        <f t="shared" si="15"/>
        <v>1Gd</v>
      </c>
      <c r="AL251">
        <v>4</v>
      </c>
      <c r="AM251">
        <v>0</v>
      </c>
      <c r="AN251" t="s">
        <v>41</v>
      </c>
      <c r="AO251" t="s">
        <v>61</v>
      </c>
      <c r="AP251" t="s">
        <v>58</v>
      </c>
      <c r="AQ251">
        <v>2</v>
      </c>
      <c r="AR251">
        <v>436</v>
      </c>
      <c r="AS251" t="s">
        <v>55</v>
      </c>
      <c r="AT251" t="s">
        <v>60</v>
      </c>
      <c r="AU251">
        <v>290</v>
      </c>
      <c r="AV251">
        <v>0</v>
      </c>
      <c r="AW251">
        <v>0</v>
      </c>
      <c r="AX251">
        <v>0</v>
      </c>
      <c r="AY251">
        <v>0</v>
      </c>
      <c r="AZ251" t="s">
        <v>41</v>
      </c>
      <c r="BA251">
        <v>2</v>
      </c>
      <c r="BB251">
        <v>2010</v>
      </c>
      <c r="BC251" t="s">
        <v>63</v>
      </c>
      <c r="BD251" t="s">
        <v>64</v>
      </c>
      <c r="BE251">
        <v>128000</v>
      </c>
    </row>
    <row r="252" spans="1:57" x14ac:dyDescent="0.3">
      <c r="A252">
        <v>906</v>
      </c>
      <c r="B252">
        <v>20</v>
      </c>
      <c r="C252" t="s">
        <v>221</v>
      </c>
      <c r="D252">
        <v>80</v>
      </c>
      <c r="E252">
        <v>9920</v>
      </c>
      <c r="F252" t="s">
        <v>40</v>
      </c>
      <c r="G252" t="s">
        <v>42</v>
      </c>
      <c r="H252" t="s">
        <v>43</v>
      </c>
      <c r="I252" t="s">
        <v>44</v>
      </c>
      <c r="J252" t="s">
        <v>45</v>
      </c>
      <c r="K252" t="s">
        <v>107</v>
      </c>
      <c r="L252" t="str">
        <f>VLOOKUP($K252,[1]Zipcodes_neighbourhood!$A$2:$C$27,2,FALSE)</f>
        <v>NorthAmes</v>
      </c>
      <c r="M252">
        <f>VLOOKUP($K252,[1]Zipcodes_neighbourhood!$A$2:$C$27,3,FALSE)</f>
        <v>50010</v>
      </c>
      <c r="N252" t="s">
        <v>47</v>
      </c>
      <c r="O252" t="s">
        <v>48</v>
      </c>
      <c r="P252" t="s">
        <v>68</v>
      </c>
      <c r="Q252">
        <v>5</v>
      </c>
      <c r="R252">
        <v>1954</v>
      </c>
      <c r="S252">
        <v>1954</v>
      </c>
      <c r="T252" t="s">
        <v>50</v>
      </c>
      <c r="U252" t="s">
        <v>51</v>
      </c>
      <c r="V252" t="s">
        <v>91</v>
      </c>
      <c r="W252" t="s">
        <v>55</v>
      </c>
      <c r="X252" t="s">
        <v>70</v>
      </c>
      <c r="Y252" t="s">
        <v>55</v>
      </c>
      <c r="Z252" t="s">
        <v>57</v>
      </c>
      <c r="AA252">
        <v>1056</v>
      </c>
      <c r="AB252" t="str">
        <f t="shared" si="12"/>
        <v>1001-2000</v>
      </c>
      <c r="AC252" t="s">
        <v>55</v>
      </c>
      <c r="AD252" t="s">
        <v>60</v>
      </c>
      <c r="AE252">
        <v>1063</v>
      </c>
      <c r="AF252">
        <f t="shared" si="13"/>
        <v>0</v>
      </c>
      <c r="AG252">
        <f t="shared" si="14"/>
        <v>1</v>
      </c>
      <c r="AH252">
        <v>3</v>
      </c>
      <c r="AI252">
        <v>1</v>
      </c>
      <c r="AJ252" t="s">
        <v>55</v>
      </c>
      <c r="AK252" t="str">
        <f t="shared" si="15"/>
        <v>1TA</v>
      </c>
      <c r="AL252">
        <v>6</v>
      </c>
      <c r="AM252">
        <v>0</v>
      </c>
      <c r="AN252" t="s">
        <v>41</v>
      </c>
      <c r="AO252" t="s">
        <v>61</v>
      </c>
      <c r="AP252" t="s">
        <v>62</v>
      </c>
      <c r="AQ252">
        <v>1</v>
      </c>
      <c r="AR252">
        <v>280</v>
      </c>
      <c r="AS252" t="s">
        <v>55</v>
      </c>
      <c r="AT252" t="s">
        <v>60</v>
      </c>
      <c r="AU252">
        <v>0</v>
      </c>
      <c r="AV252">
        <v>0</v>
      </c>
      <c r="AW252">
        <v>164</v>
      </c>
      <c r="AX252">
        <v>0</v>
      </c>
      <c r="AY252">
        <v>0</v>
      </c>
      <c r="AZ252" t="s">
        <v>85</v>
      </c>
      <c r="BA252">
        <v>2</v>
      </c>
      <c r="BB252">
        <v>2010</v>
      </c>
      <c r="BC252" t="s">
        <v>63</v>
      </c>
      <c r="BD252" t="s">
        <v>64</v>
      </c>
      <c r="BE252">
        <v>128000</v>
      </c>
    </row>
    <row r="253" spans="1:57" x14ac:dyDescent="0.3">
      <c r="A253">
        <v>252</v>
      </c>
      <c r="B253">
        <v>120</v>
      </c>
      <c r="C253" t="s">
        <v>222</v>
      </c>
      <c r="D253">
        <v>44</v>
      </c>
      <c r="E253">
        <v>4750</v>
      </c>
      <c r="F253" t="s">
        <v>40</v>
      </c>
      <c r="G253" t="s">
        <v>71</v>
      </c>
      <c r="H253" t="s">
        <v>137</v>
      </c>
      <c r="I253" t="s">
        <v>44</v>
      </c>
      <c r="J253" t="s">
        <v>45</v>
      </c>
      <c r="K253" t="s">
        <v>74</v>
      </c>
      <c r="L253" t="str">
        <f>VLOOKUP($K253,[1]Zipcodes_neighbourhood!$A$2:$C$27,2,FALSE)</f>
        <v>Crawford</v>
      </c>
      <c r="M253">
        <f>VLOOKUP($K253,[1]Zipcodes_neighbourhood!$A$2:$C$27,3,FALSE)</f>
        <v>52621</v>
      </c>
      <c r="N253" t="s">
        <v>47</v>
      </c>
      <c r="O253" t="s">
        <v>122</v>
      </c>
      <c r="P253" t="s">
        <v>68</v>
      </c>
      <c r="Q253">
        <v>8</v>
      </c>
      <c r="R253">
        <v>2006</v>
      </c>
      <c r="S253">
        <v>2007</v>
      </c>
      <c r="T253" t="s">
        <v>99</v>
      </c>
      <c r="U253" t="s">
        <v>51</v>
      </c>
      <c r="V253" t="s">
        <v>52</v>
      </c>
      <c r="W253" t="s">
        <v>54</v>
      </c>
      <c r="X253" t="s">
        <v>56</v>
      </c>
      <c r="Y253" t="s">
        <v>54</v>
      </c>
      <c r="Z253" t="s">
        <v>54</v>
      </c>
      <c r="AA253">
        <v>1573</v>
      </c>
      <c r="AB253" t="str">
        <f t="shared" si="12"/>
        <v>1001-2000</v>
      </c>
      <c r="AC253" t="s">
        <v>59</v>
      </c>
      <c r="AD253" t="s">
        <v>60</v>
      </c>
      <c r="AE253">
        <v>1625</v>
      </c>
      <c r="AF253">
        <f t="shared" si="13"/>
        <v>1.3</v>
      </c>
      <c r="AG253">
        <f t="shared" si="14"/>
        <v>2</v>
      </c>
      <c r="AH253">
        <v>2</v>
      </c>
      <c r="AI253">
        <v>1</v>
      </c>
      <c r="AJ253" t="s">
        <v>54</v>
      </c>
      <c r="AK253" t="str">
        <f t="shared" si="15"/>
        <v>1Gd</v>
      </c>
      <c r="AL253">
        <v>5</v>
      </c>
      <c r="AM253">
        <v>1</v>
      </c>
      <c r="AN253" t="s">
        <v>54</v>
      </c>
      <c r="AO253" t="s">
        <v>61</v>
      </c>
      <c r="AP253" t="s">
        <v>102</v>
      </c>
      <c r="AQ253">
        <v>2</v>
      </c>
      <c r="AR253">
        <v>538</v>
      </c>
      <c r="AS253" t="s">
        <v>55</v>
      </c>
      <c r="AT253" t="s">
        <v>60</v>
      </c>
      <c r="AU253">
        <v>123</v>
      </c>
      <c r="AV253">
        <v>0</v>
      </c>
      <c r="AW253">
        <v>0</v>
      </c>
      <c r="AX253">
        <v>153</v>
      </c>
      <c r="AY253">
        <v>0</v>
      </c>
      <c r="AZ253" t="s">
        <v>41</v>
      </c>
      <c r="BA253">
        <v>12</v>
      </c>
      <c r="BB253">
        <v>2007</v>
      </c>
      <c r="BC253" t="s">
        <v>63</v>
      </c>
      <c r="BD253" t="s">
        <v>154</v>
      </c>
      <c r="BE253">
        <v>235000</v>
      </c>
    </row>
    <row r="254" spans="1:57" x14ac:dyDescent="0.3">
      <c r="A254">
        <v>234</v>
      </c>
      <c r="B254">
        <v>20</v>
      </c>
      <c r="C254" t="s">
        <v>221</v>
      </c>
      <c r="D254">
        <v>75</v>
      </c>
      <c r="E254">
        <v>10650</v>
      </c>
      <c r="F254" t="s">
        <v>40</v>
      </c>
      <c r="G254" t="s">
        <v>42</v>
      </c>
      <c r="H254" t="s">
        <v>43</v>
      </c>
      <c r="I254" t="s">
        <v>44</v>
      </c>
      <c r="J254" t="s">
        <v>73</v>
      </c>
      <c r="K254" t="s">
        <v>46</v>
      </c>
      <c r="L254" t="str">
        <f>VLOOKUP($K254,[1]Zipcodes_neighbourhood!$A$2:$C$27,2,FALSE)</f>
        <v>College creek</v>
      </c>
      <c r="M254">
        <f>VLOOKUP($K254,[1]Zipcodes_neighbourhood!$A$2:$C$27,3,FALSE)</f>
        <v>50014</v>
      </c>
      <c r="N254" t="s">
        <v>47</v>
      </c>
      <c r="O254" t="s">
        <v>48</v>
      </c>
      <c r="P254" t="s">
        <v>68</v>
      </c>
      <c r="Q254">
        <v>5</v>
      </c>
      <c r="R254">
        <v>1976</v>
      </c>
      <c r="S254">
        <v>1976</v>
      </c>
      <c r="T254" t="s">
        <v>50</v>
      </c>
      <c r="U254" t="s">
        <v>51</v>
      </c>
      <c r="V254" t="s">
        <v>91</v>
      </c>
      <c r="W254" t="s">
        <v>55</v>
      </c>
      <c r="X254" t="s">
        <v>70</v>
      </c>
      <c r="Y254" t="s">
        <v>55</v>
      </c>
      <c r="Z254" t="s">
        <v>81</v>
      </c>
      <c r="AA254">
        <v>894</v>
      </c>
      <c r="AB254" t="str">
        <f t="shared" si="12"/>
        <v>0-1000</v>
      </c>
      <c r="AC254" t="s">
        <v>55</v>
      </c>
      <c r="AD254" t="s">
        <v>60</v>
      </c>
      <c r="AE254">
        <v>894</v>
      </c>
      <c r="AF254">
        <f t="shared" si="13"/>
        <v>0</v>
      </c>
      <c r="AG254">
        <f t="shared" si="14"/>
        <v>2.2999999999999998</v>
      </c>
      <c r="AH254">
        <v>3</v>
      </c>
      <c r="AI254">
        <v>1</v>
      </c>
      <c r="AJ254" t="s">
        <v>55</v>
      </c>
      <c r="AK254" t="str">
        <f t="shared" si="15"/>
        <v>1TA</v>
      </c>
      <c r="AL254">
        <v>5</v>
      </c>
      <c r="AM254">
        <v>0</v>
      </c>
      <c r="AN254" t="s">
        <v>41</v>
      </c>
      <c r="AO254" t="s">
        <v>61</v>
      </c>
      <c r="AP254" t="s">
        <v>58</v>
      </c>
      <c r="AQ254">
        <v>1</v>
      </c>
      <c r="AR254">
        <v>308</v>
      </c>
      <c r="AS254" t="s">
        <v>55</v>
      </c>
      <c r="AT254" t="s">
        <v>60</v>
      </c>
      <c r="AU254">
        <v>365</v>
      </c>
      <c r="AV254">
        <v>0</v>
      </c>
      <c r="AW254">
        <v>0</v>
      </c>
      <c r="AX254">
        <v>0</v>
      </c>
      <c r="AY254">
        <v>0</v>
      </c>
      <c r="AZ254" t="s">
        <v>85</v>
      </c>
      <c r="BA254">
        <v>2</v>
      </c>
      <c r="BB254">
        <v>2010</v>
      </c>
      <c r="BC254" t="s">
        <v>63</v>
      </c>
      <c r="BD254" t="s">
        <v>64</v>
      </c>
      <c r="BE254">
        <v>128200</v>
      </c>
    </row>
    <row r="255" spans="1:57" x14ac:dyDescent="0.3">
      <c r="A255">
        <v>680</v>
      </c>
      <c r="B255">
        <v>20</v>
      </c>
      <c r="C255" t="s">
        <v>221</v>
      </c>
      <c r="D255" t="s">
        <v>41</v>
      </c>
      <c r="E255">
        <v>9945</v>
      </c>
      <c r="F255" t="s">
        <v>40</v>
      </c>
      <c r="G255" t="s">
        <v>71</v>
      </c>
      <c r="H255" t="s">
        <v>43</v>
      </c>
      <c r="I255" t="s">
        <v>44</v>
      </c>
      <c r="J255" t="s">
        <v>45</v>
      </c>
      <c r="K255" t="s">
        <v>98</v>
      </c>
      <c r="L255" t="str">
        <f>VLOOKUP($K255,[1]Zipcodes_neighbourhood!$A$2:$C$27,2,FALSE)</f>
        <v>Sawyer</v>
      </c>
      <c r="M255">
        <f>VLOOKUP($K255,[1]Zipcodes_neighbourhood!$A$2:$C$27,3,FALSE)</f>
        <v>52627</v>
      </c>
      <c r="N255" t="s">
        <v>47</v>
      </c>
      <c r="O255" t="s">
        <v>48</v>
      </c>
      <c r="P255" t="s">
        <v>68</v>
      </c>
      <c r="Q255">
        <v>5</v>
      </c>
      <c r="R255">
        <v>1961</v>
      </c>
      <c r="S255">
        <v>1961</v>
      </c>
      <c r="T255" t="s">
        <v>99</v>
      </c>
      <c r="U255" t="s">
        <v>51</v>
      </c>
      <c r="V255" t="s">
        <v>75</v>
      </c>
      <c r="W255" t="s">
        <v>55</v>
      </c>
      <c r="X255" t="s">
        <v>70</v>
      </c>
      <c r="Y255" t="s">
        <v>55</v>
      </c>
      <c r="Z255" t="s">
        <v>57</v>
      </c>
      <c r="AA255">
        <v>988</v>
      </c>
      <c r="AB255" t="str">
        <f t="shared" si="12"/>
        <v>0-1000</v>
      </c>
      <c r="AC255" t="s">
        <v>55</v>
      </c>
      <c r="AD255" t="s">
        <v>60</v>
      </c>
      <c r="AE255">
        <v>988</v>
      </c>
      <c r="AF255">
        <f t="shared" si="13"/>
        <v>0.3</v>
      </c>
      <c r="AG255">
        <f t="shared" si="14"/>
        <v>2</v>
      </c>
      <c r="AH255">
        <v>3</v>
      </c>
      <c r="AI255">
        <v>1</v>
      </c>
      <c r="AJ255" t="s">
        <v>55</v>
      </c>
      <c r="AK255" t="str">
        <f t="shared" si="15"/>
        <v>1TA</v>
      </c>
      <c r="AL255">
        <v>5</v>
      </c>
      <c r="AM255">
        <v>0</v>
      </c>
      <c r="AN255" t="s">
        <v>41</v>
      </c>
      <c r="AO255" t="s">
        <v>78</v>
      </c>
      <c r="AP255" t="s">
        <v>58</v>
      </c>
      <c r="AQ255">
        <v>2</v>
      </c>
      <c r="AR255">
        <v>572</v>
      </c>
      <c r="AS255" t="s">
        <v>55</v>
      </c>
      <c r="AT255" t="s">
        <v>60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41</v>
      </c>
      <c r="BA255">
        <v>10</v>
      </c>
      <c r="BB255">
        <v>2007</v>
      </c>
      <c r="BC255" t="s">
        <v>63</v>
      </c>
      <c r="BD255" t="s">
        <v>64</v>
      </c>
      <c r="BE255">
        <v>128500</v>
      </c>
    </row>
    <row r="256" spans="1:57" x14ac:dyDescent="0.3">
      <c r="A256">
        <v>720</v>
      </c>
      <c r="B256">
        <v>20</v>
      </c>
      <c r="C256" t="s">
        <v>221</v>
      </c>
      <c r="D256">
        <v>69</v>
      </c>
      <c r="E256">
        <v>9920</v>
      </c>
      <c r="F256" t="s">
        <v>40</v>
      </c>
      <c r="G256" t="s">
        <v>71</v>
      </c>
      <c r="H256" t="s">
        <v>43</v>
      </c>
      <c r="I256" t="s">
        <v>44</v>
      </c>
      <c r="J256" t="s">
        <v>45</v>
      </c>
      <c r="K256" t="s">
        <v>46</v>
      </c>
      <c r="L256" t="str">
        <f>VLOOKUP($K256,[1]Zipcodes_neighbourhood!$A$2:$C$27,2,FALSE)</f>
        <v>College creek</v>
      </c>
      <c r="M256">
        <f>VLOOKUP($K256,[1]Zipcodes_neighbourhood!$A$2:$C$27,3,FALSE)</f>
        <v>50014</v>
      </c>
      <c r="N256" t="s">
        <v>47</v>
      </c>
      <c r="O256" t="s">
        <v>48</v>
      </c>
      <c r="P256" t="s">
        <v>68</v>
      </c>
      <c r="Q256">
        <v>5</v>
      </c>
      <c r="R256">
        <v>1969</v>
      </c>
      <c r="S256">
        <v>1969</v>
      </c>
      <c r="T256" t="s">
        <v>50</v>
      </c>
      <c r="U256" t="s">
        <v>51</v>
      </c>
      <c r="V256" t="s">
        <v>106</v>
      </c>
      <c r="W256" t="s">
        <v>55</v>
      </c>
      <c r="X256" t="s">
        <v>70</v>
      </c>
      <c r="Y256" t="s">
        <v>54</v>
      </c>
      <c r="Z256" t="s">
        <v>54</v>
      </c>
      <c r="AA256">
        <v>971</v>
      </c>
      <c r="AB256" t="str">
        <f t="shared" si="12"/>
        <v>0-1000</v>
      </c>
      <c r="AC256" t="s">
        <v>55</v>
      </c>
      <c r="AD256" t="s">
        <v>60</v>
      </c>
      <c r="AE256">
        <v>971</v>
      </c>
      <c r="AF256">
        <f t="shared" si="13"/>
        <v>1</v>
      </c>
      <c r="AG256">
        <f t="shared" si="14"/>
        <v>1</v>
      </c>
      <c r="AH256">
        <v>3</v>
      </c>
      <c r="AI256">
        <v>1</v>
      </c>
      <c r="AJ256" t="s">
        <v>55</v>
      </c>
      <c r="AK256" t="str">
        <f t="shared" si="15"/>
        <v>1TA</v>
      </c>
      <c r="AL256">
        <v>5</v>
      </c>
      <c r="AM256">
        <v>1</v>
      </c>
      <c r="AN256" t="s">
        <v>148</v>
      </c>
      <c r="AO256" t="s">
        <v>61</v>
      </c>
      <c r="AP256" t="s">
        <v>58</v>
      </c>
      <c r="AQ256">
        <v>1</v>
      </c>
      <c r="AR256">
        <v>300</v>
      </c>
      <c r="AS256" t="s">
        <v>55</v>
      </c>
      <c r="AT256" t="s">
        <v>60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41</v>
      </c>
      <c r="BA256">
        <v>5</v>
      </c>
      <c r="BB256">
        <v>2006</v>
      </c>
      <c r="BC256" t="s">
        <v>63</v>
      </c>
      <c r="BD256" t="s">
        <v>64</v>
      </c>
      <c r="BE256">
        <v>128500</v>
      </c>
    </row>
    <row r="257" spans="1:57" x14ac:dyDescent="0.3">
      <c r="A257">
        <v>1340</v>
      </c>
      <c r="B257">
        <v>20</v>
      </c>
      <c r="C257" t="s">
        <v>221</v>
      </c>
      <c r="D257">
        <v>120</v>
      </c>
      <c r="E257">
        <v>9560</v>
      </c>
      <c r="F257" t="s">
        <v>40</v>
      </c>
      <c r="G257" t="s">
        <v>71</v>
      </c>
      <c r="H257" t="s">
        <v>43</v>
      </c>
      <c r="I257" t="s">
        <v>44</v>
      </c>
      <c r="J257" t="s">
        <v>73</v>
      </c>
      <c r="K257" t="s">
        <v>46</v>
      </c>
      <c r="L257" t="str">
        <f>VLOOKUP($K257,[1]Zipcodes_neighbourhood!$A$2:$C$27,2,FALSE)</f>
        <v>College creek</v>
      </c>
      <c r="M257">
        <f>VLOOKUP($K257,[1]Zipcodes_neighbourhood!$A$2:$C$27,3,FALSE)</f>
        <v>50014</v>
      </c>
      <c r="N257" t="s">
        <v>47</v>
      </c>
      <c r="O257" t="s">
        <v>48</v>
      </c>
      <c r="P257" t="s">
        <v>68</v>
      </c>
      <c r="Q257">
        <v>5</v>
      </c>
      <c r="R257">
        <v>1972</v>
      </c>
      <c r="S257">
        <v>1972</v>
      </c>
      <c r="T257" t="s">
        <v>99</v>
      </c>
      <c r="U257" t="s">
        <v>51</v>
      </c>
      <c r="V257" t="s">
        <v>69</v>
      </c>
      <c r="W257" t="s">
        <v>55</v>
      </c>
      <c r="X257" t="s">
        <v>70</v>
      </c>
      <c r="Y257" t="s">
        <v>55</v>
      </c>
      <c r="Z257" t="s">
        <v>72</v>
      </c>
      <c r="AA257">
        <v>864</v>
      </c>
      <c r="AB257" t="str">
        <f t="shared" si="12"/>
        <v>0-1000</v>
      </c>
      <c r="AC257" t="s">
        <v>59</v>
      </c>
      <c r="AD257" t="s">
        <v>60</v>
      </c>
      <c r="AE257">
        <v>864</v>
      </c>
      <c r="AF257">
        <f t="shared" si="13"/>
        <v>0</v>
      </c>
      <c r="AG257">
        <f t="shared" si="14"/>
        <v>2.2999999999999998</v>
      </c>
      <c r="AH257">
        <v>3</v>
      </c>
      <c r="AI257">
        <v>1</v>
      </c>
      <c r="AJ257" t="s">
        <v>55</v>
      </c>
      <c r="AK257" t="str">
        <f t="shared" si="15"/>
        <v>1TA</v>
      </c>
      <c r="AL257">
        <v>5</v>
      </c>
      <c r="AM257">
        <v>0</v>
      </c>
      <c r="AN257" t="s">
        <v>41</v>
      </c>
      <c r="AO257" t="s">
        <v>61</v>
      </c>
      <c r="AP257" t="s">
        <v>62</v>
      </c>
      <c r="AQ257">
        <v>1</v>
      </c>
      <c r="AR257">
        <v>288</v>
      </c>
      <c r="AS257" t="s">
        <v>55</v>
      </c>
      <c r="AT257" t="s">
        <v>60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41</v>
      </c>
      <c r="BA257">
        <v>6</v>
      </c>
      <c r="BB257">
        <v>2006</v>
      </c>
      <c r="BC257" t="s">
        <v>63</v>
      </c>
      <c r="BD257" t="s">
        <v>64</v>
      </c>
      <c r="BE257">
        <v>128500</v>
      </c>
    </row>
    <row r="258" spans="1:57" x14ac:dyDescent="0.3">
      <c r="A258">
        <v>286</v>
      </c>
      <c r="B258">
        <v>160</v>
      </c>
      <c r="C258" t="s">
        <v>224</v>
      </c>
      <c r="D258">
        <v>35</v>
      </c>
      <c r="E258">
        <v>4251</v>
      </c>
      <c r="F258" t="s">
        <v>40</v>
      </c>
      <c r="G258" t="s">
        <v>71</v>
      </c>
      <c r="H258" t="s">
        <v>43</v>
      </c>
      <c r="I258" t="s">
        <v>44</v>
      </c>
      <c r="J258" t="s">
        <v>45</v>
      </c>
      <c r="K258" t="s">
        <v>87</v>
      </c>
      <c r="L258" t="str">
        <f>VLOOKUP($K258,[1]Zipcodes_neighbourhood!$A$2:$C$27,2,FALSE)</f>
        <v>Somerset</v>
      </c>
      <c r="M258">
        <f>VLOOKUP($K258,[1]Zipcodes_neighbourhood!$A$2:$C$27,3,FALSE)</f>
        <v>50010</v>
      </c>
      <c r="N258" t="s">
        <v>47</v>
      </c>
      <c r="O258" t="s">
        <v>122</v>
      </c>
      <c r="P258" t="s">
        <v>49</v>
      </c>
      <c r="Q258">
        <v>7</v>
      </c>
      <c r="R258">
        <v>2006</v>
      </c>
      <c r="S258">
        <v>2007</v>
      </c>
      <c r="T258" t="s">
        <v>50</v>
      </c>
      <c r="U258" t="s">
        <v>51</v>
      </c>
      <c r="V258" t="s">
        <v>69</v>
      </c>
      <c r="W258" t="s">
        <v>54</v>
      </c>
      <c r="X258" t="s">
        <v>56</v>
      </c>
      <c r="Y258" t="s">
        <v>54</v>
      </c>
      <c r="Z258" t="s">
        <v>57</v>
      </c>
      <c r="AA258">
        <v>625</v>
      </c>
      <c r="AB258" t="str">
        <f t="shared" ref="AB258:AB321" si="16">IF(AA258&lt;1001,"0-1000",IF(AA258&lt;2001,"1001-2000",IF(AA258&lt;3001,"3001-4000",IF(AA258&lt;4001,"4001-5000",IF(AA258&lt;5001,"4001-5000",IF(AA258&gt;5000,"&gt;5000"))))))</f>
        <v>0-1000</v>
      </c>
      <c r="AC258" t="s">
        <v>59</v>
      </c>
      <c r="AD258" t="s">
        <v>60</v>
      </c>
      <c r="AE258">
        <v>1250</v>
      </c>
      <c r="AF258">
        <f t="shared" ref="AF258:AF321" si="17">bfb+bhb</f>
        <v>0</v>
      </c>
      <c r="AG258">
        <f t="shared" ref="AG258:AG321" si="18">fb+hb</f>
        <v>2.2999999999999998</v>
      </c>
      <c r="AH258">
        <v>2</v>
      </c>
      <c r="AI258">
        <v>1</v>
      </c>
      <c r="AJ258" t="s">
        <v>54</v>
      </c>
      <c r="AK258" t="str">
        <f t="shared" ref="AK258:AK321" si="19">CONCATENATE(KitchenAbvGr,KitchenQuality)</f>
        <v>1Gd</v>
      </c>
      <c r="AL258">
        <v>5</v>
      </c>
      <c r="AM258">
        <v>0</v>
      </c>
      <c r="AN258" t="s">
        <v>41</v>
      </c>
      <c r="AO258" t="s">
        <v>78</v>
      </c>
      <c r="AP258" t="s">
        <v>62</v>
      </c>
      <c r="AQ258">
        <v>2</v>
      </c>
      <c r="AR258">
        <v>528</v>
      </c>
      <c r="AS258" t="s">
        <v>55</v>
      </c>
      <c r="AT258" t="s">
        <v>60</v>
      </c>
      <c r="AU258">
        <v>0</v>
      </c>
      <c r="AV258">
        <v>54</v>
      </c>
      <c r="AW258">
        <v>0</v>
      </c>
      <c r="AX258">
        <v>0</v>
      </c>
      <c r="AY258">
        <v>0</v>
      </c>
      <c r="AZ258" t="s">
        <v>41</v>
      </c>
      <c r="BA258">
        <v>6</v>
      </c>
      <c r="BB258">
        <v>2007</v>
      </c>
      <c r="BC258" t="s">
        <v>103</v>
      </c>
      <c r="BD258" t="s">
        <v>104</v>
      </c>
      <c r="BE258">
        <v>164700</v>
      </c>
    </row>
    <row r="259" spans="1:57" x14ac:dyDescent="0.3">
      <c r="A259">
        <v>1262</v>
      </c>
      <c r="B259">
        <v>20</v>
      </c>
      <c r="C259" t="s">
        <v>221</v>
      </c>
      <c r="D259">
        <v>80</v>
      </c>
      <c r="E259">
        <v>9600</v>
      </c>
      <c r="F259" t="s">
        <v>40</v>
      </c>
      <c r="G259" t="s">
        <v>42</v>
      </c>
      <c r="H259" t="s">
        <v>43</v>
      </c>
      <c r="I259" t="s">
        <v>44</v>
      </c>
      <c r="J259" t="s">
        <v>45</v>
      </c>
      <c r="K259" t="s">
        <v>107</v>
      </c>
      <c r="L259" t="str">
        <f>VLOOKUP($K259,[1]Zipcodes_neighbourhood!$A$2:$C$27,2,FALSE)</f>
        <v>NorthAmes</v>
      </c>
      <c r="M259">
        <f>VLOOKUP($K259,[1]Zipcodes_neighbourhood!$A$2:$C$27,3,FALSE)</f>
        <v>50010</v>
      </c>
      <c r="N259" t="s">
        <v>47</v>
      </c>
      <c r="O259" t="s">
        <v>48</v>
      </c>
      <c r="P259" t="s">
        <v>68</v>
      </c>
      <c r="Q259">
        <v>5</v>
      </c>
      <c r="R259">
        <v>1956</v>
      </c>
      <c r="S259">
        <v>1956</v>
      </c>
      <c r="T259" t="s">
        <v>99</v>
      </c>
      <c r="U259" t="s">
        <v>51</v>
      </c>
      <c r="V259" t="s">
        <v>69</v>
      </c>
      <c r="W259" t="s">
        <v>55</v>
      </c>
      <c r="X259" t="s">
        <v>70</v>
      </c>
      <c r="Y259" t="s">
        <v>55</v>
      </c>
      <c r="Z259" t="s">
        <v>57</v>
      </c>
      <c r="AA259">
        <v>1050</v>
      </c>
      <c r="AB259" t="str">
        <f t="shared" si="16"/>
        <v>1001-2000</v>
      </c>
      <c r="AC259" t="s">
        <v>54</v>
      </c>
      <c r="AD259" t="s">
        <v>60</v>
      </c>
      <c r="AE259">
        <v>1050</v>
      </c>
      <c r="AF259">
        <f t="shared" si="17"/>
        <v>1</v>
      </c>
      <c r="AG259">
        <f t="shared" si="18"/>
        <v>2.2999999999999998</v>
      </c>
      <c r="AH259">
        <v>2</v>
      </c>
      <c r="AI259">
        <v>1</v>
      </c>
      <c r="AJ259" t="s">
        <v>55</v>
      </c>
      <c r="AK259" t="str">
        <f t="shared" si="19"/>
        <v>1TA</v>
      </c>
      <c r="AL259">
        <v>5</v>
      </c>
      <c r="AM259">
        <v>0</v>
      </c>
      <c r="AN259" t="s">
        <v>41</v>
      </c>
      <c r="AO259" t="s">
        <v>61</v>
      </c>
      <c r="AP259" t="s">
        <v>58</v>
      </c>
      <c r="AQ259">
        <v>1</v>
      </c>
      <c r="AR259">
        <v>338</v>
      </c>
      <c r="AS259" t="s">
        <v>55</v>
      </c>
      <c r="AT259" t="s">
        <v>60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41</v>
      </c>
      <c r="BA259">
        <v>6</v>
      </c>
      <c r="BB259">
        <v>2009</v>
      </c>
      <c r="BC259" t="s">
        <v>63</v>
      </c>
      <c r="BD259" t="s">
        <v>64</v>
      </c>
      <c r="BE259">
        <v>128900</v>
      </c>
    </row>
    <row r="260" spans="1:57" x14ac:dyDescent="0.3">
      <c r="A260">
        <v>100</v>
      </c>
      <c r="B260">
        <v>20</v>
      </c>
      <c r="C260" t="s">
        <v>221</v>
      </c>
      <c r="D260">
        <v>77</v>
      </c>
      <c r="E260">
        <v>9320</v>
      </c>
      <c r="F260" t="s">
        <v>40</v>
      </c>
      <c r="G260" t="s">
        <v>71</v>
      </c>
      <c r="H260" t="s">
        <v>43</v>
      </c>
      <c r="I260" t="s">
        <v>44</v>
      </c>
      <c r="J260" t="s">
        <v>45</v>
      </c>
      <c r="K260" t="s">
        <v>107</v>
      </c>
      <c r="L260" t="str">
        <f>VLOOKUP($K260,[1]Zipcodes_neighbourhood!$A$2:$C$27,2,FALSE)</f>
        <v>NorthAmes</v>
      </c>
      <c r="M260">
        <f>VLOOKUP($K260,[1]Zipcodes_neighbourhood!$A$2:$C$27,3,FALSE)</f>
        <v>50010</v>
      </c>
      <c r="N260" t="s">
        <v>47</v>
      </c>
      <c r="O260" t="s">
        <v>48</v>
      </c>
      <c r="P260" t="s">
        <v>68</v>
      </c>
      <c r="Q260">
        <v>4</v>
      </c>
      <c r="R260">
        <v>1959</v>
      </c>
      <c r="S260">
        <v>1959</v>
      </c>
      <c r="T260" t="s">
        <v>50</v>
      </c>
      <c r="U260" t="s">
        <v>51</v>
      </c>
      <c r="V260" t="s">
        <v>106</v>
      </c>
      <c r="W260" t="s">
        <v>55</v>
      </c>
      <c r="X260" t="s">
        <v>70</v>
      </c>
      <c r="Y260" t="s">
        <v>55</v>
      </c>
      <c r="Z260" t="s">
        <v>57</v>
      </c>
      <c r="AA260">
        <v>950</v>
      </c>
      <c r="AB260" t="str">
        <f t="shared" si="16"/>
        <v>0-1000</v>
      </c>
      <c r="AC260" t="s">
        <v>94</v>
      </c>
      <c r="AD260" t="s">
        <v>60</v>
      </c>
      <c r="AE260">
        <v>1225</v>
      </c>
      <c r="AF260">
        <f t="shared" si="17"/>
        <v>0</v>
      </c>
      <c r="AG260">
        <f t="shared" si="18"/>
        <v>2.2999999999999998</v>
      </c>
      <c r="AH260">
        <v>3</v>
      </c>
      <c r="AI260">
        <v>1</v>
      </c>
      <c r="AJ260" t="s">
        <v>55</v>
      </c>
      <c r="AK260" t="str">
        <f t="shared" si="19"/>
        <v>1TA</v>
      </c>
      <c r="AL260">
        <v>6</v>
      </c>
      <c r="AM260">
        <v>0</v>
      </c>
      <c r="AN260" t="s">
        <v>41</v>
      </c>
      <c r="AO260" t="s">
        <v>41</v>
      </c>
      <c r="AP260" t="s">
        <v>41</v>
      </c>
      <c r="AQ260">
        <v>0</v>
      </c>
      <c r="AR260">
        <v>0</v>
      </c>
      <c r="AS260" t="s">
        <v>41</v>
      </c>
      <c r="AT260" t="s">
        <v>60</v>
      </c>
      <c r="AU260">
        <v>352</v>
      </c>
      <c r="AV260">
        <v>0</v>
      </c>
      <c r="AW260">
        <v>0</v>
      </c>
      <c r="AX260">
        <v>0</v>
      </c>
      <c r="AY260">
        <v>0</v>
      </c>
      <c r="AZ260" t="s">
        <v>41</v>
      </c>
      <c r="BA260">
        <v>1</v>
      </c>
      <c r="BB260">
        <v>2010</v>
      </c>
      <c r="BC260" t="s">
        <v>63</v>
      </c>
      <c r="BD260" t="s">
        <v>64</v>
      </c>
      <c r="BE260">
        <v>128950</v>
      </c>
    </row>
    <row r="261" spans="1:57" x14ac:dyDescent="0.3">
      <c r="A261">
        <v>260</v>
      </c>
      <c r="B261">
        <v>20</v>
      </c>
      <c r="C261" t="s">
        <v>222</v>
      </c>
      <c r="D261">
        <v>70</v>
      </c>
      <c r="E261">
        <v>12702</v>
      </c>
      <c r="F261" t="s">
        <v>40</v>
      </c>
      <c r="G261" t="s">
        <v>42</v>
      </c>
      <c r="H261" t="s">
        <v>43</v>
      </c>
      <c r="I261" t="s">
        <v>44</v>
      </c>
      <c r="J261" t="s">
        <v>45</v>
      </c>
      <c r="K261" t="s">
        <v>92</v>
      </c>
      <c r="L261" t="str">
        <f>VLOOKUP($K261,[1]Zipcodes_neighbourhood!$A$2:$C$27,2,FALSE)</f>
        <v>Old Town</v>
      </c>
      <c r="M261">
        <f>VLOOKUP($K261,[1]Zipcodes_neighbourhood!$A$2:$C$27,3,FALSE)</f>
        <v>51351</v>
      </c>
      <c r="N261" t="s">
        <v>47</v>
      </c>
      <c r="O261" t="s">
        <v>48</v>
      </c>
      <c r="P261" t="s">
        <v>68</v>
      </c>
      <c r="Q261">
        <v>5</v>
      </c>
      <c r="R261">
        <v>1956</v>
      </c>
      <c r="S261">
        <v>1956</v>
      </c>
      <c r="T261" t="s">
        <v>50</v>
      </c>
      <c r="U261" t="s">
        <v>51</v>
      </c>
      <c r="V261" t="s">
        <v>53</v>
      </c>
      <c r="W261" t="s">
        <v>55</v>
      </c>
      <c r="X261" t="s">
        <v>56</v>
      </c>
      <c r="Y261" t="s">
        <v>41</v>
      </c>
      <c r="Z261" t="s">
        <v>41</v>
      </c>
      <c r="AA261">
        <v>0</v>
      </c>
      <c r="AB261" t="str">
        <f t="shared" si="16"/>
        <v>0-1000</v>
      </c>
      <c r="AC261" t="s">
        <v>54</v>
      </c>
      <c r="AD261" t="s">
        <v>60</v>
      </c>
      <c r="AE261">
        <v>882</v>
      </c>
      <c r="AF261">
        <f t="shared" si="17"/>
        <v>0</v>
      </c>
      <c r="AG261">
        <f t="shared" si="18"/>
        <v>1</v>
      </c>
      <c r="AH261">
        <v>2</v>
      </c>
      <c r="AI261">
        <v>1</v>
      </c>
      <c r="AJ261" t="s">
        <v>55</v>
      </c>
      <c r="AK261" t="str">
        <f t="shared" si="19"/>
        <v>1TA</v>
      </c>
      <c r="AL261">
        <v>4</v>
      </c>
      <c r="AM261">
        <v>0</v>
      </c>
      <c r="AN261" t="s">
        <v>41</v>
      </c>
      <c r="AO261" t="s">
        <v>78</v>
      </c>
      <c r="AP261" t="s">
        <v>58</v>
      </c>
      <c r="AQ261">
        <v>1</v>
      </c>
      <c r="AR261">
        <v>308</v>
      </c>
      <c r="AS261" t="s">
        <v>55</v>
      </c>
      <c r="AT261" t="s">
        <v>60</v>
      </c>
      <c r="AU261">
        <v>0</v>
      </c>
      <c r="AV261">
        <v>45</v>
      </c>
      <c r="AW261">
        <v>0</v>
      </c>
      <c r="AX261">
        <v>0</v>
      </c>
      <c r="AY261">
        <v>0</v>
      </c>
      <c r="AZ261" t="s">
        <v>41</v>
      </c>
      <c r="BA261">
        <v>12</v>
      </c>
      <c r="BB261">
        <v>2008</v>
      </c>
      <c r="BC261" t="s">
        <v>63</v>
      </c>
      <c r="BD261" t="s">
        <v>64</v>
      </c>
      <c r="BE261">
        <v>97000</v>
      </c>
    </row>
    <row r="262" spans="1:57" x14ac:dyDescent="0.3">
      <c r="A262">
        <v>396</v>
      </c>
      <c r="B262">
        <v>20</v>
      </c>
      <c r="C262" t="s">
        <v>221</v>
      </c>
      <c r="D262">
        <v>68</v>
      </c>
      <c r="E262">
        <v>9571</v>
      </c>
      <c r="F262" t="s">
        <v>40</v>
      </c>
      <c r="G262" t="s">
        <v>42</v>
      </c>
      <c r="H262" t="s">
        <v>43</v>
      </c>
      <c r="I262" t="s">
        <v>44</v>
      </c>
      <c r="J262" t="s">
        <v>45</v>
      </c>
      <c r="K262" t="s">
        <v>126</v>
      </c>
      <c r="L262" t="str">
        <f>VLOOKUP($K262,[1]Zipcodes_neighbourhood!$A$2:$C$27,2,FALSE)</f>
        <v>Edwards</v>
      </c>
      <c r="M262">
        <f>VLOOKUP($K262,[1]Zipcodes_neighbourhood!$A$2:$C$27,3,FALSE)</f>
        <v>50014</v>
      </c>
      <c r="N262" t="s">
        <v>47</v>
      </c>
      <c r="O262" t="s">
        <v>48</v>
      </c>
      <c r="P262" t="s">
        <v>68</v>
      </c>
      <c r="Q262">
        <v>5</v>
      </c>
      <c r="R262">
        <v>1956</v>
      </c>
      <c r="S262">
        <v>1956</v>
      </c>
      <c r="T262" t="s">
        <v>50</v>
      </c>
      <c r="U262" t="s">
        <v>51</v>
      </c>
      <c r="V262" t="s">
        <v>75</v>
      </c>
      <c r="W262" t="s">
        <v>55</v>
      </c>
      <c r="X262" t="s">
        <v>70</v>
      </c>
      <c r="Y262" t="s">
        <v>55</v>
      </c>
      <c r="Z262" t="s">
        <v>81</v>
      </c>
      <c r="AA262">
        <v>1144</v>
      </c>
      <c r="AB262" t="str">
        <f t="shared" si="16"/>
        <v>1001-2000</v>
      </c>
      <c r="AC262" t="s">
        <v>55</v>
      </c>
      <c r="AD262" t="s">
        <v>60</v>
      </c>
      <c r="AE262">
        <v>1144</v>
      </c>
      <c r="AF262">
        <f t="shared" si="17"/>
        <v>1</v>
      </c>
      <c r="AG262">
        <f t="shared" si="18"/>
        <v>1</v>
      </c>
      <c r="AH262">
        <v>3</v>
      </c>
      <c r="AI262">
        <v>1</v>
      </c>
      <c r="AJ262" t="s">
        <v>55</v>
      </c>
      <c r="AK262" t="str">
        <f t="shared" si="19"/>
        <v>1TA</v>
      </c>
      <c r="AL262">
        <v>6</v>
      </c>
      <c r="AM262">
        <v>0</v>
      </c>
      <c r="AN262" t="s">
        <v>41</v>
      </c>
      <c r="AO262" t="s">
        <v>61</v>
      </c>
      <c r="AP262" t="s">
        <v>58</v>
      </c>
      <c r="AQ262">
        <v>1</v>
      </c>
      <c r="AR262">
        <v>596</v>
      </c>
      <c r="AS262" t="s">
        <v>55</v>
      </c>
      <c r="AT262" t="s">
        <v>60</v>
      </c>
      <c r="AU262">
        <v>44</v>
      </c>
      <c r="AV262">
        <v>0</v>
      </c>
      <c r="AW262">
        <v>0</v>
      </c>
      <c r="AX262">
        <v>0</v>
      </c>
      <c r="AY262">
        <v>0</v>
      </c>
      <c r="AZ262" t="s">
        <v>41</v>
      </c>
      <c r="BA262">
        <v>6</v>
      </c>
      <c r="BB262">
        <v>2010</v>
      </c>
      <c r="BC262" t="s">
        <v>63</v>
      </c>
      <c r="BD262" t="s">
        <v>64</v>
      </c>
      <c r="BE262">
        <v>129000</v>
      </c>
    </row>
    <row r="263" spans="1:57" x14ac:dyDescent="0.3">
      <c r="A263">
        <v>667</v>
      </c>
      <c r="B263">
        <v>60</v>
      </c>
      <c r="C263" t="s">
        <v>221</v>
      </c>
      <c r="D263" t="s">
        <v>41</v>
      </c>
      <c r="E263">
        <v>18450</v>
      </c>
      <c r="F263" t="s">
        <v>40</v>
      </c>
      <c r="G263" t="s">
        <v>71</v>
      </c>
      <c r="H263" t="s">
        <v>43</v>
      </c>
      <c r="I263" t="s">
        <v>44</v>
      </c>
      <c r="J263" t="s">
        <v>45</v>
      </c>
      <c r="K263" t="s">
        <v>107</v>
      </c>
      <c r="L263" t="str">
        <f>VLOOKUP($K263,[1]Zipcodes_neighbourhood!$A$2:$C$27,2,FALSE)</f>
        <v>NorthAmes</v>
      </c>
      <c r="M263">
        <f>VLOOKUP($K263,[1]Zipcodes_neighbourhood!$A$2:$C$27,3,FALSE)</f>
        <v>50010</v>
      </c>
      <c r="N263" t="s">
        <v>47</v>
      </c>
      <c r="O263" t="s">
        <v>48</v>
      </c>
      <c r="P263" t="s">
        <v>49</v>
      </c>
      <c r="Q263">
        <v>6</v>
      </c>
      <c r="R263">
        <v>1965</v>
      </c>
      <c r="S263">
        <v>1979</v>
      </c>
      <c r="T263" t="s">
        <v>149</v>
      </c>
      <c r="U263" t="s">
        <v>171</v>
      </c>
      <c r="V263" t="s">
        <v>106</v>
      </c>
      <c r="W263" t="s">
        <v>55</v>
      </c>
      <c r="X263" t="s">
        <v>70</v>
      </c>
      <c r="Y263" t="s">
        <v>54</v>
      </c>
      <c r="Z263" t="s">
        <v>57</v>
      </c>
      <c r="AA263">
        <v>1021</v>
      </c>
      <c r="AB263" t="str">
        <f t="shared" si="16"/>
        <v>1001-2000</v>
      </c>
      <c r="AC263" t="s">
        <v>55</v>
      </c>
      <c r="AD263" t="s">
        <v>60</v>
      </c>
      <c r="AE263">
        <v>2380</v>
      </c>
      <c r="AF263">
        <f t="shared" si="17"/>
        <v>0</v>
      </c>
      <c r="AG263">
        <f t="shared" si="18"/>
        <v>2.2999999999999998</v>
      </c>
      <c r="AH263">
        <v>3</v>
      </c>
      <c r="AI263">
        <v>1</v>
      </c>
      <c r="AJ263" t="s">
        <v>55</v>
      </c>
      <c r="AK263" t="str">
        <f t="shared" si="19"/>
        <v>1TA</v>
      </c>
      <c r="AL263">
        <v>7</v>
      </c>
      <c r="AM263">
        <v>1</v>
      </c>
      <c r="AN263" t="s">
        <v>148</v>
      </c>
      <c r="AO263" t="s">
        <v>113</v>
      </c>
      <c r="AP263" t="s">
        <v>58</v>
      </c>
      <c r="AQ263">
        <v>2</v>
      </c>
      <c r="AR263">
        <v>596</v>
      </c>
      <c r="AS263" t="s">
        <v>55</v>
      </c>
      <c r="AT263" t="s">
        <v>60</v>
      </c>
      <c r="AU263">
        <v>0</v>
      </c>
      <c r="AV263">
        <v>265</v>
      </c>
      <c r="AW263">
        <v>0</v>
      </c>
      <c r="AX263">
        <v>0</v>
      </c>
      <c r="AY263">
        <v>0</v>
      </c>
      <c r="AZ263" t="s">
        <v>41</v>
      </c>
      <c r="BA263">
        <v>8</v>
      </c>
      <c r="BB263">
        <v>2007</v>
      </c>
      <c r="BC263" t="s">
        <v>63</v>
      </c>
      <c r="BD263" t="s">
        <v>79</v>
      </c>
      <c r="BE263">
        <v>129000</v>
      </c>
    </row>
    <row r="264" spans="1:57" x14ac:dyDescent="0.3">
      <c r="A264">
        <v>714</v>
      </c>
      <c r="B264">
        <v>190</v>
      </c>
      <c r="C264" t="s">
        <v>221</v>
      </c>
      <c r="D264">
        <v>60</v>
      </c>
      <c r="E264">
        <v>9873</v>
      </c>
      <c r="F264" t="s">
        <v>40</v>
      </c>
      <c r="G264" t="s">
        <v>42</v>
      </c>
      <c r="H264" t="s">
        <v>43</v>
      </c>
      <c r="I264" t="s">
        <v>44</v>
      </c>
      <c r="J264" t="s">
        <v>45</v>
      </c>
      <c r="K264" t="s">
        <v>95</v>
      </c>
      <c r="L264" t="str">
        <f>VLOOKUP($K264,[1]Zipcodes_neighbourhood!$A$2:$C$27,2,FALSE)</f>
        <v>Brookside</v>
      </c>
      <c r="M264">
        <f>VLOOKUP($K264,[1]Zipcodes_neighbourhood!$A$2:$C$27,3,FALSE)</f>
        <v>50613</v>
      </c>
      <c r="N264" t="s">
        <v>140</v>
      </c>
      <c r="O264" t="s">
        <v>96</v>
      </c>
      <c r="P264" t="s">
        <v>68</v>
      </c>
      <c r="Q264">
        <v>4</v>
      </c>
      <c r="R264">
        <v>1970</v>
      </c>
      <c r="S264">
        <v>1970</v>
      </c>
      <c r="T264" t="s">
        <v>50</v>
      </c>
      <c r="U264" t="s">
        <v>51</v>
      </c>
      <c r="V264" t="s">
        <v>91</v>
      </c>
      <c r="W264" t="s">
        <v>55</v>
      </c>
      <c r="X264" t="s">
        <v>70</v>
      </c>
      <c r="Y264" t="s">
        <v>55</v>
      </c>
      <c r="Z264" t="s">
        <v>81</v>
      </c>
      <c r="AA264">
        <v>960</v>
      </c>
      <c r="AB264" t="str">
        <f t="shared" si="16"/>
        <v>0-1000</v>
      </c>
      <c r="AC264" t="s">
        <v>55</v>
      </c>
      <c r="AD264" t="s">
        <v>120</v>
      </c>
      <c r="AE264">
        <v>960</v>
      </c>
      <c r="AF264">
        <f t="shared" si="17"/>
        <v>1</v>
      </c>
      <c r="AG264">
        <f t="shared" si="18"/>
        <v>1</v>
      </c>
      <c r="AH264">
        <v>3</v>
      </c>
      <c r="AI264">
        <v>1</v>
      </c>
      <c r="AJ264" t="s">
        <v>55</v>
      </c>
      <c r="AK264" t="str">
        <f t="shared" si="19"/>
        <v>1TA</v>
      </c>
      <c r="AL264">
        <v>6</v>
      </c>
      <c r="AM264">
        <v>0</v>
      </c>
      <c r="AN264" t="s">
        <v>41</v>
      </c>
      <c r="AO264" t="s">
        <v>78</v>
      </c>
      <c r="AP264" t="s">
        <v>58</v>
      </c>
      <c r="AQ264">
        <v>2</v>
      </c>
      <c r="AR264">
        <v>576</v>
      </c>
      <c r="AS264" t="s">
        <v>55</v>
      </c>
      <c r="AT264" t="s">
        <v>60</v>
      </c>
      <c r="AU264">
        <v>0</v>
      </c>
      <c r="AV264">
        <v>288</v>
      </c>
      <c r="AW264">
        <v>0</v>
      </c>
      <c r="AX264">
        <v>0</v>
      </c>
      <c r="AY264">
        <v>0</v>
      </c>
      <c r="AZ264" t="s">
        <v>41</v>
      </c>
      <c r="BA264">
        <v>5</v>
      </c>
      <c r="BB264">
        <v>2006</v>
      </c>
      <c r="BC264" t="s">
        <v>63</v>
      </c>
      <c r="BD264" t="s">
        <v>64</v>
      </c>
      <c r="BE264">
        <v>129000</v>
      </c>
    </row>
    <row r="265" spans="1:57" x14ac:dyDescent="0.3">
      <c r="A265">
        <v>264</v>
      </c>
      <c r="B265">
        <v>50</v>
      </c>
      <c r="C265" t="s">
        <v>222</v>
      </c>
      <c r="D265">
        <v>50</v>
      </c>
      <c r="E265">
        <v>5500</v>
      </c>
      <c r="F265" t="s">
        <v>40</v>
      </c>
      <c r="G265" t="s">
        <v>42</v>
      </c>
      <c r="H265" t="s">
        <v>43</v>
      </c>
      <c r="I265" t="s">
        <v>44</v>
      </c>
      <c r="J265" t="s">
        <v>73</v>
      </c>
      <c r="K265" t="s">
        <v>92</v>
      </c>
      <c r="L265" t="str">
        <f>VLOOKUP($K265,[1]Zipcodes_neighbourhood!$A$2:$C$27,2,FALSE)</f>
        <v>Old Town</v>
      </c>
      <c r="M265">
        <f>VLOOKUP($K265,[1]Zipcodes_neighbourhood!$A$2:$C$27,3,FALSE)</f>
        <v>51351</v>
      </c>
      <c r="N265" t="s">
        <v>47</v>
      </c>
      <c r="O265" t="s">
        <v>48</v>
      </c>
      <c r="P265" t="s">
        <v>83</v>
      </c>
      <c r="Q265">
        <v>5</v>
      </c>
      <c r="R265">
        <v>1929</v>
      </c>
      <c r="S265">
        <v>2001</v>
      </c>
      <c r="T265" t="s">
        <v>50</v>
      </c>
      <c r="U265" t="s">
        <v>51</v>
      </c>
      <c r="V265" t="s">
        <v>75</v>
      </c>
      <c r="W265" t="s">
        <v>55</v>
      </c>
      <c r="X265" t="s">
        <v>77</v>
      </c>
      <c r="Y265" t="s">
        <v>55</v>
      </c>
      <c r="Z265" t="s">
        <v>57</v>
      </c>
      <c r="AA265">
        <v>926</v>
      </c>
      <c r="AB265" t="str">
        <f t="shared" si="16"/>
        <v>0-1000</v>
      </c>
      <c r="AC265" t="s">
        <v>55</v>
      </c>
      <c r="AD265" t="s">
        <v>60</v>
      </c>
      <c r="AE265">
        <v>1316</v>
      </c>
      <c r="AF265">
        <f t="shared" si="17"/>
        <v>1</v>
      </c>
      <c r="AG265">
        <f t="shared" si="18"/>
        <v>1</v>
      </c>
      <c r="AH265">
        <v>3</v>
      </c>
      <c r="AI265">
        <v>1</v>
      </c>
      <c r="AJ265" t="s">
        <v>55</v>
      </c>
      <c r="AK265" t="str">
        <f t="shared" si="19"/>
        <v>1TA</v>
      </c>
      <c r="AL265">
        <v>6</v>
      </c>
      <c r="AM265">
        <v>0</v>
      </c>
      <c r="AN265" t="s">
        <v>41</v>
      </c>
      <c r="AO265" t="s">
        <v>78</v>
      </c>
      <c r="AP265" t="s">
        <v>58</v>
      </c>
      <c r="AQ265">
        <v>2</v>
      </c>
      <c r="AR265">
        <v>484</v>
      </c>
      <c r="AS265" t="s">
        <v>55</v>
      </c>
      <c r="AT265" t="s">
        <v>60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41</v>
      </c>
      <c r="BA265">
        <v>4</v>
      </c>
      <c r="BB265">
        <v>2010</v>
      </c>
      <c r="BC265" t="s">
        <v>63</v>
      </c>
      <c r="BD265" t="s">
        <v>64</v>
      </c>
      <c r="BE265">
        <v>130000</v>
      </c>
    </row>
    <row r="266" spans="1:57" x14ac:dyDescent="0.3">
      <c r="A266">
        <v>265</v>
      </c>
      <c r="B266">
        <v>30</v>
      </c>
      <c r="C266" t="s">
        <v>222</v>
      </c>
      <c r="D266">
        <v>30</v>
      </c>
      <c r="E266">
        <v>5232</v>
      </c>
      <c r="F266" t="s">
        <v>40</v>
      </c>
      <c r="G266" t="s">
        <v>163</v>
      </c>
      <c r="H266" t="s">
        <v>118</v>
      </c>
      <c r="I266" t="s">
        <v>44</v>
      </c>
      <c r="J266" t="s">
        <v>45</v>
      </c>
      <c r="K266" t="s">
        <v>92</v>
      </c>
      <c r="L266" t="str">
        <f>VLOOKUP($K266,[1]Zipcodes_neighbourhood!$A$2:$C$27,2,FALSE)</f>
        <v>Old Town</v>
      </c>
      <c r="M266">
        <f>VLOOKUP($K266,[1]Zipcodes_neighbourhood!$A$2:$C$27,3,FALSE)</f>
        <v>51351</v>
      </c>
      <c r="N266" t="s">
        <v>93</v>
      </c>
      <c r="O266" t="s">
        <v>48</v>
      </c>
      <c r="P266" t="s">
        <v>68</v>
      </c>
      <c r="Q266">
        <v>5</v>
      </c>
      <c r="R266">
        <v>1925</v>
      </c>
      <c r="S266">
        <v>2004</v>
      </c>
      <c r="T266" t="s">
        <v>50</v>
      </c>
      <c r="U266" t="s">
        <v>51</v>
      </c>
      <c r="V266" t="s">
        <v>75</v>
      </c>
      <c r="W266" t="s">
        <v>55</v>
      </c>
      <c r="X266" t="s">
        <v>77</v>
      </c>
      <c r="Y266" t="s">
        <v>94</v>
      </c>
      <c r="Z266" t="s">
        <v>57</v>
      </c>
      <c r="AA266">
        <v>680</v>
      </c>
      <c r="AB266" t="str">
        <f t="shared" si="16"/>
        <v>0-1000</v>
      </c>
      <c r="AC266" t="s">
        <v>54</v>
      </c>
      <c r="AD266" t="s">
        <v>120</v>
      </c>
      <c r="AE266">
        <v>764</v>
      </c>
      <c r="AF266">
        <f t="shared" si="17"/>
        <v>0</v>
      </c>
      <c r="AG266">
        <f t="shared" si="18"/>
        <v>1</v>
      </c>
      <c r="AH266">
        <v>2</v>
      </c>
      <c r="AI266">
        <v>1</v>
      </c>
      <c r="AJ266" t="s">
        <v>55</v>
      </c>
      <c r="AK266" t="str">
        <f t="shared" si="19"/>
        <v>1TA</v>
      </c>
      <c r="AL266">
        <v>4</v>
      </c>
      <c r="AM266">
        <v>0</v>
      </c>
      <c r="AN266" t="s">
        <v>41</v>
      </c>
      <c r="AO266" t="s">
        <v>78</v>
      </c>
      <c r="AP266" t="s">
        <v>58</v>
      </c>
      <c r="AQ266">
        <v>2</v>
      </c>
      <c r="AR266">
        <v>504</v>
      </c>
      <c r="AS266" t="s">
        <v>55</v>
      </c>
      <c r="AT266" t="s">
        <v>120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41</v>
      </c>
      <c r="BA266">
        <v>6</v>
      </c>
      <c r="BB266">
        <v>2008</v>
      </c>
      <c r="BC266" t="s">
        <v>63</v>
      </c>
      <c r="BD266" t="s">
        <v>64</v>
      </c>
      <c r="BE266">
        <v>73000</v>
      </c>
    </row>
    <row r="267" spans="1:57" x14ac:dyDescent="0.3">
      <c r="A267">
        <v>868</v>
      </c>
      <c r="B267">
        <v>20</v>
      </c>
      <c r="C267" t="s">
        <v>221</v>
      </c>
      <c r="D267">
        <v>85</v>
      </c>
      <c r="E267">
        <v>6970</v>
      </c>
      <c r="F267" t="s">
        <v>40</v>
      </c>
      <c r="G267" t="s">
        <v>42</v>
      </c>
      <c r="H267" t="s">
        <v>43</v>
      </c>
      <c r="I267" t="s">
        <v>44</v>
      </c>
      <c r="J267" t="s">
        <v>73</v>
      </c>
      <c r="K267" t="s">
        <v>98</v>
      </c>
      <c r="L267" t="str">
        <f>VLOOKUP($K267,[1]Zipcodes_neighbourhood!$A$2:$C$27,2,FALSE)</f>
        <v>Sawyer</v>
      </c>
      <c r="M267">
        <f>VLOOKUP($K267,[1]Zipcodes_neighbourhood!$A$2:$C$27,3,FALSE)</f>
        <v>52627</v>
      </c>
      <c r="N267" t="s">
        <v>67</v>
      </c>
      <c r="O267" t="s">
        <v>48</v>
      </c>
      <c r="P267" t="s">
        <v>68</v>
      </c>
      <c r="Q267">
        <v>4</v>
      </c>
      <c r="R267">
        <v>1961</v>
      </c>
      <c r="S267">
        <v>1961</v>
      </c>
      <c r="T267" t="s">
        <v>50</v>
      </c>
      <c r="U267" t="s">
        <v>51</v>
      </c>
      <c r="V267" t="s">
        <v>52</v>
      </c>
      <c r="W267" t="s">
        <v>55</v>
      </c>
      <c r="X267" t="s">
        <v>70</v>
      </c>
      <c r="Y267" t="s">
        <v>55</v>
      </c>
      <c r="Z267" t="s">
        <v>57</v>
      </c>
      <c r="AA267">
        <v>1040</v>
      </c>
      <c r="AB267" t="str">
        <f t="shared" si="16"/>
        <v>1001-2000</v>
      </c>
      <c r="AC267" t="s">
        <v>55</v>
      </c>
      <c r="AD267" t="s">
        <v>60</v>
      </c>
      <c r="AE267">
        <v>1120</v>
      </c>
      <c r="AF267">
        <f t="shared" si="17"/>
        <v>0</v>
      </c>
      <c r="AG267">
        <f t="shared" si="18"/>
        <v>2</v>
      </c>
      <c r="AH267">
        <v>3</v>
      </c>
      <c r="AI267">
        <v>1</v>
      </c>
      <c r="AJ267" t="s">
        <v>94</v>
      </c>
      <c r="AK267" t="str">
        <f t="shared" si="19"/>
        <v>1Fa</v>
      </c>
      <c r="AL267">
        <v>5</v>
      </c>
      <c r="AM267">
        <v>0</v>
      </c>
      <c r="AN267" t="s">
        <v>41</v>
      </c>
      <c r="AO267" t="s">
        <v>61</v>
      </c>
      <c r="AP267" t="s">
        <v>62</v>
      </c>
      <c r="AQ267">
        <v>2</v>
      </c>
      <c r="AR267">
        <v>544</v>
      </c>
      <c r="AS267" t="s">
        <v>55</v>
      </c>
      <c r="AT267" t="s">
        <v>60</v>
      </c>
      <c r="AU267">
        <v>168</v>
      </c>
      <c r="AV267">
        <v>0</v>
      </c>
      <c r="AW267">
        <v>0</v>
      </c>
      <c r="AX267">
        <v>0</v>
      </c>
      <c r="AY267">
        <v>0</v>
      </c>
      <c r="AZ267" t="s">
        <v>41</v>
      </c>
      <c r="BA267">
        <v>5</v>
      </c>
      <c r="BB267">
        <v>2007</v>
      </c>
      <c r="BC267" t="s">
        <v>63</v>
      </c>
      <c r="BD267" t="s">
        <v>64</v>
      </c>
      <c r="BE267">
        <v>129000</v>
      </c>
    </row>
    <row r="268" spans="1:57" x14ac:dyDescent="0.3">
      <c r="A268">
        <v>951</v>
      </c>
      <c r="B268">
        <v>20</v>
      </c>
      <c r="C268" t="s">
        <v>221</v>
      </c>
      <c r="D268">
        <v>60</v>
      </c>
      <c r="E268">
        <v>7200</v>
      </c>
      <c r="F268" t="s">
        <v>40</v>
      </c>
      <c r="G268" t="s">
        <v>42</v>
      </c>
      <c r="H268" t="s">
        <v>43</v>
      </c>
      <c r="I268" t="s">
        <v>44</v>
      </c>
      <c r="J268" t="s">
        <v>45</v>
      </c>
      <c r="K268" t="s">
        <v>107</v>
      </c>
      <c r="L268" t="str">
        <f>VLOOKUP($K268,[1]Zipcodes_neighbourhood!$A$2:$C$27,2,FALSE)</f>
        <v>NorthAmes</v>
      </c>
      <c r="M268">
        <f>VLOOKUP($K268,[1]Zipcodes_neighbourhood!$A$2:$C$27,3,FALSE)</f>
        <v>50010</v>
      </c>
      <c r="N268" t="s">
        <v>47</v>
      </c>
      <c r="O268" t="s">
        <v>48</v>
      </c>
      <c r="P268" t="s">
        <v>68</v>
      </c>
      <c r="Q268">
        <v>5</v>
      </c>
      <c r="R268">
        <v>1950</v>
      </c>
      <c r="S268">
        <v>2002</v>
      </c>
      <c r="T268" t="s">
        <v>50</v>
      </c>
      <c r="U268" t="s">
        <v>51</v>
      </c>
      <c r="V268" t="s">
        <v>52</v>
      </c>
      <c r="W268" t="s">
        <v>55</v>
      </c>
      <c r="X268" t="s">
        <v>70</v>
      </c>
      <c r="Y268" t="s">
        <v>55</v>
      </c>
      <c r="Z268" t="s">
        <v>57</v>
      </c>
      <c r="AA268">
        <v>864</v>
      </c>
      <c r="AB268" t="str">
        <f t="shared" si="16"/>
        <v>0-1000</v>
      </c>
      <c r="AC268" t="s">
        <v>54</v>
      </c>
      <c r="AD268" t="s">
        <v>60</v>
      </c>
      <c r="AE268">
        <v>864</v>
      </c>
      <c r="AF268">
        <f t="shared" si="17"/>
        <v>1</v>
      </c>
      <c r="AG268">
        <f t="shared" si="18"/>
        <v>2.2999999999999998</v>
      </c>
      <c r="AH268">
        <v>3</v>
      </c>
      <c r="AI268">
        <v>1</v>
      </c>
      <c r="AJ268" t="s">
        <v>54</v>
      </c>
      <c r="AK268" t="str">
        <f t="shared" si="19"/>
        <v>1Gd</v>
      </c>
      <c r="AL268">
        <v>5</v>
      </c>
      <c r="AM268">
        <v>0</v>
      </c>
      <c r="AN268" t="s">
        <v>41</v>
      </c>
      <c r="AO268" t="s">
        <v>78</v>
      </c>
      <c r="AP268" t="s">
        <v>62</v>
      </c>
      <c r="AQ268">
        <v>2</v>
      </c>
      <c r="AR268">
        <v>720</v>
      </c>
      <c r="AS268" t="s">
        <v>55</v>
      </c>
      <c r="AT268" t="s">
        <v>60</v>
      </c>
      <c r="AU268">
        <v>194</v>
      </c>
      <c r="AV268">
        <v>0</v>
      </c>
      <c r="AW268">
        <v>0</v>
      </c>
      <c r="AX268">
        <v>0</v>
      </c>
      <c r="AY268">
        <v>0</v>
      </c>
      <c r="AZ268" t="s">
        <v>41</v>
      </c>
      <c r="BA268">
        <v>7</v>
      </c>
      <c r="BB268">
        <v>2007</v>
      </c>
      <c r="BC268" t="s">
        <v>63</v>
      </c>
      <c r="BD268" t="s">
        <v>64</v>
      </c>
      <c r="BE268">
        <v>129000</v>
      </c>
    </row>
    <row r="269" spans="1:57" x14ac:dyDescent="0.3">
      <c r="A269">
        <v>1095</v>
      </c>
      <c r="B269">
        <v>20</v>
      </c>
      <c r="C269" t="s">
        <v>221</v>
      </c>
      <c r="D269">
        <v>74</v>
      </c>
      <c r="E269">
        <v>5868</v>
      </c>
      <c r="F269" t="s">
        <v>40</v>
      </c>
      <c r="G269" t="s">
        <v>42</v>
      </c>
      <c r="H269" t="s">
        <v>43</v>
      </c>
      <c r="I269" t="s">
        <v>44</v>
      </c>
      <c r="J269" t="s">
        <v>45</v>
      </c>
      <c r="K269" t="s">
        <v>107</v>
      </c>
      <c r="L269" t="str">
        <f>VLOOKUP($K269,[1]Zipcodes_neighbourhood!$A$2:$C$27,2,FALSE)</f>
        <v>NorthAmes</v>
      </c>
      <c r="M269">
        <f>VLOOKUP($K269,[1]Zipcodes_neighbourhood!$A$2:$C$27,3,FALSE)</f>
        <v>50010</v>
      </c>
      <c r="N269" t="s">
        <v>47</v>
      </c>
      <c r="O269" t="s">
        <v>48</v>
      </c>
      <c r="P269" t="s">
        <v>68</v>
      </c>
      <c r="Q269">
        <v>5</v>
      </c>
      <c r="R269">
        <v>1956</v>
      </c>
      <c r="S269">
        <v>2000</v>
      </c>
      <c r="T269" t="s">
        <v>50</v>
      </c>
      <c r="U269" t="s">
        <v>51</v>
      </c>
      <c r="V269" t="s">
        <v>69</v>
      </c>
      <c r="W269" t="s">
        <v>55</v>
      </c>
      <c r="X269" t="s">
        <v>70</v>
      </c>
      <c r="Y269" t="s">
        <v>55</v>
      </c>
      <c r="Z269" t="s">
        <v>57</v>
      </c>
      <c r="AA269">
        <v>936</v>
      </c>
      <c r="AB269" t="str">
        <f t="shared" si="16"/>
        <v>0-1000</v>
      </c>
      <c r="AC269" t="s">
        <v>59</v>
      </c>
      <c r="AD269" t="s">
        <v>60</v>
      </c>
      <c r="AE269">
        <v>936</v>
      </c>
      <c r="AF269">
        <f t="shared" si="17"/>
        <v>0</v>
      </c>
      <c r="AG269">
        <f t="shared" si="18"/>
        <v>2.2999999999999998</v>
      </c>
      <c r="AH269">
        <v>2</v>
      </c>
      <c r="AI269">
        <v>1</v>
      </c>
      <c r="AJ269" t="s">
        <v>55</v>
      </c>
      <c r="AK269" t="str">
        <f t="shared" si="19"/>
        <v>1TA</v>
      </c>
      <c r="AL269">
        <v>4</v>
      </c>
      <c r="AM269">
        <v>0</v>
      </c>
      <c r="AN269" t="s">
        <v>41</v>
      </c>
      <c r="AO269" t="s">
        <v>61</v>
      </c>
      <c r="AP269" t="s">
        <v>102</v>
      </c>
      <c r="AQ269">
        <v>1</v>
      </c>
      <c r="AR269">
        <v>308</v>
      </c>
      <c r="AS269" t="s">
        <v>55</v>
      </c>
      <c r="AT269" t="s">
        <v>60</v>
      </c>
      <c r="AU269">
        <v>0</v>
      </c>
      <c r="AV269">
        <v>0</v>
      </c>
      <c r="AW269">
        <v>80</v>
      </c>
      <c r="AX269">
        <v>160</v>
      </c>
      <c r="AY269">
        <v>0</v>
      </c>
      <c r="AZ269" t="s">
        <v>41</v>
      </c>
      <c r="BA269">
        <v>5</v>
      </c>
      <c r="BB269">
        <v>2010</v>
      </c>
      <c r="BC269" t="s">
        <v>63</v>
      </c>
      <c r="BD269" t="s">
        <v>64</v>
      </c>
      <c r="BE269">
        <v>129000</v>
      </c>
    </row>
    <row r="270" spans="1:57" x14ac:dyDescent="0.3">
      <c r="A270">
        <v>269</v>
      </c>
      <c r="B270">
        <v>30</v>
      </c>
      <c r="C270" t="s">
        <v>222</v>
      </c>
      <c r="D270">
        <v>71</v>
      </c>
      <c r="E270">
        <v>6900</v>
      </c>
      <c r="F270" t="s">
        <v>40</v>
      </c>
      <c r="G270" t="s">
        <v>42</v>
      </c>
      <c r="H270" t="s">
        <v>43</v>
      </c>
      <c r="I270" t="s">
        <v>44</v>
      </c>
      <c r="J270" t="s">
        <v>45</v>
      </c>
      <c r="K270" t="s">
        <v>119</v>
      </c>
      <c r="L270" t="str">
        <f>VLOOKUP($K270,[1]Zipcodes_neighbourhood!$A$2:$C$27,2,FALSE)</f>
        <v>Iowa DOT and rail road</v>
      </c>
      <c r="M270">
        <f>VLOOKUP($K270,[1]Zipcodes_neighbourhood!$A$2:$C$27,3,FALSE)</f>
        <v>50313</v>
      </c>
      <c r="N270" t="s">
        <v>47</v>
      </c>
      <c r="O270" t="s">
        <v>48</v>
      </c>
      <c r="P270" t="s">
        <v>68</v>
      </c>
      <c r="Q270">
        <v>5</v>
      </c>
      <c r="R270">
        <v>1940</v>
      </c>
      <c r="S270">
        <v>1955</v>
      </c>
      <c r="T270" t="s">
        <v>50</v>
      </c>
      <c r="U270" t="s">
        <v>51</v>
      </c>
      <c r="V270" t="s">
        <v>52</v>
      </c>
      <c r="W270" t="s">
        <v>55</v>
      </c>
      <c r="X270" t="s">
        <v>70</v>
      </c>
      <c r="Y270" t="s">
        <v>55</v>
      </c>
      <c r="Z270" t="s">
        <v>57</v>
      </c>
      <c r="AA270">
        <v>740</v>
      </c>
      <c r="AB270" t="str">
        <f t="shared" si="16"/>
        <v>0-1000</v>
      </c>
      <c r="AC270" t="s">
        <v>59</v>
      </c>
      <c r="AD270" t="s">
        <v>60</v>
      </c>
      <c r="AE270">
        <v>778</v>
      </c>
      <c r="AF270">
        <f t="shared" si="17"/>
        <v>0</v>
      </c>
      <c r="AG270">
        <f t="shared" si="18"/>
        <v>1</v>
      </c>
      <c r="AH270">
        <v>2</v>
      </c>
      <c r="AI270">
        <v>1</v>
      </c>
      <c r="AJ270" t="s">
        <v>55</v>
      </c>
      <c r="AK270" t="str">
        <f t="shared" si="19"/>
        <v>1TA</v>
      </c>
      <c r="AL270">
        <v>4</v>
      </c>
      <c r="AM270">
        <v>1</v>
      </c>
      <c r="AN270" t="s">
        <v>54</v>
      </c>
      <c r="AO270" t="s">
        <v>78</v>
      </c>
      <c r="AP270" t="s">
        <v>102</v>
      </c>
      <c r="AQ270">
        <v>1</v>
      </c>
      <c r="AR270">
        <v>924</v>
      </c>
      <c r="AS270" t="s">
        <v>59</v>
      </c>
      <c r="AT270" t="s">
        <v>60</v>
      </c>
      <c r="AU270">
        <v>0</v>
      </c>
      <c r="AV270">
        <v>25</v>
      </c>
      <c r="AW270">
        <v>0</v>
      </c>
      <c r="AX270">
        <v>0</v>
      </c>
      <c r="AY270">
        <v>0</v>
      </c>
      <c r="AZ270" t="s">
        <v>41</v>
      </c>
      <c r="BA270">
        <v>2</v>
      </c>
      <c r="BB270">
        <v>2008</v>
      </c>
      <c r="BC270" t="s">
        <v>63</v>
      </c>
      <c r="BD270" t="s">
        <v>64</v>
      </c>
      <c r="BE270">
        <v>120500</v>
      </c>
    </row>
    <row r="271" spans="1:57" x14ac:dyDescent="0.3">
      <c r="A271">
        <v>1163</v>
      </c>
      <c r="B271">
        <v>20</v>
      </c>
      <c r="C271" t="s">
        <v>221</v>
      </c>
      <c r="D271">
        <v>109</v>
      </c>
      <c r="E271">
        <v>8724</v>
      </c>
      <c r="F271" t="s">
        <v>40</v>
      </c>
      <c r="G271" t="s">
        <v>42</v>
      </c>
      <c r="H271" t="s">
        <v>43</v>
      </c>
      <c r="I271" t="s">
        <v>44</v>
      </c>
      <c r="J271" t="s">
        <v>45</v>
      </c>
      <c r="K271" t="s">
        <v>98</v>
      </c>
      <c r="L271" t="str">
        <f>VLOOKUP($K271,[1]Zipcodes_neighbourhood!$A$2:$C$27,2,FALSE)</f>
        <v>Sawyer</v>
      </c>
      <c r="M271">
        <f>VLOOKUP($K271,[1]Zipcodes_neighbourhood!$A$2:$C$27,3,FALSE)</f>
        <v>52627</v>
      </c>
      <c r="N271" t="s">
        <v>47</v>
      </c>
      <c r="O271" t="s">
        <v>48</v>
      </c>
      <c r="P271" t="s">
        <v>68</v>
      </c>
      <c r="Q271">
        <v>5</v>
      </c>
      <c r="R271">
        <v>1968</v>
      </c>
      <c r="S271">
        <v>1968</v>
      </c>
      <c r="T271" t="s">
        <v>50</v>
      </c>
      <c r="U271" t="s">
        <v>51</v>
      </c>
      <c r="V271" t="s">
        <v>52</v>
      </c>
      <c r="W271" t="s">
        <v>55</v>
      </c>
      <c r="X271" t="s">
        <v>70</v>
      </c>
      <c r="Y271" t="s">
        <v>54</v>
      </c>
      <c r="Z271" t="s">
        <v>57</v>
      </c>
      <c r="AA271">
        <v>894</v>
      </c>
      <c r="AB271" t="str">
        <f t="shared" si="16"/>
        <v>0-1000</v>
      </c>
      <c r="AC271" t="s">
        <v>54</v>
      </c>
      <c r="AD271" t="s">
        <v>60</v>
      </c>
      <c r="AE271">
        <v>894</v>
      </c>
      <c r="AF271">
        <f t="shared" si="17"/>
        <v>1</v>
      </c>
      <c r="AG271">
        <f t="shared" si="18"/>
        <v>1.3</v>
      </c>
      <c r="AH271">
        <v>3</v>
      </c>
      <c r="AI271">
        <v>1</v>
      </c>
      <c r="AJ271" t="s">
        <v>55</v>
      </c>
      <c r="AK271" t="str">
        <f t="shared" si="19"/>
        <v>1TA</v>
      </c>
      <c r="AL271">
        <v>5</v>
      </c>
      <c r="AM271">
        <v>1</v>
      </c>
      <c r="AN271" t="s">
        <v>148</v>
      </c>
      <c r="AO271" t="s">
        <v>61</v>
      </c>
      <c r="AP271" t="s">
        <v>102</v>
      </c>
      <c r="AQ271">
        <v>2</v>
      </c>
      <c r="AR271">
        <v>450</v>
      </c>
      <c r="AS271" t="s">
        <v>55</v>
      </c>
      <c r="AT271" t="s">
        <v>60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41</v>
      </c>
      <c r="BA271">
        <v>5</v>
      </c>
      <c r="BB271">
        <v>2007</v>
      </c>
      <c r="BC271" t="s">
        <v>63</v>
      </c>
      <c r="BD271" t="s">
        <v>64</v>
      </c>
      <c r="BE271">
        <v>129000</v>
      </c>
    </row>
    <row r="272" spans="1:57" x14ac:dyDescent="0.3">
      <c r="A272">
        <v>976</v>
      </c>
      <c r="B272">
        <v>160</v>
      </c>
      <c r="C272" t="s">
        <v>224</v>
      </c>
      <c r="D272" t="s">
        <v>41</v>
      </c>
      <c r="E272">
        <v>2651</v>
      </c>
      <c r="F272" t="s">
        <v>40</v>
      </c>
      <c r="G272" t="s">
        <v>42</v>
      </c>
      <c r="H272" t="s">
        <v>43</v>
      </c>
      <c r="I272" t="s">
        <v>44</v>
      </c>
      <c r="J272" t="s">
        <v>65</v>
      </c>
      <c r="K272" t="s">
        <v>87</v>
      </c>
      <c r="L272" t="str">
        <f>VLOOKUP($K272,[1]Zipcodes_neighbourhood!$A$2:$C$27,2,FALSE)</f>
        <v>Somerset</v>
      </c>
      <c r="M272">
        <f>VLOOKUP($K272,[1]Zipcodes_neighbourhood!$A$2:$C$27,3,FALSE)</f>
        <v>50010</v>
      </c>
      <c r="N272" t="s">
        <v>47</v>
      </c>
      <c r="O272" t="s">
        <v>136</v>
      </c>
      <c r="P272" t="s">
        <v>49</v>
      </c>
      <c r="Q272">
        <v>7</v>
      </c>
      <c r="R272">
        <v>2000</v>
      </c>
      <c r="S272">
        <v>2000</v>
      </c>
      <c r="T272" t="s">
        <v>50</v>
      </c>
      <c r="U272" t="s">
        <v>51</v>
      </c>
      <c r="V272" t="s">
        <v>69</v>
      </c>
      <c r="W272" t="s">
        <v>54</v>
      </c>
      <c r="X272" t="s">
        <v>56</v>
      </c>
      <c r="Y272" t="s">
        <v>54</v>
      </c>
      <c r="Z272" t="s">
        <v>57</v>
      </c>
      <c r="AA272">
        <v>673</v>
      </c>
      <c r="AB272" t="str">
        <f t="shared" si="16"/>
        <v>0-1000</v>
      </c>
      <c r="AC272" t="s">
        <v>59</v>
      </c>
      <c r="AD272" t="s">
        <v>60</v>
      </c>
      <c r="AE272">
        <v>1382</v>
      </c>
      <c r="AF272">
        <f t="shared" si="17"/>
        <v>0</v>
      </c>
      <c r="AG272">
        <f t="shared" si="18"/>
        <v>2.2999999999999998</v>
      </c>
      <c r="AH272">
        <v>3</v>
      </c>
      <c r="AI272">
        <v>1</v>
      </c>
      <c r="AJ272" t="s">
        <v>54</v>
      </c>
      <c r="AK272" t="str">
        <f t="shared" si="19"/>
        <v>1Gd</v>
      </c>
      <c r="AL272">
        <v>6</v>
      </c>
      <c r="AM272">
        <v>0</v>
      </c>
      <c r="AN272" t="s">
        <v>41</v>
      </c>
      <c r="AO272" t="s">
        <v>78</v>
      </c>
      <c r="AP272" t="s">
        <v>58</v>
      </c>
      <c r="AQ272">
        <v>2</v>
      </c>
      <c r="AR272">
        <v>490</v>
      </c>
      <c r="AS272" t="s">
        <v>55</v>
      </c>
      <c r="AT272" t="s">
        <v>60</v>
      </c>
      <c r="AU272">
        <v>153</v>
      </c>
      <c r="AV272">
        <v>50</v>
      </c>
      <c r="AW272">
        <v>0</v>
      </c>
      <c r="AX272">
        <v>0</v>
      </c>
      <c r="AY272">
        <v>0</v>
      </c>
      <c r="AZ272" t="s">
        <v>41</v>
      </c>
      <c r="BA272">
        <v>4</v>
      </c>
      <c r="BB272">
        <v>2006</v>
      </c>
      <c r="BC272" t="s">
        <v>63</v>
      </c>
      <c r="BD272" t="s">
        <v>64</v>
      </c>
      <c r="BE272">
        <v>165000</v>
      </c>
    </row>
    <row r="273" spans="1:57" x14ac:dyDescent="0.3">
      <c r="A273">
        <v>1446</v>
      </c>
      <c r="B273">
        <v>85</v>
      </c>
      <c r="C273" t="s">
        <v>221</v>
      </c>
      <c r="D273">
        <v>70</v>
      </c>
      <c r="E273">
        <v>8400</v>
      </c>
      <c r="F273" t="s">
        <v>40</v>
      </c>
      <c r="G273" t="s">
        <v>42</v>
      </c>
      <c r="H273" t="s">
        <v>43</v>
      </c>
      <c r="I273" t="s">
        <v>44</v>
      </c>
      <c r="J273" t="s">
        <v>45</v>
      </c>
      <c r="K273" t="s">
        <v>98</v>
      </c>
      <c r="L273" t="str">
        <f>VLOOKUP($K273,[1]Zipcodes_neighbourhood!$A$2:$C$27,2,FALSE)</f>
        <v>Sawyer</v>
      </c>
      <c r="M273">
        <f>VLOOKUP($K273,[1]Zipcodes_neighbourhood!$A$2:$C$27,3,FALSE)</f>
        <v>52627</v>
      </c>
      <c r="N273" t="s">
        <v>47</v>
      </c>
      <c r="O273" t="s">
        <v>48</v>
      </c>
      <c r="P273" t="s">
        <v>131</v>
      </c>
      <c r="Q273">
        <v>6</v>
      </c>
      <c r="R273">
        <v>1966</v>
      </c>
      <c r="S273">
        <v>1966</v>
      </c>
      <c r="T273" t="s">
        <v>50</v>
      </c>
      <c r="U273" t="s">
        <v>51</v>
      </c>
      <c r="V273" t="s">
        <v>52</v>
      </c>
      <c r="W273" t="s">
        <v>55</v>
      </c>
      <c r="X273" t="s">
        <v>70</v>
      </c>
      <c r="Y273" t="s">
        <v>55</v>
      </c>
      <c r="Z273" t="s">
        <v>54</v>
      </c>
      <c r="AA273">
        <v>814</v>
      </c>
      <c r="AB273" t="str">
        <f t="shared" si="16"/>
        <v>0-1000</v>
      </c>
      <c r="AC273" t="s">
        <v>54</v>
      </c>
      <c r="AD273" t="s">
        <v>60</v>
      </c>
      <c r="AE273">
        <v>913</v>
      </c>
      <c r="AF273">
        <f t="shared" si="17"/>
        <v>1</v>
      </c>
      <c r="AG273">
        <f t="shared" si="18"/>
        <v>1</v>
      </c>
      <c r="AH273">
        <v>3</v>
      </c>
      <c r="AI273">
        <v>1</v>
      </c>
      <c r="AJ273" t="s">
        <v>55</v>
      </c>
      <c r="AK273" t="str">
        <f t="shared" si="19"/>
        <v>1TA</v>
      </c>
      <c r="AL273">
        <v>6</v>
      </c>
      <c r="AM273">
        <v>0</v>
      </c>
      <c r="AN273" t="s">
        <v>41</v>
      </c>
      <c r="AO273" t="s">
        <v>78</v>
      </c>
      <c r="AP273" t="s">
        <v>58</v>
      </c>
      <c r="AQ273">
        <v>1</v>
      </c>
      <c r="AR273">
        <v>240</v>
      </c>
      <c r="AS273" t="s">
        <v>55</v>
      </c>
      <c r="AT273" t="s">
        <v>60</v>
      </c>
      <c r="AU273">
        <v>0</v>
      </c>
      <c r="AV273">
        <v>0</v>
      </c>
      <c r="AW273">
        <v>252</v>
      </c>
      <c r="AX273">
        <v>0</v>
      </c>
      <c r="AY273">
        <v>0</v>
      </c>
      <c r="AZ273" t="s">
        <v>41</v>
      </c>
      <c r="BA273">
        <v>5</v>
      </c>
      <c r="BB273">
        <v>2007</v>
      </c>
      <c r="BC273" t="s">
        <v>63</v>
      </c>
      <c r="BD273" t="s">
        <v>64</v>
      </c>
      <c r="BE273">
        <v>129000</v>
      </c>
    </row>
    <row r="274" spans="1:57" x14ac:dyDescent="0.3">
      <c r="A274">
        <v>11</v>
      </c>
      <c r="B274">
        <v>20</v>
      </c>
      <c r="C274" t="s">
        <v>221</v>
      </c>
      <c r="D274">
        <v>70</v>
      </c>
      <c r="E274">
        <v>11200</v>
      </c>
      <c r="F274" t="s">
        <v>40</v>
      </c>
      <c r="G274" t="s">
        <v>42</v>
      </c>
      <c r="H274" t="s">
        <v>43</v>
      </c>
      <c r="I274" t="s">
        <v>44</v>
      </c>
      <c r="J274" t="s">
        <v>45</v>
      </c>
      <c r="K274" t="s">
        <v>98</v>
      </c>
      <c r="L274" t="str">
        <f>VLOOKUP($K274,[1]Zipcodes_neighbourhood!$A$2:$C$27,2,FALSE)</f>
        <v>Sawyer</v>
      </c>
      <c r="M274">
        <f>VLOOKUP($K274,[1]Zipcodes_neighbourhood!$A$2:$C$27,3,FALSE)</f>
        <v>52627</v>
      </c>
      <c r="N274" t="s">
        <v>47</v>
      </c>
      <c r="O274" t="s">
        <v>48</v>
      </c>
      <c r="P274" t="s">
        <v>68</v>
      </c>
      <c r="Q274">
        <v>5</v>
      </c>
      <c r="R274">
        <v>1965</v>
      </c>
      <c r="S274">
        <v>1965</v>
      </c>
      <c r="T274" t="s">
        <v>99</v>
      </c>
      <c r="U274" t="s">
        <v>51</v>
      </c>
      <c r="V274" t="s">
        <v>91</v>
      </c>
      <c r="W274" t="s">
        <v>55</v>
      </c>
      <c r="X274" t="s">
        <v>70</v>
      </c>
      <c r="Y274" t="s">
        <v>55</v>
      </c>
      <c r="Z274" t="s">
        <v>57</v>
      </c>
      <c r="AA274">
        <v>1040</v>
      </c>
      <c r="AB274" t="str">
        <f t="shared" si="16"/>
        <v>1001-2000</v>
      </c>
      <c r="AC274" t="s">
        <v>59</v>
      </c>
      <c r="AD274" t="s">
        <v>60</v>
      </c>
      <c r="AE274">
        <v>1040</v>
      </c>
      <c r="AF274">
        <f t="shared" si="17"/>
        <v>0</v>
      </c>
      <c r="AG274">
        <f t="shared" si="18"/>
        <v>2.2999999999999998</v>
      </c>
      <c r="AH274">
        <v>3</v>
      </c>
      <c r="AI274">
        <v>1</v>
      </c>
      <c r="AJ274" t="s">
        <v>55</v>
      </c>
      <c r="AK274" t="str">
        <f t="shared" si="19"/>
        <v>1TA</v>
      </c>
      <c r="AL274">
        <v>5</v>
      </c>
      <c r="AM274">
        <v>0</v>
      </c>
      <c r="AN274" t="s">
        <v>41</v>
      </c>
      <c r="AO274" t="s">
        <v>78</v>
      </c>
      <c r="AP274" t="s">
        <v>58</v>
      </c>
      <c r="AQ274">
        <v>1</v>
      </c>
      <c r="AR274">
        <v>384</v>
      </c>
      <c r="AS274" t="s">
        <v>55</v>
      </c>
      <c r="AT274" t="s">
        <v>60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41</v>
      </c>
      <c r="BA274">
        <v>2</v>
      </c>
      <c r="BB274">
        <v>2008</v>
      </c>
      <c r="BC274" t="s">
        <v>63</v>
      </c>
      <c r="BD274" t="s">
        <v>64</v>
      </c>
      <c r="BE274">
        <v>129500</v>
      </c>
    </row>
    <row r="275" spans="1:57" x14ac:dyDescent="0.3">
      <c r="A275">
        <v>72</v>
      </c>
      <c r="B275">
        <v>20</v>
      </c>
      <c r="C275" t="s">
        <v>221</v>
      </c>
      <c r="D275">
        <v>69</v>
      </c>
      <c r="E275">
        <v>7599</v>
      </c>
      <c r="F275" t="s">
        <v>40</v>
      </c>
      <c r="G275" t="s">
        <v>42</v>
      </c>
      <c r="H275" t="s">
        <v>43</v>
      </c>
      <c r="I275" t="s">
        <v>44</v>
      </c>
      <c r="J275" t="s">
        <v>73</v>
      </c>
      <c r="K275" t="s">
        <v>82</v>
      </c>
      <c r="L275" t="str">
        <f>VLOOKUP($K275,[1]Zipcodes_neighbourhood!$A$2:$C$27,2,FALSE)</f>
        <v>Mitchell</v>
      </c>
      <c r="M275">
        <f>VLOOKUP($K275,[1]Zipcodes_neighbourhood!$A$2:$C$27,3,FALSE)</f>
        <v>50461</v>
      </c>
      <c r="N275" t="s">
        <v>47</v>
      </c>
      <c r="O275" t="s">
        <v>48</v>
      </c>
      <c r="P275" t="s">
        <v>68</v>
      </c>
      <c r="Q275">
        <v>4</v>
      </c>
      <c r="R275">
        <v>1982</v>
      </c>
      <c r="S275">
        <v>2006</v>
      </c>
      <c r="T275" t="s">
        <v>50</v>
      </c>
      <c r="U275" t="s">
        <v>51</v>
      </c>
      <c r="V275" t="s">
        <v>106</v>
      </c>
      <c r="W275" t="s">
        <v>55</v>
      </c>
      <c r="X275" t="s">
        <v>70</v>
      </c>
      <c r="Y275" t="s">
        <v>55</v>
      </c>
      <c r="Z275" t="s">
        <v>57</v>
      </c>
      <c r="AA275">
        <v>845</v>
      </c>
      <c r="AB275" t="str">
        <f t="shared" si="16"/>
        <v>0-1000</v>
      </c>
      <c r="AC275" t="s">
        <v>55</v>
      </c>
      <c r="AD275" t="s">
        <v>60</v>
      </c>
      <c r="AE275">
        <v>845</v>
      </c>
      <c r="AF275">
        <f t="shared" si="17"/>
        <v>1</v>
      </c>
      <c r="AG275">
        <f t="shared" si="18"/>
        <v>2</v>
      </c>
      <c r="AH275">
        <v>2</v>
      </c>
      <c r="AI275">
        <v>1</v>
      </c>
      <c r="AJ275" t="s">
        <v>55</v>
      </c>
      <c r="AK275" t="str">
        <f t="shared" si="19"/>
        <v>1TA</v>
      </c>
      <c r="AL275">
        <v>4</v>
      </c>
      <c r="AM275">
        <v>0</v>
      </c>
      <c r="AN275" t="s">
        <v>41</v>
      </c>
      <c r="AO275" t="s">
        <v>78</v>
      </c>
      <c r="AP275" t="s">
        <v>58</v>
      </c>
      <c r="AQ275">
        <v>2</v>
      </c>
      <c r="AR275">
        <v>360</v>
      </c>
      <c r="AS275" t="s">
        <v>55</v>
      </c>
      <c r="AT275" t="s">
        <v>60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41</v>
      </c>
      <c r="BA275">
        <v>6</v>
      </c>
      <c r="BB275">
        <v>2007</v>
      </c>
      <c r="BC275" t="s">
        <v>63</v>
      </c>
      <c r="BD275" t="s">
        <v>64</v>
      </c>
      <c r="BE275">
        <v>129500</v>
      </c>
    </row>
    <row r="276" spans="1:57" x14ac:dyDescent="0.3">
      <c r="A276">
        <v>548</v>
      </c>
      <c r="B276">
        <v>85</v>
      </c>
      <c r="C276" t="s">
        <v>221</v>
      </c>
      <c r="D276">
        <v>54</v>
      </c>
      <c r="E276">
        <v>7244</v>
      </c>
      <c r="F276" t="s">
        <v>40</v>
      </c>
      <c r="G276" t="s">
        <v>42</v>
      </c>
      <c r="H276" t="s">
        <v>43</v>
      </c>
      <c r="I276" t="s">
        <v>44</v>
      </c>
      <c r="J276" t="s">
        <v>45</v>
      </c>
      <c r="K276" t="s">
        <v>82</v>
      </c>
      <c r="L276" t="str">
        <f>VLOOKUP($K276,[1]Zipcodes_neighbourhood!$A$2:$C$27,2,FALSE)</f>
        <v>Mitchell</v>
      </c>
      <c r="M276">
        <f>VLOOKUP($K276,[1]Zipcodes_neighbourhood!$A$2:$C$27,3,FALSE)</f>
        <v>50461</v>
      </c>
      <c r="N276" t="s">
        <v>47</v>
      </c>
      <c r="O276" t="s">
        <v>48</v>
      </c>
      <c r="P276" t="s">
        <v>131</v>
      </c>
      <c r="Q276">
        <v>5</v>
      </c>
      <c r="R276">
        <v>1970</v>
      </c>
      <c r="S276">
        <v>1970</v>
      </c>
      <c r="T276" t="s">
        <v>50</v>
      </c>
      <c r="U276" t="s">
        <v>51</v>
      </c>
      <c r="V276" t="s">
        <v>52</v>
      </c>
      <c r="W276" t="s">
        <v>55</v>
      </c>
      <c r="X276" t="s">
        <v>70</v>
      </c>
      <c r="Y276" t="s">
        <v>54</v>
      </c>
      <c r="Z276" t="s">
        <v>81</v>
      </c>
      <c r="AA276">
        <v>768</v>
      </c>
      <c r="AB276" t="str">
        <f t="shared" si="16"/>
        <v>0-1000</v>
      </c>
      <c r="AC276" t="s">
        <v>59</v>
      </c>
      <c r="AD276" t="s">
        <v>60</v>
      </c>
      <c r="AE276">
        <v>768</v>
      </c>
      <c r="AF276">
        <f t="shared" si="17"/>
        <v>0</v>
      </c>
      <c r="AG276">
        <f t="shared" si="18"/>
        <v>1</v>
      </c>
      <c r="AH276">
        <v>2</v>
      </c>
      <c r="AI276">
        <v>1</v>
      </c>
      <c r="AJ276" t="s">
        <v>55</v>
      </c>
      <c r="AK276" t="str">
        <f t="shared" si="19"/>
        <v>1TA</v>
      </c>
      <c r="AL276">
        <v>5</v>
      </c>
      <c r="AM276">
        <v>0</v>
      </c>
      <c r="AN276" t="s">
        <v>41</v>
      </c>
      <c r="AO276" t="s">
        <v>78</v>
      </c>
      <c r="AP276" t="s">
        <v>58</v>
      </c>
      <c r="AQ276">
        <v>2</v>
      </c>
      <c r="AR276">
        <v>624</v>
      </c>
      <c r="AS276" t="s">
        <v>55</v>
      </c>
      <c r="AT276" t="s">
        <v>60</v>
      </c>
      <c r="AU276">
        <v>104</v>
      </c>
      <c r="AV276">
        <v>0</v>
      </c>
      <c r="AW276">
        <v>0</v>
      </c>
      <c r="AX276">
        <v>0</v>
      </c>
      <c r="AY276">
        <v>0</v>
      </c>
      <c r="AZ276" t="s">
        <v>41</v>
      </c>
      <c r="BA276">
        <v>4</v>
      </c>
      <c r="BB276">
        <v>2007</v>
      </c>
      <c r="BC276" t="s">
        <v>63</v>
      </c>
      <c r="BD276" t="s">
        <v>64</v>
      </c>
      <c r="BE276">
        <v>129500</v>
      </c>
    </row>
    <row r="277" spans="1:57" x14ac:dyDescent="0.3">
      <c r="A277">
        <v>513</v>
      </c>
      <c r="B277">
        <v>20</v>
      </c>
      <c r="C277" t="s">
        <v>221</v>
      </c>
      <c r="D277">
        <v>70</v>
      </c>
      <c r="E277">
        <v>9100</v>
      </c>
      <c r="F277" t="s">
        <v>40</v>
      </c>
      <c r="G277" t="s">
        <v>42</v>
      </c>
      <c r="H277" t="s">
        <v>43</v>
      </c>
      <c r="I277" t="s">
        <v>44</v>
      </c>
      <c r="J277" t="s">
        <v>73</v>
      </c>
      <c r="K277" t="s">
        <v>107</v>
      </c>
      <c r="L277" t="str">
        <f>VLOOKUP($K277,[1]Zipcodes_neighbourhood!$A$2:$C$27,2,FALSE)</f>
        <v>NorthAmes</v>
      </c>
      <c r="M277">
        <f>VLOOKUP($K277,[1]Zipcodes_neighbourhood!$A$2:$C$27,3,FALSE)</f>
        <v>50010</v>
      </c>
      <c r="N277" t="s">
        <v>67</v>
      </c>
      <c r="O277" t="s">
        <v>48</v>
      </c>
      <c r="P277" t="s">
        <v>68</v>
      </c>
      <c r="Q277">
        <v>5</v>
      </c>
      <c r="R277">
        <v>1958</v>
      </c>
      <c r="S277">
        <v>1958</v>
      </c>
      <c r="T277" t="s">
        <v>50</v>
      </c>
      <c r="U277" t="s">
        <v>51</v>
      </c>
      <c r="V277" t="s">
        <v>52</v>
      </c>
      <c r="W277" t="s">
        <v>55</v>
      </c>
      <c r="X277" t="s">
        <v>70</v>
      </c>
      <c r="Y277" t="s">
        <v>55</v>
      </c>
      <c r="Z277" t="s">
        <v>57</v>
      </c>
      <c r="AA277">
        <v>864</v>
      </c>
      <c r="AB277" t="str">
        <f t="shared" si="16"/>
        <v>0-1000</v>
      </c>
      <c r="AC277" t="s">
        <v>55</v>
      </c>
      <c r="AD277" t="s">
        <v>60</v>
      </c>
      <c r="AE277">
        <v>864</v>
      </c>
      <c r="AF277">
        <f t="shared" si="17"/>
        <v>0</v>
      </c>
      <c r="AG277">
        <f t="shared" si="18"/>
        <v>2.2999999999999998</v>
      </c>
      <c r="AH277">
        <v>3</v>
      </c>
      <c r="AI277">
        <v>1</v>
      </c>
      <c r="AJ277" t="s">
        <v>55</v>
      </c>
      <c r="AK277" t="str">
        <f t="shared" si="19"/>
        <v>1TA</v>
      </c>
      <c r="AL277">
        <v>5</v>
      </c>
      <c r="AM277">
        <v>0</v>
      </c>
      <c r="AN277" t="s">
        <v>41</v>
      </c>
      <c r="AO277" t="s">
        <v>78</v>
      </c>
      <c r="AP277" t="s">
        <v>58</v>
      </c>
      <c r="AQ277">
        <v>2</v>
      </c>
      <c r="AR277">
        <v>624</v>
      </c>
      <c r="AS277" t="s">
        <v>55</v>
      </c>
      <c r="AT277" t="s">
        <v>60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41</v>
      </c>
      <c r="BA277">
        <v>7</v>
      </c>
      <c r="BB277">
        <v>2006</v>
      </c>
      <c r="BC277" t="s">
        <v>63</v>
      </c>
      <c r="BD277" t="s">
        <v>64</v>
      </c>
      <c r="BE277">
        <v>129900</v>
      </c>
    </row>
    <row r="278" spans="1:57" x14ac:dyDescent="0.3">
      <c r="A278">
        <v>1113</v>
      </c>
      <c r="B278">
        <v>20</v>
      </c>
      <c r="C278" t="s">
        <v>221</v>
      </c>
      <c r="D278">
        <v>73</v>
      </c>
      <c r="E278">
        <v>7100</v>
      </c>
      <c r="F278" t="s">
        <v>40</v>
      </c>
      <c r="G278" t="s">
        <v>71</v>
      </c>
      <c r="H278" t="s">
        <v>43</v>
      </c>
      <c r="I278" t="s">
        <v>44</v>
      </c>
      <c r="J278" t="s">
        <v>73</v>
      </c>
      <c r="K278" t="s">
        <v>107</v>
      </c>
      <c r="L278" t="str">
        <f>VLOOKUP($K278,[1]Zipcodes_neighbourhood!$A$2:$C$27,2,FALSE)</f>
        <v>NorthAmes</v>
      </c>
      <c r="M278">
        <f>VLOOKUP($K278,[1]Zipcodes_neighbourhood!$A$2:$C$27,3,FALSE)</f>
        <v>50010</v>
      </c>
      <c r="N278" t="s">
        <v>47</v>
      </c>
      <c r="O278" t="s">
        <v>48</v>
      </c>
      <c r="P278" t="s">
        <v>68</v>
      </c>
      <c r="Q278">
        <v>5</v>
      </c>
      <c r="R278">
        <v>1957</v>
      </c>
      <c r="S278">
        <v>1957</v>
      </c>
      <c r="T278" t="s">
        <v>50</v>
      </c>
      <c r="U278" t="s">
        <v>51</v>
      </c>
      <c r="V278" t="s">
        <v>76</v>
      </c>
      <c r="W278" t="s">
        <v>55</v>
      </c>
      <c r="X278" t="s">
        <v>70</v>
      </c>
      <c r="Y278" t="s">
        <v>55</v>
      </c>
      <c r="Z278" t="s">
        <v>57</v>
      </c>
      <c r="AA278">
        <v>816</v>
      </c>
      <c r="AB278" t="str">
        <f t="shared" si="16"/>
        <v>0-1000</v>
      </c>
      <c r="AC278" t="s">
        <v>55</v>
      </c>
      <c r="AD278" t="s">
        <v>60</v>
      </c>
      <c r="AE278">
        <v>816</v>
      </c>
      <c r="AF278">
        <f t="shared" si="17"/>
        <v>0</v>
      </c>
      <c r="AG278">
        <f t="shared" si="18"/>
        <v>2</v>
      </c>
      <c r="AH278">
        <v>2</v>
      </c>
      <c r="AI278">
        <v>1</v>
      </c>
      <c r="AJ278" t="s">
        <v>55</v>
      </c>
      <c r="AK278" t="str">
        <f t="shared" si="19"/>
        <v>1TA</v>
      </c>
      <c r="AL278">
        <v>5</v>
      </c>
      <c r="AM278">
        <v>0</v>
      </c>
      <c r="AN278" t="s">
        <v>41</v>
      </c>
      <c r="AO278" t="s">
        <v>78</v>
      </c>
      <c r="AP278" t="s">
        <v>58</v>
      </c>
      <c r="AQ278">
        <v>1</v>
      </c>
      <c r="AR278">
        <v>308</v>
      </c>
      <c r="AS278" t="s">
        <v>55</v>
      </c>
      <c r="AT278" t="s">
        <v>60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41</v>
      </c>
      <c r="BA278">
        <v>7</v>
      </c>
      <c r="BB278">
        <v>2006</v>
      </c>
      <c r="BC278" t="s">
        <v>63</v>
      </c>
      <c r="BD278" t="s">
        <v>64</v>
      </c>
      <c r="BE278">
        <v>129900</v>
      </c>
    </row>
    <row r="279" spans="1:57" x14ac:dyDescent="0.3">
      <c r="A279">
        <v>55</v>
      </c>
      <c r="B279">
        <v>80</v>
      </c>
      <c r="C279" t="s">
        <v>221</v>
      </c>
      <c r="D279">
        <v>60</v>
      </c>
      <c r="E279">
        <v>7134</v>
      </c>
      <c r="F279" t="s">
        <v>40</v>
      </c>
      <c r="G279" t="s">
        <v>42</v>
      </c>
      <c r="H279" t="s">
        <v>118</v>
      </c>
      <c r="I279" t="s">
        <v>44</v>
      </c>
      <c r="J279" t="s">
        <v>45</v>
      </c>
      <c r="K279" t="s">
        <v>107</v>
      </c>
      <c r="L279" t="str">
        <f>VLOOKUP($K279,[1]Zipcodes_neighbourhood!$A$2:$C$27,2,FALSE)</f>
        <v>NorthAmes</v>
      </c>
      <c r="M279">
        <f>VLOOKUP($K279,[1]Zipcodes_neighbourhood!$A$2:$C$27,3,FALSE)</f>
        <v>50010</v>
      </c>
      <c r="N279" t="s">
        <v>47</v>
      </c>
      <c r="O279" t="s">
        <v>48</v>
      </c>
      <c r="P279" t="s">
        <v>135</v>
      </c>
      <c r="Q279">
        <v>5</v>
      </c>
      <c r="R279">
        <v>1955</v>
      </c>
      <c r="S279">
        <v>1955</v>
      </c>
      <c r="T279" t="s">
        <v>50</v>
      </c>
      <c r="U279" t="s">
        <v>51</v>
      </c>
      <c r="V279" t="s">
        <v>69</v>
      </c>
      <c r="W279" t="s">
        <v>55</v>
      </c>
      <c r="X279" t="s">
        <v>70</v>
      </c>
      <c r="Y279" t="s">
        <v>55</v>
      </c>
      <c r="Z279" t="s">
        <v>57</v>
      </c>
      <c r="AA279">
        <v>384</v>
      </c>
      <c r="AB279" t="str">
        <f t="shared" si="16"/>
        <v>0-1000</v>
      </c>
      <c r="AC279" t="s">
        <v>55</v>
      </c>
      <c r="AD279" t="s">
        <v>60</v>
      </c>
      <c r="AE279">
        <v>1360</v>
      </c>
      <c r="AF279">
        <f t="shared" si="17"/>
        <v>0</v>
      </c>
      <c r="AG279">
        <f t="shared" si="18"/>
        <v>1</v>
      </c>
      <c r="AH279">
        <v>3</v>
      </c>
      <c r="AI279">
        <v>1</v>
      </c>
      <c r="AJ279" t="s">
        <v>55</v>
      </c>
      <c r="AK279" t="str">
        <f t="shared" si="19"/>
        <v>1TA</v>
      </c>
      <c r="AL279">
        <v>6</v>
      </c>
      <c r="AM279">
        <v>1</v>
      </c>
      <c r="AN279" t="s">
        <v>55</v>
      </c>
      <c r="AO279" t="s">
        <v>78</v>
      </c>
      <c r="AP279" t="s">
        <v>58</v>
      </c>
      <c r="AQ279">
        <v>2</v>
      </c>
      <c r="AR279">
        <v>572</v>
      </c>
      <c r="AS279" t="s">
        <v>55</v>
      </c>
      <c r="AT279" t="s">
        <v>60</v>
      </c>
      <c r="AU279">
        <v>0</v>
      </c>
      <c r="AV279">
        <v>50</v>
      </c>
      <c r="AW279">
        <v>0</v>
      </c>
      <c r="AX279">
        <v>0</v>
      </c>
      <c r="AY279">
        <v>0</v>
      </c>
      <c r="AZ279" t="s">
        <v>85</v>
      </c>
      <c r="BA279">
        <v>2</v>
      </c>
      <c r="BB279">
        <v>2007</v>
      </c>
      <c r="BC279" t="s">
        <v>63</v>
      </c>
      <c r="BD279" t="s">
        <v>64</v>
      </c>
      <c r="BE279">
        <v>130000</v>
      </c>
    </row>
    <row r="280" spans="1:57" x14ac:dyDescent="0.3">
      <c r="A280">
        <v>359</v>
      </c>
      <c r="B280">
        <v>80</v>
      </c>
      <c r="C280" t="s">
        <v>221</v>
      </c>
      <c r="D280">
        <v>92</v>
      </c>
      <c r="E280">
        <v>6930</v>
      </c>
      <c r="F280" t="s">
        <v>40</v>
      </c>
      <c r="G280" t="s">
        <v>71</v>
      </c>
      <c r="H280" t="s">
        <v>43</v>
      </c>
      <c r="I280" t="s">
        <v>44</v>
      </c>
      <c r="J280" t="s">
        <v>45</v>
      </c>
      <c r="K280" t="s">
        <v>143</v>
      </c>
      <c r="L280" t="str">
        <f>VLOOKUP($K280,[1]Zipcodes_neighbourhood!$A$2:$C$27,2,FALSE)</f>
        <v>Clear creek</v>
      </c>
      <c r="M280" t="str">
        <f>VLOOKUP($K280,[1]Zipcodes_neighbourhood!$A$2:$C$27,3,FALSE)</f>
        <v>52248(641)</v>
      </c>
      <c r="N280" t="s">
        <v>47</v>
      </c>
      <c r="O280" t="s">
        <v>48</v>
      </c>
      <c r="P280" t="s">
        <v>135</v>
      </c>
      <c r="Q280">
        <v>5</v>
      </c>
      <c r="R280">
        <v>1958</v>
      </c>
      <c r="S280">
        <v>1958</v>
      </c>
      <c r="T280" t="s">
        <v>99</v>
      </c>
      <c r="U280" t="s">
        <v>51</v>
      </c>
      <c r="V280" t="s">
        <v>166</v>
      </c>
      <c r="W280" t="s">
        <v>55</v>
      </c>
      <c r="X280" t="s">
        <v>70</v>
      </c>
      <c r="Y280" t="s">
        <v>55</v>
      </c>
      <c r="Z280" t="s">
        <v>81</v>
      </c>
      <c r="AA280">
        <v>1062</v>
      </c>
      <c r="AB280" t="str">
        <f t="shared" si="16"/>
        <v>1001-2000</v>
      </c>
      <c r="AC280" t="s">
        <v>59</v>
      </c>
      <c r="AD280" t="s">
        <v>60</v>
      </c>
      <c r="AE280">
        <v>1352</v>
      </c>
      <c r="AF280">
        <f t="shared" si="17"/>
        <v>0</v>
      </c>
      <c r="AG280">
        <f t="shared" si="18"/>
        <v>2.2999999999999998</v>
      </c>
      <c r="AH280">
        <v>3</v>
      </c>
      <c r="AI280">
        <v>1</v>
      </c>
      <c r="AJ280" t="s">
        <v>54</v>
      </c>
      <c r="AK280" t="str">
        <f t="shared" si="19"/>
        <v>1Gd</v>
      </c>
      <c r="AL280">
        <v>6</v>
      </c>
      <c r="AM280">
        <v>0</v>
      </c>
      <c r="AN280" t="s">
        <v>41</v>
      </c>
      <c r="AO280" t="s">
        <v>101</v>
      </c>
      <c r="AP280" t="s">
        <v>58</v>
      </c>
      <c r="AQ280">
        <v>1</v>
      </c>
      <c r="AR280">
        <v>288</v>
      </c>
      <c r="AS280" t="s">
        <v>55</v>
      </c>
      <c r="AT280" t="s">
        <v>60</v>
      </c>
      <c r="AU280">
        <v>168</v>
      </c>
      <c r="AV280">
        <v>0</v>
      </c>
      <c r="AW280">
        <v>294</v>
      </c>
      <c r="AX280">
        <v>0</v>
      </c>
      <c r="AY280">
        <v>0</v>
      </c>
      <c r="AZ280" t="s">
        <v>41</v>
      </c>
      <c r="BA280">
        <v>7</v>
      </c>
      <c r="BB280">
        <v>2006</v>
      </c>
      <c r="BC280" t="s">
        <v>63</v>
      </c>
      <c r="BD280" t="s">
        <v>79</v>
      </c>
      <c r="BE280">
        <v>130000</v>
      </c>
    </row>
    <row r="281" spans="1:57" x14ac:dyDescent="0.3">
      <c r="A281">
        <v>499</v>
      </c>
      <c r="B281">
        <v>20</v>
      </c>
      <c r="C281" t="s">
        <v>221</v>
      </c>
      <c r="D281">
        <v>65</v>
      </c>
      <c r="E281">
        <v>7800</v>
      </c>
      <c r="F281" t="s">
        <v>40</v>
      </c>
      <c r="G281" t="s">
        <v>42</v>
      </c>
      <c r="H281" t="s">
        <v>43</v>
      </c>
      <c r="I281" t="s">
        <v>44</v>
      </c>
      <c r="J281" t="s">
        <v>45</v>
      </c>
      <c r="K281" t="s">
        <v>98</v>
      </c>
      <c r="L281" t="str">
        <f>VLOOKUP($K281,[1]Zipcodes_neighbourhood!$A$2:$C$27,2,FALSE)</f>
        <v>Sawyer</v>
      </c>
      <c r="M281">
        <f>VLOOKUP($K281,[1]Zipcodes_neighbourhood!$A$2:$C$27,3,FALSE)</f>
        <v>52627</v>
      </c>
      <c r="N281" t="s">
        <v>47</v>
      </c>
      <c r="O281" t="s">
        <v>48</v>
      </c>
      <c r="P281" t="s">
        <v>68</v>
      </c>
      <c r="Q281">
        <v>5</v>
      </c>
      <c r="R281">
        <v>1967</v>
      </c>
      <c r="S281">
        <v>2004</v>
      </c>
      <c r="T281" t="s">
        <v>99</v>
      </c>
      <c r="U281" t="s">
        <v>51</v>
      </c>
      <c r="V281" t="s">
        <v>91</v>
      </c>
      <c r="W281" t="s">
        <v>55</v>
      </c>
      <c r="X281" t="s">
        <v>56</v>
      </c>
      <c r="Y281" t="s">
        <v>55</v>
      </c>
      <c r="Z281" t="s">
        <v>57</v>
      </c>
      <c r="AA281">
        <v>864</v>
      </c>
      <c r="AB281" t="str">
        <f t="shared" si="16"/>
        <v>0-1000</v>
      </c>
      <c r="AC281" t="s">
        <v>59</v>
      </c>
      <c r="AD281" t="s">
        <v>60</v>
      </c>
      <c r="AE281">
        <v>899</v>
      </c>
      <c r="AF281">
        <f t="shared" si="17"/>
        <v>0</v>
      </c>
      <c r="AG281">
        <f t="shared" si="18"/>
        <v>2.2999999999999998</v>
      </c>
      <c r="AH281">
        <v>3</v>
      </c>
      <c r="AI281">
        <v>1</v>
      </c>
      <c r="AJ281" t="s">
        <v>54</v>
      </c>
      <c r="AK281" t="str">
        <f t="shared" si="19"/>
        <v>1Gd</v>
      </c>
      <c r="AL281">
        <v>5</v>
      </c>
      <c r="AM281">
        <v>0</v>
      </c>
      <c r="AN281" t="s">
        <v>41</v>
      </c>
      <c r="AO281" t="s">
        <v>61</v>
      </c>
      <c r="AP281" t="s">
        <v>102</v>
      </c>
      <c r="AQ281">
        <v>1</v>
      </c>
      <c r="AR281">
        <v>288</v>
      </c>
      <c r="AS281" t="s">
        <v>55</v>
      </c>
      <c r="AT281" t="s">
        <v>60</v>
      </c>
      <c r="AU281">
        <v>64</v>
      </c>
      <c r="AV281">
        <v>0</v>
      </c>
      <c r="AW281">
        <v>0</v>
      </c>
      <c r="AX281">
        <v>0</v>
      </c>
      <c r="AY281">
        <v>0</v>
      </c>
      <c r="AZ281" t="s">
        <v>85</v>
      </c>
      <c r="BA281">
        <v>6</v>
      </c>
      <c r="BB281">
        <v>2009</v>
      </c>
      <c r="BC281" t="s">
        <v>63</v>
      </c>
      <c r="BD281" t="s">
        <v>64</v>
      </c>
      <c r="BE281">
        <v>130000</v>
      </c>
    </row>
    <row r="282" spans="1:57" x14ac:dyDescent="0.3">
      <c r="A282">
        <v>587</v>
      </c>
      <c r="B282">
        <v>30</v>
      </c>
      <c r="C282" t="s">
        <v>221</v>
      </c>
      <c r="D282">
        <v>55</v>
      </c>
      <c r="E282">
        <v>10267</v>
      </c>
      <c r="F282" t="s">
        <v>40</v>
      </c>
      <c r="G282" t="s">
        <v>42</v>
      </c>
      <c r="H282" t="s">
        <v>43</v>
      </c>
      <c r="I282" t="s">
        <v>44</v>
      </c>
      <c r="J282" t="s">
        <v>45</v>
      </c>
      <c r="K282" t="s">
        <v>95</v>
      </c>
      <c r="L282" t="str">
        <f>VLOOKUP($K282,[1]Zipcodes_neighbourhood!$A$2:$C$27,2,FALSE)</f>
        <v>Brookside</v>
      </c>
      <c r="M282">
        <f>VLOOKUP($K282,[1]Zipcodes_neighbourhood!$A$2:$C$27,3,FALSE)</f>
        <v>50613</v>
      </c>
      <c r="N282" t="s">
        <v>140</v>
      </c>
      <c r="O282" t="s">
        <v>48</v>
      </c>
      <c r="P282" t="s">
        <v>68</v>
      </c>
      <c r="Q282">
        <v>6</v>
      </c>
      <c r="R282">
        <v>1918</v>
      </c>
      <c r="S282">
        <v>2000</v>
      </c>
      <c r="T282" t="s">
        <v>50</v>
      </c>
      <c r="U282" t="s">
        <v>51</v>
      </c>
      <c r="V282" t="s">
        <v>76</v>
      </c>
      <c r="W282" t="s">
        <v>55</v>
      </c>
      <c r="X282" t="s">
        <v>77</v>
      </c>
      <c r="Y282" t="s">
        <v>55</v>
      </c>
      <c r="Z282" t="s">
        <v>72</v>
      </c>
      <c r="AA282">
        <v>816</v>
      </c>
      <c r="AB282" t="str">
        <f t="shared" si="16"/>
        <v>0-1000</v>
      </c>
      <c r="AC282" t="s">
        <v>59</v>
      </c>
      <c r="AD282" t="s">
        <v>60</v>
      </c>
      <c r="AE282">
        <v>838</v>
      </c>
      <c r="AF282">
        <f t="shared" si="17"/>
        <v>0</v>
      </c>
      <c r="AG282">
        <f t="shared" si="18"/>
        <v>2.2999999999999998</v>
      </c>
      <c r="AH282">
        <v>2</v>
      </c>
      <c r="AI282">
        <v>1</v>
      </c>
      <c r="AJ282" t="s">
        <v>94</v>
      </c>
      <c r="AK282" t="str">
        <f t="shared" si="19"/>
        <v>1Fa</v>
      </c>
      <c r="AL282">
        <v>5</v>
      </c>
      <c r="AM282">
        <v>0</v>
      </c>
      <c r="AN282" t="s">
        <v>41</v>
      </c>
      <c r="AO282" t="s">
        <v>78</v>
      </c>
      <c r="AP282" t="s">
        <v>102</v>
      </c>
      <c r="AQ282">
        <v>1</v>
      </c>
      <c r="AR282">
        <v>275</v>
      </c>
      <c r="AS282" t="s">
        <v>55</v>
      </c>
      <c r="AT282" t="s">
        <v>120</v>
      </c>
      <c r="AU282">
        <v>0</v>
      </c>
      <c r="AV282">
        <v>0</v>
      </c>
      <c r="AW282">
        <v>112</v>
      </c>
      <c r="AX282">
        <v>0</v>
      </c>
      <c r="AY282">
        <v>0</v>
      </c>
      <c r="AZ282" t="s">
        <v>153</v>
      </c>
      <c r="BA282">
        <v>5</v>
      </c>
      <c r="BB282">
        <v>2008</v>
      </c>
      <c r="BC282" t="s">
        <v>63</v>
      </c>
      <c r="BD282" t="s">
        <v>64</v>
      </c>
      <c r="BE282">
        <v>130000</v>
      </c>
    </row>
    <row r="283" spans="1:57" x14ac:dyDescent="0.3">
      <c r="A283">
        <v>624</v>
      </c>
      <c r="B283">
        <v>160</v>
      </c>
      <c r="C283" t="s">
        <v>224</v>
      </c>
      <c r="D283" t="s">
        <v>41</v>
      </c>
      <c r="E283">
        <v>2117</v>
      </c>
      <c r="F283" t="s">
        <v>40</v>
      </c>
      <c r="G283" t="s">
        <v>42</v>
      </c>
      <c r="H283" t="s">
        <v>43</v>
      </c>
      <c r="I283" t="s">
        <v>44</v>
      </c>
      <c r="J283" t="s">
        <v>45</v>
      </c>
      <c r="K283" t="s">
        <v>87</v>
      </c>
      <c r="L283" t="str">
        <f>VLOOKUP($K283,[1]Zipcodes_neighbourhood!$A$2:$C$27,2,FALSE)</f>
        <v>Somerset</v>
      </c>
      <c r="M283">
        <f>VLOOKUP($K283,[1]Zipcodes_neighbourhood!$A$2:$C$27,3,FALSE)</f>
        <v>50010</v>
      </c>
      <c r="N283" t="s">
        <v>47</v>
      </c>
      <c r="O283" t="s">
        <v>122</v>
      </c>
      <c r="P283" t="s">
        <v>49</v>
      </c>
      <c r="Q283">
        <v>6</v>
      </c>
      <c r="R283">
        <v>2000</v>
      </c>
      <c r="S283">
        <v>2000</v>
      </c>
      <c r="T283" t="s">
        <v>50</v>
      </c>
      <c r="U283" t="s">
        <v>51</v>
      </c>
      <c r="V283" t="s">
        <v>69</v>
      </c>
      <c r="W283" t="s">
        <v>54</v>
      </c>
      <c r="X283" t="s">
        <v>56</v>
      </c>
      <c r="Y283" t="s">
        <v>54</v>
      </c>
      <c r="Z283" t="s">
        <v>57</v>
      </c>
      <c r="AA283">
        <v>756</v>
      </c>
      <c r="AB283" t="str">
        <f t="shared" si="16"/>
        <v>0-1000</v>
      </c>
      <c r="AC283" t="s">
        <v>59</v>
      </c>
      <c r="AD283" t="s">
        <v>60</v>
      </c>
      <c r="AE283">
        <v>1512</v>
      </c>
      <c r="AF283">
        <f t="shared" si="17"/>
        <v>0</v>
      </c>
      <c r="AG283">
        <f t="shared" si="18"/>
        <v>2</v>
      </c>
      <c r="AH283">
        <v>2</v>
      </c>
      <c r="AI283">
        <v>1</v>
      </c>
      <c r="AJ283" t="s">
        <v>54</v>
      </c>
      <c r="AK283" t="str">
        <f t="shared" si="19"/>
        <v>1Gd</v>
      </c>
      <c r="AL283">
        <v>4</v>
      </c>
      <c r="AM283">
        <v>1</v>
      </c>
      <c r="AN283" t="s">
        <v>55</v>
      </c>
      <c r="AO283" t="s">
        <v>78</v>
      </c>
      <c r="AP283" t="s">
        <v>58</v>
      </c>
      <c r="AQ283">
        <v>2</v>
      </c>
      <c r="AR283">
        <v>440</v>
      </c>
      <c r="AS283" t="s">
        <v>55</v>
      </c>
      <c r="AT283" t="s">
        <v>60</v>
      </c>
      <c r="AU283">
        <v>0</v>
      </c>
      <c r="AV283">
        <v>32</v>
      </c>
      <c r="AW283">
        <v>0</v>
      </c>
      <c r="AX283">
        <v>0</v>
      </c>
      <c r="AY283">
        <v>0</v>
      </c>
      <c r="AZ283" t="s">
        <v>41</v>
      </c>
      <c r="BA283">
        <v>6</v>
      </c>
      <c r="BB283">
        <v>2007</v>
      </c>
      <c r="BC283" t="s">
        <v>63</v>
      </c>
      <c r="BD283" t="s">
        <v>64</v>
      </c>
      <c r="BE283">
        <v>168500</v>
      </c>
    </row>
    <row r="284" spans="1:57" x14ac:dyDescent="0.3">
      <c r="A284">
        <v>1118</v>
      </c>
      <c r="B284">
        <v>20</v>
      </c>
      <c r="C284" t="s">
        <v>221</v>
      </c>
      <c r="D284">
        <v>57</v>
      </c>
      <c r="E284">
        <v>9764</v>
      </c>
      <c r="F284" t="s">
        <v>40</v>
      </c>
      <c r="G284" t="s">
        <v>71</v>
      </c>
      <c r="H284" t="s">
        <v>43</v>
      </c>
      <c r="I284" t="s">
        <v>44</v>
      </c>
      <c r="J284" t="s">
        <v>65</v>
      </c>
      <c r="K284" t="s">
        <v>98</v>
      </c>
      <c r="L284" t="str">
        <f>VLOOKUP($K284,[1]Zipcodes_neighbourhood!$A$2:$C$27,2,FALSE)</f>
        <v>Sawyer</v>
      </c>
      <c r="M284">
        <f>VLOOKUP($K284,[1]Zipcodes_neighbourhood!$A$2:$C$27,3,FALSE)</f>
        <v>52627</v>
      </c>
      <c r="N284" t="s">
        <v>67</v>
      </c>
      <c r="O284" t="s">
        <v>48</v>
      </c>
      <c r="P284" t="s">
        <v>68</v>
      </c>
      <c r="Q284">
        <v>5</v>
      </c>
      <c r="R284">
        <v>1967</v>
      </c>
      <c r="S284">
        <v>2003</v>
      </c>
      <c r="T284" t="s">
        <v>50</v>
      </c>
      <c r="U284" t="s">
        <v>51</v>
      </c>
      <c r="V284" t="s">
        <v>52</v>
      </c>
      <c r="W284" t="s">
        <v>55</v>
      </c>
      <c r="X284" t="s">
        <v>70</v>
      </c>
      <c r="Y284" t="s">
        <v>55</v>
      </c>
      <c r="Z284" t="s">
        <v>57</v>
      </c>
      <c r="AA284">
        <v>894</v>
      </c>
      <c r="AB284" t="str">
        <f t="shared" si="16"/>
        <v>0-1000</v>
      </c>
      <c r="AC284" t="s">
        <v>59</v>
      </c>
      <c r="AD284" t="s">
        <v>60</v>
      </c>
      <c r="AE284">
        <v>894</v>
      </c>
      <c r="AF284">
        <f t="shared" si="17"/>
        <v>1</v>
      </c>
      <c r="AG284">
        <f t="shared" si="18"/>
        <v>2</v>
      </c>
      <c r="AH284">
        <v>3</v>
      </c>
      <c r="AI284">
        <v>1</v>
      </c>
      <c r="AJ284" t="s">
        <v>54</v>
      </c>
      <c r="AK284" t="str">
        <f t="shared" si="19"/>
        <v>1Gd</v>
      </c>
      <c r="AL284">
        <v>5</v>
      </c>
      <c r="AM284">
        <v>0</v>
      </c>
      <c r="AN284" t="s">
        <v>41</v>
      </c>
      <c r="AO284" t="s">
        <v>61</v>
      </c>
      <c r="AP284" t="s">
        <v>62</v>
      </c>
      <c r="AQ284">
        <v>2</v>
      </c>
      <c r="AR284">
        <v>450</v>
      </c>
      <c r="AS284" t="s">
        <v>55</v>
      </c>
      <c r="AT284" t="s">
        <v>60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41</v>
      </c>
      <c r="BA284">
        <v>5</v>
      </c>
      <c r="BB284">
        <v>2008</v>
      </c>
      <c r="BC284" t="s">
        <v>63</v>
      </c>
      <c r="BD284" t="s">
        <v>64</v>
      </c>
      <c r="BE284">
        <v>130000</v>
      </c>
    </row>
    <row r="285" spans="1:57" x14ac:dyDescent="0.3">
      <c r="A285">
        <v>1253</v>
      </c>
      <c r="B285">
        <v>20</v>
      </c>
      <c r="C285" t="s">
        <v>221</v>
      </c>
      <c r="D285">
        <v>62</v>
      </c>
      <c r="E285">
        <v>9858</v>
      </c>
      <c r="F285" t="s">
        <v>40</v>
      </c>
      <c r="G285" t="s">
        <v>42</v>
      </c>
      <c r="H285" t="s">
        <v>43</v>
      </c>
      <c r="I285" t="s">
        <v>44</v>
      </c>
      <c r="J285" t="s">
        <v>45</v>
      </c>
      <c r="K285" t="s">
        <v>82</v>
      </c>
      <c r="L285" t="str">
        <f>VLOOKUP($K285,[1]Zipcodes_neighbourhood!$A$2:$C$27,2,FALSE)</f>
        <v>Mitchell</v>
      </c>
      <c r="M285">
        <f>VLOOKUP($K285,[1]Zipcodes_neighbourhood!$A$2:$C$27,3,FALSE)</f>
        <v>50461</v>
      </c>
      <c r="N285" t="s">
        <v>47</v>
      </c>
      <c r="O285" t="s">
        <v>48</v>
      </c>
      <c r="P285" t="s">
        <v>68</v>
      </c>
      <c r="Q285">
        <v>5</v>
      </c>
      <c r="R285">
        <v>1968</v>
      </c>
      <c r="S285">
        <v>1968</v>
      </c>
      <c r="T285" t="s">
        <v>50</v>
      </c>
      <c r="U285" t="s">
        <v>51</v>
      </c>
      <c r="V285" t="s">
        <v>91</v>
      </c>
      <c r="W285" t="s">
        <v>55</v>
      </c>
      <c r="X285" t="s">
        <v>70</v>
      </c>
      <c r="Y285" t="s">
        <v>55</v>
      </c>
      <c r="Z285" t="s">
        <v>57</v>
      </c>
      <c r="AA285">
        <v>864</v>
      </c>
      <c r="AB285" t="str">
        <f t="shared" si="16"/>
        <v>0-1000</v>
      </c>
      <c r="AC285" t="s">
        <v>55</v>
      </c>
      <c r="AD285" t="s">
        <v>60</v>
      </c>
      <c r="AE285">
        <v>874</v>
      </c>
      <c r="AF285">
        <f t="shared" si="17"/>
        <v>0</v>
      </c>
      <c r="AG285">
        <f t="shared" si="18"/>
        <v>2</v>
      </c>
      <c r="AH285">
        <v>3</v>
      </c>
      <c r="AI285">
        <v>1</v>
      </c>
      <c r="AJ285" t="s">
        <v>55</v>
      </c>
      <c r="AK285" t="str">
        <f t="shared" si="19"/>
        <v>1TA</v>
      </c>
      <c r="AL285">
        <v>5</v>
      </c>
      <c r="AM285">
        <v>0</v>
      </c>
      <c r="AN285" t="s">
        <v>41</v>
      </c>
      <c r="AO285" t="s">
        <v>61</v>
      </c>
      <c r="AP285" t="s">
        <v>62</v>
      </c>
      <c r="AQ285">
        <v>1</v>
      </c>
      <c r="AR285">
        <v>288</v>
      </c>
      <c r="AS285" t="s">
        <v>55</v>
      </c>
      <c r="AT285" t="s">
        <v>60</v>
      </c>
      <c r="AU285">
        <v>33</v>
      </c>
      <c r="AV285">
        <v>0</v>
      </c>
      <c r="AW285">
        <v>0</v>
      </c>
      <c r="AX285">
        <v>0</v>
      </c>
      <c r="AY285">
        <v>0</v>
      </c>
      <c r="AZ285" t="s">
        <v>108</v>
      </c>
      <c r="BA285">
        <v>11</v>
      </c>
      <c r="BB285">
        <v>2009</v>
      </c>
      <c r="BC285" t="s">
        <v>63</v>
      </c>
      <c r="BD285" t="s">
        <v>64</v>
      </c>
      <c r="BE285">
        <v>130000</v>
      </c>
    </row>
    <row r="286" spans="1:57" x14ac:dyDescent="0.3">
      <c r="A286">
        <v>44</v>
      </c>
      <c r="B286">
        <v>20</v>
      </c>
      <c r="C286" t="s">
        <v>221</v>
      </c>
      <c r="D286" t="s">
        <v>41</v>
      </c>
      <c r="E286">
        <v>9200</v>
      </c>
      <c r="F286" t="s">
        <v>40</v>
      </c>
      <c r="G286" t="s">
        <v>71</v>
      </c>
      <c r="H286" t="s">
        <v>43</v>
      </c>
      <c r="I286" t="s">
        <v>44</v>
      </c>
      <c r="J286" t="s">
        <v>110</v>
      </c>
      <c r="K286" t="s">
        <v>46</v>
      </c>
      <c r="L286" t="str">
        <f>VLOOKUP($K286,[1]Zipcodes_neighbourhood!$A$2:$C$27,2,FALSE)</f>
        <v>College creek</v>
      </c>
      <c r="M286">
        <f>VLOOKUP($K286,[1]Zipcodes_neighbourhood!$A$2:$C$27,3,FALSE)</f>
        <v>50014</v>
      </c>
      <c r="N286" t="s">
        <v>47</v>
      </c>
      <c r="O286" t="s">
        <v>48</v>
      </c>
      <c r="P286" t="s">
        <v>68</v>
      </c>
      <c r="Q286">
        <v>5</v>
      </c>
      <c r="R286">
        <v>1975</v>
      </c>
      <c r="S286">
        <v>1980</v>
      </c>
      <c r="T286" t="s">
        <v>99</v>
      </c>
      <c r="U286" t="s">
        <v>51</v>
      </c>
      <c r="V286" t="s">
        <v>52</v>
      </c>
      <c r="W286" t="s">
        <v>55</v>
      </c>
      <c r="X286" t="s">
        <v>70</v>
      </c>
      <c r="Y286" t="s">
        <v>54</v>
      </c>
      <c r="Z286" t="s">
        <v>81</v>
      </c>
      <c r="AA286">
        <v>938</v>
      </c>
      <c r="AB286" t="str">
        <f t="shared" si="16"/>
        <v>0-1000</v>
      </c>
      <c r="AC286" t="s">
        <v>55</v>
      </c>
      <c r="AD286" t="s">
        <v>60</v>
      </c>
      <c r="AE286">
        <v>938</v>
      </c>
      <c r="AF286">
        <f t="shared" si="17"/>
        <v>1</v>
      </c>
      <c r="AG286">
        <f t="shared" si="18"/>
        <v>2</v>
      </c>
      <c r="AH286">
        <v>3</v>
      </c>
      <c r="AI286">
        <v>1</v>
      </c>
      <c r="AJ286" t="s">
        <v>55</v>
      </c>
      <c r="AK286" t="str">
        <f t="shared" si="19"/>
        <v>1TA</v>
      </c>
      <c r="AL286">
        <v>5</v>
      </c>
      <c r="AM286">
        <v>0</v>
      </c>
      <c r="AN286" t="s">
        <v>41</v>
      </c>
      <c r="AO286" t="s">
        <v>78</v>
      </c>
      <c r="AP286" t="s">
        <v>58</v>
      </c>
      <c r="AQ286">
        <v>1</v>
      </c>
      <c r="AR286">
        <v>308</v>
      </c>
      <c r="AS286" t="s">
        <v>55</v>
      </c>
      <c r="AT286" t="s">
        <v>60</v>
      </c>
      <c r="AU286">
        <v>145</v>
      </c>
      <c r="AV286">
        <v>0</v>
      </c>
      <c r="AW286">
        <v>0</v>
      </c>
      <c r="AX286">
        <v>0</v>
      </c>
      <c r="AY286">
        <v>0</v>
      </c>
      <c r="AZ286" t="s">
        <v>85</v>
      </c>
      <c r="BA286">
        <v>7</v>
      </c>
      <c r="BB286">
        <v>2008</v>
      </c>
      <c r="BC286" t="s">
        <v>63</v>
      </c>
      <c r="BD286" t="s">
        <v>64</v>
      </c>
      <c r="BE286">
        <v>130250</v>
      </c>
    </row>
    <row r="287" spans="1:57" x14ac:dyDescent="0.3">
      <c r="A287">
        <v>1173</v>
      </c>
      <c r="B287">
        <v>160</v>
      </c>
      <c r="C287" t="s">
        <v>224</v>
      </c>
      <c r="D287">
        <v>35</v>
      </c>
      <c r="E287">
        <v>4017</v>
      </c>
      <c r="F287" t="s">
        <v>40</v>
      </c>
      <c r="G287" t="s">
        <v>71</v>
      </c>
      <c r="H287" t="s">
        <v>43</v>
      </c>
      <c r="I287" t="s">
        <v>44</v>
      </c>
      <c r="J287" t="s">
        <v>45</v>
      </c>
      <c r="K287" t="s">
        <v>87</v>
      </c>
      <c r="L287" t="str">
        <f>VLOOKUP($K287,[1]Zipcodes_neighbourhood!$A$2:$C$27,2,FALSE)</f>
        <v>Somerset</v>
      </c>
      <c r="M287">
        <f>VLOOKUP($K287,[1]Zipcodes_neighbourhood!$A$2:$C$27,3,FALSE)</f>
        <v>50010</v>
      </c>
      <c r="N287" t="s">
        <v>47</v>
      </c>
      <c r="O287" t="s">
        <v>122</v>
      </c>
      <c r="P287" t="s">
        <v>49</v>
      </c>
      <c r="Q287">
        <v>7</v>
      </c>
      <c r="R287">
        <v>2006</v>
      </c>
      <c r="S287">
        <v>2007</v>
      </c>
      <c r="T287" t="s">
        <v>50</v>
      </c>
      <c r="U287" t="s">
        <v>51</v>
      </c>
      <c r="V287" t="s">
        <v>69</v>
      </c>
      <c r="W287" t="s">
        <v>54</v>
      </c>
      <c r="X287" t="s">
        <v>56</v>
      </c>
      <c r="Y287" t="s">
        <v>54</v>
      </c>
      <c r="Z287" t="s">
        <v>57</v>
      </c>
      <c r="AA287">
        <v>625</v>
      </c>
      <c r="AB287" t="str">
        <f t="shared" si="16"/>
        <v>0-1000</v>
      </c>
      <c r="AC287" t="s">
        <v>59</v>
      </c>
      <c r="AD287" t="s">
        <v>60</v>
      </c>
      <c r="AE287">
        <v>1250</v>
      </c>
      <c r="AF287">
        <f t="shared" si="17"/>
        <v>0</v>
      </c>
      <c r="AG287">
        <f t="shared" si="18"/>
        <v>2.2999999999999998</v>
      </c>
      <c r="AH287">
        <v>2</v>
      </c>
      <c r="AI287">
        <v>1</v>
      </c>
      <c r="AJ287" t="s">
        <v>54</v>
      </c>
      <c r="AK287" t="str">
        <f t="shared" si="19"/>
        <v>1Gd</v>
      </c>
      <c r="AL287">
        <v>5</v>
      </c>
      <c r="AM287">
        <v>0</v>
      </c>
      <c r="AN287" t="s">
        <v>41</v>
      </c>
      <c r="AO287" t="s">
        <v>78</v>
      </c>
      <c r="AP287" t="s">
        <v>102</v>
      </c>
      <c r="AQ287">
        <v>2</v>
      </c>
      <c r="AR287">
        <v>625</v>
      </c>
      <c r="AS287" t="s">
        <v>55</v>
      </c>
      <c r="AT287" t="s">
        <v>60</v>
      </c>
      <c r="AU287">
        <v>0</v>
      </c>
      <c r="AV287">
        <v>54</v>
      </c>
      <c r="AW287">
        <v>0</v>
      </c>
      <c r="AX287">
        <v>0</v>
      </c>
      <c r="AY287">
        <v>0</v>
      </c>
      <c r="AZ287" t="s">
        <v>41</v>
      </c>
      <c r="BA287">
        <v>3</v>
      </c>
      <c r="BB287">
        <v>2008</v>
      </c>
      <c r="BC287" t="s">
        <v>63</v>
      </c>
      <c r="BD287" t="s">
        <v>64</v>
      </c>
      <c r="BE287">
        <v>171900</v>
      </c>
    </row>
    <row r="288" spans="1:57" x14ac:dyDescent="0.3">
      <c r="A288">
        <v>715</v>
      </c>
      <c r="B288">
        <v>60</v>
      </c>
      <c r="C288" t="s">
        <v>221</v>
      </c>
      <c r="D288" t="s">
        <v>41</v>
      </c>
      <c r="E288">
        <v>13517</v>
      </c>
      <c r="F288" t="s">
        <v>40</v>
      </c>
      <c r="G288" t="s">
        <v>71</v>
      </c>
      <c r="H288" t="s">
        <v>43</v>
      </c>
      <c r="I288" t="s">
        <v>44</v>
      </c>
      <c r="J288" t="s">
        <v>110</v>
      </c>
      <c r="K288" t="s">
        <v>98</v>
      </c>
      <c r="L288" t="str">
        <f>VLOOKUP($K288,[1]Zipcodes_neighbourhood!$A$2:$C$27,2,FALSE)</f>
        <v>Sawyer</v>
      </c>
      <c r="M288">
        <f>VLOOKUP($K288,[1]Zipcodes_neighbourhood!$A$2:$C$27,3,FALSE)</f>
        <v>52627</v>
      </c>
      <c r="N288" t="s">
        <v>115</v>
      </c>
      <c r="O288" t="s">
        <v>48</v>
      </c>
      <c r="P288" t="s">
        <v>49</v>
      </c>
      <c r="Q288">
        <v>6</v>
      </c>
      <c r="R288">
        <v>1976</v>
      </c>
      <c r="S288">
        <v>2005</v>
      </c>
      <c r="T288" t="s">
        <v>50</v>
      </c>
      <c r="U288" t="s">
        <v>51</v>
      </c>
      <c r="V288" t="s">
        <v>106</v>
      </c>
      <c r="W288" t="s">
        <v>54</v>
      </c>
      <c r="X288" t="s">
        <v>70</v>
      </c>
      <c r="Y288" t="s">
        <v>55</v>
      </c>
      <c r="Z288" t="s">
        <v>57</v>
      </c>
      <c r="AA288">
        <v>725</v>
      </c>
      <c r="AB288" t="str">
        <f t="shared" si="16"/>
        <v>0-1000</v>
      </c>
      <c r="AC288" t="s">
        <v>59</v>
      </c>
      <c r="AD288" t="s">
        <v>60</v>
      </c>
      <c r="AE288">
        <v>1479</v>
      </c>
      <c r="AF288">
        <f t="shared" si="17"/>
        <v>0</v>
      </c>
      <c r="AG288">
        <f t="shared" si="18"/>
        <v>1.3</v>
      </c>
      <c r="AH288">
        <v>3</v>
      </c>
      <c r="AI288">
        <v>1</v>
      </c>
      <c r="AJ288" t="s">
        <v>54</v>
      </c>
      <c r="AK288" t="str">
        <f t="shared" si="19"/>
        <v>1Gd</v>
      </c>
      <c r="AL288">
        <v>6</v>
      </c>
      <c r="AM288">
        <v>0</v>
      </c>
      <c r="AN288" t="s">
        <v>41</v>
      </c>
      <c r="AO288" t="s">
        <v>61</v>
      </c>
      <c r="AP288" t="s">
        <v>62</v>
      </c>
      <c r="AQ288">
        <v>2</v>
      </c>
      <c r="AR288">
        <v>475</v>
      </c>
      <c r="AS288" t="s">
        <v>55</v>
      </c>
      <c r="AT288" t="s">
        <v>60</v>
      </c>
      <c r="AU288">
        <v>0</v>
      </c>
      <c r="AV288">
        <v>44</v>
      </c>
      <c r="AW288">
        <v>0</v>
      </c>
      <c r="AX288">
        <v>0</v>
      </c>
      <c r="AY288">
        <v>0</v>
      </c>
      <c r="AZ288" t="s">
        <v>41</v>
      </c>
      <c r="BA288">
        <v>3</v>
      </c>
      <c r="BB288">
        <v>2010</v>
      </c>
      <c r="BC288" t="s">
        <v>63</v>
      </c>
      <c r="BD288" t="s">
        <v>64</v>
      </c>
      <c r="BE288">
        <v>130500</v>
      </c>
    </row>
    <row r="289" spans="1:57" x14ac:dyDescent="0.3">
      <c r="A289">
        <v>840</v>
      </c>
      <c r="B289">
        <v>50</v>
      </c>
      <c r="C289" t="s">
        <v>221</v>
      </c>
      <c r="D289">
        <v>70</v>
      </c>
      <c r="E289">
        <v>11767</v>
      </c>
      <c r="F289" t="s">
        <v>40</v>
      </c>
      <c r="G289" t="s">
        <v>42</v>
      </c>
      <c r="H289" t="s">
        <v>43</v>
      </c>
      <c r="I289" t="s">
        <v>44</v>
      </c>
      <c r="J289" t="s">
        <v>45</v>
      </c>
      <c r="K289" t="s">
        <v>126</v>
      </c>
      <c r="L289" t="str">
        <f>VLOOKUP($K289,[1]Zipcodes_neighbourhood!$A$2:$C$27,2,FALSE)</f>
        <v>Edwards</v>
      </c>
      <c r="M289">
        <f>VLOOKUP($K289,[1]Zipcodes_neighbourhood!$A$2:$C$27,3,FALSE)</f>
        <v>50014</v>
      </c>
      <c r="N289" t="s">
        <v>47</v>
      </c>
      <c r="O289" t="s">
        <v>48</v>
      </c>
      <c r="P289" t="s">
        <v>83</v>
      </c>
      <c r="Q289">
        <v>5</v>
      </c>
      <c r="R289">
        <v>1946</v>
      </c>
      <c r="S289">
        <v>1995</v>
      </c>
      <c r="T289" t="s">
        <v>50</v>
      </c>
      <c r="U289" t="s">
        <v>51</v>
      </c>
      <c r="V289" t="s">
        <v>69</v>
      </c>
      <c r="W289" t="s">
        <v>55</v>
      </c>
      <c r="X289" t="s">
        <v>70</v>
      </c>
      <c r="Y289" t="s">
        <v>55</v>
      </c>
      <c r="Z289" t="s">
        <v>57</v>
      </c>
      <c r="AA289">
        <v>768</v>
      </c>
      <c r="AB289" t="str">
        <f t="shared" si="16"/>
        <v>0-1000</v>
      </c>
      <c r="AC289" t="s">
        <v>59</v>
      </c>
      <c r="AD289" t="s">
        <v>60</v>
      </c>
      <c r="AE289">
        <v>1200</v>
      </c>
      <c r="AF289">
        <f t="shared" si="17"/>
        <v>0</v>
      </c>
      <c r="AG289">
        <f t="shared" si="18"/>
        <v>1</v>
      </c>
      <c r="AH289">
        <v>3</v>
      </c>
      <c r="AI289">
        <v>1</v>
      </c>
      <c r="AJ289" t="s">
        <v>55</v>
      </c>
      <c r="AK289" t="str">
        <f t="shared" si="19"/>
        <v>1TA</v>
      </c>
      <c r="AL289">
        <v>6</v>
      </c>
      <c r="AM289">
        <v>0</v>
      </c>
      <c r="AN289" t="s">
        <v>41</v>
      </c>
      <c r="AO289" t="s">
        <v>78</v>
      </c>
      <c r="AP289" t="s">
        <v>58</v>
      </c>
      <c r="AQ289">
        <v>1</v>
      </c>
      <c r="AR289">
        <v>240</v>
      </c>
      <c r="AS289" t="s">
        <v>55</v>
      </c>
      <c r="AT289" t="s">
        <v>60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41</v>
      </c>
      <c r="BA289">
        <v>5</v>
      </c>
      <c r="BB289">
        <v>2008</v>
      </c>
      <c r="BC289" t="s">
        <v>63</v>
      </c>
      <c r="BD289" t="s">
        <v>64</v>
      </c>
      <c r="BE289">
        <v>130500</v>
      </c>
    </row>
    <row r="290" spans="1:57" x14ac:dyDescent="0.3">
      <c r="A290">
        <v>1328</v>
      </c>
      <c r="B290">
        <v>20</v>
      </c>
      <c r="C290" t="s">
        <v>221</v>
      </c>
      <c r="D290">
        <v>60</v>
      </c>
      <c r="E290">
        <v>6600</v>
      </c>
      <c r="F290" t="s">
        <v>40</v>
      </c>
      <c r="G290" t="s">
        <v>42</v>
      </c>
      <c r="H290" t="s">
        <v>43</v>
      </c>
      <c r="I290" t="s">
        <v>44</v>
      </c>
      <c r="J290" t="s">
        <v>45</v>
      </c>
      <c r="K290" t="s">
        <v>82</v>
      </c>
      <c r="L290" t="str">
        <f>VLOOKUP($K290,[1]Zipcodes_neighbourhood!$A$2:$C$27,2,FALSE)</f>
        <v>Mitchell</v>
      </c>
      <c r="M290">
        <f>VLOOKUP($K290,[1]Zipcodes_neighbourhood!$A$2:$C$27,3,FALSE)</f>
        <v>50461</v>
      </c>
      <c r="N290" t="s">
        <v>47</v>
      </c>
      <c r="O290" t="s">
        <v>48</v>
      </c>
      <c r="P290" t="s">
        <v>68</v>
      </c>
      <c r="Q290">
        <v>5</v>
      </c>
      <c r="R290">
        <v>1982</v>
      </c>
      <c r="S290">
        <v>2008</v>
      </c>
      <c r="T290" t="s">
        <v>50</v>
      </c>
      <c r="U290" t="s">
        <v>51</v>
      </c>
      <c r="V290" t="s">
        <v>52</v>
      </c>
      <c r="W290" t="s">
        <v>54</v>
      </c>
      <c r="X290" t="s">
        <v>70</v>
      </c>
      <c r="Y290" t="s">
        <v>55</v>
      </c>
      <c r="Z290" t="s">
        <v>57</v>
      </c>
      <c r="AA290">
        <v>816</v>
      </c>
      <c r="AB290" t="str">
        <f t="shared" si="16"/>
        <v>0-1000</v>
      </c>
      <c r="AC290" t="s">
        <v>59</v>
      </c>
      <c r="AD290" t="s">
        <v>60</v>
      </c>
      <c r="AE290">
        <v>816</v>
      </c>
      <c r="AF290">
        <f t="shared" si="17"/>
        <v>0</v>
      </c>
      <c r="AG290">
        <f t="shared" si="18"/>
        <v>1</v>
      </c>
      <c r="AH290">
        <v>3</v>
      </c>
      <c r="AI290">
        <v>1</v>
      </c>
      <c r="AJ290" t="s">
        <v>54</v>
      </c>
      <c r="AK290" t="str">
        <f t="shared" si="19"/>
        <v>1Gd</v>
      </c>
      <c r="AL290">
        <v>5</v>
      </c>
      <c r="AM290">
        <v>1</v>
      </c>
      <c r="AN290" t="s">
        <v>59</v>
      </c>
      <c r="AO290" t="s">
        <v>61</v>
      </c>
      <c r="AP290" t="s">
        <v>58</v>
      </c>
      <c r="AQ290">
        <v>1</v>
      </c>
      <c r="AR290">
        <v>264</v>
      </c>
      <c r="AS290" t="s">
        <v>55</v>
      </c>
      <c r="AT290" t="s">
        <v>60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85</v>
      </c>
      <c r="BA290">
        <v>10</v>
      </c>
      <c r="BB290">
        <v>2008</v>
      </c>
      <c r="BC290" t="s">
        <v>63</v>
      </c>
      <c r="BD290" t="s">
        <v>64</v>
      </c>
      <c r="BE290">
        <v>130500</v>
      </c>
    </row>
    <row r="291" spans="1:57" x14ac:dyDescent="0.3">
      <c r="A291">
        <v>293</v>
      </c>
      <c r="B291">
        <v>50</v>
      </c>
      <c r="C291" t="s">
        <v>221</v>
      </c>
      <c r="D291">
        <v>60</v>
      </c>
      <c r="E291">
        <v>11409</v>
      </c>
      <c r="F291" t="s">
        <v>40</v>
      </c>
      <c r="G291" t="s">
        <v>42</v>
      </c>
      <c r="H291" t="s">
        <v>43</v>
      </c>
      <c r="I291" t="s">
        <v>44</v>
      </c>
      <c r="J291" t="s">
        <v>45</v>
      </c>
      <c r="K291" t="s">
        <v>126</v>
      </c>
      <c r="L291" t="str">
        <f>VLOOKUP($K291,[1]Zipcodes_neighbourhood!$A$2:$C$27,2,FALSE)</f>
        <v>Edwards</v>
      </c>
      <c r="M291">
        <f>VLOOKUP($K291,[1]Zipcodes_neighbourhood!$A$2:$C$27,3,FALSE)</f>
        <v>50014</v>
      </c>
      <c r="N291" t="s">
        <v>47</v>
      </c>
      <c r="O291" t="s">
        <v>48</v>
      </c>
      <c r="P291" t="s">
        <v>83</v>
      </c>
      <c r="Q291">
        <v>5</v>
      </c>
      <c r="R291">
        <v>1949</v>
      </c>
      <c r="S291">
        <v>2008</v>
      </c>
      <c r="T291" t="s">
        <v>50</v>
      </c>
      <c r="U291" t="s">
        <v>51</v>
      </c>
      <c r="V291" t="s">
        <v>75</v>
      </c>
      <c r="W291" t="s">
        <v>55</v>
      </c>
      <c r="X291" t="s">
        <v>70</v>
      </c>
      <c r="Y291" t="s">
        <v>55</v>
      </c>
      <c r="Z291" t="s">
        <v>57</v>
      </c>
      <c r="AA291">
        <v>768</v>
      </c>
      <c r="AB291" t="str">
        <f t="shared" si="16"/>
        <v>0-1000</v>
      </c>
      <c r="AC291" t="s">
        <v>54</v>
      </c>
      <c r="AD291" t="s">
        <v>60</v>
      </c>
      <c r="AE291">
        <v>1716</v>
      </c>
      <c r="AF291">
        <f t="shared" si="17"/>
        <v>0</v>
      </c>
      <c r="AG291">
        <f t="shared" si="18"/>
        <v>1</v>
      </c>
      <c r="AH291">
        <v>3</v>
      </c>
      <c r="AI291">
        <v>1</v>
      </c>
      <c r="AJ291" t="s">
        <v>55</v>
      </c>
      <c r="AK291" t="str">
        <f t="shared" si="19"/>
        <v>1TA</v>
      </c>
      <c r="AL291">
        <v>8</v>
      </c>
      <c r="AM291">
        <v>1</v>
      </c>
      <c r="AN291" t="s">
        <v>54</v>
      </c>
      <c r="AO291" t="s">
        <v>61</v>
      </c>
      <c r="AP291" t="s">
        <v>58</v>
      </c>
      <c r="AQ291">
        <v>1</v>
      </c>
      <c r="AR291">
        <v>281</v>
      </c>
      <c r="AS291" t="s">
        <v>55</v>
      </c>
      <c r="AT291" t="s">
        <v>60</v>
      </c>
      <c r="AU291">
        <v>0</v>
      </c>
      <c r="AV291">
        <v>0</v>
      </c>
      <c r="AW291">
        <v>0</v>
      </c>
      <c r="AX291">
        <v>160</v>
      </c>
      <c r="AY291">
        <v>0</v>
      </c>
      <c r="AZ291" t="s">
        <v>41</v>
      </c>
      <c r="BA291">
        <v>1</v>
      </c>
      <c r="BB291">
        <v>2009</v>
      </c>
      <c r="BC291" t="s">
        <v>63</v>
      </c>
      <c r="BD291" t="s">
        <v>64</v>
      </c>
      <c r="BE291">
        <v>131000</v>
      </c>
    </row>
    <row r="292" spans="1:57" x14ac:dyDescent="0.3">
      <c r="A292">
        <v>909</v>
      </c>
      <c r="B292">
        <v>20</v>
      </c>
      <c r="C292" t="s">
        <v>221</v>
      </c>
      <c r="D292" t="s">
        <v>41</v>
      </c>
      <c r="E292">
        <v>8885</v>
      </c>
      <c r="F292" t="s">
        <v>40</v>
      </c>
      <c r="G292" t="s">
        <v>71</v>
      </c>
      <c r="H292" t="s">
        <v>133</v>
      </c>
      <c r="I292" t="s">
        <v>44</v>
      </c>
      <c r="J292" t="s">
        <v>45</v>
      </c>
      <c r="K292" t="s">
        <v>82</v>
      </c>
      <c r="L292" t="str">
        <f>VLOOKUP($K292,[1]Zipcodes_neighbourhood!$A$2:$C$27,2,FALSE)</f>
        <v>Mitchell</v>
      </c>
      <c r="M292">
        <f>VLOOKUP($K292,[1]Zipcodes_neighbourhood!$A$2:$C$27,3,FALSE)</f>
        <v>50461</v>
      </c>
      <c r="N292" t="s">
        <v>47</v>
      </c>
      <c r="O292" t="s">
        <v>48</v>
      </c>
      <c r="P292" t="s">
        <v>68</v>
      </c>
      <c r="Q292">
        <v>5</v>
      </c>
      <c r="R292">
        <v>1983</v>
      </c>
      <c r="S292">
        <v>1983</v>
      </c>
      <c r="T292" t="s">
        <v>50</v>
      </c>
      <c r="U292" t="s">
        <v>51</v>
      </c>
      <c r="V292" t="s">
        <v>91</v>
      </c>
      <c r="W292" t="s">
        <v>55</v>
      </c>
      <c r="X292" t="s">
        <v>70</v>
      </c>
      <c r="Y292" t="s">
        <v>54</v>
      </c>
      <c r="Z292" t="s">
        <v>81</v>
      </c>
      <c r="AA292">
        <v>864</v>
      </c>
      <c r="AB292" t="str">
        <f t="shared" si="16"/>
        <v>0-1000</v>
      </c>
      <c r="AC292" t="s">
        <v>55</v>
      </c>
      <c r="AD292" t="s">
        <v>60</v>
      </c>
      <c r="AE292">
        <v>902</v>
      </c>
      <c r="AF292">
        <f t="shared" si="17"/>
        <v>0</v>
      </c>
      <c r="AG292">
        <f t="shared" si="18"/>
        <v>2.2999999999999998</v>
      </c>
      <c r="AH292">
        <v>2</v>
      </c>
      <c r="AI292">
        <v>1</v>
      </c>
      <c r="AJ292" t="s">
        <v>55</v>
      </c>
      <c r="AK292" t="str">
        <f t="shared" si="19"/>
        <v>1TA</v>
      </c>
      <c r="AL292">
        <v>5</v>
      </c>
      <c r="AM292">
        <v>0</v>
      </c>
      <c r="AN292" t="s">
        <v>41</v>
      </c>
      <c r="AO292" t="s">
        <v>61</v>
      </c>
      <c r="AP292" t="s">
        <v>58</v>
      </c>
      <c r="AQ292">
        <v>2</v>
      </c>
      <c r="AR292">
        <v>484</v>
      </c>
      <c r="AS292" t="s">
        <v>55</v>
      </c>
      <c r="AT292" t="s">
        <v>60</v>
      </c>
      <c r="AU292">
        <v>164</v>
      </c>
      <c r="AV292">
        <v>0</v>
      </c>
      <c r="AW292">
        <v>0</v>
      </c>
      <c r="AX292">
        <v>0</v>
      </c>
      <c r="AY292">
        <v>0</v>
      </c>
      <c r="AZ292" t="s">
        <v>85</v>
      </c>
      <c r="BA292">
        <v>6</v>
      </c>
      <c r="BB292">
        <v>2006</v>
      </c>
      <c r="BC292" t="s">
        <v>63</v>
      </c>
      <c r="BD292" t="s">
        <v>64</v>
      </c>
      <c r="BE292">
        <v>131000</v>
      </c>
    </row>
    <row r="293" spans="1:57" x14ac:dyDescent="0.3">
      <c r="A293">
        <v>734</v>
      </c>
      <c r="B293">
        <v>20</v>
      </c>
      <c r="C293" t="s">
        <v>221</v>
      </c>
      <c r="D293">
        <v>80</v>
      </c>
      <c r="E293">
        <v>10000</v>
      </c>
      <c r="F293" t="s">
        <v>40</v>
      </c>
      <c r="G293" t="s">
        <v>42</v>
      </c>
      <c r="H293" t="s">
        <v>43</v>
      </c>
      <c r="I293" t="s">
        <v>44</v>
      </c>
      <c r="J293" t="s">
        <v>73</v>
      </c>
      <c r="K293" t="s">
        <v>98</v>
      </c>
      <c r="L293" t="str">
        <f>VLOOKUP($K293,[1]Zipcodes_neighbourhood!$A$2:$C$27,2,FALSE)</f>
        <v>Sawyer</v>
      </c>
      <c r="M293">
        <f>VLOOKUP($K293,[1]Zipcodes_neighbourhood!$A$2:$C$27,3,FALSE)</f>
        <v>52627</v>
      </c>
      <c r="N293" t="s">
        <v>67</v>
      </c>
      <c r="O293" t="s">
        <v>48</v>
      </c>
      <c r="P293" t="s">
        <v>68</v>
      </c>
      <c r="Q293">
        <v>5</v>
      </c>
      <c r="R293">
        <v>1961</v>
      </c>
      <c r="S293">
        <v>1983</v>
      </c>
      <c r="T293" t="s">
        <v>99</v>
      </c>
      <c r="U293" t="s">
        <v>51</v>
      </c>
      <c r="V293" t="s">
        <v>91</v>
      </c>
      <c r="W293" t="s">
        <v>55</v>
      </c>
      <c r="X293" t="s">
        <v>70</v>
      </c>
      <c r="Y293" t="s">
        <v>55</v>
      </c>
      <c r="Z293" t="s">
        <v>57</v>
      </c>
      <c r="AA293">
        <v>864</v>
      </c>
      <c r="AB293" t="str">
        <f t="shared" si="16"/>
        <v>0-1000</v>
      </c>
      <c r="AC293" t="s">
        <v>59</v>
      </c>
      <c r="AD293" t="s">
        <v>60</v>
      </c>
      <c r="AE293">
        <v>1144</v>
      </c>
      <c r="AF293">
        <f t="shared" si="17"/>
        <v>1</v>
      </c>
      <c r="AG293">
        <f t="shared" si="18"/>
        <v>2</v>
      </c>
      <c r="AH293">
        <v>3</v>
      </c>
      <c r="AI293">
        <v>1</v>
      </c>
      <c r="AJ293" t="s">
        <v>55</v>
      </c>
      <c r="AK293" t="str">
        <f t="shared" si="19"/>
        <v>1TA</v>
      </c>
      <c r="AL293">
        <v>6</v>
      </c>
      <c r="AM293">
        <v>1</v>
      </c>
      <c r="AN293" t="s">
        <v>55</v>
      </c>
      <c r="AO293" t="s">
        <v>61</v>
      </c>
      <c r="AP293" t="s">
        <v>62</v>
      </c>
      <c r="AQ293">
        <v>1</v>
      </c>
      <c r="AR293">
        <v>264</v>
      </c>
      <c r="AS293" t="s">
        <v>55</v>
      </c>
      <c r="AT293" t="s">
        <v>60</v>
      </c>
      <c r="AU293">
        <v>165</v>
      </c>
      <c r="AV293">
        <v>0</v>
      </c>
      <c r="AW293">
        <v>0</v>
      </c>
      <c r="AX293">
        <v>0</v>
      </c>
      <c r="AY293">
        <v>0</v>
      </c>
      <c r="AZ293" t="s">
        <v>108</v>
      </c>
      <c r="BA293">
        <v>3</v>
      </c>
      <c r="BB293">
        <v>2009</v>
      </c>
      <c r="BC293" t="s">
        <v>63</v>
      </c>
      <c r="BD293" t="s">
        <v>64</v>
      </c>
      <c r="BE293">
        <v>131400</v>
      </c>
    </row>
    <row r="294" spans="1:57" x14ac:dyDescent="0.3">
      <c r="A294">
        <v>862</v>
      </c>
      <c r="B294">
        <v>190</v>
      </c>
      <c r="C294" t="s">
        <v>221</v>
      </c>
      <c r="D294">
        <v>75</v>
      </c>
      <c r="E294">
        <v>11625</v>
      </c>
      <c r="F294" t="s">
        <v>40</v>
      </c>
      <c r="G294" t="s">
        <v>42</v>
      </c>
      <c r="H294" t="s">
        <v>43</v>
      </c>
      <c r="I294" t="s">
        <v>44</v>
      </c>
      <c r="J294" t="s">
        <v>45</v>
      </c>
      <c r="K294" t="s">
        <v>98</v>
      </c>
      <c r="L294" t="str">
        <f>VLOOKUP($K294,[1]Zipcodes_neighbourhood!$A$2:$C$27,2,FALSE)</f>
        <v>Sawyer</v>
      </c>
      <c r="M294">
        <f>VLOOKUP($K294,[1]Zipcodes_neighbourhood!$A$2:$C$27,3,FALSE)</f>
        <v>52627</v>
      </c>
      <c r="N294" t="s">
        <v>47</v>
      </c>
      <c r="O294" t="s">
        <v>96</v>
      </c>
      <c r="P294" t="s">
        <v>68</v>
      </c>
      <c r="Q294">
        <v>5</v>
      </c>
      <c r="R294">
        <v>1965</v>
      </c>
      <c r="S294">
        <v>1965</v>
      </c>
      <c r="T294" t="s">
        <v>99</v>
      </c>
      <c r="U294" t="s">
        <v>51</v>
      </c>
      <c r="V294" t="s">
        <v>91</v>
      </c>
      <c r="W294" t="s">
        <v>55</v>
      </c>
      <c r="X294" t="s">
        <v>56</v>
      </c>
      <c r="Y294" t="s">
        <v>55</v>
      </c>
      <c r="Z294" t="s">
        <v>72</v>
      </c>
      <c r="AA294">
        <v>1039</v>
      </c>
      <c r="AB294" t="str">
        <f t="shared" si="16"/>
        <v>1001-2000</v>
      </c>
      <c r="AC294" t="s">
        <v>59</v>
      </c>
      <c r="AD294" t="s">
        <v>60</v>
      </c>
      <c r="AE294">
        <v>1039</v>
      </c>
      <c r="AF294">
        <f t="shared" si="17"/>
        <v>0</v>
      </c>
      <c r="AG294">
        <f t="shared" si="18"/>
        <v>1.3</v>
      </c>
      <c r="AH294">
        <v>3</v>
      </c>
      <c r="AI294">
        <v>1</v>
      </c>
      <c r="AJ294" t="s">
        <v>55</v>
      </c>
      <c r="AK294" t="str">
        <f t="shared" si="19"/>
        <v>1TA</v>
      </c>
      <c r="AL294">
        <v>6</v>
      </c>
      <c r="AM294">
        <v>0</v>
      </c>
      <c r="AN294" t="s">
        <v>41</v>
      </c>
      <c r="AO294" t="s">
        <v>61</v>
      </c>
      <c r="AP294" t="s">
        <v>58</v>
      </c>
      <c r="AQ294">
        <v>2</v>
      </c>
      <c r="AR294">
        <v>504</v>
      </c>
      <c r="AS294" t="s">
        <v>55</v>
      </c>
      <c r="AT294" t="s">
        <v>60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41</v>
      </c>
      <c r="BA294">
        <v>4</v>
      </c>
      <c r="BB294">
        <v>2010</v>
      </c>
      <c r="BC294" t="s">
        <v>63</v>
      </c>
      <c r="BD294" t="s">
        <v>64</v>
      </c>
      <c r="BE294">
        <v>131500</v>
      </c>
    </row>
    <row r="295" spans="1:57" x14ac:dyDescent="0.3">
      <c r="A295">
        <v>312</v>
      </c>
      <c r="B295">
        <v>20</v>
      </c>
      <c r="C295" t="s">
        <v>221</v>
      </c>
      <c r="D295">
        <v>50</v>
      </c>
      <c r="E295">
        <v>8000</v>
      </c>
      <c r="F295" t="s">
        <v>40</v>
      </c>
      <c r="G295" t="s">
        <v>42</v>
      </c>
      <c r="H295" t="s">
        <v>43</v>
      </c>
      <c r="I295" t="s">
        <v>44</v>
      </c>
      <c r="J295" t="s">
        <v>45</v>
      </c>
      <c r="K295" t="s">
        <v>107</v>
      </c>
      <c r="L295" t="str">
        <f>VLOOKUP($K295,[1]Zipcodes_neighbourhood!$A$2:$C$27,2,FALSE)</f>
        <v>NorthAmes</v>
      </c>
      <c r="M295">
        <f>VLOOKUP($K295,[1]Zipcodes_neighbourhood!$A$2:$C$27,3,FALSE)</f>
        <v>50010</v>
      </c>
      <c r="N295" t="s">
        <v>47</v>
      </c>
      <c r="O295" t="s">
        <v>48</v>
      </c>
      <c r="P295" t="s">
        <v>68</v>
      </c>
      <c r="Q295">
        <v>6</v>
      </c>
      <c r="R295">
        <v>1948</v>
      </c>
      <c r="S295">
        <v>2002</v>
      </c>
      <c r="T295" t="s">
        <v>50</v>
      </c>
      <c r="U295" t="s">
        <v>51</v>
      </c>
      <c r="V295" t="s">
        <v>52</v>
      </c>
      <c r="W295" t="s">
        <v>55</v>
      </c>
      <c r="X295" t="s">
        <v>70</v>
      </c>
      <c r="Y295" t="s">
        <v>55</v>
      </c>
      <c r="Z295" t="s">
        <v>57</v>
      </c>
      <c r="AA295">
        <v>972</v>
      </c>
      <c r="AB295" t="str">
        <f t="shared" si="16"/>
        <v>0-1000</v>
      </c>
      <c r="AC295" t="s">
        <v>59</v>
      </c>
      <c r="AD295" t="s">
        <v>60</v>
      </c>
      <c r="AE295">
        <v>972</v>
      </c>
      <c r="AF295">
        <f t="shared" si="17"/>
        <v>1</v>
      </c>
      <c r="AG295">
        <f t="shared" si="18"/>
        <v>2.2999999999999998</v>
      </c>
      <c r="AH295">
        <v>2</v>
      </c>
      <c r="AI295">
        <v>1</v>
      </c>
      <c r="AJ295" t="s">
        <v>55</v>
      </c>
      <c r="AK295" t="str">
        <f t="shared" si="19"/>
        <v>1TA</v>
      </c>
      <c r="AL295">
        <v>5</v>
      </c>
      <c r="AM295">
        <v>1</v>
      </c>
      <c r="AN295" t="s">
        <v>54</v>
      </c>
      <c r="AO295" t="s">
        <v>78</v>
      </c>
      <c r="AP295" t="s">
        <v>58</v>
      </c>
      <c r="AQ295">
        <v>1</v>
      </c>
      <c r="AR295">
        <v>240</v>
      </c>
      <c r="AS295" t="s">
        <v>55</v>
      </c>
      <c r="AT295" t="s">
        <v>60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41</v>
      </c>
      <c r="BA295">
        <v>5</v>
      </c>
      <c r="BB295">
        <v>2009</v>
      </c>
      <c r="BC295" t="s">
        <v>63</v>
      </c>
      <c r="BD295" t="s">
        <v>64</v>
      </c>
      <c r="BE295">
        <v>132000</v>
      </c>
    </row>
    <row r="296" spans="1:57" x14ac:dyDescent="0.3">
      <c r="A296">
        <v>369</v>
      </c>
      <c r="B296">
        <v>20</v>
      </c>
      <c r="C296" t="s">
        <v>221</v>
      </c>
      <c r="D296">
        <v>78</v>
      </c>
      <c r="E296">
        <v>7800</v>
      </c>
      <c r="F296" t="s">
        <v>40</v>
      </c>
      <c r="G296" t="s">
        <v>42</v>
      </c>
      <c r="H296" t="s">
        <v>43</v>
      </c>
      <c r="I296" t="s">
        <v>44</v>
      </c>
      <c r="J296" t="s">
        <v>45</v>
      </c>
      <c r="K296" t="s">
        <v>107</v>
      </c>
      <c r="L296" t="str">
        <f>VLOOKUP($K296,[1]Zipcodes_neighbourhood!$A$2:$C$27,2,FALSE)</f>
        <v>NorthAmes</v>
      </c>
      <c r="M296">
        <f>VLOOKUP($K296,[1]Zipcodes_neighbourhood!$A$2:$C$27,3,FALSE)</f>
        <v>50010</v>
      </c>
      <c r="N296" t="s">
        <v>47</v>
      </c>
      <c r="O296" t="s">
        <v>48</v>
      </c>
      <c r="P296" t="s">
        <v>68</v>
      </c>
      <c r="Q296">
        <v>5</v>
      </c>
      <c r="R296">
        <v>1954</v>
      </c>
      <c r="S296">
        <v>1954</v>
      </c>
      <c r="T296" t="s">
        <v>50</v>
      </c>
      <c r="U296" t="s">
        <v>51</v>
      </c>
      <c r="V296" t="s">
        <v>91</v>
      </c>
      <c r="W296" t="s">
        <v>55</v>
      </c>
      <c r="X296" t="s">
        <v>56</v>
      </c>
      <c r="Y296" t="s">
        <v>55</v>
      </c>
      <c r="Z296" t="s">
        <v>57</v>
      </c>
      <c r="AA296">
        <v>1268</v>
      </c>
      <c r="AB296" t="str">
        <f t="shared" si="16"/>
        <v>1001-2000</v>
      </c>
      <c r="AC296" t="s">
        <v>54</v>
      </c>
      <c r="AD296" t="s">
        <v>60</v>
      </c>
      <c r="AE296">
        <v>1268</v>
      </c>
      <c r="AF296">
        <f t="shared" si="17"/>
        <v>1</v>
      </c>
      <c r="AG296">
        <f t="shared" si="18"/>
        <v>1</v>
      </c>
      <c r="AH296">
        <v>2</v>
      </c>
      <c r="AI296">
        <v>1</v>
      </c>
      <c r="AJ296" t="s">
        <v>55</v>
      </c>
      <c r="AK296" t="str">
        <f t="shared" si="19"/>
        <v>1TA</v>
      </c>
      <c r="AL296">
        <v>7</v>
      </c>
      <c r="AM296">
        <v>1</v>
      </c>
      <c r="AN296" t="s">
        <v>54</v>
      </c>
      <c r="AO296" t="s">
        <v>61</v>
      </c>
      <c r="AP296" t="s">
        <v>102</v>
      </c>
      <c r="AQ296">
        <v>1</v>
      </c>
      <c r="AR296">
        <v>244</v>
      </c>
      <c r="AS296" t="s">
        <v>55</v>
      </c>
      <c r="AT296" t="s">
        <v>60</v>
      </c>
      <c r="AU296">
        <v>0</v>
      </c>
      <c r="AV296">
        <v>98</v>
      </c>
      <c r="AW296">
        <v>0</v>
      </c>
      <c r="AX296">
        <v>0</v>
      </c>
      <c r="AY296">
        <v>0</v>
      </c>
      <c r="AZ296" t="s">
        <v>41</v>
      </c>
      <c r="BA296">
        <v>3</v>
      </c>
      <c r="BB296">
        <v>2010</v>
      </c>
      <c r="BC296" t="s">
        <v>63</v>
      </c>
      <c r="BD296" t="s">
        <v>64</v>
      </c>
      <c r="BE296">
        <v>132000</v>
      </c>
    </row>
    <row r="297" spans="1:57" x14ac:dyDescent="0.3">
      <c r="A297">
        <v>527</v>
      </c>
      <c r="B297">
        <v>20</v>
      </c>
      <c r="C297" t="s">
        <v>221</v>
      </c>
      <c r="D297">
        <v>70</v>
      </c>
      <c r="E297">
        <v>13300</v>
      </c>
      <c r="F297" t="s">
        <v>40</v>
      </c>
      <c r="G297" t="s">
        <v>42</v>
      </c>
      <c r="H297" t="s">
        <v>43</v>
      </c>
      <c r="I297" t="s">
        <v>44</v>
      </c>
      <c r="J297" t="s">
        <v>45</v>
      </c>
      <c r="K297" t="s">
        <v>107</v>
      </c>
      <c r="L297" t="str">
        <f>VLOOKUP($K297,[1]Zipcodes_neighbourhood!$A$2:$C$27,2,FALSE)</f>
        <v>NorthAmes</v>
      </c>
      <c r="M297">
        <f>VLOOKUP($K297,[1]Zipcodes_neighbourhood!$A$2:$C$27,3,FALSE)</f>
        <v>50010</v>
      </c>
      <c r="N297" t="s">
        <v>47</v>
      </c>
      <c r="O297" t="s">
        <v>48</v>
      </c>
      <c r="P297" t="s">
        <v>68</v>
      </c>
      <c r="Q297">
        <v>5</v>
      </c>
      <c r="R297">
        <v>1956</v>
      </c>
      <c r="S297">
        <v>2000</v>
      </c>
      <c r="T297" t="s">
        <v>99</v>
      </c>
      <c r="U297" t="s">
        <v>51</v>
      </c>
      <c r="V297" t="s">
        <v>75</v>
      </c>
      <c r="W297" t="s">
        <v>55</v>
      </c>
      <c r="X297" t="s">
        <v>70</v>
      </c>
      <c r="Y297" t="s">
        <v>54</v>
      </c>
      <c r="Z297" t="s">
        <v>57</v>
      </c>
      <c r="AA297">
        <v>928</v>
      </c>
      <c r="AB297" t="str">
        <f t="shared" si="16"/>
        <v>0-1000</v>
      </c>
      <c r="AC297" t="s">
        <v>55</v>
      </c>
      <c r="AD297" t="s">
        <v>60</v>
      </c>
      <c r="AE297">
        <v>928</v>
      </c>
      <c r="AF297">
        <f t="shared" si="17"/>
        <v>1</v>
      </c>
      <c r="AG297">
        <f t="shared" si="18"/>
        <v>1</v>
      </c>
      <c r="AH297">
        <v>2</v>
      </c>
      <c r="AI297">
        <v>1</v>
      </c>
      <c r="AJ297" t="s">
        <v>55</v>
      </c>
      <c r="AK297" t="str">
        <f t="shared" si="19"/>
        <v>1TA</v>
      </c>
      <c r="AL297">
        <v>4</v>
      </c>
      <c r="AM297">
        <v>0</v>
      </c>
      <c r="AN297" t="s">
        <v>41</v>
      </c>
      <c r="AO297" t="s">
        <v>61</v>
      </c>
      <c r="AP297" t="s">
        <v>58</v>
      </c>
      <c r="AQ297">
        <v>1</v>
      </c>
      <c r="AR297">
        <v>252</v>
      </c>
      <c r="AS297" t="s">
        <v>55</v>
      </c>
      <c r="AT297" t="s">
        <v>60</v>
      </c>
      <c r="AU297">
        <v>261</v>
      </c>
      <c r="AV297">
        <v>0</v>
      </c>
      <c r="AW297">
        <v>156</v>
      </c>
      <c r="AX297">
        <v>0</v>
      </c>
      <c r="AY297">
        <v>0</v>
      </c>
      <c r="AZ297" t="s">
        <v>41</v>
      </c>
      <c r="BA297">
        <v>6</v>
      </c>
      <c r="BB297">
        <v>2007</v>
      </c>
      <c r="BC297" t="s">
        <v>63</v>
      </c>
      <c r="BD297" t="s">
        <v>64</v>
      </c>
      <c r="BE297">
        <v>132000</v>
      </c>
    </row>
    <row r="298" spans="1:57" x14ac:dyDescent="0.3">
      <c r="A298">
        <v>297</v>
      </c>
      <c r="B298">
        <v>50</v>
      </c>
      <c r="C298" t="s">
        <v>222</v>
      </c>
      <c r="D298">
        <v>75</v>
      </c>
      <c r="E298">
        <v>13710</v>
      </c>
      <c r="F298" t="s">
        <v>40</v>
      </c>
      <c r="G298" t="s">
        <v>42</v>
      </c>
      <c r="H298" t="s">
        <v>43</v>
      </c>
      <c r="I298" t="s">
        <v>44</v>
      </c>
      <c r="J298" t="s">
        <v>45</v>
      </c>
      <c r="K298" t="s">
        <v>119</v>
      </c>
      <c r="L298" t="str">
        <f>VLOOKUP($K298,[1]Zipcodes_neighbourhood!$A$2:$C$27,2,FALSE)</f>
        <v>Iowa DOT and rail road</v>
      </c>
      <c r="M298">
        <f>VLOOKUP($K298,[1]Zipcodes_neighbourhood!$A$2:$C$27,3,FALSE)</f>
        <v>50313</v>
      </c>
      <c r="N298" t="s">
        <v>47</v>
      </c>
      <c r="O298" t="s">
        <v>48</v>
      </c>
      <c r="P298" t="s">
        <v>83</v>
      </c>
      <c r="Q298">
        <v>5</v>
      </c>
      <c r="R298">
        <v>1950</v>
      </c>
      <c r="S298">
        <v>1950</v>
      </c>
      <c r="T298" t="s">
        <v>50</v>
      </c>
      <c r="U298" t="s">
        <v>51</v>
      </c>
      <c r="V298" t="s">
        <v>75</v>
      </c>
      <c r="W298" t="s">
        <v>55</v>
      </c>
      <c r="X298" t="s">
        <v>70</v>
      </c>
      <c r="Y298" t="s">
        <v>55</v>
      </c>
      <c r="Z298" t="s">
        <v>57</v>
      </c>
      <c r="AA298">
        <v>910</v>
      </c>
      <c r="AB298" t="str">
        <f t="shared" si="16"/>
        <v>0-1000</v>
      </c>
      <c r="AC298" t="s">
        <v>55</v>
      </c>
      <c r="AD298" t="s">
        <v>60</v>
      </c>
      <c r="AE298">
        <v>1558</v>
      </c>
      <c r="AF298">
        <f t="shared" si="17"/>
        <v>0</v>
      </c>
      <c r="AG298">
        <f t="shared" si="18"/>
        <v>1.3</v>
      </c>
      <c r="AH298">
        <v>4</v>
      </c>
      <c r="AI298">
        <v>1</v>
      </c>
      <c r="AJ298" t="s">
        <v>55</v>
      </c>
      <c r="AK298" t="str">
        <f t="shared" si="19"/>
        <v>1TA</v>
      </c>
      <c r="AL298">
        <v>6</v>
      </c>
      <c r="AM298">
        <v>0</v>
      </c>
      <c r="AN298" t="s">
        <v>41</v>
      </c>
      <c r="AO298" t="s">
        <v>61</v>
      </c>
      <c r="AP298" t="s">
        <v>58</v>
      </c>
      <c r="AQ298">
        <v>1</v>
      </c>
      <c r="AR298">
        <v>282</v>
      </c>
      <c r="AS298" t="s">
        <v>55</v>
      </c>
      <c r="AT298" t="s">
        <v>60</v>
      </c>
      <c r="AU298">
        <v>289</v>
      </c>
      <c r="AV298">
        <v>0</v>
      </c>
      <c r="AW298">
        <v>0</v>
      </c>
      <c r="AX298">
        <v>0</v>
      </c>
      <c r="AY298">
        <v>0</v>
      </c>
      <c r="AZ298" t="s">
        <v>85</v>
      </c>
      <c r="BA298">
        <v>6</v>
      </c>
      <c r="BB298">
        <v>2007</v>
      </c>
      <c r="BC298" t="s">
        <v>63</v>
      </c>
      <c r="BD298" t="s">
        <v>64</v>
      </c>
      <c r="BE298">
        <v>152000</v>
      </c>
    </row>
    <row r="299" spans="1:57" x14ac:dyDescent="0.3">
      <c r="A299">
        <v>57</v>
      </c>
      <c r="B299">
        <v>160</v>
      </c>
      <c r="C299" t="s">
        <v>224</v>
      </c>
      <c r="D299">
        <v>24</v>
      </c>
      <c r="E299">
        <v>2645</v>
      </c>
      <c r="F299" t="s">
        <v>40</v>
      </c>
      <c r="G299" t="s">
        <v>42</v>
      </c>
      <c r="H299" t="s">
        <v>43</v>
      </c>
      <c r="I299" t="s">
        <v>44</v>
      </c>
      <c r="J299" t="s">
        <v>45</v>
      </c>
      <c r="K299" t="s">
        <v>87</v>
      </c>
      <c r="L299" t="str">
        <f>VLOOKUP($K299,[1]Zipcodes_neighbourhood!$A$2:$C$27,2,FALSE)</f>
        <v>Somerset</v>
      </c>
      <c r="M299">
        <f>VLOOKUP($K299,[1]Zipcodes_neighbourhood!$A$2:$C$27,3,FALSE)</f>
        <v>50010</v>
      </c>
      <c r="N299" t="s">
        <v>47</v>
      </c>
      <c r="O299" t="s">
        <v>136</v>
      </c>
      <c r="P299" t="s">
        <v>49</v>
      </c>
      <c r="Q299">
        <v>8</v>
      </c>
      <c r="R299">
        <v>1999</v>
      </c>
      <c r="S299">
        <v>2000</v>
      </c>
      <c r="T299" t="s">
        <v>50</v>
      </c>
      <c r="U299" t="s">
        <v>51</v>
      </c>
      <c r="V299" t="s">
        <v>69</v>
      </c>
      <c r="W299" t="s">
        <v>54</v>
      </c>
      <c r="X299" t="s">
        <v>56</v>
      </c>
      <c r="Y299" t="s">
        <v>54</v>
      </c>
      <c r="Z299" t="s">
        <v>57</v>
      </c>
      <c r="AA299">
        <v>970</v>
      </c>
      <c r="AB299" t="str">
        <f t="shared" si="16"/>
        <v>0-1000</v>
      </c>
      <c r="AC299" t="s">
        <v>59</v>
      </c>
      <c r="AD299" t="s">
        <v>60</v>
      </c>
      <c r="AE299">
        <v>1739</v>
      </c>
      <c r="AF299">
        <f t="shared" si="17"/>
        <v>0</v>
      </c>
      <c r="AG299">
        <f t="shared" si="18"/>
        <v>2.2999999999999998</v>
      </c>
      <c r="AH299">
        <v>3</v>
      </c>
      <c r="AI299">
        <v>1</v>
      </c>
      <c r="AJ299" t="s">
        <v>54</v>
      </c>
      <c r="AK299" t="str">
        <f t="shared" si="19"/>
        <v>1Gd</v>
      </c>
      <c r="AL299">
        <v>7</v>
      </c>
      <c r="AM299">
        <v>0</v>
      </c>
      <c r="AN299" t="s">
        <v>41</v>
      </c>
      <c r="AO299" t="s">
        <v>61</v>
      </c>
      <c r="AP299" t="s">
        <v>102</v>
      </c>
      <c r="AQ299">
        <v>2</v>
      </c>
      <c r="AR299">
        <v>480</v>
      </c>
      <c r="AS299" t="s">
        <v>55</v>
      </c>
      <c r="AT299" t="s">
        <v>60</v>
      </c>
      <c r="AU299">
        <v>115</v>
      </c>
      <c r="AV299">
        <v>0</v>
      </c>
      <c r="AW299">
        <v>0</v>
      </c>
      <c r="AX299">
        <v>0</v>
      </c>
      <c r="AY299">
        <v>0</v>
      </c>
      <c r="AZ299" t="s">
        <v>41</v>
      </c>
      <c r="BA299">
        <v>8</v>
      </c>
      <c r="BB299">
        <v>2009</v>
      </c>
      <c r="BC299" t="s">
        <v>63</v>
      </c>
      <c r="BD299" t="s">
        <v>79</v>
      </c>
      <c r="BE299">
        <v>172500</v>
      </c>
    </row>
    <row r="300" spans="1:57" x14ac:dyDescent="0.3">
      <c r="A300">
        <v>958</v>
      </c>
      <c r="B300">
        <v>20</v>
      </c>
      <c r="C300" t="s">
        <v>221</v>
      </c>
      <c r="D300">
        <v>70</v>
      </c>
      <c r="E300">
        <v>7420</v>
      </c>
      <c r="F300" t="s">
        <v>40</v>
      </c>
      <c r="G300" t="s">
        <v>42</v>
      </c>
      <c r="H300" t="s">
        <v>43</v>
      </c>
      <c r="I300" t="s">
        <v>44</v>
      </c>
      <c r="J300" t="s">
        <v>45</v>
      </c>
      <c r="K300" t="s">
        <v>98</v>
      </c>
      <c r="L300" t="str">
        <f>VLOOKUP($K300,[1]Zipcodes_neighbourhood!$A$2:$C$27,2,FALSE)</f>
        <v>Sawyer</v>
      </c>
      <c r="M300">
        <f>VLOOKUP($K300,[1]Zipcodes_neighbourhood!$A$2:$C$27,3,FALSE)</f>
        <v>52627</v>
      </c>
      <c r="N300" t="s">
        <v>47</v>
      </c>
      <c r="O300" t="s">
        <v>48</v>
      </c>
      <c r="P300" t="s">
        <v>68</v>
      </c>
      <c r="Q300">
        <v>5</v>
      </c>
      <c r="R300">
        <v>1962</v>
      </c>
      <c r="S300">
        <v>1962</v>
      </c>
      <c r="T300" t="s">
        <v>99</v>
      </c>
      <c r="U300" t="s">
        <v>51</v>
      </c>
      <c r="V300" t="s">
        <v>69</v>
      </c>
      <c r="W300" t="s">
        <v>55</v>
      </c>
      <c r="X300" t="s">
        <v>70</v>
      </c>
      <c r="Y300" t="s">
        <v>55</v>
      </c>
      <c r="Z300" t="s">
        <v>57</v>
      </c>
      <c r="AA300">
        <v>1057</v>
      </c>
      <c r="AB300" t="str">
        <f t="shared" si="16"/>
        <v>1001-2000</v>
      </c>
      <c r="AC300" t="s">
        <v>55</v>
      </c>
      <c r="AD300" t="s">
        <v>60</v>
      </c>
      <c r="AE300">
        <v>1057</v>
      </c>
      <c r="AF300">
        <f t="shared" si="17"/>
        <v>0.3</v>
      </c>
      <c r="AG300">
        <f t="shared" si="18"/>
        <v>1.6</v>
      </c>
      <c r="AH300">
        <v>3</v>
      </c>
      <c r="AI300">
        <v>1</v>
      </c>
      <c r="AJ300" t="s">
        <v>55</v>
      </c>
      <c r="AK300" t="str">
        <f t="shared" si="19"/>
        <v>1TA</v>
      </c>
      <c r="AL300">
        <v>6</v>
      </c>
      <c r="AM300">
        <v>0</v>
      </c>
      <c r="AN300" t="s">
        <v>41</v>
      </c>
      <c r="AO300" t="s">
        <v>78</v>
      </c>
      <c r="AP300" t="s">
        <v>102</v>
      </c>
      <c r="AQ300">
        <v>2</v>
      </c>
      <c r="AR300">
        <v>576</v>
      </c>
      <c r="AS300" t="s">
        <v>55</v>
      </c>
      <c r="AT300" t="s">
        <v>60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41</v>
      </c>
      <c r="BA300">
        <v>4</v>
      </c>
      <c r="BB300">
        <v>2007</v>
      </c>
      <c r="BC300" t="s">
        <v>63</v>
      </c>
      <c r="BD300" t="s">
        <v>64</v>
      </c>
      <c r="BE300">
        <v>132000</v>
      </c>
    </row>
    <row r="301" spans="1:57" x14ac:dyDescent="0.3">
      <c r="A301">
        <v>877</v>
      </c>
      <c r="B301">
        <v>20</v>
      </c>
      <c r="C301" t="s">
        <v>221</v>
      </c>
      <c r="D301">
        <v>94</v>
      </c>
      <c r="E301">
        <v>25286</v>
      </c>
      <c r="F301" t="s">
        <v>40</v>
      </c>
      <c r="G301" t="s">
        <v>42</v>
      </c>
      <c r="H301" t="s">
        <v>137</v>
      </c>
      <c r="I301" t="s">
        <v>44</v>
      </c>
      <c r="J301" t="s">
        <v>45</v>
      </c>
      <c r="K301" t="s">
        <v>82</v>
      </c>
      <c r="L301" t="str">
        <f>VLOOKUP($K301,[1]Zipcodes_neighbourhood!$A$2:$C$27,2,FALSE)</f>
        <v>Mitchell</v>
      </c>
      <c r="M301">
        <f>VLOOKUP($K301,[1]Zipcodes_neighbourhood!$A$2:$C$27,3,FALSE)</f>
        <v>50461</v>
      </c>
      <c r="N301" t="s">
        <v>47</v>
      </c>
      <c r="O301" t="s">
        <v>48</v>
      </c>
      <c r="P301" t="s">
        <v>68</v>
      </c>
      <c r="Q301">
        <v>4</v>
      </c>
      <c r="R301">
        <v>1963</v>
      </c>
      <c r="S301">
        <v>1963</v>
      </c>
      <c r="T301" t="s">
        <v>50</v>
      </c>
      <c r="U301" t="s">
        <v>51</v>
      </c>
      <c r="V301" t="s">
        <v>106</v>
      </c>
      <c r="W301" t="s">
        <v>55</v>
      </c>
      <c r="X301" t="s">
        <v>56</v>
      </c>
      <c r="Y301" t="s">
        <v>55</v>
      </c>
      <c r="Z301" t="s">
        <v>54</v>
      </c>
      <c r="AA301">
        <v>1064</v>
      </c>
      <c r="AB301" t="str">
        <f t="shared" si="16"/>
        <v>1001-2000</v>
      </c>
      <c r="AC301" t="s">
        <v>54</v>
      </c>
      <c r="AD301" t="s">
        <v>60</v>
      </c>
      <c r="AE301">
        <v>1040</v>
      </c>
      <c r="AF301">
        <f t="shared" si="17"/>
        <v>0.3</v>
      </c>
      <c r="AG301">
        <f t="shared" si="18"/>
        <v>1</v>
      </c>
      <c r="AH301">
        <v>3</v>
      </c>
      <c r="AI301">
        <v>1</v>
      </c>
      <c r="AJ301" t="s">
        <v>55</v>
      </c>
      <c r="AK301" t="str">
        <f t="shared" si="19"/>
        <v>1TA</v>
      </c>
      <c r="AL301">
        <v>5</v>
      </c>
      <c r="AM301">
        <v>0</v>
      </c>
      <c r="AN301" t="s">
        <v>41</v>
      </c>
      <c r="AO301" t="s">
        <v>61</v>
      </c>
      <c r="AP301" t="s">
        <v>58</v>
      </c>
      <c r="AQ301">
        <v>2</v>
      </c>
      <c r="AR301">
        <v>648</v>
      </c>
      <c r="AS301" t="s">
        <v>55</v>
      </c>
      <c r="AT301" t="s">
        <v>60</v>
      </c>
      <c r="AU301">
        <v>0</v>
      </c>
      <c r="AV301">
        <v>0</v>
      </c>
      <c r="AW301">
        <v>0</v>
      </c>
      <c r="AX301">
        <v>0</v>
      </c>
      <c r="AY301">
        <v>0</v>
      </c>
      <c r="AZ301" t="s">
        <v>41</v>
      </c>
      <c r="BA301">
        <v>1</v>
      </c>
      <c r="BB301">
        <v>2007</v>
      </c>
      <c r="BC301" t="s">
        <v>63</v>
      </c>
      <c r="BD301" t="s">
        <v>64</v>
      </c>
      <c r="BE301">
        <v>132250</v>
      </c>
    </row>
    <row r="302" spans="1:57" x14ac:dyDescent="0.3">
      <c r="A302">
        <v>476</v>
      </c>
      <c r="B302">
        <v>20</v>
      </c>
      <c r="C302" t="s">
        <v>221</v>
      </c>
      <c r="D302">
        <v>80</v>
      </c>
      <c r="E302">
        <v>8480</v>
      </c>
      <c r="F302" t="s">
        <v>40</v>
      </c>
      <c r="G302" t="s">
        <v>42</v>
      </c>
      <c r="H302" t="s">
        <v>43</v>
      </c>
      <c r="I302" t="s">
        <v>44</v>
      </c>
      <c r="J302" t="s">
        <v>73</v>
      </c>
      <c r="K302" t="s">
        <v>98</v>
      </c>
      <c r="L302" t="str">
        <f>VLOOKUP($K302,[1]Zipcodes_neighbourhood!$A$2:$C$27,2,FALSE)</f>
        <v>Sawyer</v>
      </c>
      <c r="M302">
        <f>VLOOKUP($K302,[1]Zipcodes_neighbourhood!$A$2:$C$27,3,FALSE)</f>
        <v>52627</v>
      </c>
      <c r="N302" t="s">
        <v>47</v>
      </c>
      <c r="O302" t="s">
        <v>48</v>
      </c>
      <c r="P302" t="s">
        <v>68</v>
      </c>
      <c r="Q302">
        <v>5</v>
      </c>
      <c r="R302">
        <v>1963</v>
      </c>
      <c r="S302">
        <v>1963</v>
      </c>
      <c r="T302" t="s">
        <v>99</v>
      </c>
      <c r="U302" t="s">
        <v>51</v>
      </c>
      <c r="V302" t="s">
        <v>91</v>
      </c>
      <c r="W302" t="s">
        <v>55</v>
      </c>
      <c r="X302" t="s">
        <v>70</v>
      </c>
      <c r="Y302" t="s">
        <v>55</v>
      </c>
      <c r="Z302" t="s">
        <v>57</v>
      </c>
      <c r="AA302">
        <v>970</v>
      </c>
      <c r="AB302" t="str">
        <f t="shared" si="16"/>
        <v>0-1000</v>
      </c>
      <c r="AC302" t="s">
        <v>55</v>
      </c>
      <c r="AD302" t="s">
        <v>60</v>
      </c>
      <c r="AE302">
        <v>970</v>
      </c>
      <c r="AF302">
        <f t="shared" si="17"/>
        <v>1</v>
      </c>
      <c r="AG302">
        <f t="shared" si="18"/>
        <v>1</v>
      </c>
      <c r="AH302">
        <v>2</v>
      </c>
      <c r="AI302">
        <v>1</v>
      </c>
      <c r="AJ302" t="s">
        <v>55</v>
      </c>
      <c r="AK302" t="str">
        <f t="shared" si="19"/>
        <v>1TA</v>
      </c>
      <c r="AL302">
        <v>5</v>
      </c>
      <c r="AM302">
        <v>0</v>
      </c>
      <c r="AN302" t="s">
        <v>41</v>
      </c>
      <c r="AO302" t="s">
        <v>78</v>
      </c>
      <c r="AP302" t="s">
        <v>58</v>
      </c>
      <c r="AQ302">
        <v>2</v>
      </c>
      <c r="AR302">
        <v>624</v>
      </c>
      <c r="AS302" t="s">
        <v>55</v>
      </c>
      <c r="AT302" t="s">
        <v>60</v>
      </c>
      <c r="AU302">
        <v>0</v>
      </c>
      <c r="AV302">
        <v>24</v>
      </c>
      <c r="AW302">
        <v>0</v>
      </c>
      <c r="AX302">
        <v>192</v>
      </c>
      <c r="AY302">
        <v>0</v>
      </c>
      <c r="AZ302" t="s">
        <v>41</v>
      </c>
      <c r="BA302">
        <v>7</v>
      </c>
      <c r="BB302">
        <v>2007</v>
      </c>
      <c r="BC302" t="s">
        <v>63</v>
      </c>
      <c r="BD302" t="s">
        <v>64</v>
      </c>
      <c r="BE302">
        <v>132500</v>
      </c>
    </row>
    <row r="303" spans="1:57" x14ac:dyDescent="0.3">
      <c r="A303">
        <v>485</v>
      </c>
      <c r="B303">
        <v>20</v>
      </c>
      <c r="C303" t="s">
        <v>221</v>
      </c>
      <c r="D303" t="s">
        <v>41</v>
      </c>
      <c r="E303">
        <v>7758</v>
      </c>
      <c r="F303" t="s">
        <v>40</v>
      </c>
      <c r="G303" t="s">
        <v>71</v>
      </c>
      <c r="H303" t="s">
        <v>43</v>
      </c>
      <c r="I303" t="s">
        <v>44</v>
      </c>
      <c r="J303" t="s">
        <v>73</v>
      </c>
      <c r="K303" t="s">
        <v>98</v>
      </c>
      <c r="L303" t="str">
        <f>VLOOKUP($K303,[1]Zipcodes_neighbourhood!$A$2:$C$27,2,FALSE)</f>
        <v>Sawyer</v>
      </c>
      <c r="M303">
        <f>VLOOKUP($K303,[1]Zipcodes_neighbourhood!$A$2:$C$27,3,FALSE)</f>
        <v>52627</v>
      </c>
      <c r="N303" t="s">
        <v>47</v>
      </c>
      <c r="O303" t="s">
        <v>48</v>
      </c>
      <c r="P303" t="s">
        <v>68</v>
      </c>
      <c r="Q303">
        <v>5</v>
      </c>
      <c r="R303">
        <v>1962</v>
      </c>
      <c r="S303">
        <v>2001</v>
      </c>
      <c r="T303" t="s">
        <v>50</v>
      </c>
      <c r="U303" t="s">
        <v>51</v>
      </c>
      <c r="V303" t="s">
        <v>106</v>
      </c>
      <c r="W303" t="s">
        <v>55</v>
      </c>
      <c r="X303" t="s">
        <v>70</v>
      </c>
      <c r="Y303" t="s">
        <v>55</v>
      </c>
      <c r="Z303" t="s">
        <v>57</v>
      </c>
      <c r="AA303">
        <v>999</v>
      </c>
      <c r="AB303" t="str">
        <f t="shared" si="16"/>
        <v>0-1000</v>
      </c>
      <c r="AC303" t="s">
        <v>54</v>
      </c>
      <c r="AD303" t="s">
        <v>60</v>
      </c>
      <c r="AE303">
        <v>999</v>
      </c>
      <c r="AF303">
        <f t="shared" si="17"/>
        <v>0</v>
      </c>
      <c r="AG303">
        <f t="shared" si="18"/>
        <v>2.2999999999999998</v>
      </c>
      <c r="AH303">
        <v>3</v>
      </c>
      <c r="AI303">
        <v>1</v>
      </c>
      <c r="AJ303" t="s">
        <v>54</v>
      </c>
      <c r="AK303" t="str">
        <f t="shared" si="19"/>
        <v>1Gd</v>
      </c>
      <c r="AL303">
        <v>6</v>
      </c>
      <c r="AM303">
        <v>0</v>
      </c>
      <c r="AN303" t="s">
        <v>41</v>
      </c>
      <c r="AO303" t="s">
        <v>78</v>
      </c>
      <c r="AP303" t="s">
        <v>58</v>
      </c>
      <c r="AQ303">
        <v>1</v>
      </c>
      <c r="AR303">
        <v>264</v>
      </c>
      <c r="AS303" t="s">
        <v>55</v>
      </c>
      <c r="AT303" t="s">
        <v>60</v>
      </c>
      <c r="AU303">
        <v>0</v>
      </c>
      <c r="AV303">
        <v>132</v>
      </c>
      <c r="AW303">
        <v>0</v>
      </c>
      <c r="AX303">
        <v>0</v>
      </c>
      <c r="AY303">
        <v>0</v>
      </c>
      <c r="AZ303" t="s">
        <v>41</v>
      </c>
      <c r="BA303">
        <v>3</v>
      </c>
      <c r="BB303">
        <v>2007</v>
      </c>
      <c r="BC303" t="s">
        <v>63</v>
      </c>
      <c r="BD303" t="s">
        <v>64</v>
      </c>
      <c r="BE303">
        <v>132500</v>
      </c>
    </row>
    <row r="304" spans="1:57" x14ac:dyDescent="0.3">
      <c r="A304">
        <v>864</v>
      </c>
      <c r="B304">
        <v>20</v>
      </c>
      <c r="C304" t="s">
        <v>221</v>
      </c>
      <c r="D304">
        <v>70</v>
      </c>
      <c r="E304">
        <v>7931</v>
      </c>
      <c r="F304" t="s">
        <v>40</v>
      </c>
      <c r="G304" t="s">
        <v>42</v>
      </c>
      <c r="H304" t="s">
        <v>43</v>
      </c>
      <c r="I304" t="s">
        <v>44</v>
      </c>
      <c r="J304" t="s">
        <v>45</v>
      </c>
      <c r="K304" t="s">
        <v>107</v>
      </c>
      <c r="L304" t="str">
        <f>VLOOKUP($K304,[1]Zipcodes_neighbourhood!$A$2:$C$27,2,FALSE)</f>
        <v>NorthAmes</v>
      </c>
      <c r="M304">
        <f>VLOOKUP($K304,[1]Zipcodes_neighbourhood!$A$2:$C$27,3,FALSE)</f>
        <v>50010</v>
      </c>
      <c r="N304" t="s">
        <v>47</v>
      </c>
      <c r="O304" t="s">
        <v>48</v>
      </c>
      <c r="P304" t="s">
        <v>68</v>
      </c>
      <c r="Q304">
        <v>5</v>
      </c>
      <c r="R304">
        <v>1959</v>
      </c>
      <c r="S304">
        <v>1959</v>
      </c>
      <c r="T304" t="s">
        <v>99</v>
      </c>
      <c r="U304" t="s">
        <v>51</v>
      </c>
      <c r="V304" t="s">
        <v>106</v>
      </c>
      <c r="W304" t="s">
        <v>55</v>
      </c>
      <c r="X304" t="s">
        <v>70</v>
      </c>
      <c r="Y304" t="s">
        <v>55</v>
      </c>
      <c r="Z304" t="s">
        <v>57</v>
      </c>
      <c r="AA304">
        <v>1148</v>
      </c>
      <c r="AB304" t="str">
        <f t="shared" si="16"/>
        <v>1001-2000</v>
      </c>
      <c r="AC304" t="s">
        <v>55</v>
      </c>
      <c r="AD304" t="s">
        <v>60</v>
      </c>
      <c r="AE304">
        <v>1148</v>
      </c>
      <c r="AF304">
        <f t="shared" si="17"/>
        <v>0</v>
      </c>
      <c r="AG304">
        <f t="shared" si="18"/>
        <v>2</v>
      </c>
      <c r="AH304">
        <v>3</v>
      </c>
      <c r="AI304">
        <v>1</v>
      </c>
      <c r="AJ304" t="s">
        <v>55</v>
      </c>
      <c r="AK304" t="str">
        <f t="shared" si="19"/>
        <v>1TA</v>
      </c>
      <c r="AL304">
        <v>6</v>
      </c>
      <c r="AM304">
        <v>0</v>
      </c>
      <c r="AN304" t="s">
        <v>41</v>
      </c>
      <c r="AO304" t="s">
        <v>61</v>
      </c>
      <c r="AP304" t="s">
        <v>58</v>
      </c>
      <c r="AQ304">
        <v>1</v>
      </c>
      <c r="AR304">
        <v>672</v>
      </c>
      <c r="AS304" t="s">
        <v>55</v>
      </c>
      <c r="AT304" t="s">
        <v>60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109</v>
      </c>
      <c r="BA304">
        <v>7</v>
      </c>
      <c r="BB304">
        <v>2009</v>
      </c>
      <c r="BC304" t="s">
        <v>63</v>
      </c>
      <c r="BD304" t="s">
        <v>64</v>
      </c>
      <c r="BE304">
        <v>132500</v>
      </c>
    </row>
    <row r="305" spans="1:57" x14ac:dyDescent="0.3">
      <c r="A305">
        <v>1232</v>
      </c>
      <c r="B305">
        <v>90</v>
      </c>
      <c r="C305" t="s">
        <v>221</v>
      </c>
      <c r="D305">
        <v>70</v>
      </c>
      <c r="E305">
        <v>7728</v>
      </c>
      <c r="F305" t="s">
        <v>40</v>
      </c>
      <c r="G305" t="s">
        <v>42</v>
      </c>
      <c r="H305" t="s">
        <v>43</v>
      </c>
      <c r="I305" t="s">
        <v>44</v>
      </c>
      <c r="J305" t="s">
        <v>45</v>
      </c>
      <c r="K305" t="s">
        <v>107</v>
      </c>
      <c r="L305" t="str">
        <f>VLOOKUP($K305,[1]Zipcodes_neighbourhood!$A$2:$C$27,2,FALSE)</f>
        <v>NorthAmes</v>
      </c>
      <c r="M305">
        <f>VLOOKUP($K305,[1]Zipcodes_neighbourhood!$A$2:$C$27,3,FALSE)</f>
        <v>50010</v>
      </c>
      <c r="N305" t="s">
        <v>47</v>
      </c>
      <c r="O305" t="s">
        <v>111</v>
      </c>
      <c r="P305" t="s">
        <v>135</v>
      </c>
      <c r="Q305">
        <v>5</v>
      </c>
      <c r="R305">
        <v>1962</v>
      </c>
      <c r="S305">
        <v>1962</v>
      </c>
      <c r="T305" t="s">
        <v>99</v>
      </c>
      <c r="U305" t="s">
        <v>51</v>
      </c>
      <c r="V305" t="s">
        <v>75</v>
      </c>
      <c r="W305" t="s">
        <v>55</v>
      </c>
      <c r="X305" t="s">
        <v>70</v>
      </c>
      <c r="Y305" t="s">
        <v>55</v>
      </c>
      <c r="Z305" t="s">
        <v>81</v>
      </c>
      <c r="AA305">
        <v>1106</v>
      </c>
      <c r="AB305" t="str">
        <f t="shared" si="16"/>
        <v>1001-2000</v>
      </c>
      <c r="AC305" t="s">
        <v>55</v>
      </c>
      <c r="AD305" t="s">
        <v>60</v>
      </c>
      <c r="AE305">
        <v>1190</v>
      </c>
      <c r="AF305">
        <f t="shared" si="17"/>
        <v>1</v>
      </c>
      <c r="AG305">
        <f t="shared" si="18"/>
        <v>1</v>
      </c>
      <c r="AH305">
        <v>3</v>
      </c>
      <c r="AI305">
        <v>1</v>
      </c>
      <c r="AJ305" t="s">
        <v>55</v>
      </c>
      <c r="AK305" t="str">
        <f t="shared" si="19"/>
        <v>1TA</v>
      </c>
      <c r="AL305">
        <v>6</v>
      </c>
      <c r="AM305">
        <v>0</v>
      </c>
      <c r="AN305" t="s">
        <v>41</v>
      </c>
      <c r="AO305" t="s">
        <v>61</v>
      </c>
      <c r="AP305" t="s">
        <v>58</v>
      </c>
      <c r="AQ305">
        <v>2</v>
      </c>
      <c r="AR305">
        <v>540</v>
      </c>
      <c r="AS305" t="s">
        <v>55</v>
      </c>
      <c r="AT305" t="s">
        <v>60</v>
      </c>
      <c r="AU305">
        <v>0</v>
      </c>
      <c r="AV305">
        <v>18</v>
      </c>
      <c r="AW305">
        <v>0</v>
      </c>
      <c r="AX305">
        <v>0</v>
      </c>
      <c r="AY305">
        <v>0</v>
      </c>
      <c r="AZ305" t="s">
        <v>108</v>
      </c>
      <c r="BA305">
        <v>5</v>
      </c>
      <c r="BB305">
        <v>2006</v>
      </c>
      <c r="BC305" t="s">
        <v>63</v>
      </c>
      <c r="BD305" t="s">
        <v>64</v>
      </c>
      <c r="BE305">
        <v>132500</v>
      </c>
    </row>
    <row r="306" spans="1:57" x14ac:dyDescent="0.3">
      <c r="A306">
        <v>305</v>
      </c>
      <c r="B306">
        <v>75</v>
      </c>
      <c r="C306" t="s">
        <v>222</v>
      </c>
      <c r="D306">
        <v>87</v>
      </c>
      <c r="E306">
        <v>18386</v>
      </c>
      <c r="F306" t="s">
        <v>40</v>
      </c>
      <c r="G306" t="s">
        <v>42</v>
      </c>
      <c r="H306" t="s">
        <v>43</v>
      </c>
      <c r="I306" t="s">
        <v>44</v>
      </c>
      <c r="J306" t="s">
        <v>45</v>
      </c>
      <c r="K306" t="s">
        <v>92</v>
      </c>
      <c r="L306" t="str">
        <f>VLOOKUP($K306,[1]Zipcodes_neighbourhood!$A$2:$C$27,2,FALSE)</f>
        <v>Old Town</v>
      </c>
      <c r="M306">
        <f>VLOOKUP($K306,[1]Zipcodes_neighbourhood!$A$2:$C$27,3,FALSE)</f>
        <v>51351</v>
      </c>
      <c r="N306" t="s">
        <v>47</v>
      </c>
      <c r="O306" t="s">
        <v>48</v>
      </c>
      <c r="P306" t="s">
        <v>157</v>
      </c>
      <c r="Q306">
        <v>7</v>
      </c>
      <c r="R306">
        <v>1880</v>
      </c>
      <c r="S306">
        <v>2002</v>
      </c>
      <c r="T306" t="s">
        <v>50</v>
      </c>
      <c r="U306" t="s">
        <v>51</v>
      </c>
      <c r="V306" t="s">
        <v>123</v>
      </c>
      <c r="W306" t="s">
        <v>55</v>
      </c>
      <c r="X306" t="s">
        <v>77</v>
      </c>
      <c r="Y306" t="s">
        <v>55</v>
      </c>
      <c r="Z306" t="s">
        <v>57</v>
      </c>
      <c r="AA306">
        <v>1470</v>
      </c>
      <c r="AB306" t="str">
        <f t="shared" si="16"/>
        <v>1001-2000</v>
      </c>
      <c r="AC306" t="s">
        <v>59</v>
      </c>
      <c r="AD306" t="s">
        <v>60</v>
      </c>
      <c r="AE306">
        <v>3493</v>
      </c>
      <c r="AF306">
        <f t="shared" si="17"/>
        <v>0</v>
      </c>
      <c r="AG306">
        <f t="shared" si="18"/>
        <v>3</v>
      </c>
      <c r="AH306">
        <v>3</v>
      </c>
      <c r="AI306">
        <v>1</v>
      </c>
      <c r="AJ306" t="s">
        <v>54</v>
      </c>
      <c r="AK306" t="str">
        <f t="shared" si="19"/>
        <v>1Gd</v>
      </c>
      <c r="AL306">
        <v>10</v>
      </c>
      <c r="AM306">
        <v>1</v>
      </c>
      <c r="AN306" t="s">
        <v>59</v>
      </c>
      <c r="AO306" t="s">
        <v>61</v>
      </c>
      <c r="AP306" t="s">
        <v>58</v>
      </c>
      <c r="AQ306">
        <v>3</v>
      </c>
      <c r="AR306">
        <v>870</v>
      </c>
      <c r="AS306" t="s">
        <v>55</v>
      </c>
      <c r="AT306" t="s">
        <v>60</v>
      </c>
      <c r="AU306">
        <v>302</v>
      </c>
      <c r="AV306">
        <v>0</v>
      </c>
      <c r="AW306">
        <v>0</v>
      </c>
      <c r="AX306">
        <v>0</v>
      </c>
      <c r="AY306">
        <v>0</v>
      </c>
      <c r="AZ306" t="s">
        <v>41</v>
      </c>
      <c r="BA306">
        <v>5</v>
      </c>
      <c r="BB306">
        <v>2008</v>
      </c>
      <c r="BC306" t="s">
        <v>63</v>
      </c>
      <c r="BD306" t="s">
        <v>64</v>
      </c>
      <c r="BE306">
        <v>295000</v>
      </c>
    </row>
    <row r="307" spans="1:57" x14ac:dyDescent="0.3">
      <c r="A307">
        <v>1332</v>
      </c>
      <c r="B307">
        <v>80</v>
      </c>
      <c r="C307" t="s">
        <v>221</v>
      </c>
      <c r="D307">
        <v>55</v>
      </c>
      <c r="E307">
        <v>10780</v>
      </c>
      <c r="F307" t="s">
        <v>40</v>
      </c>
      <c r="G307" t="s">
        <v>71</v>
      </c>
      <c r="H307" t="s">
        <v>43</v>
      </c>
      <c r="I307" t="s">
        <v>44</v>
      </c>
      <c r="J307" t="s">
        <v>45</v>
      </c>
      <c r="K307" t="s">
        <v>46</v>
      </c>
      <c r="L307" t="str">
        <f>VLOOKUP($K307,[1]Zipcodes_neighbourhood!$A$2:$C$27,2,FALSE)</f>
        <v>College creek</v>
      </c>
      <c r="M307">
        <f>VLOOKUP($K307,[1]Zipcodes_neighbourhood!$A$2:$C$27,3,FALSE)</f>
        <v>50014</v>
      </c>
      <c r="N307" t="s">
        <v>47</v>
      </c>
      <c r="O307" t="s">
        <v>48</v>
      </c>
      <c r="P307" t="s">
        <v>135</v>
      </c>
      <c r="Q307">
        <v>5</v>
      </c>
      <c r="R307">
        <v>1976</v>
      </c>
      <c r="S307">
        <v>1976</v>
      </c>
      <c r="T307" t="s">
        <v>50</v>
      </c>
      <c r="U307" t="s">
        <v>51</v>
      </c>
      <c r="V307" t="s">
        <v>69</v>
      </c>
      <c r="W307" t="s">
        <v>55</v>
      </c>
      <c r="X307" t="s">
        <v>70</v>
      </c>
      <c r="Y307" t="s">
        <v>55</v>
      </c>
      <c r="Z307" t="s">
        <v>81</v>
      </c>
      <c r="AA307">
        <v>911</v>
      </c>
      <c r="AB307" t="str">
        <f t="shared" si="16"/>
        <v>0-1000</v>
      </c>
      <c r="AC307" t="s">
        <v>54</v>
      </c>
      <c r="AD307" t="s">
        <v>60</v>
      </c>
      <c r="AE307">
        <v>954</v>
      </c>
      <c r="AF307">
        <f t="shared" si="17"/>
        <v>1</v>
      </c>
      <c r="AG307">
        <f t="shared" si="18"/>
        <v>2</v>
      </c>
      <c r="AH307">
        <v>3</v>
      </c>
      <c r="AI307">
        <v>1</v>
      </c>
      <c r="AJ307" t="s">
        <v>55</v>
      </c>
      <c r="AK307" t="str">
        <f t="shared" si="19"/>
        <v>1TA</v>
      </c>
      <c r="AL307">
        <v>6</v>
      </c>
      <c r="AM307">
        <v>0</v>
      </c>
      <c r="AN307" t="s">
        <v>41</v>
      </c>
      <c r="AO307" t="s">
        <v>78</v>
      </c>
      <c r="AP307" t="s">
        <v>58</v>
      </c>
      <c r="AQ307">
        <v>2</v>
      </c>
      <c r="AR307">
        <v>576</v>
      </c>
      <c r="AS307" t="s">
        <v>55</v>
      </c>
      <c r="AT307" t="s">
        <v>60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41</v>
      </c>
      <c r="BA307">
        <v>7</v>
      </c>
      <c r="BB307">
        <v>2006</v>
      </c>
      <c r="BC307" t="s">
        <v>63</v>
      </c>
      <c r="BD307" t="s">
        <v>64</v>
      </c>
      <c r="BE307">
        <v>132500</v>
      </c>
    </row>
    <row r="308" spans="1:57" x14ac:dyDescent="0.3">
      <c r="A308">
        <v>492</v>
      </c>
      <c r="B308">
        <v>50</v>
      </c>
      <c r="C308" t="s">
        <v>221</v>
      </c>
      <c r="D308">
        <v>79</v>
      </c>
      <c r="E308">
        <v>9490</v>
      </c>
      <c r="F308" t="s">
        <v>40</v>
      </c>
      <c r="G308" t="s">
        <v>42</v>
      </c>
      <c r="H308" t="s">
        <v>43</v>
      </c>
      <c r="I308" t="s">
        <v>44</v>
      </c>
      <c r="J308" t="s">
        <v>45</v>
      </c>
      <c r="K308" t="s">
        <v>107</v>
      </c>
      <c r="L308" t="str">
        <f>VLOOKUP($K308,[1]Zipcodes_neighbourhood!$A$2:$C$27,2,FALSE)</f>
        <v>NorthAmes</v>
      </c>
      <c r="M308">
        <f>VLOOKUP($K308,[1]Zipcodes_neighbourhood!$A$2:$C$27,3,FALSE)</f>
        <v>50010</v>
      </c>
      <c r="N308" t="s">
        <v>93</v>
      </c>
      <c r="O308" t="s">
        <v>48</v>
      </c>
      <c r="P308" t="s">
        <v>83</v>
      </c>
      <c r="Q308">
        <v>6</v>
      </c>
      <c r="R308">
        <v>1941</v>
      </c>
      <c r="S308">
        <v>1950</v>
      </c>
      <c r="T308" t="s">
        <v>50</v>
      </c>
      <c r="U308" t="s">
        <v>51</v>
      </c>
      <c r="V308" t="s">
        <v>75</v>
      </c>
      <c r="W308" t="s">
        <v>55</v>
      </c>
      <c r="X308" t="s">
        <v>70</v>
      </c>
      <c r="Y308" t="s">
        <v>55</v>
      </c>
      <c r="Z308" t="s">
        <v>57</v>
      </c>
      <c r="AA308">
        <v>806</v>
      </c>
      <c r="AB308" t="str">
        <f t="shared" si="16"/>
        <v>0-1000</v>
      </c>
      <c r="AC308" t="s">
        <v>55</v>
      </c>
      <c r="AD308" t="s">
        <v>60</v>
      </c>
      <c r="AE308">
        <v>1578</v>
      </c>
      <c r="AF308">
        <f t="shared" si="17"/>
        <v>1</v>
      </c>
      <c r="AG308">
        <f t="shared" si="18"/>
        <v>2.2999999999999998</v>
      </c>
      <c r="AH308">
        <v>3</v>
      </c>
      <c r="AI308">
        <v>1</v>
      </c>
      <c r="AJ308" t="s">
        <v>94</v>
      </c>
      <c r="AK308" t="str">
        <f t="shared" si="19"/>
        <v>1Fa</v>
      </c>
      <c r="AL308">
        <v>5</v>
      </c>
      <c r="AM308">
        <v>2</v>
      </c>
      <c r="AN308" t="s">
        <v>55</v>
      </c>
      <c r="AO308" t="s">
        <v>61</v>
      </c>
      <c r="AP308" t="s">
        <v>58</v>
      </c>
      <c r="AQ308">
        <v>1</v>
      </c>
      <c r="AR308">
        <v>240</v>
      </c>
      <c r="AS308" t="s">
        <v>55</v>
      </c>
      <c r="AT308" t="s">
        <v>60</v>
      </c>
      <c r="AU308">
        <v>0</v>
      </c>
      <c r="AV308">
        <v>0</v>
      </c>
      <c r="AW308">
        <v>32</v>
      </c>
      <c r="AX308">
        <v>0</v>
      </c>
      <c r="AY308">
        <v>0</v>
      </c>
      <c r="AZ308" t="s">
        <v>85</v>
      </c>
      <c r="BA308">
        <v>8</v>
      </c>
      <c r="BB308">
        <v>2006</v>
      </c>
      <c r="BC308" t="s">
        <v>63</v>
      </c>
      <c r="BD308" t="s">
        <v>64</v>
      </c>
      <c r="BE308">
        <v>133000</v>
      </c>
    </row>
    <row r="309" spans="1:57" x14ac:dyDescent="0.3">
      <c r="A309">
        <v>308</v>
      </c>
      <c r="B309">
        <v>50</v>
      </c>
      <c r="C309" t="s">
        <v>222</v>
      </c>
      <c r="D309" t="s">
        <v>41</v>
      </c>
      <c r="E309">
        <v>7920</v>
      </c>
      <c r="F309" t="s">
        <v>40</v>
      </c>
      <c r="G309" t="s">
        <v>71</v>
      </c>
      <c r="H309" t="s">
        <v>43</v>
      </c>
      <c r="I309" t="s">
        <v>44</v>
      </c>
      <c r="J309" t="s">
        <v>45</v>
      </c>
      <c r="K309" t="s">
        <v>119</v>
      </c>
      <c r="L309" t="str">
        <f>VLOOKUP($K309,[1]Zipcodes_neighbourhood!$A$2:$C$27,2,FALSE)</f>
        <v>Iowa DOT and rail road</v>
      </c>
      <c r="M309">
        <f>VLOOKUP($K309,[1]Zipcodes_neighbourhood!$A$2:$C$27,3,FALSE)</f>
        <v>50313</v>
      </c>
      <c r="N309" t="s">
        <v>93</v>
      </c>
      <c r="O309" t="s">
        <v>48</v>
      </c>
      <c r="P309" t="s">
        <v>83</v>
      </c>
      <c r="Q309">
        <v>6</v>
      </c>
      <c r="R309">
        <v>1920</v>
      </c>
      <c r="S309">
        <v>1950</v>
      </c>
      <c r="T309" t="s">
        <v>50</v>
      </c>
      <c r="U309" t="s">
        <v>51</v>
      </c>
      <c r="V309" t="s">
        <v>69</v>
      </c>
      <c r="W309" t="s">
        <v>55</v>
      </c>
      <c r="X309" t="s">
        <v>70</v>
      </c>
      <c r="Y309" t="s">
        <v>55</v>
      </c>
      <c r="Z309" t="s">
        <v>57</v>
      </c>
      <c r="AA309">
        <v>319</v>
      </c>
      <c r="AB309" t="str">
        <f t="shared" si="16"/>
        <v>0-1000</v>
      </c>
      <c r="AC309" t="s">
        <v>55</v>
      </c>
      <c r="AD309" t="s">
        <v>60</v>
      </c>
      <c r="AE309">
        <v>1406</v>
      </c>
      <c r="AF309">
        <f t="shared" si="17"/>
        <v>0</v>
      </c>
      <c r="AG309">
        <f t="shared" si="18"/>
        <v>1</v>
      </c>
      <c r="AH309">
        <v>3</v>
      </c>
      <c r="AI309">
        <v>1</v>
      </c>
      <c r="AJ309" t="s">
        <v>94</v>
      </c>
      <c r="AK309" t="str">
        <f t="shared" si="19"/>
        <v>1Fa</v>
      </c>
      <c r="AL309">
        <v>6</v>
      </c>
      <c r="AM309">
        <v>0</v>
      </c>
      <c r="AN309" t="s">
        <v>41</v>
      </c>
      <c r="AO309" t="s">
        <v>41</v>
      </c>
      <c r="AP309" t="s">
        <v>41</v>
      </c>
      <c r="AQ309">
        <v>0</v>
      </c>
      <c r="AR309">
        <v>0</v>
      </c>
      <c r="AS309" t="s">
        <v>41</v>
      </c>
      <c r="AT309" t="s">
        <v>120</v>
      </c>
      <c r="AU309">
        <v>0</v>
      </c>
      <c r="AV309">
        <v>144</v>
      </c>
      <c r="AW309">
        <v>0</v>
      </c>
      <c r="AX309">
        <v>0</v>
      </c>
      <c r="AY309">
        <v>0</v>
      </c>
      <c r="AZ309" t="s">
        <v>85</v>
      </c>
      <c r="BA309">
        <v>3</v>
      </c>
      <c r="BB309">
        <v>2008</v>
      </c>
      <c r="BC309" t="s">
        <v>63</v>
      </c>
      <c r="BD309" t="s">
        <v>64</v>
      </c>
      <c r="BE309">
        <v>89500</v>
      </c>
    </row>
    <row r="310" spans="1:57" x14ac:dyDescent="0.3">
      <c r="A310">
        <v>874</v>
      </c>
      <c r="B310">
        <v>40</v>
      </c>
      <c r="C310" t="s">
        <v>221</v>
      </c>
      <c r="D310">
        <v>60</v>
      </c>
      <c r="E310">
        <v>12144</v>
      </c>
      <c r="F310" t="s">
        <v>40</v>
      </c>
      <c r="G310" t="s">
        <v>42</v>
      </c>
      <c r="H310" t="s">
        <v>43</v>
      </c>
      <c r="I310" t="s">
        <v>44</v>
      </c>
      <c r="J310" t="s">
        <v>45</v>
      </c>
      <c r="K310" t="s">
        <v>107</v>
      </c>
      <c r="L310" t="str">
        <f>VLOOKUP($K310,[1]Zipcodes_neighbourhood!$A$2:$C$27,2,FALSE)</f>
        <v>NorthAmes</v>
      </c>
      <c r="M310">
        <f>VLOOKUP($K310,[1]Zipcodes_neighbourhood!$A$2:$C$27,3,FALSE)</f>
        <v>50010</v>
      </c>
      <c r="N310" t="s">
        <v>47</v>
      </c>
      <c r="O310" t="s">
        <v>48</v>
      </c>
      <c r="P310" t="s">
        <v>68</v>
      </c>
      <c r="Q310">
        <v>5</v>
      </c>
      <c r="R310">
        <v>1949</v>
      </c>
      <c r="S310">
        <v>1950</v>
      </c>
      <c r="T310" t="s">
        <v>50</v>
      </c>
      <c r="U310" t="s">
        <v>51</v>
      </c>
      <c r="V310" t="s">
        <v>91</v>
      </c>
      <c r="W310" t="s">
        <v>54</v>
      </c>
      <c r="X310" t="s">
        <v>70</v>
      </c>
      <c r="Y310" t="s">
        <v>55</v>
      </c>
      <c r="Z310" t="s">
        <v>57</v>
      </c>
      <c r="AA310">
        <v>832</v>
      </c>
      <c r="AB310" t="str">
        <f t="shared" si="16"/>
        <v>0-1000</v>
      </c>
      <c r="AC310" t="s">
        <v>54</v>
      </c>
      <c r="AD310" t="s">
        <v>60</v>
      </c>
      <c r="AE310">
        <v>1268</v>
      </c>
      <c r="AF310">
        <f t="shared" si="17"/>
        <v>0</v>
      </c>
      <c r="AG310">
        <f t="shared" si="18"/>
        <v>1</v>
      </c>
      <c r="AH310">
        <v>3</v>
      </c>
      <c r="AI310">
        <v>1</v>
      </c>
      <c r="AJ310" t="s">
        <v>55</v>
      </c>
      <c r="AK310" t="str">
        <f t="shared" si="19"/>
        <v>1TA</v>
      </c>
      <c r="AL310">
        <v>6</v>
      </c>
      <c r="AM310">
        <v>1</v>
      </c>
      <c r="AN310" t="s">
        <v>54</v>
      </c>
      <c r="AO310" t="s">
        <v>61</v>
      </c>
      <c r="AP310" t="s">
        <v>58</v>
      </c>
      <c r="AQ310">
        <v>1</v>
      </c>
      <c r="AR310">
        <v>288</v>
      </c>
      <c r="AS310" t="s">
        <v>55</v>
      </c>
      <c r="AT310" t="s">
        <v>60</v>
      </c>
      <c r="AU310">
        <v>0</v>
      </c>
      <c r="AV310">
        <v>28</v>
      </c>
      <c r="AW310">
        <v>0</v>
      </c>
      <c r="AX310">
        <v>0</v>
      </c>
      <c r="AY310">
        <v>0</v>
      </c>
      <c r="AZ310" t="s">
        <v>41</v>
      </c>
      <c r="BA310">
        <v>9</v>
      </c>
      <c r="BB310">
        <v>2009</v>
      </c>
      <c r="BC310" t="s">
        <v>63</v>
      </c>
      <c r="BD310" t="s">
        <v>64</v>
      </c>
      <c r="BE310">
        <v>133000</v>
      </c>
    </row>
    <row r="311" spans="1:57" x14ac:dyDescent="0.3">
      <c r="A311">
        <v>1082</v>
      </c>
      <c r="B311">
        <v>20</v>
      </c>
      <c r="C311" t="s">
        <v>221</v>
      </c>
      <c r="D311">
        <v>75</v>
      </c>
      <c r="E311">
        <v>7500</v>
      </c>
      <c r="F311" t="s">
        <v>40</v>
      </c>
      <c r="G311" t="s">
        <v>42</v>
      </c>
      <c r="H311" t="s">
        <v>43</v>
      </c>
      <c r="I311" t="s">
        <v>44</v>
      </c>
      <c r="J311" t="s">
        <v>73</v>
      </c>
      <c r="K311" t="s">
        <v>98</v>
      </c>
      <c r="L311" t="str">
        <f>VLOOKUP($K311,[1]Zipcodes_neighbourhood!$A$2:$C$27,2,FALSE)</f>
        <v>Sawyer</v>
      </c>
      <c r="M311">
        <f>VLOOKUP($K311,[1]Zipcodes_neighbourhood!$A$2:$C$27,3,FALSE)</f>
        <v>52627</v>
      </c>
      <c r="N311" t="s">
        <v>67</v>
      </c>
      <c r="O311" t="s">
        <v>48</v>
      </c>
      <c r="P311" t="s">
        <v>68</v>
      </c>
      <c r="Q311">
        <v>5</v>
      </c>
      <c r="R311">
        <v>1963</v>
      </c>
      <c r="S311">
        <v>1963</v>
      </c>
      <c r="T311" t="s">
        <v>50</v>
      </c>
      <c r="U311" t="s">
        <v>51</v>
      </c>
      <c r="V311" t="s">
        <v>91</v>
      </c>
      <c r="W311" t="s">
        <v>55</v>
      </c>
      <c r="X311" t="s">
        <v>70</v>
      </c>
      <c r="Y311" t="s">
        <v>55</v>
      </c>
      <c r="Z311" t="s">
        <v>57</v>
      </c>
      <c r="AA311">
        <v>1040</v>
      </c>
      <c r="AB311" t="str">
        <f t="shared" si="16"/>
        <v>1001-2000</v>
      </c>
      <c r="AC311" t="s">
        <v>94</v>
      </c>
      <c r="AD311" t="s">
        <v>60</v>
      </c>
      <c r="AE311">
        <v>1040</v>
      </c>
      <c r="AF311">
        <f t="shared" si="17"/>
        <v>1</v>
      </c>
      <c r="AG311">
        <f t="shared" si="18"/>
        <v>2</v>
      </c>
      <c r="AH311">
        <v>3</v>
      </c>
      <c r="AI311">
        <v>1</v>
      </c>
      <c r="AJ311" t="s">
        <v>55</v>
      </c>
      <c r="AK311" t="str">
        <f t="shared" si="19"/>
        <v>1TA</v>
      </c>
      <c r="AL311">
        <v>5</v>
      </c>
      <c r="AM311">
        <v>0</v>
      </c>
      <c r="AN311" t="s">
        <v>41</v>
      </c>
      <c r="AO311" t="s">
        <v>61</v>
      </c>
      <c r="AP311" t="s">
        <v>102</v>
      </c>
      <c r="AQ311">
        <v>1</v>
      </c>
      <c r="AR311">
        <v>308</v>
      </c>
      <c r="AS311" t="s">
        <v>55</v>
      </c>
      <c r="AT311" t="s">
        <v>60</v>
      </c>
      <c r="AU311">
        <v>0</v>
      </c>
      <c r="AV311">
        <v>0</v>
      </c>
      <c r="AW311">
        <v>220</v>
      </c>
      <c r="AX311">
        <v>0</v>
      </c>
      <c r="AY311">
        <v>0</v>
      </c>
      <c r="AZ311" t="s">
        <v>85</v>
      </c>
      <c r="BA311">
        <v>6</v>
      </c>
      <c r="BB311">
        <v>2010</v>
      </c>
      <c r="BC311" t="s">
        <v>63</v>
      </c>
      <c r="BD311" t="s">
        <v>64</v>
      </c>
      <c r="BE311">
        <v>133000</v>
      </c>
    </row>
    <row r="312" spans="1:57" x14ac:dyDescent="0.3">
      <c r="A312">
        <v>1407</v>
      </c>
      <c r="B312">
        <v>85</v>
      </c>
      <c r="C312" t="s">
        <v>221</v>
      </c>
      <c r="D312">
        <v>70</v>
      </c>
      <c r="E312">
        <v>8445</v>
      </c>
      <c r="F312" t="s">
        <v>40</v>
      </c>
      <c r="G312" t="s">
        <v>42</v>
      </c>
      <c r="H312" t="s">
        <v>43</v>
      </c>
      <c r="I312" t="s">
        <v>44</v>
      </c>
      <c r="J312" t="s">
        <v>73</v>
      </c>
      <c r="K312" t="s">
        <v>46</v>
      </c>
      <c r="L312" t="str">
        <f>VLOOKUP($K312,[1]Zipcodes_neighbourhood!$A$2:$C$27,2,FALSE)</f>
        <v>College creek</v>
      </c>
      <c r="M312">
        <f>VLOOKUP($K312,[1]Zipcodes_neighbourhood!$A$2:$C$27,3,FALSE)</f>
        <v>50014</v>
      </c>
      <c r="N312" t="s">
        <v>47</v>
      </c>
      <c r="O312" t="s">
        <v>48</v>
      </c>
      <c r="P312" t="s">
        <v>131</v>
      </c>
      <c r="Q312">
        <v>5</v>
      </c>
      <c r="R312">
        <v>1972</v>
      </c>
      <c r="S312">
        <v>2007</v>
      </c>
      <c r="T312" t="s">
        <v>50</v>
      </c>
      <c r="U312" t="s">
        <v>51</v>
      </c>
      <c r="V312" t="s">
        <v>76</v>
      </c>
      <c r="W312" t="s">
        <v>55</v>
      </c>
      <c r="X312" t="s">
        <v>70</v>
      </c>
      <c r="Y312" t="s">
        <v>54</v>
      </c>
      <c r="Z312" t="s">
        <v>81</v>
      </c>
      <c r="AA312">
        <v>768</v>
      </c>
      <c r="AB312" t="str">
        <f t="shared" si="16"/>
        <v>0-1000</v>
      </c>
      <c r="AC312" t="s">
        <v>55</v>
      </c>
      <c r="AD312" t="s">
        <v>60</v>
      </c>
      <c r="AE312">
        <v>768</v>
      </c>
      <c r="AF312">
        <f t="shared" si="17"/>
        <v>0</v>
      </c>
      <c r="AG312">
        <f t="shared" si="18"/>
        <v>2.2999999999999998</v>
      </c>
      <c r="AH312">
        <v>2</v>
      </c>
      <c r="AI312">
        <v>1</v>
      </c>
      <c r="AJ312" t="s">
        <v>55</v>
      </c>
      <c r="AK312" t="str">
        <f t="shared" si="19"/>
        <v>1TA</v>
      </c>
      <c r="AL312">
        <v>5</v>
      </c>
      <c r="AM312">
        <v>0</v>
      </c>
      <c r="AN312" t="s">
        <v>41</v>
      </c>
      <c r="AO312" t="s">
        <v>78</v>
      </c>
      <c r="AP312" t="s">
        <v>58</v>
      </c>
      <c r="AQ312">
        <v>2</v>
      </c>
      <c r="AR312">
        <v>396</v>
      </c>
      <c r="AS312" t="s">
        <v>55</v>
      </c>
      <c r="AT312" t="s">
        <v>60</v>
      </c>
      <c r="AU312">
        <v>58</v>
      </c>
      <c r="AV312">
        <v>0</v>
      </c>
      <c r="AW312">
        <v>0</v>
      </c>
      <c r="AX312">
        <v>0</v>
      </c>
      <c r="AY312">
        <v>0</v>
      </c>
      <c r="AZ312" t="s">
        <v>85</v>
      </c>
      <c r="BA312">
        <v>3</v>
      </c>
      <c r="BB312">
        <v>2009</v>
      </c>
      <c r="BC312" t="s">
        <v>63</v>
      </c>
      <c r="BD312" t="s">
        <v>64</v>
      </c>
      <c r="BE312">
        <v>133000</v>
      </c>
    </row>
    <row r="313" spans="1:57" x14ac:dyDescent="0.3">
      <c r="A313">
        <v>848</v>
      </c>
      <c r="B313">
        <v>20</v>
      </c>
      <c r="C313" t="s">
        <v>221</v>
      </c>
      <c r="D313">
        <v>36</v>
      </c>
      <c r="E313">
        <v>15523</v>
      </c>
      <c r="F313" t="s">
        <v>40</v>
      </c>
      <c r="G313" t="s">
        <v>71</v>
      </c>
      <c r="H313" t="s">
        <v>43</v>
      </c>
      <c r="I313" t="s">
        <v>44</v>
      </c>
      <c r="J313" t="s">
        <v>110</v>
      </c>
      <c r="K313" t="s">
        <v>46</v>
      </c>
      <c r="L313" t="str">
        <f>VLOOKUP($K313,[1]Zipcodes_neighbourhood!$A$2:$C$27,2,FALSE)</f>
        <v>College creek</v>
      </c>
      <c r="M313">
        <f>VLOOKUP($K313,[1]Zipcodes_neighbourhood!$A$2:$C$27,3,FALSE)</f>
        <v>50014</v>
      </c>
      <c r="N313" t="s">
        <v>47</v>
      </c>
      <c r="O313" t="s">
        <v>48</v>
      </c>
      <c r="P313" t="s">
        <v>68</v>
      </c>
      <c r="Q313">
        <v>5</v>
      </c>
      <c r="R313">
        <v>1972</v>
      </c>
      <c r="S313">
        <v>1972</v>
      </c>
      <c r="T313" t="s">
        <v>50</v>
      </c>
      <c r="U313" t="s">
        <v>51</v>
      </c>
      <c r="V313" t="s">
        <v>106</v>
      </c>
      <c r="W313" t="s">
        <v>55</v>
      </c>
      <c r="X313" t="s">
        <v>70</v>
      </c>
      <c r="Y313" t="s">
        <v>55</v>
      </c>
      <c r="Z313" t="s">
        <v>81</v>
      </c>
      <c r="AA313">
        <v>864</v>
      </c>
      <c r="AB313" t="str">
        <f t="shared" si="16"/>
        <v>0-1000</v>
      </c>
      <c r="AC313" t="s">
        <v>59</v>
      </c>
      <c r="AD313" t="s">
        <v>60</v>
      </c>
      <c r="AE313">
        <v>864</v>
      </c>
      <c r="AF313">
        <f t="shared" si="17"/>
        <v>1</v>
      </c>
      <c r="AG313">
        <f t="shared" si="18"/>
        <v>1</v>
      </c>
      <c r="AH313">
        <v>3</v>
      </c>
      <c r="AI313">
        <v>1</v>
      </c>
      <c r="AJ313" t="s">
        <v>55</v>
      </c>
      <c r="AK313" t="str">
        <f t="shared" si="19"/>
        <v>1TA</v>
      </c>
      <c r="AL313">
        <v>5</v>
      </c>
      <c r="AM313">
        <v>1</v>
      </c>
      <c r="AN313" t="s">
        <v>94</v>
      </c>
      <c r="AO313" t="s">
        <v>61</v>
      </c>
      <c r="AP313" t="s">
        <v>58</v>
      </c>
      <c r="AQ313">
        <v>1</v>
      </c>
      <c r="AR313">
        <v>338</v>
      </c>
      <c r="AS313" t="s">
        <v>55</v>
      </c>
      <c r="AT313" t="s">
        <v>60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41</v>
      </c>
      <c r="BA313">
        <v>8</v>
      </c>
      <c r="BB313">
        <v>2009</v>
      </c>
      <c r="BC313" t="s">
        <v>63</v>
      </c>
      <c r="BD313" t="s">
        <v>64</v>
      </c>
      <c r="BE313">
        <v>133500</v>
      </c>
    </row>
    <row r="314" spans="1:57" x14ac:dyDescent="0.3">
      <c r="A314">
        <v>313</v>
      </c>
      <c r="B314">
        <v>190</v>
      </c>
      <c r="C314" t="s">
        <v>222</v>
      </c>
      <c r="D314">
        <v>65</v>
      </c>
      <c r="E314">
        <v>7800</v>
      </c>
      <c r="F314" t="s">
        <v>40</v>
      </c>
      <c r="G314" t="s">
        <v>42</v>
      </c>
      <c r="H314" t="s">
        <v>43</v>
      </c>
      <c r="I314" t="s">
        <v>44</v>
      </c>
      <c r="J314" t="s">
        <v>45</v>
      </c>
      <c r="K314" t="s">
        <v>92</v>
      </c>
      <c r="L314" t="str">
        <f>VLOOKUP($K314,[1]Zipcodes_neighbourhood!$A$2:$C$27,2,FALSE)</f>
        <v>Old Town</v>
      </c>
      <c r="M314">
        <f>VLOOKUP($K314,[1]Zipcodes_neighbourhood!$A$2:$C$27,3,FALSE)</f>
        <v>51351</v>
      </c>
      <c r="N314" t="s">
        <v>93</v>
      </c>
      <c r="O314" t="s">
        <v>96</v>
      </c>
      <c r="P314" t="s">
        <v>83</v>
      </c>
      <c r="Q314">
        <v>5</v>
      </c>
      <c r="R314">
        <v>1939</v>
      </c>
      <c r="S314">
        <v>1950</v>
      </c>
      <c r="T314" t="s">
        <v>50</v>
      </c>
      <c r="U314" t="s">
        <v>51</v>
      </c>
      <c r="V314" t="s">
        <v>69</v>
      </c>
      <c r="W314" t="s">
        <v>55</v>
      </c>
      <c r="X314" t="s">
        <v>70</v>
      </c>
      <c r="Y314" t="s">
        <v>54</v>
      </c>
      <c r="Z314" t="s">
        <v>72</v>
      </c>
      <c r="AA314">
        <v>793</v>
      </c>
      <c r="AB314" t="str">
        <f t="shared" si="16"/>
        <v>0-1000</v>
      </c>
      <c r="AC314" t="s">
        <v>55</v>
      </c>
      <c r="AD314" t="s">
        <v>60</v>
      </c>
      <c r="AE314">
        <v>1118</v>
      </c>
      <c r="AF314">
        <f t="shared" si="17"/>
        <v>1</v>
      </c>
      <c r="AG314">
        <f t="shared" si="18"/>
        <v>1</v>
      </c>
      <c r="AH314">
        <v>3</v>
      </c>
      <c r="AI314">
        <v>1</v>
      </c>
      <c r="AJ314" t="s">
        <v>55</v>
      </c>
      <c r="AK314" t="str">
        <f t="shared" si="19"/>
        <v>1TA</v>
      </c>
      <c r="AL314">
        <v>5</v>
      </c>
      <c r="AM314">
        <v>1</v>
      </c>
      <c r="AN314" t="s">
        <v>54</v>
      </c>
      <c r="AO314" t="s">
        <v>78</v>
      </c>
      <c r="AP314" t="s">
        <v>58</v>
      </c>
      <c r="AQ314">
        <v>2</v>
      </c>
      <c r="AR314">
        <v>410</v>
      </c>
      <c r="AS314" t="s">
        <v>55</v>
      </c>
      <c r="AT314" t="s">
        <v>60</v>
      </c>
      <c r="AU314">
        <v>0</v>
      </c>
      <c r="AV314">
        <v>0</v>
      </c>
      <c r="AW314">
        <v>0</v>
      </c>
      <c r="AX314">
        <v>271</v>
      </c>
      <c r="AY314">
        <v>0</v>
      </c>
      <c r="AZ314" t="s">
        <v>85</v>
      </c>
      <c r="BA314">
        <v>5</v>
      </c>
      <c r="BB314">
        <v>2006</v>
      </c>
      <c r="BC314" t="s">
        <v>63</v>
      </c>
      <c r="BD314" t="s">
        <v>64</v>
      </c>
      <c r="BE314">
        <v>119900</v>
      </c>
    </row>
    <row r="315" spans="1:57" x14ac:dyDescent="0.3">
      <c r="A315">
        <v>1120</v>
      </c>
      <c r="B315">
        <v>20</v>
      </c>
      <c r="C315" t="s">
        <v>221</v>
      </c>
      <c r="D315">
        <v>70</v>
      </c>
      <c r="E315">
        <v>7560</v>
      </c>
      <c r="F315" t="s">
        <v>40</v>
      </c>
      <c r="G315" t="s">
        <v>42</v>
      </c>
      <c r="H315" t="s">
        <v>43</v>
      </c>
      <c r="I315" t="s">
        <v>44</v>
      </c>
      <c r="J315" t="s">
        <v>45</v>
      </c>
      <c r="K315" t="s">
        <v>107</v>
      </c>
      <c r="L315" t="str">
        <f>VLOOKUP($K315,[1]Zipcodes_neighbourhood!$A$2:$C$27,2,FALSE)</f>
        <v>NorthAmes</v>
      </c>
      <c r="M315">
        <f>VLOOKUP($K315,[1]Zipcodes_neighbourhood!$A$2:$C$27,3,FALSE)</f>
        <v>50010</v>
      </c>
      <c r="N315" t="s">
        <v>47</v>
      </c>
      <c r="O315" t="s">
        <v>48</v>
      </c>
      <c r="P315" t="s">
        <v>68</v>
      </c>
      <c r="Q315">
        <v>5</v>
      </c>
      <c r="R315">
        <v>1959</v>
      </c>
      <c r="S315">
        <v>1959</v>
      </c>
      <c r="T315" t="s">
        <v>50</v>
      </c>
      <c r="U315" t="s">
        <v>51</v>
      </c>
      <c r="V315" t="s">
        <v>75</v>
      </c>
      <c r="W315" t="s">
        <v>55</v>
      </c>
      <c r="X315" t="s">
        <v>70</v>
      </c>
      <c r="Y315" t="s">
        <v>55</v>
      </c>
      <c r="Z315" t="s">
        <v>57</v>
      </c>
      <c r="AA315">
        <v>1040</v>
      </c>
      <c r="AB315" t="str">
        <f t="shared" si="16"/>
        <v>1001-2000</v>
      </c>
      <c r="AC315" t="s">
        <v>55</v>
      </c>
      <c r="AD315" t="s">
        <v>60</v>
      </c>
      <c r="AE315">
        <v>1040</v>
      </c>
      <c r="AF315">
        <f t="shared" si="17"/>
        <v>2</v>
      </c>
      <c r="AG315">
        <f t="shared" si="18"/>
        <v>2</v>
      </c>
      <c r="AH315">
        <v>3</v>
      </c>
      <c r="AI315">
        <v>1</v>
      </c>
      <c r="AJ315" t="s">
        <v>55</v>
      </c>
      <c r="AK315" t="str">
        <f t="shared" si="19"/>
        <v>1TA</v>
      </c>
      <c r="AL315">
        <v>6</v>
      </c>
      <c r="AM315">
        <v>0</v>
      </c>
      <c r="AN315" t="s">
        <v>41</v>
      </c>
      <c r="AO315" t="s">
        <v>61</v>
      </c>
      <c r="AP315" t="s">
        <v>62</v>
      </c>
      <c r="AQ315">
        <v>1</v>
      </c>
      <c r="AR315">
        <v>286</v>
      </c>
      <c r="AS315" t="s">
        <v>55</v>
      </c>
      <c r="AT315" t="s">
        <v>60</v>
      </c>
      <c r="AU315">
        <v>140</v>
      </c>
      <c r="AV315">
        <v>0</v>
      </c>
      <c r="AW315">
        <v>252</v>
      </c>
      <c r="AX315">
        <v>0</v>
      </c>
      <c r="AY315">
        <v>0</v>
      </c>
      <c r="AZ315" t="s">
        <v>108</v>
      </c>
      <c r="BA315">
        <v>7</v>
      </c>
      <c r="BB315">
        <v>2006</v>
      </c>
      <c r="BC315" t="s">
        <v>63</v>
      </c>
      <c r="BD315" t="s">
        <v>64</v>
      </c>
      <c r="BE315">
        <v>133700</v>
      </c>
    </row>
    <row r="316" spans="1:57" x14ac:dyDescent="0.3">
      <c r="A316">
        <v>315</v>
      </c>
      <c r="B316">
        <v>70</v>
      </c>
      <c r="C316" t="s">
        <v>222</v>
      </c>
      <c r="D316">
        <v>60</v>
      </c>
      <c r="E316">
        <v>9600</v>
      </c>
      <c r="F316" t="s">
        <v>40</v>
      </c>
      <c r="G316" t="s">
        <v>42</v>
      </c>
      <c r="H316" t="s">
        <v>43</v>
      </c>
      <c r="I316" t="s">
        <v>44</v>
      </c>
      <c r="J316" t="s">
        <v>45</v>
      </c>
      <c r="K316" t="s">
        <v>92</v>
      </c>
      <c r="L316" t="str">
        <f>VLOOKUP($K316,[1]Zipcodes_neighbourhood!$A$2:$C$27,2,FALSE)</f>
        <v>Old Town</v>
      </c>
      <c r="M316">
        <f>VLOOKUP($K316,[1]Zipcodes_neighbourhood!$A$2:$C$27,3,FALSE)</f>
        <v>51351</v>
      </c>
      <c r="N316" t="s">
        <v>47</v>
      </c>
      <c r="O316" t="s">
        <v>48</v>
      </c>
      <c r="P316" t="s">
        <v>49</v>
      </c>
      <c r="Q316">
        <v>7</v>
      </c>
      <c r="R316">
        <v>1925</v>
      </c>
      <c r="S316">
        <v>1990</v>
      </c>
      <c r="T316" t="s">
        <v>50</v>
      </c>
      <c r="U316" t="s">
        <v>51</v>
      </c>
      <c r="V316" t="s">
        <v>75</v>
      </c>
      <c r="W316" t="s">
        <v>55</v>
      </c>
      <c r="X316" t="s">
        <v>77</v>
      </c>
      <c r="Y316" t="s">
        <v>55</v>
      </c>
      <c r="Z316" t="s">
        <v>57</v>
      </c>
      <c r="AA316">
        <v>728</v>
      </c>
      <c r="AB316" t="str">
        <f t="shared" si="16"/>
        <v>0-1000</v>
      </c>
      <c r="AC316" t="s">
        <v>59</v>
      </c>
      <c r="AD316" t="s">
        <v>60</v>
      </c>
      <c r="AE316">
        <v>1641</v>
      </c>
      <c r="AF316">
        <f t="shared" si="17"/>
        <v>0.3</v>
      </c>
      <c r="AG316">
        <f t="shared" si="18"/>
        <v>1.3</v>
      </c>
      <c r="AH316">
        <v>3</v>
      </c>
      <c r="AI316">
        <v>1</v>
      </c>
      <c r="AJ316" t="s">
        <v>59</v>
      </c>
      <c r="AK316" t="str">
        <f t="shared" si="19"/>
        <v>1Ex</v>
      </c>
      <c r="AL316">
        <v>6</v>
      </c>
      <c r="AM316">
        <v>1</v>
      </c>
      <c r="AN316" t="s">
        <v>54</v>
      </c>
      <c r="AO316" t="s">
        <v>78</v>
      </c>
      <c r="AP316" t="s">
        <v>58</v>
      </c>
      <c r="AQ316">
        <v>2</v>
      </c>
      <c r="AR316">
        <v>546</v>
      </c>
      <c r="AS316" t="s">
        <v>94</v>
      </c>
      <c r="AT316" t="s">
        <v>60</v>
      </c>
      <c r="AU316">
        <v>0</v>
      </c>
      <c r="AV316">
        <v>0</v>
      </c>
      <c r="AW316">
        <v>234</v>
      </c>
      <c r="AX316">
        <v>0</v>
      </c>
      <c r="AY316">
        <v>0</v>
      </c>
      <c r="AZ316" t="s">
        <v>41</v>
      </c>
      <c r="BA316">
        <v>8</v>
      </c>
      <c r="BB316">
        <v>2006</v>
      </c>
      <c r="BC316" t="s">
        <v>63</v>
      </c>
      <c r="BD316" t="s">
        <v>64</v>
      </c>
      <c r="BE316">
        <v>178000</v>
      </c>
    </row>
    <row r="317" spans="1:57" x14ac:dyDescent="0.3">
      <c r="A317">
        <v>953</v>
      </c>
      <c r="B317">
        <v>85</v>
      </c>
      <c r="C317" t="s">
        <v>221</v>
      </c>
      <c r="D317">
        <v>60</v>
      </c>
      <c r="E317">
        <v>7200</v>
      </c>
      <c r="F317" t="s">
        <v>40</v>
      </c>
      <c r="G317" t="s">
        <v>42</v>
      </c>
      <c r="H317" t="s">
        <v>43</v>
      </c>
      <c r="I317" t="s">
        <v>44</v>
      </c>
      <c r="J317" t="s">
        <v>45</v>
      </c>
      <c r="K317" t="s">
        <v>46</v>
      </c>
      <c r="L317" t="str">
        <f>VLOOKUP($K317,[1]Zipcodes_neighbourhood!$A$2:$C$27,2,FALSE)</f>
        <v>College creek</v>
      </c>
      <c r="M317">
        <f>VLOOKUP($K317,[1]Zipcodes_neighbourhood!$A$2:$C$27,3,FALSE)</f>
        <v>50014</v>
      </c>
      <c r="N317" t="s">
        <v>47</v>
      </c>
      <c r="O317" t="s">
        <v>48</v>
      </c>
      <c r="P317" t="s">
        <v>131</v>
      </c>
      <c r="Q317">
        <v>5</v>
      </c>
      <c r="R317">
        <v>1972</v>
      </c>
      <c r="S317">
        <v>2003</v>
      </c>
      <c r="T317" t="s">
        <v>50</v>
      </c>
      <c r="U317" t="s">
        <v>51</v>
      </c>
      <c r="V317" t="s">
        <v>91</v>
      </c>
      <c r="W317" t="s">
        <v>55</v>
      </c>
      <c r="X317" t="s">
        <v>70</v>
      </c>
      <c r="Y317" t="s">
        <v>54</v>
      </c>
      <c r="Z317" t="s">
        <v>81</v>
      </c>
      <c r="AA317">
        <v>768</v>
      </c>
      <c r="AB317" t="str">
        <f t="shared" si="16"/>
        <v>0-1000</v>
      </c>
      <c r="AC317" t="s">
        <v>54</v>
      </c>
      <c r="AD317" t="s">
        <v>60</v>
      </c>
      <c r="AE317">
        <v>768</v>
      </c>
      <c r="AF317">
        <f t="shared" si="17"/>
        <v>1</v>
      </c>
      <c r="AG317">
        <f t="shared" si="18"/>
        <v>2.2999999999999998</v>
      </c>
      <c r="AH317">
        <v>2</v>
      </c>
      <c r="AI317">
        <v>1</v>
      </c>
      <c r="AJ317" t="s">
        <v>55</v>
      </c>
      <c r="AK317" t="str">
        <f t="shared" si="19"/>
        <v>1TA</v>
      </c>
      <c r="AL317">
        <v>5</v>
      </c>
      <c r="AM317">
        <v>0</v>
      </c>
      <c r="AN317" t="s">
        <v>41</v>
      </c>
      <c r="AO317" t="s">
        <v>78</v>
      </c>
      <c r="AP317" t="s">
        <v>102</v>
      </c>
      <c r="AQ317">
        <v>1</v>
      </c>
      <c r="AR317">
        <v>396</v>
      </c>
      <c r="AS317" t="s">
        <v>55</v>
      </c>
      <c r="AT317" t="s">
        <v>60</v>
      </c>
      <c r="AU317">
        <v>192</v>
      </c>
      <c r="AV317">
        <v>0</v>
      </c>
      <c r="AW317">
        <v>0</v>
      </c>
      <c r="AX317">
        <v>0</v>
      </c>
      <c r="AY317">
        <v>0</v>
      </c>
      <c r="AZ317" t="s">
        <v>85</v>
      </c>
      <c r="BA317">
        <v>4</v>
      </c>
      <c r="BB317">
        <v>2009</v>
      </c>
      <c r="BC317" t="s">
        <v>63</v>
      </c>
      <c r="BD317" t="s">
        <v>64</v>
      </c>
      <c r="BE317">
        <v>133900</v>
      </c>
    </row>
    <row r="318" spans="1:57" x14ac:dyDescent="0.3">
      <c r="A318">
        <v>514</v>
      </c>
      <c r="B318">
        <v>20</v>
      </c>
      <c r="C318" t="s">
        <v>221</v>
      </c>
      <c r="D318">
        <v>71</v>
      </c>
      <c r="E318">
        <v>9187</v>
      </c>
      <c r="F318" t="s">
        <v>40</v>
      </c>
      <c r="G318" t="s">
        <v>42</v>
      </c>
      <c r="H318" t="s">
        <v>118</v>
      </c>
      <c r="I318" t="s">
        <v>44</v>
      </c>
      <c r="J318" t="s">
        <v>73</v>
      </c>
      <c r="K318" t="s">
        <v>82</v>
      </c>
      <c r="L318" t="str">
        <f>VLOOKUP($K318,[1]Zipcodes_neighbourhood!$A$2:$C$27,2,FALSE)</f>
        <v>Mitchell</v>
      </c>
      <c r="M318">
        <f>VLOOKUP($K318,[1]Zipcodes_neighbourhood!$A$2:$C$27,3,FALSE)</f>
        <v>50461</v>
      </c>
      <c r="N318" t="s">
        <v>47</v>
      </c>
      <c r="O318" t="s">
        <v>48</v>
      </c>
      <c r="P318" t="s">
        <v>68</v>
      </c>
      <c r="Q318">
        <v>6</v>
      </c>
      <c r="R318">
        <v>1983</v>
      </c>
      <c r="S318">
        <v>1983</v>
      </c>
      <c r="T318" t="s">
        <v>50</v>
      </c>
      <c r="U318" t="s">
        <v>51</v>
      </c>
      <c r="V318" t="s">
        <v>52</v>
      </c>
      <c r="W318" t="s">
        <v>55</v>
      </c>
      <c r="X318" t="s">
        <v>56</v>
      </c>
      <c r="Y318" t="s">
        <v>55</v>
      </c>
      <c r="Z318" t="s">
        <v>57</v>
      </c>
      <c r="AA318">
        <v>1084</v>
      </c>
      <c r="AB318" t="str">
        <f t="shared" si="16"/>
        <v>1001-2000</v>
      </c>
      <c r="AC318" t="s">
        <v>55</v>
      </c>
      <c r="AD318" t="s">
        <v>60</v>
      </c>
      <c r="AE318">
        <v>1080</v>
      </c>
      <c r="AF318">
        <f t="shared" si="17"/>
        <v>1</v>
      </c>
      <c r="AG318">
        <f t="shared" si="18"/>
        <v>2.2999999999999998</v>
      </c>
      <c r="AH318">
        <v>3</v>
      </c>
      <c r="AI318">
        <v>1</v>
      </c>
      <c r="AJ318" t="s">
        <v>55</v>
      </c>
      <c r="AK318" t="str">
        <f t="shared" si="19"/>
        <v>1TA</v>
      </c>
      <c r="AL318">
        <v>5</v>
      </c>
      <c r="AM318">
        <v>0</v>
      </c>
      <c r="AN318" t="s">
        <v>41</v>
      </c>
      <c r="AO318" t="s">
        <v>61</v>
      </c>
      <c r="AP318" t="s">
        <v>58</v>
      </c>
      <c r="AQ318">
        <v>2</v>
      </c>
      <c r="AR318">
        <v>484</v>
      </c>
      <c r="AS318" t="s">
        <v>55</v>
      </c>
      <c r="AT318" t="s">
        <v>60</v>
      </c>
      <c r="AU318">
        <v>120</v>
      </c>
      <c r="AV318">
        <v>0</v>
      </c>
      <c r="AW318">
        <v>158</v>
      </c>
      <c r="AX318">
        <v>0</v>
      </c>
      <c r="AY318">
        <v>0</v>
      </c>
      <c r="AZ318" t="s">
        <v>41</v>
      </c>
      <c r="BA318">
        <v>6</v>
      </c>
      <c r="BB318">
        <v>2007</v>
      </c>
      <c r="BC318" t="s">
        <v>63</v>
      </c>
      <c r="BD318" t="s">
        <v>64</v>
      </c>
      <c r="BE318">
        <v>134000</v>
      </c>
    </row>
    <row r="319" spans="1:57" x14ac:dyDescent="0.3">
      <c r="A319">
        <v>756</v>
      </c>
      <c r="B319">
        <v>160</v>
      </c>
      <c r="C319" t="s">
        <v>224</v>
      </c>
      <c r="D319">
        <v>34</v>
      </c>
      <c r="E319">
        <v>3230</v>
      </c>
      <c r="F319" t="s">
        <v>40</v>
      </c>
      <c r="G319" t="s">
        <v>42</v>
      </c>
      <c r="H319" t="s">
        <v>43</v>
      </c>
      <c r="I319" t="s">
        <v>44</v>
      </c>
      <c r="J319" t="s">
        <v>45</v>
      </c>
      <c r="K319" t="s">
        <v>87</v>
      </c>
      <c r="L319" t="str">
        <f>VLOOKUP($K319,[1]Zipcodes_neighbourhood!$A$2:$C$27,2,FALSE)</f>
        <v>Somerset</v>
      </c>
      <c r="M319">
        <f>VLOOKUP($K319,[1]Zipcodes_neighbourhood!$A$2:$C$27,3,FALSE)</f>
        <v>50010</v>
      </c>
      <c r="N319" t="s">
        <v>47</v>
      </c>
      <c r="O319" t="s">
        <v>122</v>
      </c>
      <c r="P319" t="s">
        <v>49</v>
      </c>
      <c r="Q319">
        <v>6</v>
      </c>
      <c r="R319">
        <v>1999</v>
      </c>
      <c r="S319">
        <v>1999</v>
      </c>
      <c r="T319" t="s">
        <v>50</v>
      </c>
      <c r="U319" t="s">
        <v>51</v>
      </c>
      <c r="V319" t="s">
        <v>69</v>
      </c>
      <c r="W319" t="s">
        <v>55</v>
      </c>
      <c r="X319" t="s">
        <v>56</v>
      </c>
      <c r="Y319" t="s">
        <v>54</v>
      </c>
      <c r="Z319" t="s">
        <v>57</v>
      </c>
      <c r="AA319">
        <v>729</v>
      </c>
      <c r="AB319" t="str">
        <f t="shared" si="16"/>
        <v>0-1000</v>
      </c>
      <c r="AC319" t="s">
        <v>54</v>
      </c>
      <c r="AD319" t="s">
        <v>60</v>
      </c>
      <c r="AE319">
        <v>1471</v>
      </c>
      <c r="AF319">
        <f t="shared" si="17"/>
        <v>0</v>
      </c>
      <c r="AG319">
        <f t="shared" si="18"/>
        <v>2.2999999999999998</v>
      </c>
      <c r="AH319">
        <v>3</v>
      </c>
      <c r="AI319">
        <v>1</v>
      </c>
      <c r="AJ319" t="s">
        <v>55</v>
      </c>
      <c r="AK319" t="str">
        <f t="shared" si="19"/>
        <v>1TA</v>
      </c>
      <c r="AL319">
        <v>6</v>
      </c>
      <c r="AM319">
        <v>0</v>
      </c>
      <c r="AN319" t="s">
        <v>41</v>
      </c>
      <c r="AO319" t="s">
        <v>78</v>
      </c>
      <c r="AP319" t="s">
        <v>58</v>
      </c>
      <c r="AQ319">
        <v>2</v>
      </c>
      <c r="AR319">
        <v>440</v>
      </c>
      <c r="AS319" t="s">
        <v>55</v>
      </c>
      <c r="AT319" t="s">
        <v>60</v>
      </c>
      <c r="AU319">
        <v>0</v>
      </c>
      <c r="AV319">
        <v>24</v>
      </c>
      <c r="AW319">
        <v>0</v>
      </c>
      <c r="AX319">
        <v>0</v>
      </c>
      <c r="AY319">
        <v>0</v>
      </c>
      <c r="AZ319" t="s">
        <v>41</v>
      </c>
      <c r="BA319">
        <v>3</v>
      </c>
      <c r="BB319">
        <v>2009</v>
      </c>
      <c r="BC319" t="s">
        <v>63</v>
      </c>
      <c r="BD319" t="s">
        <v>64</v>
      </c>
      <c r="BE319">
        <v>172500</v>
      </c>
    </row>
    <row r="320" spans="1:57" x14ac:dyDescent="0.3">
      <c r="A320">
        <v>1222</v>
      </c>
      <c r="B320">
        <v>20</v>
      </c>
      <c r="C320" t="s">
        <v>221</v>
      </c>
      <c r="D320">
        <v>55</v>
      </c>
      <c r="E320">
        <v>8250</v>
      </c>
      <c r="F320" t="s">
        <v>40</v>
      </c>
      <c r="G320" t="s">
        <v>42</v>
      </c>
      <c r="H320" t="s">
        <v>43</v>
      </c>
      <c r="I320" t="s">
        <v>44</v>
      </c>
      <c r="J320" t="s">
        <v>45</v>
      </c>
      <c r="K320" t="s">
        <v>98</v>
      </c>
      <c r="L320" t="str">
        <f>VLOOKUP($K320,[1]Zipcodes_neighbourhood!$A$2:$C$27,2,FALSE)</f>
        <v>Sawyer</v>
      </c>
      <c r="M320">
        <f>VLOOKUP($K320,[1]Zipcodes_neighbourhood!$A$2:$C$27,3,FALSE)</f>
        <v>52627</v>
      </c>
      <c r="N320" t="s">
        <v>67</v>
      </c>
      <c r="O320" t="s">
        <v>48</v>
      </c>
      <c r="P320" t="s">
        <v>68</v>
      </c>
      <c r="Q320">
        <v>5</v>
      </c>
      <c r="R320">
        <v>1968</v>
      </c>
      <c r="S320">
        <v>1968</v>
      </c>
      <c r="T320" t="s">
        <v>99</v>
      </c>
      <c r="U320" t="s">
        <v>51</v>
      </c>
      <c r="V320" t="s">
        <v>91</v>
      </c>
      <c r="W320" t="s">
        <v>55</v>
      </c>
      <c r="X320" t="s">
        <v>70</v>
      </c>
      <c r="Y320" t="s">
        <v>55</v>
      </c>
      <c r="Z320" t="s">
        <v>57</v>
      </c>
      <c r="AA320">
        <v>952</v>
      </c>
      <c r="AB320" t="str">
        <f t="shared" si="16"/>
        <v>0-1000</v>
      </c>
      <c r="AC320" t="s">
        <v>59</v>
      </c>
      <c r="AD320" t="s">
        <v>60</v>
      </c>
      <c r="AE320">
        <v>1211</v>
      </c>
      <c r="AF320">
        <f t="shared" si="17"/>
        <v>1</v>
      </c>
      <c r="AG320">
        <f t="shared" si="18"/>
        <v>2.2999999999999998</v>
      </c>
      <c r="AH320">
        <v>3</v>
      </c>
      <c r="AI320">
        <v>1</v>
      </c>
      <c r="AJ320" t="s">
        <v>55</v>
      </c>
      <c r="AK320" t="str">
        <f t="shared" si="19"/>
        <v>1TA</v>
      </c>
      <c r="AL320">
        <v>5</v>
      </c>
      <c r="AM320">
        <v>1</v>
      </c>
      <c r="AN320" t="s">
        <v>55</v>
      </c>
      <c r="AO320" t="s">
        <v>61</v>
      </c>
      <c r="AP320" t="s">
        <v>58</v>
      </c>
      <c r="AQ320">
        <v>1</v>
      </c>
      <c r="AR320">
        <v>322</v>
      </c>
      <c r="AS320" t="s">
        <v>55</v>
      </c>
      <c r="AT320" t="s">
        <v>60</v>
      </c>
      <c r="AU320">
        <v>0</v>
      </c>
      <c r="AV320">
        <v>63</v>
      </c>
      <c r="AW320">
        <v>0</v>
      </c>
      <c r="AX320">
        <v>0</v>
      </c>
      <c r="AY320">
        <v>0</v>
      </c>
      <c r="AZ320" t="s">
        <v>41</v>
      </c>
      <c r="BA320">
        <v>8</v>
      </c>
      <c r="BB320">
        <v>2008</v>
      </c>
      <c r="BC320" t="s">
        <v>63</v>
      </c>
      <c r="BD320" t="s">
        <v>64</v>
      </c>
      <c r="BE320">
        <v>134000</v>
      </c>
    </row>
    <row r="321" spans="1:57" x14ac:dyDescent="0.3">
      <c r="A321">
        <v>372</v>
      </c>
      <c r="B321">
        <v>50</v>
      </c>
      <c r="C321" t="s">
        <v>221</v>
      </c>
      <c r="D321">
        <v>80</v>
      </c>
      <c r="E321">
        <v>17120</v>
      </c>
      <c r="F321" t="s">
        <v>40</v>
      </c>
      <c r="G321" t="s">
        <v>42</v>
      </c>
      <c r="H321" t="s">
        <v>43</v>
      </c>
      <c r="I321" t="s">
        <v>44</v>
      </c>
      <c r="J321" t="s">
        <v>45</v>
      </c>
      <c r="K321" t="s">
        <v>143</v>
      </c>
      <c r="L321" t="str">
        <f>VLOOKUP($K321,[1]Zipcodes_neighbourhood!$A$2:$C$27,2,FALSE)</f>
        <v>Clear creek</v>
      </c>
      <c r="M321" t="str">
        <f>VLOOKUP($K321,[1]Zipcodes_neighbourhood!$A$2:$C$27,3,FALSE)</f>
        <v>52248(641)</v>
      </c>
      <c r="N321" t="s">
        <v>67</v>
      </c>
      <c r="O321" t="s">
        <v>48</v>
      </c>
      <c r="P321" t="s">
        <v>83</v>
      </c>
      <c r="Q321">
        <v>4</v>
      </c>
      <c r="R321">
        <v>1959</v>
      </c>
      <c r="S321">
        <v>1959</v>
      </c>
      <c r="T321" t="s">
        <v>50</v>
      </c>
      <c r="U321" t="s">
        <v>51</v>
      </c>
      <c r="V321" t="s">
        <v>106</v>
      </c>
      <c r="W321" t="s">
        <v>55</v>
      </c>
      <c r="X321" t="s">
        <v>70</v>
      </c>
      <c r="Y321" t="s">
        <v>41</v>
      </c>
      <c r="Z321" t="s">
        <v>41</v>
      </c>
      <c r="AA321">
        <v>0</v>
      </c>
      <c r="AB321" t="str">
        <f t="shared" si="16"/>
        <v>0-1000</v>
      </c>
      <c r="AC321" t="s">
        <v>55</v>
      </c>
      <c r="AD321" t="s">
        <v>60</v>
      </c>
      <c r="AE321">
        <v>1588</v>
      </c>
      <c r="AF321">
        <f t="shared" si="17"/>
        <v>1</v>
      </c>
      <c r="AG321">
        <f t="shared" si="18"/>
        <v>2</v>
      </c>
      <c r="AH321">
        <v>4</v>
      </c>
      <c r="AI321">
        <v>1</v>
      </c>
      <c r="AJ321" t="s">
        <v>55</v>
      </c>
      <c r="AK321" t="str">
        <f t="shared" si="19"/>
        <v>1TA</v>
      </c>
      <c r="AL321">
        <v>7</v>
      </c>
      <c r="AM321">
        <v>1</v>
      </c>
      <c r="AN321" t="s">
        <v>54</v>
      </c>
      <c r="AO321" t="s">
        <v>78</v>
      </c>
      <c r="AP321" t="s">
        <v>102</v>
      </c>
      <c r="AQ321">
        <v>2</v>
      </c>
      <c r="AR321">
        <v>680</v>
      </c>
      <c r="AS321" t="s">
        <v>55</v>
      </c>
      <c r="AT321" t="s">
        <v>120</v>
      </c>
      <c r="AU321">
        <v>0</v>
      </c>
      <c r="AV321">
        <v>59</v>
      </c>
      <c r="AW321">
        <v>0</v>
      </c>
      <c r="AX321">
        <v>0</v>
      </c>
      <c r="AY321">
        <v>0</v>
      </c>
      <c r="AZ321" t="s">
        <v>41</v>
      </c>
      <c r="BA321">
        <v>7</v>
      </c>
      <c r="BB321">
        <v>2008</v>
      </c>
      <c r="BC321" t="s">
        <v>63</v>
      </c>
      <c r="BD321" t="s">
        <v>64</v>
      </c>
      <c r="BE321">
        <v>134432</v>
      </c>
    </row>
    <row r="322" spans="1:57" x14ac:dyDescent="0.3">
      <c r="A322">
        <v>216</v>
      </c>
      <c r="B322">
        <v>20</v>
      </c>
      <c r="C322" t="s">
        <v>221</v>
      </c>
      <c r="D322">
        <v>72</v>
      </c>
      <c r="E322">
        <v>10011</v>
      </c>
      <c r="F322" t="s">
        <v>40</v>
      </c>
      <c r="G322" t="s">
        <v>71</v>
      </c>
      <c r="H322" t="s">
        <v>43</v>
      </c>
      <c r="I322" t="s">
        <v>44</v>
      </c>
      <c r="J322" t="s">
        <v>45</v>
      </c>
      <c r="K322" t="s">
        <v>107</v>
      </c>
      <c r="L322" t="str">
        <f>VLOOKUP($K322,[1]Zipcodes_neighbourhood!$A$2:$C$27,2,FALSE)</f>
        <v>NorthAmes</v>
      </c>
      <c r="M322">
        <f>VLOOKUP($K322,[1]Zipcodes_neighbourhood!$A$2:$C$27,3,FALSE)</f>
        <v>50010</v>
      </c>
      <c r="N322" t="s">
        <v>47</v>
      </c>
      <c r="O322" t="s">
        <v>48</v>
      </c>
      <c r="P322" t="s">
        <v>68</v>
      </c>
      <c r="Q322">
        <v>5</v>
      </c>
      <c r="R322">
        <v>1957</v>
      </c>
      <c r="S322">
        <v>1996</v>
      </c>
      <c r="T322" t="s">
        <v>50</v>
      </c>
      <c r="U322" t="s">
        <v>51</v>
      </c>
      <c r="V322" t="s">
        <v>91</v>
      </c>
      <c r="W322" t="s">
        <v>55</v>
      </c>
      <c r="X322" t="s">
        <v>70</v>
      </c>
      <c r="Y322" t="s">
        <v>55</v>
      </c>
      <c r="Z322" t="s">
        <v>57</v>
      </c>
      <c r="AA322">
        <v>1070</v>
      </c>
      <c r="AB322" t="str">
        <f t="shared" ref="AB322:AB385" si="20">IF(AA322&lt;1001,"0-1000",IF(AA322&lt;2001,"1001-2000",IF(AA322&lt;3001,"3001-4000",IF(AA322&lt;4001,"4001-5000",IF(AA322&lt;5001,"4001-5000",IF(AA322&gt;5000,"&gt;5000"))))))</f>
        <v>1001-2000</v>
      </c>
      <c r="AC322" t="s">
        <v>55</v>
      </c>
      <c r="AD322" t="s">
        <v>60</v>
      </c>
      <c r="AE322">
        <v>1236</v>
      </c>
      <c r="AF322">
        <f t="shared" ref="AF322:AF385" si="21">bfb+bhb</f>
        <v>0</v>
      </c>
      <c r="AG322">
        <f t="shared" ref="AG322:AG385" si="22">fb+hb</f>
        <v>3.3</v>
      </c>
      <c r="AH322">
        <v>2</v>
      </c>
      <c r="AI322">
        <v>1</v>
      </c>
      <c r="AJ322" t="s">
        <v>54</v>
      </c>
      <c r="AK322" t="str">
        <f t="shared" ref="AK322:AK385" si="23">CONCATENATE(KitchenAbvGr,KitchenQuality)</f>
        <v>1Gd</v>
      </c>
      <c r="AL322">
        <v>6</v>
      </c>
      <c r="AM322">
        <v>1</v>
      </c>
      <c r="AN322" t="s">
        <v>94</v>
      </c>
      <c r="AO322" t="s">
        <v>61</v>
      </c>
      <c r="AP322" t="s">
        <v>58</v>
      </c>
      <c r="AQ322">
        <v>1</v>
      </c>
      <c r="AR322">
        <v>447</v>
      </c>
      <c r="AS322" t="s">
        <v>55</v>
      </c>
      <c r="AT322" t="s">
        <v>60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85</v>
      </c>
      <c r="BA322">
        <v>5</v>
      </c>
      <c r="BB322">
        <v>2006</v>
      </c>
      <c r="BC322" t="s">
        <v>63</v>
      </c>
      <c r="BD322" t="s">
        <v>64</v>
      </c>
      <c r="BE322">
        <v>134450</v>
      </c>
    </row>
    <row r="323" spans="1:57" x14ac:dyDescent="0.3">
      <c r="A323">
        <v>1114</v>
      </c>
      <c r="B323">
        <v>20</v>
      </c>
      <c r="C323" t="s">
        <v>221</v>
      </c>
      <c r="D323">
        <v>66</v>
      </c>
      <c r="E323">
        <v>8923</v>
      </c>
      <c r="F323" t="s">
        <v>40</v>
      </c>
      <c r="G323" t="s">
        <v>42</v>
      </c>
      <c r="H323" t="s">
        <v>43</v>
      </c>
      <c r="I323" t="s">
        <v>44</v>
      </c>
      <c r="J323" t="s">
        <v>45</v>
      </c>
      <c r="K323" t="s">
        <v>107</v>
      </c>
      <c r="L323" t="str">
        <f>VLOOKUP($K323,[1]Zipcodes_neighbourhood!$A$2:$C$27,2,FALSE)</f>
        <v>NorthAmes</v>
      </c>
      <c r="M323">
        <f>VLOOKUP($K323,[1]Zipcodes_neighbourhood!$A$2:$C$27,3,FALSE)</f>
        <v>50010</v>
      </c>
      <c r="N323" t="s">
        <v>47</v>
      </c>
      <c r="O323" t="s">
        <v>48</v>
      </c>
      <c r="P323" t="s">
        <v>68</v>
      </c>
      <c r="Q323">
        <v>5</v>
      </c>
      <c r="R323">
        <v>1953</v>
      </c>
      <c r="S323">
        <v>2006</v>
      </c>
      <c r="T323" t="s">
        <v>50</v>
      </c>
      <c r="U323" t="s">
        <v>51</v>
      </c>
      <c r="V323" t="s">
        <v>75</v>
      </c>
      <c r="W323" t="s">
        <v>55</v>
      </c>
      <c r="X323" t="s">
        <v>70</v>
      </c>
      <c r="Y323" t="s">
        <v>55</v>
      </c>
      <c r="Z323" t="s">
        <v>57</v>
      </c>
      <c r="AA323">
        <v>1008</v>
      </c>
      <c r="AB323" t="str">
        <f t="shared" si="20"/>
        <v>1001-2000</v>
      </c>
      <c r="AC323" t="s">
        <v>54</v>
      </c>
      <c r="AD323" t="s">
        <v>60</v>
      </c>
      <c r="AE323">
        <v>1008</v>
      </c>
      <c r="AF323">
        <f t="shared" si="21"/>
        <v>1</v>
      </c>
      <c r="AG323">
        <f t="shared" si="22"/>
        <v>2.2999999999999998</v>
      </c>
      <c r="AH323">
        <v>2</v>
      </c>
      <c r="AI323">
        <v>1</v>
      </c>
      <c r="AJ323" t="s">
        <v>54</v>
      </c>
      <c r="AK323" t="str">
        <f t="shared" si="23"/>
        <v>1Gd</v>
      </c>
      <c r="AL323">
        <v>6</v>
      </c>
      <c r="AM323">
        <v>0</v>
      </c>
      <c r="AN323" t="s">
        <v>41</v>
      </c>
      <c r="AO323" t="s">
        <v>61</v>
      </c>
      <c r="AP323" t="s">
        <v>58</v>
      </c>
      <c r="AQ323">
        <v>1</v>
      </c>
      <c r="AR323">
        <v>240</v>
      </c>
      <c r="AS323" t="s">
        <v>55</v>
      </c>
      <c r="AT323" t="s">
        <v>60</v>
      </c>
      <c r="AU323">
        <v>0</v>
      </c>
      <c r="AV323">
        <v>18</v>
      </c>
      <c r="AW323">
        <v>0</v>
      </c>
      <c r="AX323">
        <v>0</v>
      </c>
      <c r="AY323">
        <v>0</v>
      </c>
      <c r="AZ323" t="s">
        <v>41</v>
      </c>
      <c r="BA323">
        <v>5</v>
      </c>
      <c r="BB323">
        <v>2007</v>
      </c>
      <c r="BC323" t="s">
        <v>63</v>
      </c>
      <c r="BD323" t="s">
        <v>64</v>
      </c>
      <c r="BE323">
        <v>134500</v>
      </c>
    </row>
    <row r="324" spans="1:57" x14ac:dyDescent="0.3">
      <c r="A324">
        <v>1215</v>
      </c>
      <c r="B324">
        <v>85</v>
      </c>
      <c r="C324" t="s">
        <v>221</v>
      </c>
      <c r="D324">
        <v>69</v>
      </c>
      <c r="E324">
        <v>10205</v>
      </c>
      <c r="F324" t="s">
        <v>40</v>
      </c>
      <c r="G324" t="s">
        <v>71</v>
      </c>
      <c r="H324" t="s">
        <v>43</v>
      </c>
      <c r="I324" t="s">
        <v>44</v>
      </c>
      <c r="J324" t="s">
        <v>45</v>
      </c>
      <c r="K324" t="s">
        <v>107</v>
      </c>
      <c r="L324" t="str">
        <f>VLOOKUP($K324,[1]Zipcodes_neighbourhood!$A$2:$C$27,2,FALSE)</f>
        <v>NorthAmes</v>
      </c>
      <c r="M324">
        <f>VLOOKUP($K324,[1]Zipcodes_neighbourhood!$A$2:$C$27,3,FALSE)</f>
        <v>50010</v>
      </c>
      <c r="N324" t="s">
        <v>47</v>
      </c>
      <c r="O324" t="s">
        <v>48</v>
      </c>
      <c r="P324" t="s">
        <v>131</v>
      </c>
      <c r="Q324">
        <v>5</v>
      </c>
      <c r="R324">
        <v>1962</v>
      </c>
      <c r="S324">
        <v>1962</v>
      </c>
      <c r="T324" t="s">
        <v>50</v>
      </c>
      <c r="U324" t="s">
        <v>51</v>
      </c>
      <c r="V324" t="s">
        <v>69</v>
      </c>
      <c r="W324" t="s">
        <v>55</v>
      </c>
      <c r="X324" t="s">
        <v>70</v>
      </c>
      <c r="Y324" t="s">
        <v>55</v>
      </c>
      <c r="Z324" t="s">
        <v>81</v>
      </c>
      <c r="AA324">
        <v>925</v>
      </c>
      <c r="AB324" t="str">
        <f t="shared" si="20"/>
        <v>0-1000</v>
      </c>
      <c r="AC324" t="s">
        <v>55</v>
      </c>
      <c r="AD324" t="s">
        <v>60</v>
      </c>
      <c r="AE324">
        <v>999</v>
      </c>
      <c r="AF324">
        <f t="shared" si="21"/>
        <v>1</v>
      </c>
      <c r="AG324">
        <f t="shared" si="22"/>
        <v>2.2999999999999998</v>
      </c>
      <c r="AH324">
        <v>3</v>
      </c>
      <c r="AI324">
        <v>1</v>
      </c>
      <c r="AJ324" t="s">
        <v>55</v>
      </c>
      <c r="AK324" t="str">
        <f t="shared" si="23"/>
        <v>1TA</v>
      </c>
      <c r="AL324">
        <v>6</v>
      </c>
      <c r="AM324">
        <v>0</v>
      </c>
      <c r="AN324" t="s">
        <v>41</v>
      </c>
      <c r="AO324" t="s">
        <v>61</v>
      </c>
      <c r="AP324" t="s">
        <v>58</v>
      </c>
      <c r="AQ324">
        <v>1</v>
      </c>
      <c r="AR324">
        <v>300</v>
      </c>
      <c r="AS324" t="s">
        <v>55</v>
      </c>
      <c r="AT324" t="s">
        <v>60</v>
      </c>
      <c r="AU324">
        <v>150</v>
      </c>
      <c r="AV324">
        <v>72</v>
      </c>
      <c r="AW324">
        <v>0</v>
      </c>
      <c r="AX324">
        <v>0</v>
      </c>
      <c r="AY324">
        <v>0</v>
      </c>
      <c r="AZ324" t="s">
        <v>41</v>
      </c>
      <c r="BA324">
        <v>5</v>
      </c>
      <c r="BB324">
        <v>2006</v>
      </c>
      <c r="BC324" t="s">
        <v>63</v>
      </c>
      <c r="BD324" t="s">
        <v>64</v>
      </c>
      <c r="BE324">
        <v>134500</v>
      </c>
    </row>
    <row r="325" spans="1:57" x14ac:dyDescent="0.3">
      <c r="A325">
        <v>324</v>
      </c>
      <c r="B325">
        <v>20</v>
      </c>
      <c r="C325" t="s">
        <v>222</v>
      </c>
      <c r="D325">
        <v>49</v>
      </c>
      <c r="E325">
        <v>5820</v>
      </c>
      <c r="F325" t="s">
        <v>40</v>
      </c>
      <c r="G325" t="s">
        <v>42</v>
      </c>
      <c r="H325" t="s">
        <v>43</v>
      </c>
      <c r="I325" t="s">
        <v>44</v>
      </c>
      <c r="J325" t="s">
        <v>45</v>
      </c>
      <c r="K325" t="s">
        <v>92</v>
      </c>
      <c r="L325" t="str">
        <f>VLOOKUP($K325,[1]Zipcodes_neighbourhood!$A$2:$C$27,2,FALSE)</f>
        <v>Old Town</v>
      </c>
      <c r="M325">
        <f>VLOOKUP($K325,[1]Zipcodes_neighbourhood!$A$2:$C$27,3,FALSE)</f>
        <v>51351</v>
      </c>
      <c r="N325" t="s">
        <v>47</v>
      </c>
      <c r="O325" t="s">
        <v>48</v>
      </c>
      <c r="P325" t="s">
        <v>68</v>
      </c>
      <c r="Q325">
        <v>3</v>
      </c>
      <c r="R325">
        <v>1955</v>
      </c>
      <c r="S325">
        <v>2005</v>
      </c>
      <c r="T325" t="s">
        <v>50</v>
      </c>
      <c r="U325" t="s">
        <v>51</v>
      </c>
      <c r="V325" t="s">
        <v>52</v>
      </c>
      <c r="W325" t="s">
        <v>55</v>
      </c>
      <c r="X325" t="s">
        <v>70</v>
      </c>
      <c r="Y325" t="s">
        <v>55</v>
      </c>
      <c r="Z325" t="s">
        <v>57</v>
      </c>
      <c r="AA325">
        <v>1162</v>
      </c>
      <c r="AB325" t="str">
        <f t="shared" si="20"/>
        <v>1001-2000</v>
      </c>
      <c r="AC325" t="s">
        <v>59</v>
      </c>
      <c r="AD325" t="s">
        <v>60</v>
      </c>
      <c r="AE325">
        <v>1163</v>
      </c>
      <c r="AF325">
        <f t="shared" si="21"/>
        <v>1</v>
      </c>
      <c r="AG325">
        <f t="shared" si="22"/>
        <v>1</v>
      </c>
      <c r="AH325">
        <v>3</v>
      </c>
      <c r="AI325">
        <v>1</v>
      </c>
      <c r="AJ325" t="s">
        <v>55</v>
      </c>
      <c r="AK325" t="str">
        <f t="shared" si="23"/>
        <v>1TA</v>
      </c>
      <c r="AL325">
        <v>6</v>
      </c>
      <c r="AM325">
        <v>0</v>
      </c>
      <c r="AN325" t="s">
        <v>41</v>
      </c>
      <c r="AO325" t="s">
        <v>61</v>
      </c>
      <c r="AP325" t="s">
        <v>58</v>
      </c>
      <c r="AQ325">
        <v>1</v>
      </c>
      <c r="AR325">
        <v>220</v>
      </c>
      <c r="AS325" t="s">
        <v>94</v>
      </c>
      <c r="AT325" t="s">
        <v>60</v>
      </c>
      <c r="AU325">
        <v>142</v>
      </c>
      <c r="AV325">
        <v>98</v>
      </c>
      <c r="AW325">
        <v>0</v>
      </c>
      <c r="AX325">
        <v>0</v>
      </c>
      <c r="AY325">
        <v>0</v>
      </c>
      <c r="AZ325" t="s">
        <v>41</v>
      </c>
      <c r="BA325">
        <v>7</v>
      </c>
      <c r="BB325">
        <v>2006</v>
      </c>
      <c r="BC325" t="s">
        <v>63</v>
      </c>
      <c r="BD325" t="s">
        <v>64</v>
      </c>
      <c r="BE325">
        <v>126175</v>
      </c>
    </row>
    <row r="326" spans="1:57" x14ac:dyDescent="0.3">
      <c r="A326">
        <v>27</v>
      </c>
      <c r="B326">
        <v>20</v>
      </c>
      <c r="C326" t="s">
        <v>221</v>
      </c>
      <c r="D326">
        <v>60</v>
      </c>
      <c r="E326">
        <v>7200</v>
      </c>
      <c r="F326" t="s">
        <v>40</v>
      </c>
      <c r="G326" t="s">
        <v>42</v>
      </c>
      <c r="H326" t="s">
        <v>43</v>
      </c>
      <c r="I326" t="s">
        <v>44</v>
      </c>
      <c r="J326" t="s">
        <v>73</v>
      </c>
      <c r="K326" t="s">
        <v>107</v>
      </c>
      <c r="L326" t="str">
        <f>VLOOKUP($K326,[1]Zipcodes_neighbourhood!$A$2:$C$27,2,FALSE)</f>
        <v>NorthAmes</v>
      </c>
      <c r="M326">
        <f>VLOOKUP($K326,[1]Zipcodes_neighbourhood!$A$2:$C$27,3,FALSE)</f>
        <v>50010</v>
      </c>
      <c r="N326" t="s">
        <v>47</v>
      </c>
      <c r="O326" t="s">
        <v>48</v>
      </c>
      <c r="P326" t="s">
        <v>68</v>
      </c>
      <c r="Q326">
        <v>5</v>
      </c>
      <c r="R326">
        <v>1951</v>
      </c>
      <c r="S326">
        <v>2000</v>
      </c>
      <c r="T326" t="s">
        <v>50</v>
      </c>
      <c r="U326" t="s">
        <v>51</v>
      </c>
      <c r="V326" t="s">
        <v>75</v>
      </c>
      <c r="W326" t="s">
        <v>55</v>
      </c>
      <c r="X326" t="s">
        <v>70</v>
      </c>
      <c r="Y326" t="s">
        <v>55</v>
      </c>
      <c r="Z326" t="s">
        <v>72</v>
      </c>
      <c r="AA326">
        <v>900</v>
      </c>
      <c r="AB326" t="str">
        <f t="shared" si="20"/>
        <v>0-1000</v>
      </c>
      <c r="AC326" t="s">
        <v>55</v>
      </c>
      <c r="AD326" t="s">
        <v>60</v>
      </c>
      <c r="AE326">
        <v>900</v>
      </c>
      <c r="AF326">
        <f t="shared" si="21"/>
        <v>0</v>
      </c>
      <c r="AG326">
        <f t="shared" si="22"/>
        <v>2.2999999999999998</v>
      </c>
      <c r="AH326">
        <v>3</v>
      </c>
      <c r="AI326">
        <v>1</v>
      </c>
      <c r="AJ326" t="s">
        <v>54</v>
      </c>
      <c r="AK326" t="str">
        <f t="shared" si="23"/>
        <v>1Gd</v>
      </c>
      <c r="AL326">
        <v>5</v>
      </c>
      <c r="AM326">
        <v>0</v>
      </c>
      <c r="AN326" t="s">
        <v>41</v>
      </c>
      <c r="AO326" t="s">
        <v>78</v>
      </c>
      <c r="AP326" t="s">
        <v>58</v>
      </c>
      <c r="AQ326">
        <v>2</v>
      </c>
      <c r="AR326">
        <v>576</v>
      </c>
      <c r="AS326" t="s">
        <v>55</v>
      </c>
      <c r="AT326" t="s">
        <v>60</v>
      </c>
      <c r="AU326">
        <v>222</v>
      </c>
      <c r="AV326">
        <v>32</v>
      </c>
      <c r="AW326">
        <v>0</v>
      </c>
      <c r="AX326">
        <v>0</v>
      </c>
      <c r="AY326">
        <v>0</v>
      </c>
      <c r="AZ326" t="s">
        <v>41</v>
      </c>
      <c r="BA326">
        <v>5</v>
      </c>
      <c r="BB326">
        <v>2010</v>
      </c>
      <c r="BC326" t="s">
        <v>63</v>
      </c>
      <c r="BD326" t="s">
        <v>64</v>
      </c>
      <c r="BE326">
        <v>134800</v>
      </c>
    </row>
    <row r="327" spans="1:57" x14ac:dyDescent="0.3">
      <c r="A327">
        <v>326</v>
      </c>
      <c r="B327">
        <v>45</v>
      </c>
      <c r="C327" t="s">
        <v>222</v>
      </c>
      <c r="D327">
        <v>50</v>
      </c>
      <c r="E327">
        <v>5000</v>
      </c>
      <c r="F327" t="s">
        <v>40</v>
      </c>
      <c r="G327" t="s">
        <v>42</v>
      </c>
      <c r="H327" t="s">
        <v>43</v>
      </c>
      <c r="I327" t="s">
        <v>44</v>
      </c>
      <c r="J327" t="s">
        <v>45</v>
      </c>
      <c r="K327" t="s">
        <v>119</v>
      </c>
      <c r="L327" t="str">
        <f>VLOOKUP($K327,[1]Zipcodes_neighbourhood!$A$2:$C$27,2,FALSE)</f>
        <v>Iowa DOT and rail road</v>
      </c>
      <c r="M327">
        <f>VLOOKUP($K327,[1]Zipcodes_neighbourhood!$A$2:$C$27,3,FALSE)</f>
        <v>50313</v>
      </c>
      <c r="N327" t="s">
        <v>115</v>
      </c>
      <c r="O327" t="s">
        <v>48</v>
      </c>
      <c r="P327" t="s">
        <v>97</v>
      </c>
      <c r="Q327">
        <v>5</v>
      </c>
      <c r="R327">
        <v>1941</v>
      </c>
      <c r="S327">
        <v>1950</v>
      </c>
      <c r="T327" t="s">
        <v>50</v>
      </c>
      <c r="U327" t="s">
        <v>51</v>
      </c>
      <c r="V327" t="s">
        <v>69</v>
      </c>
      <c r="W327" t="s">
        <v>55</v>
      </c>
      <c r="X327" t="s">
        <v>70</v>
      </c>
      <c r="Y327" t="s">
        <v>55</v>
      </c>
      <c r="Z327" t="s">
        <v>81</v>
      </c>
      <c r="AA327">
        <v>720</v>
      </c>
      <c r="AB327" t="str">
        <f t="shared" si="20"/>
        <v>0-1000</v>
      </c>
      <c r="AC327" t="s">
        <v>148</v>
      </c>
      <c r="AD327" t="s">
        <v>120</v>
      </c>
      <c r="AE327">
        <v>803</v>
      </c>
      <c r="AF327">
        <f t="shared" si="21"/>
        <v>0</v>
      </c>
      <c r="AG327">
        <f t="shared" si="22"/>
        <v>1</v>
      </c>
      <c r="AH327">
        <v>2</v>
      </c>
      <c r="AI327">
        <v>1</v>
      </c>
      <c r="AJ327" t="s">
        <v>55</v>
      </c>
      <c r="AK327" t="str">
        <f t="shared" si="23"/>
        <v>1TA</v>
      </c>
      <c r="AL327">
        <v>5</v>
      </c>
      <c r="AM327">
        <v>0</v>
      </c>
      <c r="AN327" t="s">
        <v>41</v>
      </c>
      <c r="AO327" t="s">
        <v>78</v>
      </c>
      <c r="AP327" t="s">
        <v>58</v>
      </c>
      <c r="AQ327">
        <v>2</v>
      </c>
      <c r="AR327">
        <v>360</v>
      </c>
      <c r="AS327" t="s">
        <v>55</v>
      </c>
      <c r="AT327" t="s">
        <v>60</v>
      </c>
      <c r="AU327">
        <v>0</v>
      </c>
      <c r="AV327">
        <v>0</v>
      </c>
      <c r="AW327">
        <v>244</v>
      </c>
      <c r="AX327">
        <v>0</v>
      </c>
      <c r="AY327">
        <v>0</v>
      </c>
      <c r="AZ327" t="s">
        <v>41</v>
      </c>
      <c r="BA327">
        <v>12</v>
      </c>
      <c r="BB327">
        <v>2007</v>
      </c>
      <c r="BC327" t="s">
        <v>63</v>
      </c>
      <c r="BD327" t="s">
        <v>64</v>
      </c>
      <c r="BE327">
        <v>87000</v>
      </c>
    </row>
    <row r="328" spans="1:57" x14ac:dyDescent="0.3">
      <c r="A328">
        <v>771</v>
      </c>
      <c r="B328">
        <v>85</v>
      </c>
      <c r="C328" t="s">
        <v>221</v>
      </c>
      <c r="D328" t="s">
        <v>41</v>
      </c>
      <c r="E328">
        <v>7252</v>
      </c>
      <c r="F328" t="s">
        <v>40</v>
      </c>
      <c r="G328" t="s">
        <v>71</v>
      </c>
      <c r="H328" t="s">
        <v>43</v>
      </c>
      <c r="I328" t="s">
        <v>44</v>
      </c>
      <c r="J328" t="s">
        <v>110</v>
      </c>
      <c r="K328" t="s">
        <v>98</v>
      </c>
      <c r="L328" t="str">
        <f>VLOOKUP($K328,[1]Zipcodes_neighbourhood!$A$2:$C$27,2,FALSE)</f>
        <v>Sawyer</v>
      </c>
      <c r="M328">
        <f>VLOOKUP($K328,[1]Zipcodes_neighbourhood!$A$2:$C$27,3,FALSE)</f>
        <v>52627</v>
      </c>
      <c r="N328" t="s">
        <v>47</v>
      </c>
      <c r="O328" t="s">
        <v>48</v>
      </c>
      <c r="P328" t="s">
        <v>131</v>
      </c>
      <c r="Q328">
        <v>5</v>
      </c>
      <c r="R328">
        <v>1982</v>
      </c>
      <c r="S328">
        <v>1982</v>
      </c>
      <c r="T328" t="s">
        <v>99</v>
      </c>
      <c r="U328" t="s">
        <v>51</v>
      </c>
      <c r="V328" t="s">
        <v>75</v>
      </c>
      <c r="W328" t="s">
        <v>55</v>
      </c>
      <c r="X328" t="s">
        <v>70</v>
      </c>
      <c r="Y328" t="s">
        <v>54</v>
      </c>
      <c r="Z328" t="s">
        <v>81</v>
      </c>
      <c r="AA328">
        <v>858</v>
      </c>
      <c r="AB328" t="str">
        <f t="shared" si="20"/>
        <v>0-1000</v>
      </c>
      <c r="AC328" t="s">
        <v>55</v>
      </c>
      <c r="AD328" t="s">
        <v>60</v>
      </c>
      <c r="AE328">
        <v>858</v>
      </c>
      <c r="AF328">
        <f t="shared" si="21"/>
        <v>2</v>
      </c>
      <c r="AG328">
        <f t="shared" si="22"/>
        <v>1.3</v>
      </c>
      <c r="AH328">
        <v>2</v>
      </c>
      <c r="AI328">
        <v>1</v>
      </c>
      <c r="AJ328" t="s">
        <v>55</v>
      </c>
      <c r="AK328" t="str">
        <f t="shared" si="23"/>
        <v>1TA</v>
      </c>
      <c r="AL328">
        <v>5</v>
      </c>
      <c r="AM328">
        <v>0</v>
      </c>
      <c r="AN328" t="s">
        <v>41</v>
      </c>
      <c r="AO328" t="s">
        <v>78</v>
      </c>
      <c r="AP328" t="s">
        <v>58</v>
      </c>
      <c r="AQ328">
        <v>2</v>
      </c>
      <c r="AR328">
        <v>576</v>
      </c>
      <c r="AS328" t="s">
        <v>55</v>
      </c>
      <c r="AT328" t="s">
        <v>60</v>
      </c>
      <c r="AU328">
        <v>120</v>
      </c>
      <c r="AV328">
        <v>0</v>
      </c>
      <c r="AW328">
        <v>0</v>
      </c>
      <c r="AX328">
        <v>0</v>
      </c>
      <c r="AY328">
        <v>0</v>
      </c>
      <c r="AZ328" t="s">
        <v>41</v>
      </c>
      <c r="BA328">
        <v>4</v>
      </c>
      <c r="BB328">
        <v>2009</v>
      </c>
      <c r="BC328" t="s">
        <v>63</v>
      </c>
      <c r="BD328" t="s">
        <v>64</v>
      </c>
      <c r="BE328">
        <v>134900</v>
      </c>
    </row>
    <row r="329" spans="1:57" x14ac:dyDescent="0.3">
      <c r="A329">
        <v>188</v>
      </c>
      <c r="B329">
        <v>50</v>
      </c>
      <c r="C329" t="s">
        <v>221</v>
      </c>
      <c r="D329">
        <v>60</v>
      </c>
      <c r="E329">
        <v>10410</v>
      </c>
      <c r="F329" t="s">
        <v>40</v>
      </c>
      <c r="G329" t="s">
        <v>42</v>
      </c>
      <c r="H329" t="s">
        <v>43</v>
      </c>
      <c r="I329" t="s">
        <v>44</v>
      </c>
      <c r="J329" t="s">
        <v>45</v>
      </c>
      <c r="K329" t="s">
        <v>92</v>
      </c>
      <c r="L329" t="str">
        <f>VLOOKUP($K329,[1]Zipcodes_neighbourhood!$A$2:$C$27,2,FALSE)</f>
        <v>Old Town</v>
      </c>
      <c r="M329">
        <f>VLOOKUP($K329,[1]Zipcodes_neighbourhood!$A$2:$C$27,3,FALSE)</f>
        <v>51351</v>
      </c>
      <c r="N329" t="s">
        <v>47</v>
      </c>
      <c r="O329" t="s">
        <v>48</v>
      </c>
      <c r="P329" t="s">
        <v>83</v>
      </c>
      <c r="Q329">
        <v>5</v>
      </c>
      <c r="R329">
        <v>1916</v>
      </c>
      <c r="S329">
        <v>1987</v>
      </c>
      <c r="T329" t="s">
        <v>50</v>
      </c>
      <c r="U329" t="s">
        <v>51</v>
      </c>
      <c r="V329" t="s">
        <v>91</v>
      </c>
      <c r="W329" t="s">
        <v>55</v>
      </c>
      <c r="X329" t="s">
        <v>70</v>
      </c>
      <c r="Y329" t="s">
        <v>94</v>
      </c>
      <c r="Z329" t="s">
        <v>57</v>
      </c>
      <c r="AA329">
        <v>660</v>
      </c>
      <c r="AB329" t="str">
        <f t="shared" si="20"/>
        <v>0-1000</v>
      </c>
      <c r="AC329" t="s">
        <v>59</v>
      </c>
      <c r="AD329" t="s">
        <v>60</v>
      </c>
      <c r="AE329">
        <v>1656</v>
      </c>
      <c r="AF329">
        <f t="shared" si="21"/>
        <v>0</v>
      </c>
      <c r="AG329">
        <f t="shared" si="22"/>
        <v>1.3</v>
      </c>
      <c r="AH329">
        <v>3</v>
      </c>
      <c r="AI329">
        <v>1</v>
      </c>
      <c r="AJ329" t="s">
        <v>55</v>
      </c>
      <c r="AK329" t="str">
        <f t="shared" si="23"/>
        <v>1TA</v>
      </c>
      <c r="AL329">
        <v>8</v>
      </c>
      <c r="AM329">
        <v>0</v>
      </c>
      <c r="AN329" t="s">
        <v>41</v>
      </c>
      <c r="AO329" t="s">
        <v>78</v>
      </c>
      <c r="AP329" t="s">
        <v>58</v>
      </c>
      <c r="AQ329">
        <v>1</v>
      </c>
      <c r="AR329">
        <v>180</v>
      </c>
      <c r="AS329" t="s">
        <v>94</v>
      </c>
      <c r="AT329" t="s">
        <v>120</v>
      </c>
      <c r="AU329">
        <v>0</v>
      </c>
      <c r="AV329">
        <v>0</v>
      </c>
      <c r="AW329">
        <v>0</v>
      </c>
      <c r="AX329">
        <v>0</v>
      </c>
      <c r="AY329">
        <v>140</v>
      </c>
      <c r="AZ329" t="s">
        <v>85</v>
      </c>
      <c r="BA329">
        <v>8</v>
      </c>
      <c r="BB329">
        <v>2009</v>
      </c>
      <c r="BC329" t="s">
        <v>63</v>
      </c>
      <c r="BD329" t="s">
        <v>64</v>
      </c>
      <c r="BE329">
        <v>135000</v>
      </c>
    </row>
    <row r="330" spans="1:57" x14ac:dyDescent="0.3">
      <c r="A330">
        <v>623</v>
      </c>
      <c r="B330">
        <v>20</v>
      </c>
      <c r="C330" t="s">
        <v>221</v>
      </c>
      <c r="D330">
        <v>71</v>
      </c>
      <c r="E330">
        <v>7064</v>
      </c>
      <c r="F330" t="s">
        <v>40</v>
      </c>
      <c r="G330" t="s">
        <v>42</v>
      </c>
      <c r="H330" t="s">
        <v>43</v>
      </c>
      <c r="I330" t="s">
        <v>44</v>
      </c>
      <c r="J330" t="s">
        <v>45</v>
      </c>
      <c r="K330" t="s">
        <v>98</v>
      </c>
      <c r="L330" t="str">
        <f>VLOOKUP($K330,[1]Zipcodes_neighbourhood!$A$2:$C$27,2,FALSE)</f>
        <v>Sawyer</v>
      </c>
      <c r="M330">
        <f>VLOOKUP($K330,[1]Zipcodes_neighbourhood!$A$2:$C$27,3,FALSE)</f>
        <v>52627</v>
      </c>
      <c r="N330" t="s">
        <v>47</v>
      </c>
      <c r="O330" t="s">
        <v>48</v>
      </c>
      <c r="P330" t="s">
        <v>68</v>
      </c>
      <c r="Q330">
        <v>5</v>
      </c>
      <c r="R330">
        <v>1977</v>
      </c>
      <c r="S330">
        <v>1977</v>
      </c>
      <c r="T330" t="s">
        <v>50</v>
      </c>
      <c r="U330" t="s">
        <v>51</v>
      </c>
      <c r="V330" t="s">
        <v>106</v>
      </c>
      <c r="W330" t="s">
        <v>55</v>
      </c>
      <c r="X330" t="s">
        <v>70</v>
      </c>
      <c r="Y330" t="s">
        <v>55</v>
      </c>
      <c r="Z330" t="s">
        <v>57</v>
      </c>
      <c r="AA330">
        <v>980</v>
      </c>
      <c r="AB330" t="str">
        <f t="shared" si="20"/>
        <v>0-1000</v>
      </c>
      <c r="AC330" t="s">
        <v>55</v>
      </c>
      <c r="AD330" t="s">
        <v>60</v>
      </c>
      <c r="AE330">
        <v>980</v>
      </c>
      <c r="AF330">
        <f t="shared" si="21"/>
        <v>0</v>
      </c>
      <c r="AG330">
        <f t="shared" si="22"/>
        <v>2</v>
      </c>
      <c r="AH330">
        <v>3</v>
      </c>
      <c r="AI330">
        <v>1</v>
      </c>
      <c r="AJ330" t="s">
        <v>55</v>
      </c>
      <c r="AK330" t="str">
        <f t="shared" si="23"/>
        <v>1TA</v>
      </c>
      <c r="AL330">
        <v>6</v>
      </c>
      <c r="AM330">
        <v>0</v>
      </c>
      <c r="AN330" t="s">
        <v>41</v>
      </c>
      <c r="AO330" t="s">
        <v>78</v>
      </c>
      <c r="AP330" t="s">
        <v>58</v>
      </c>
      <c r="AQ330">
        <v>2</v>
      </c>
      <c r="AR330">
        <v>484</v>
      </c>
      <c r="AS330" t="s">
        <v>55</v>
      </c>
      <c r="AT330" t="s">
        <v>60</v>
      </c>
      <c r="AU330">
        <v>192</v>
      </c>
      <c r="AV330">
        <v>0</v>
      </c>
      <c r="AW330">
        <v>0</v>
      </c>
      <c r="AX330">
        <v>0</v>
      </c>
      <c r="AY330">
        <v>0</v>
      </c>
      <c r="AZ330" t="s">
        <v>41</v>
      </c>
      <c r="BA330">
        <v>7</v>
      </c>
      <c r="BB330">
        <v>2009</v>
      </c>
      <c r="BC330" t="s">
        <v>63</v>
      </c>
      <c r="BD330" t="s">
        <v>64</v>
      </c>
      <c r="BE330">
        <v>135000</v>
      </c>
    </row>
    <row r="331" spans="1:57" x14ac:dyDescent="0.3">
      <c r="A331">
        <v>330</v>
      </c>
      <c r="B331">
        <v>70</v>
      </c>
      <c r="C331" t="s">
        <v>222</v>
      </c>
      <c r="D331">
        <v>60</v>
      </c>
      <c r="E331">
        <v>6402</v>
      </c>
      <c r="F331" t="s">
        <v>40</v>
      </c>
      <c r="G331" t="s">
        <v>42</v>
      </c>
      <c r="H331" t="s">
        <v>43</v>
      </c>
      <c r="I331" t="s">
        <v>44</v>
      </c>
      <c r="J331" t="s">
        <v>73</v>
      </c>
      <c r="K331" t="s">
        <v>119</v>
      </c>
      <c r="L331" t="str">
        <f>VLOOKUP($K331,[1]Zipcodes_neighbourhood!$A$2:$C$27,2,FALSE)</f>
        <v>Iowa DOT and rail road</v>
      </c>
      <c r="M331">
        <f>VLOOKUP($K331,[1]Zipcodes_neighbourhood!$A$2:$C$27,3,FALSE)</f>
        <v>50313</v>
      </c>
      <c r="N331" t="s">
        <v>47</v>
      </c>
      <c r="O331" t="s">
        <v>48</v>
      </c>
      <c r="P331" t="s">
        <v>49</v>
      </c>
      <c r="Q331">
        <v>5</v>
      </c>
      <c r="R331">
        <v>1920</v>
      </c>
      <c r="S331">
        <v>1950</v>
      </c>
      <c r="T331" t="s">
        <v>50</v>
      </c>
      <c r="U331" t="s">
        <v>51</v>
      </c>
      <c r="V331" t="s">
        <v>76</v>
      </c>
      <c r="W331" t="s">
        <v>55</v>
      </c>
      <c r="X331" t="s">
        <v>56</v>
      </c>
      <c r="Y331" t="s">
        <v>55</v>
      </c>
      <c r="Z331" t="s">
        <v>72</v>
      </c>
      <c r="AA331">
        <v>596</v>
      </c>
      <c r="AB331" t="str">
        <f t="shared" si="20"/>
        <v>0-1000</v>
      </c>
      <c r="AC331" t="s">
        <v>55</v>
      </c>
      <c r="AD331" t="s">
        <v>120</v>
      </c>
      <c r="AE331">
        <v>1192</v>
      </c>
      <c r="AF331">
        <f t="shared" si="21"/>
        <v>0</v>
      </c>
      <c r="AG331">
        <f t="shared" si="22"/>
        <v>1</v>
      </c>
      <c r="AH331">
        <v>3</v>
      </c>
      <c r="AI331">
        <v>1</v>
      </c>
      <c r="AJ331" t="s">
        <v>55</v>
      </c>
      <c r="AK331" t="str">
        <f t="shared" si="23"/>
        <v>1TA</v>
      </c>
      <c r="AL331">
        <v>6</v>
      </c>
      <c r="AM331">
        <v>0</v>
      </c>
      <c r="AN331" t="s">
        <v>41</v>
      </c>
      <c r="AO331" t="s">
        <v>78</v>
      </c>
      <c r="AP331" t="s">
        <v>58</v>
      </c>
      <c r="AQ331">
        <v>1</v>
      </c>
      <c r="AR331">
        <v>189</v>
      </c>
      <c r="AS331" t="s">
        <v>94</v>
      </c>
      <c r="AT331" t="s">
        <v>120</v>
      </c>
      <c r="AU331">
        <v>0</v>
      </c>
      <c r="AV331">
        <v>0</v>
      </c>
      <c r="AW331">
        <v>137</v>
      </c>
      <c r="AX331">
        <v>0</v>
      </c>
      <c r="AY331">
        <v>0</v>
      </c>
      <c r="AZ331" t="s">
        <v>108</v>
      </c>
      <c r="BA331">
        <v>7</v>
      </c>
      <c r="BB331">
        <v>2009</v>
      </c>
      <c r="BC331" t="s">
        <v>63</v>
      </c>
      <c r="BD331" t="s">
        <v>64</v>
      </c>
      <c r="BE331">
        <v>78000</v>
      </c>
    </row>
    <row r="332" spans="1:57" x14ac:dyDescent="0.3">
      <c r="A332">
        <v>629</v>
      </c>
      <c r="B332">
        <v>60</v>
      </c>
      <c r="C332" t="s">
        <v>221</v>
      </c>
      <c r="D332">
        <v>70</v>
      </c>
      <c r="E332">
        <v>11606</v>
      </c>
      <c r="F332" t="s">
        <v>40</v>
      </c>
      <c r="G332" t="s">
        <v>71</v>
      </c>
      <c r="H332" t="s">
        <v>137</v>
      </c>
      <c r="I332" t="s">
        <v>44</v>
      </c>
      <c r="J332" t="s">
        <v>45</v>
      </c>
      <c r="K332" t="s">
        <v>107</v>
      </c>
      <c r="L332" t="str">
        <f>VLOOKUP($K332,[1]Zipcodes_neighbourhood!$A$2:$C$27,2,FALSE)</f>
        <v>NorthAmes</v>
      </c>
      <c r="M332">
        <f>VLOOKUP($K332,[1]Zipcodes_neighbourhood!$A$2:$C$27,3,FALSE)</f>
        <v>50010</v>
      </c>
      <c r="N332" t="s">
        <v>47</v>
      </c>
      <c r="O332" t="s">
        <v>48</v>
      </c>
      <c r="P332" t="s">
        <v>49</v>
      </c>
      <c r="Q332">
        <v>5</v>
      </c>
      <c r="R332">
        <v>1969</v>
      </c>
      <c r="S332">
        <v>1969</v>
      </c>
      <c r="T332" t="s">
        <v>50</v>
      </c>
      <c r="U332" t="s">
        <v>51</v>
      </c>
      <c r="V332" t="s">
        <v>106</v>
      </c>
      <c r="W332" t="s">
        <v>55</v>
      </c>
      <c r="X332" t="s">
        <v>56</v>
      </c>
      <c r="Y332" t="s">
        <v>54</v>
      </c>
      <c r="Z332" t="s">
        <v>81</v>
      </c>
      <c r="AA332">
        <v>1040</v>
      </c>
      <c r="AB332" t="str">
        <f t="shared" si="20"/>
        <v>1001-2000</v>
      </c>
      <c r="AC332" t="s">
        <v>55</v>
      </c>
      <c r="AD332" t="s">
        <v>60</v>
      </c>
      <c r="AE332">
        <v>2080</v>
      </c>
      <c r="AF332">
        <f t="shared" si="21"/>
        <v>0.3</v>
      </c>
      <c r="AG332">
        <f t="shared" si="22"/>
        <v>2</v>
      </c>
      <c r="AH332">
        <v>5</v>
      </c>
      <c r="AI332">
        <v>1</v>
      </c>
      <c r="AJ332" t="s">
        <v>94</v>
      </c>
      <c r="AK332" t="str">
        <f t="shared" si="23"/>
        <v>1Fa</v>
      </c>
      <c r="AL332">
        <v>9</v>
      </c>
      <c r="AM332">
        <v>2</v>
      </c>
      <c r="AN332" t="s">
        <v>55</v>
      </c>
      <c r="AO332" t="s">
        <v>61</v>
      </c>
      <c r="AP332" t="s">
        <v>58</v>
      </c>
      <c r="AQ332">
        <v>2</v>
      </c>
      <c r="AR332">
        <v>504</v>
      </c>
      <c r="AS332" t="s">
        <v>55</v>
      </c>
      <c r="AT332" t="s">
        <v>60</v>
      </c>
      <c r="AU332">
        <v>335</v>
      </c>
      <c r="AV332">
        <v>0</v>
      </c>
      <c r="AW332">
        <v>0</v>
      </c>
      <c r="AX332">
        <v>0</v>
      </c>
      <c r="AY332">
        <v>0</v>
      </c>
      <c r="AZ332" t="s">
        <v>41</v>
      </c>
      <c r="BA332">
        <v>9</v>
      </c>
      <c r="BB332">
        <v>2007</v>
      </c>
      <c r="BC332" t="s">
        <v>63</v>
      </c>
      <c r="BD332" t="s">
        <v>154</v>
      </c>
      <c r="BE332">
        <v>135000</v>
      </c>
    </row>
    <row r="333" spans="1:57" x14ac:dyDescent="0.3">
      <c r="A333">
        <v>724</v>
      </c>
      <c r="B333">
        <v>50</v>
      </c>
      <c r="C333" t="s">
        <v>221</v>
      </c>
      <c r="D333">
        <v>60</v>
      </c>
      <c r="E333">
        <v>8172</v>
      </c>
      <c r="F333" t="s">
        <v>40</v>
      </c>
      <c r="G333" t="s">
        <v>42</v>
      </c>
      <c r="H333" t="s">
        <v>43</v>
      </c>
      <c r="I333" t="s">
        <v>44</v>
      </c>
      <c r="J333" t="s">
        <v>45</v>
      </c>
      <c r="K333" t="s">
        <v>126</v>
      </c>
      <c r="L333" t="str">
        <f>VLOOKUP($K333,[1]Zipcodes_neighbourhood!$A$2:$C$27,2,FALSE)</f>
        <v>Edwards</v>
      </c>
      <c r="M333">
        <f>VLOOKUP($K333,[1]Zipcodes_neighbourhood!$A$2:$C$27,3,FALSE)</f>
        <v>50014</v>
      </c>
      <c r="N333" t="s">
        <v>47</v>
      </c>
      <c r="O333" t="s">
        <v>48</v>
      </c>
      <c r="P333" t="s">
        <v>83</v>
      </c>
      <c r="Q333">
        <v>4</v>
      </c>
      <c r="R333">
        <v>1954</v>
      </c>
      <c r="S333">
        <v>1972</v>
      </c>
      <c r="T333" t="s">
        <v>50</v>
      </c>
      <c r="U333" t="s">
        <v>51</v>
      </c>
      <c r="V333" t="s">
        <v>69</v>
      </c>
      <c r="W333" t="s">
        <v>55</v>
      </c>
      <c r="X333" t="s">
        <v>56</v>
      </c>
      <c r="Y333" t="s">
        <v>55</v>
      </c>
      <c r="Z333" t="s">
        <v>57</v>
      </c>
      <c r="AA333">
        <v>941</v>
      </c>
      <c r="AB333" t="str">
        <f t="shared" si="20"/>
        <v>0-1000</v>
      </c>
      <c r="AC333" t="s">
        <v>59</v>
      </c>
      <c r="AD333" t="s">
        <v>60</v>
      </c>
      <c r="AE333">
        <v>1470</v>
      </c>
      <c r="AF333">
        <f t="shared" si="21"/>
        <v>1</v>
      </c>
      <c r="AG333">
        <f t="shared" si="22"/>
        <v>1</v>
      </c>
      <c r="AH333">
        <v>4</v>
      </c>
      <c r="AI333">
        <v>1</v>
      </c>
      <c r="AJ333" t="s">
        <v>55</v>
      </c>
      <c r="AK333" t="str">
        <f t="shared" si="23"/>
        <v>1TA</v>
      </c>
      <c r="AL333">
        <v>7</v>
      </c>
      <c r="AM333">
        <v>0</v>
      </c>
      <c r="AN333" t="s">
        <v>41</v>
      </c>
      <c r="AO333" t="s">
        <v>78</v>
      </c>
      <c r="AP333" t="s">
        <v>58</v>
      </c>
      <c r="AQ333">
        <v>1</v>
      </c>
      <c r="AR333">
        <v>548</v>
      </c>
      <c r="AS333" t="s">
        <v>55</v>
      </c>
      <c r="AT333" t="s">
        <v>60</v>
      </c>
      <c r="AU333">
        <v>0</v>
      </c>
      <c r="AV333">
        <v>0</v>
      </c>
      <c r="AW333">
        <v>0</v>
      </c>
      <c r="AX333">
        <v>156</v>
      </c>
      <c r="AY333">
        <v>0</v>
      </c>
      <c r="AZ333" t="s">
        <v>41</v>
      </c>
      <c r="BA333">
        <v>5</v>
      </c>
      <c r="BB333">
        <v>2008</v>
      </c>
      <c r="BC333" t="s">
        <v>63</v>
      </c>
      <c r="BD333" t="s">
        <v>64</v>
      </c>
      <c r="BE333">
        <v>135000</v>
      </c>
    </row>
    <row r="334" spans="1:57" x14ac:dyDescent="0.3">
      <c r="A334">
        <v>780</v>
      </c>
      <c r="B334">
        <v>90</v>
      </c>
      <c r="C334" t="s">
        <v>221</v>
      </c>
      <c r="D334">
        <v>78</v>
      </c>
      <c r="E334">
        <v>10530</v>
      </c>
      <c r="F334" t="s">
        <v>40</v>
      </c>
      <c r="G334" t="s">
        <v>42</v>
      </c>
      <c r="H334" t="s">
        <v>43</v>
      </c>
      <c r="I334" t="s">
        <v>44</v>
      </c>
      <c r="J334" t="s">
        <v>45</v>
      </c>
      <c r="K334" t="s">
        <v>82</v>
      </c>
      <c r="L334" t="str">
        <f>VLOOKUP($K334,[1]Zipcodes_neighbourhood!$A$2:$C$27,2,FALSE)</f>
        <v>Mitchell</v>
      </c>
      <c r="M334">
        <f>VLOOKUP($K334,[1]Zipcodes_neighbourhood!$A$2:$C$27,3,FALSE)</f>
        <v>50461</v>
      </c>
      <c r="N334" t="s">
        <v>47</v>
      </c>
      <c r="O334" t="s">
        <v>111</v>
      </c>
      <c r="P334" t="s">
        <v>131</v>
      </c>
      <c r="Q334">
        <v>6</v>
      </c>
      <c r="R334">
        <v>1977</v>
      </c>
      <c r="S334">
        <v>1977</v>
      </c>
      <c r="T334" t="s">
        <v>50</v>
      </c>
      <c r="U334" t="s">
        <v>51</v>
      </c>
      <c r="V334" t="s">
        <v>166</v>
      </c>
      <c r="W334" t="s">
        <v>55</v>
      </c>
      <c r="X334" t="s">
        <v>70</v>
      </c>
      <c r="Y334" t="s">
        <v>54</v>
      </c>
      <c r="Z334" t="s">
        <v>54</v>
      </c>
      <c r="AA334">
        <v>975</v>
      </c>
      <c r="AB334" t="str">
        <f t="shared" si="20"/>
        <v>0-1000</v>
      </c>
      <c r="AC334" t="s">
        <v>55</v>
      </c>
      <c r="AD334" t="s">
        <v>60</v>
      </c>
      <c r="AE334">
        <v>1004</v>
      </c>
      <c r="AF334">
        <f t="shared" si="21"/>
        <v>1</v>
      </c>
      <c r="AG334">
        <f t="shared" si="22"/>
        <v>2</v>
      </c>
      <c r="AH334">
        <v>2</v>
      </c>
      <c r="AI334">
        <v>1</v>
      </c>
      <c r="AJ334" t="s">
        <v>55</v>
      </c>
      <c r="AK334" t="str">
        <f t="shared" si="23"/>
        <v>1TA</v>
      </c>
      <c r="AL334">
        <v>4</v>
      </c>
      <c r="AM334">
        <v>0</v>
      </c>
      <c r="AN334" t="s">
        <v>41</v>
      </c>
      <c r="AO334" t="s">
        <v>61</v>
      </c>
      <c r="AP334" t="s">
        <v>58</v>
      </c>
      <c r="AQ334">
        <v>2</v>
      </c>
      <c r="AR334">
        <v>504</v>
      </c>
      <c r="AS334" t="s">
        <v>55</v>
      </c>
      <c r="AT334" t="s">
        <v>60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41</v>
      </c>
      <c r="BA334">
        <v>5</v>
      </c>
      <c r="BB334">
        <v>2006</v>
      </c>
      <c r="BC334" t="s">
        <v>63</v>
      </c>
      <c r="BD334" t="s">
        <v>64</v>
      </c>
      <c r="BE334">
        <v>135000</v>
      </c>
    </row>
    <row r="335" spans="1:57" x14ac:dyDescent="0.3">
      <c r="A335">
        <v>334</v>
      </c>
      <c r="B335">
        <v>120</v>
      </c>
      <c r="C335" t="s">
        <v>222</v>
      </c>
      <c r="D335">
        <v>59</v>
      </c>
      <c r="E335">
        <v>8198</v>
      </c>
      <c r="F335" t="s">
        <v>40</v>
      </c>
      <c r="G335" t="s">
        <v>42</v>
      </c>
      <c r="H335" t="s">
        <v>43</v>
      </c>
      <c r="I335" t="s">
        <v>44</v>
      </c>
      <c r="J335" t="s">
        <v>170</v>
      </c>
      <c r="K335" t="s">
        <v>100</v>
      </c>
      <c r="L335" t="str">
        <f>VLOOKUP($K335,[1]Zipcodes_neighbourhood!$A$2:$C$27,2,FALSE)</f>
        <v>Northridge Heights</v>
      </c>
      <c r="M335">
        <f>VLOOKUP($K335,[1]Zipcodes_neighbourhood!$A$2:$C$27,3,FALSE)</f>
        <v>50010</v>
      </c>
      <c r="N335" t="s">
        <v>47</v>
      </c>
      <c r="O335" t="s">
        <v>122</v>
      </c>
      <c r="P335" t="s">
        <v>68</v>
      </c>
      <c r="Q335">
        <v>7</v>
      </c>
      <c r="R335">
        <v>2004</v>
      </c>
      <c r="S335">
        <v>2004</v>
      </c>
      <c r="T335" t="s">
        <v>50</v>
      </c>
      <c r="U335" t="s">
        <v>51</v>
      </c>
      <c r="V335" t="s">
        <v>52</v>
      </c>
      <c r="W335" t="s">
        <v>54</v>
      </c>
      <c r="X335" t="s">
        <v>56</v>
      </c>
      <c r="Y335" t="s">
        <v>54</v>
      </c>
      <c r="Z335" t="s">
        <v>81</v>
      </c>
      <c r="AA335">
        <v>1358</v>
      </c>
      <c r="AB335" t="str">
        <f t="shared" si="20"/>
        <v>1001-2000</v>
      </c>
      <c r="AC335" t="s">
        <v>59</v>
      </c>
      <c r="AD335" t="s">
        <v>60</v>
      </c>
      <c r="AE335">
        <v>1358</v>
      </c>
      <c r="AF335">
        <f t="shared" si="21"/>
        <v>1</v>
      </c>
      <c r="AG335">
        <f t="shared" si="22"/>
        <v>2</v>
      </c>
      <c r="AH335">
        <v>2</v>
      </c>
      <c r="AI335">
        <v>1</v>
      </c>
      <c r="AJ335" t="s">
        <v>54</v>
      </c>
      <c r="AK335" t="str">
        <f t="shared" si="23"/>
        <v>1Gd</v>
      </c>
      <c r="AL335">
        <v>6</v>
      </c>
      <c r="AM335">
        <v>1</v>
      </c>
      <c r="AN335" t="s">
        <v>54</v>
      </c>
      <c r="AO335" t="s">
        <v>61</v>
      </c>
      <c r="AP335" t="s">
        <v>62</v>
      </c>
      <c r="AQ335">
        <v>2</v>
      </c>
      <c r="AR335">
        <v>484</v>
      </c>
      <c r="AS335" t="s">
        <v>55</v>
      </c>
      <c r="AT335" t="s">
        <v>60</v>
      </c>
      <c r="AU335">
        <v>192</v>
      </c>
      <c r="AV335">
        <v>30</v>
      </c>
      <c r="AW335">
        <v>0</v>
      </c>
      <c r="AX335">
        <v>0</v>
      </c>
      <c r="AY335">
        <v>0</v>
      </c>
      <c r="AZ335" t="s">
        <v>41</v>
      </c>
      <c r="BA335">
        <v>7</v>
      </c>
      <c r="BB335">
        <v>2008</v>
      </c>
      <c r="BC335" t="s">
        <v>63</v>
      </c>
      <c r="BD335" t="s">
        <v>64</v>
      </c>
      <c r="BE335">
        <v>207000</v>
      </c>
    </row>
    <row r="336" spans="1:57" x14ac:dyDescent="0.3">
      <c r="A336">
        <v>900</v>
      </c>
      <c r="B336">
        <v>20</v>
      </c>
      <c r="C336" t="s">
        <v>221</v>
      </c>
      <c r="D336">
        <v>65</v>
      </c>
      <c r="E336">
        <v>6993</v>
      </c>
      <c r="F336" t="s">
        <v>40</v>
      </c>
      <c r="G336" t="s">
        <v>42</v>
      </c>
      <c r="H336" t="s">
        <v>43</v>
      </c>
      <c r="I336" t="s">
        <v>44</v>
      </c>
      <c r="J336" t="s">
        <v>45</v>
      </c>
      <c r="K336" t="s">
        <v>98</v>
      </c>
      <c r="L336" t="str">
        <f>VLOOKUP($K336,[1]Zipcodes_neighbourhood!$A$2:$C$27,2,FALSE)</f>
        <v>Sawyer</v>
      </c>
      <c r="M336">
        <f>VLOOKUP($K336,[1]Zipcodes_neighbourhood!$A$2:$C$27,3,FALSE)</f>
        <v>52627</v>
      </c>
      <c r="N336" t="s">
        <v>67</v>
      </c>
      <c r="O336" t="s">
        <v>48</v>
      </c>
      <c r="P336" t="s">
        <v>68</v>
      </c>
      <c r="Q336">
        <v>5</v>
      </c>
      <c r="R336">
        <v>1961</v>
      </c>
      <c r="S336">
        <v>1994</v>
      </c>
      <c r="T336" t="s">
        <v>50</v>
      </c>
      <c r="U336" t="s">
        <v>51</v>
      </c>
      <c r="V336" t="s">
        <v>106</v>
      </c>
      <c r="W336" t="s">
        <v>55</v>
      </c>
      <c r="X336" t="s">
        <v>70</v>
      </c>
      <c r="Y336" t="s">
        <v>55</v>
      </c>
      <c r="Z336" t="s">
        <v>57</v>
      </c>
      <c r="AA336">
        <v>912</v>
      </c>
      <c r="AB336" t="str">
        <f t="shared" si="20"/>
        <v>0-1000</v>
      </c>
      <c r="AC336" t="s">
        <v>55</v>
      </c>
      <c r="AD336" t="s">
        <v>60</v>
      </c>
      <c r="AE336">
        <v>1236</v>
      </c>
      <c r="AF336">
        <f t="shared" si="21"/>
        <v>1</v>
      </c>
      <c r="AG336">
        <f t="shared" si="22"/>
        <v>2.2999999999999998</v>
      </c>
      <c r="AH336">
        <v>3</v>
      </c>
      <c r="AI336">
        <v>1</v>
      </c>
      <c r="AJ336" t="s">
        <v>55</v>
      </c>
      <c r="AK336" t="str">
        <f t="shared" si="23"/>
        <v>1TA</v>
      </c>
      <c r="AL336">
        <v>6</v>
      </c>
      <c r="AM336">
        <v>1</v>
      </c>
      <c r="AN336" t="s">
        <v>55</v>
      </c>
      <c r="AO336" t="s">
        <v>61</v>
      </c>
      <c r="AP336" t="s">
        <v>58</v>
      </c>
      <c r="AQ336">
        <v>1</v>
      </c>
      <c r="AR336">
        <v>288</v>
      </c>
      <c r="AS336" t="s">
        <v>55</v>
      </c>
      <c r="AT336" t="s">
        <v>60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41</v>
      </c>
      <c r="BA336">
        <v>6</v>
      </c>
      <c r="BB336">
        <v>2006</v>
      </c>
      <c r="BC336" t="s">
        <v>63</v>
      </c>
      <c r="BD336" t="s">
        <v>64</v>
      </c>
      <c r="BE336">
        <v>135000</v>
      </c>
    </row>
    <row r="337" spans="1:57" x14ac:dyDescent="0.3">
      <c r="A337">
        <v>918</v>
      </c>
      <c r="B337">
        <v>20</v>
      </c>
      <c r="C337" t="s">
        <v>221</v>
      </c>
      <c r="D337" t="s">
        <v>41</v>
      </c>
      <c r="E337">
        <v>17140</v>
      </c>
      <c r="F337" t="s">
        <v>40</v>
      </c>
      <c r="G337" t="s">
        <v>42</v>
      </c>
      <c r="H337" t="s">
        <v>43</v>
      </c>
      <c r="I337" t="s">
        <v>44</v>
      </c>
      <c r="J337" t="s">
        <v>45</v>
      </c>
      <c r="K337" t="s">
        <v>126</v>
      </c>
      <c r="L337" t="str">
        <f>VLOOKUP($K337,[1]Zipcodes_neighbourhood!$A$2:$C$27,2,FALSE)</f>
        <v>Edwards</v>
      </c>
      <c r="M337">
        <f>VLOOKUP($K337,[1]Zipcodes_neighbourhood!$A$2:$C$27,3,FALSE)</f>
        <v>50014</v>
      </c>
      <c r="N337" t="s">
        <v>47</v>
      </c>
      <c r="O337" t="s">
        <v>48</v>
      </c>
      <c r="P337" t="s">
        <v>68</v>
      </c>
      <c r="Q337">
        <v>4</v>
      </c>
      <c r="R337">
        <v>1956</v>
      </c>
      <c r="S337">
        <v>1956</v>
      </c>
      <c r="T337" t="s">
        <v>50</v>
      </c>
      <c r="U337" t="s">
        <v>51</v>
      </c>
      <c r="V337" t="s">
        <v>52</v>
      </c>
      <c r="W337" t="s">
        <v>55</v>
      </c>
      <c r="X337" t="s">
        <v>70</v>
      </c>
      <c r="Y337" t="s">
        <v>55</v>
      </c>
      <c r="Z337" t="s">
        <v>57</v>
      </c>
      <c r="AA337">
        <v>1134</v>
      </c>
      <c r="AB337" t="str">
        <f t="shared" si="20"/>
        <v>1001-2000</v>
      </c>
      <c r="AC337" t="s">
        <v>59</v>
      </c>
      <c r="AD337" t="s">
        <v>60</v>
      </c>
      <c r="AE337">
        <v>1229</v>
      </c>
      <c r="AF337">
        <f t="shared" si="21"/>
        <v>2</v>
      </c>
      <c r="AG337">
        <f t="shared" si="22"/>
        <v>2</v>
      </c>
      <c r="AH337">
        <v>3</v>
      </c>
      <c r="AI337">
        <v>1</v>
      </c>
      <c r="AJ337" t="s">
        <v>55</v>
      </c>
      <c r="AK337" t="str">
        <f t="shared" si="23"/>
        <v>1TA</v>
      </c>
      <c r="AL337">
        <v>6</v>
      </c>
      <c r="AM337">
        <v>0</v>
      </c>
      <c r="AN337" t="s">
        <v>41</v>
      </c>
      <c r="AO337" t="s">
        <v>61</v>
      </c>
      <c r="AP337" t="s">
        <v>62</v>
      </c>
      <c r="AQ337">
        <v>1</v>
      </c>
      <c r="AR337">
        <v>284</v>
      </c>
      <c r="AS337" t="s">
        <v>55</v>
      </c>
      <c r="AT337" t="s">
        <v>60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41</v>
      </c>
      <c r="BA337">
        <v>4</v>
      </c>
      <c r="BB337">
        <v>2009</v>
      </c>
      <c r="BC337" t="s">
        <v>63</v>
      </c>
      <c r="BD337" t="s">
        <v>64</v>
      </c>
      <c r="BE337">
        <v>135000</v>
      </c>
    </row>
    <row r="338" spans="1:57" x14ac:dyDescent="0.3">
      <c r="A338">
        <v>968</v>
      </c>
      <c r="B338">
        <v>20</v>
      </c>
      <c r="C338" t="s">
        <v>221</v>
      </c>
      <c r="D338" t="s">
        <v>41</v>
      </c>
      <c r="E338">
        <v>7390</v>
      </c>
      <c r="F338" t="s">
        <v>40</v>
      </c>
      <c r="G338" t="s">
        <v>71</v>
      </c>
      <c r="H338" t="s">
        <v>43</v>
      </c>
      <c r="I338" t="s">
        <v>44</v>
      </c>
      <c r="J338" t="s">
        <v>45</v>
      </c>
      <c r="K338" t="s">
        <v>107</v>
      </c>
      <c r="L338" t="str">
        <f>VLOOKUP($K338,[1]Zipcodes_neighbourhood!$A$2:$C$27,2,FALSE)</f>
        <v>NorthAmes</v>
      </c>
      <c r="M338">
        <f>VLOOKUP($K338,[1]Zipcodes_neighbourhood!$A$2:$C$27,3,FALSE)</f>
        <v>50010</v>
      </c>
      <c r="N338" t="s">
        <v>47</v>
      </c>
      <c r="O338" t="s">
        <v>48</v>
      </c>
      <c r="P338" t="s">
        <v>68</v>
      </c>
      <c r="Q338">
        <v>5</v>
      </c>
      <c r="R338">
        <v>1955</v>
      </c>
      <c r="S338">
        <v>1955</v>
      </c>
      <c r="T338" t="s">
        <v>99</v>
      </c>
      <c r="U338" t="s">
        <v>51</v>
      </c>
      <c r="V338" t="s">
        <v>75</v>
      </c>
      <c r="W338" t="s">
        <v>55</v>
      </c>
      <c r="X338" t="s">
        <v>70</v>
      </c>
      <c r="Y338" t="s">
        <v>55</v>
      </c>
      <c r="Z338" t="s">
        <v>57</v>
      </c>
      <c r="AA338">
        <v>1098</v>
      </c>
      <c r="AB338" t="str">
        <f t="shared" si="20"/>
        <v>1001-2000</v>
      </c>
      <c r="AC338" t="s">
        <v>55</v>
      </c>
      <c r="AD338" t="s">
        <v>60</v>
      </c>
      <c r="AE338">
        <v>1098</v>
      </c>
      <c r="AF338">
        <f t="shared" si="21"/>
        <v>1</v>
      </c>
      <c r="AG338">
        <f t="shared" si="22"/>
        <v>2</v>
      </c>
      <c r="AH338">
        <v>3</v>
      </c>
      <c r="AI338">
        <v>1</v>
      </c>
      <c r="AJ338" t="s">
        <v>55</v>
      </c>
      <c r="AK338" t="str">
        <f t="shared" si="23"/>
        <v>1TA</v>
      </c>
      <c r="AL338">
        <v>6</v>
      </c>
      <c r="AM338">
        <v>0</v>
      </c>
      <c r="AN338" t="s">
        <v>41</v>
      </c>
      <c r="AO338" t="s">
        <v>61</v>
      </c>
      <c r="AP338" t="s">
        <v>58</v>
      </c>
      <c r="AQ338">
        <v>1</v>
      </c>
      <c r="AR338">
        <v>260</v>
      </c>
      <c r="AS338" t="s">
        <v>55</v>
      </c>
      <c r="AT338" t="s">
        <v>60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41</v>
      </c>
      <c r="BA338">
        <v>7</v>
      </c>
      <c r="BB338">
        <v>2008</v>
      </c>
      <c r="BC338" t="s">
        <v>63</v>
      </c>
      <c r="BD338" t="s">
        <v>64</v>
      </c>
      <c r="BE338">
        <v>135000</v>
      </c>
    </row>
    <row r="339" spans="1:57" x14ac:dyDescent="0.3">
      <c r="A339">
        <v>971</v>
      </c>
      <c r="B339">
        <v>50</v>
      </c>
      <c r="C339" t="s">
        <v>221</v>
      </c>
      <c r="D339">
        <v>60</v>
      </c>
      <c r="E339">
        <v>10800</v>
      </c>
      <c r="F339" t="s">
        <v>40</v>
      </c>
      <c r="G339" t="s">
        <v>42</v>
      </c>
      <c r="H339" t="s">
        <v>43</v>
      </c>
      <c r="I339" t="s">
        <v>44</v>
      </c>
      <c r="J339" t="s">
        <v>45</v>
      </c>
      <c r="K339" t="s">
        <v>107</v>
      </c>
      <c r="L339" t="str">
        <f>VLOOKUP($K339,[1]Zipcodes_neighbourhood!$A$2:$C$27,2,FALSE)</f>
        <v>NorthAmes</v>
      </c>
      <c r="M339">
        <f>VLOOKUP($K339,[1]Zipcodes_neighbourhood!$A$2:$C$27,3,FALSE)</f>
        <v>50010</v>
      </c>
      <c r="N339" t="s">
        <v>47</v>
      </c>
      <c r="O339" t="s">
        <v>48</v>
      </c>
      <c r="P339" t="s">
        <v>83</v>
      </c>
      <c r="Q339">
        <v>4</v>
      </c>
      <c r="R339">
        <v>1949</v>
      </c>
      <c r="S339">
        <v>1950</v>
      </c>
      <c r="T339" t="s">
        <v>50</v>
      </c>
      <c r="U339" t="s">
        <v>51</v>
      </c>
      <c r="V339" t="s">
        <v>127</v>
      </c>
      <c r="W339" t="s">
        <v>55</v>
      </c>
      <c r="X339" t="s">
        <v>70</v>
      </c>
      <c r="Y339" t="s">
        <v>55</v>
      </c>
      <c r="Z339" t="s">
        <v>57</v>
      </c>
      <c r="AA339">
        <v>720</v>
      </c>
      <c r="AB339" t="str">
        <f t="shared" si="20"/>
        <v>0-1000</v>
      </c>
      <c r="AC339" t="s">
        <v>55</v>
      </c>
      <c r="AD339" t="s">
        <v>120</v>
      </c>
      <c r="AE339">
        <v>1192</v>
      </c>
      <c r="AF339">
        <f t="shared" si="21"/>
        <v>1</v>
      </c>
      <c r="AG339">
        <f t="shared" si="22"/>
        <v>2</v>
      </c>
      <c r="AH339">
        <v>4</v>
      </c>
      <c r="AI339">
        <v>1</v>
      </c>
      <c r="AJ339" t="s">
        <v>55</v>
      </c>
      <c r="AK339" t="str">
        <f t="shared" si="23"/>
        <v>1TA</v>
      </c>
      <c r="AL339">
        <v>6</v>
      </c>
      <c r="AM339">
        <v>0</v>
      </c>
      <c r="AN339" t="s">
        <v>41</v>
      </c>
      <c r="AO339" t="s">
        <v>41</v>
      </c>
      <c r="AP339" t="s">
        <v>41</v>
      </c>
      <c r="AQ339">
        <v>0</v>
      </c>
      <c r="AR339">
        <v>0</v>
      </c>
      <c r="AS339" t="s">
        <v>41</v>
      </c>
      <c r="AT339" t="s">
        <v>60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41</v>
      </c>
      <c r="BA339">
        <v>12</v>
      </c>
      <c r="BB339">
        <v>2006</v>
      </c>
      <c r="BC339" t="s">
        <v>63</v>
      </c>
      <c r="BD339" t="s">
        <v>79</v>
      </c>
      <c r="BE339">
        <v>135000</v>
      </c>
    </row>
    <row r="340" spans="1:57" x14ac:dyDescent="0.3">
      <c r="A340">
        <v>1011</v>
      </c>
      <c r="B340">
        <v>50</v>
      </c>
      <c r="C340" t="s">
        <v>221</v>
      </c>
      <c r="D340">
        <v>115</v>
      </c>
      <c r="E340">
        <v>21286</v>
      </c>
      <c r="F340" t="s">
        <v>40</v>
      </c>
      <c r="G340" t="s">
        <v>42</v>
      </c>
      <c r="H340" t="s">
        <v>43</v>
      </c>
      <c r="I340" t="s">
        <v>44</v>
      </c>
      <c r="J340" t="s">
        <v>45</v>
      </c>
      <c r="K340" t="s">
        <v>98</v>
      </c>
      <c r="L340" t="str">
        <f>VLOOKUP($K340,[1]Zipcodes_neighbourhood!$A$2:$C$27,2,FALSE)</f>
        <v>Sawyer</v>
      </c>
      <c r="M340">
        <f>VLOOKUP($K340,[1]Zipcodes_neighbourhood!$A$2:$C$27,3,FALSE)</f>
        <v>52627</v>
      </c>
      <c r="N340" t="s">
        <v>47</v>
      </c>
      <c r="O340" t="s">
        <v>48</v>
      </c>
      <c r="P340" t="s">
        <v>83</v>
      </c>
      <c r="Q340">
        <v>5</v>
      </c>
      <c r="R340">
        <v>1948</v>
      </c>
      <c r="S340">
        <v>1950</v>
      </c>
      <c r="T340" t="s">
        <v>50</v>
      </c>
      <c r="U340" t="s">
        <v>51</v>
      </c>
      <c r="V340" t="s">
        <v>75</v>
      </c>
      <c r="W340" t="s">
        <v>55</v>
      </c>
      <c r="X340" t="s">
        <v>70</v>
      </c>
      <c r="Y340" t="s">
        <v>55</v>
      </c>
      <c r="Z340" t="s">
        <v>57</v>
      </c>
      <c r="AA340">
        <v>720</v>
      </c>
      <c r="AB340" t="str">
        <f t="shared" si="20"/>
        <v>0-1000</v>
      </c>
      <c r="AC340" t="s">
        <v>55</v>
      </c>
      <c r="AD340" t="s">
        <v>60</v>
      </c>
      <c r="AE340">
        <v>1271</v>
      </c>
      <c r="AF340">
        <f t="shared" si="21"/>
        <v>1</v>
      </c>
      <c r="AG340">
        <f t="shared" si="22"/>
        <v>2</v>
      </c>
      <c r="AH340">
        <v>4</v>
      </c>
      <c r="AI340">
        <v>1</v>
      </c>
      <c r="AJ340" t="s">
        <v>55</v>
      </c>
      <c r="AK340" t="str">
        <f t="shared" si="23"/>
        <v>1TA</v>
      </c>
      <c r="AL340">
        <v>7</v>
      </c>
      <c r="AM340">
        <v>1</v>
      </c>
      <c r="AN340" t="s">
        <v>54</v>
      </c>
      <c r="AO340" t="s">
        <v>61</v>
      </c>
      <c r="AP340" t="s">
        <v>58</v>
      </c>
      <c r="AQ340">
        <v>1</v>
      </c>
      <c r="AR340">
        <v>312</v>
      </c>
      <c r="AS340" t="s">
        <v>55</v>
      </c>
      <c r="AT340" t="s">
        <v>60</v>
      </c>
      <c r="AU340">
        <v>0</v>
      </c>
      <c r="AV340">
        <v>0</v>
      </c>
      <c r="AW340">
        <v>108</v>
      </c>
      <c r="AX340">
        <v>0</v>
      </c>
      <c r="AY340">
        <v>0</v>
      </c>
      <c r="AZ340" t="s">
        <v>41</v>
      </c>
      <c r="BA340">
        <v>8</v>
      </c>
      <c r="BB340">
        <v>2008</v>
      </c>
      <c r="BC340" t="s">
        <v>63</v>
      </c>
      <c r="BD340" t="s">
        <v>64</v>
      </c>
      <c r="BE340">
        <v>135000</v>
      </c>
    </row>
    <row r="341" spans="1:57" x14ac:dyDescent="0.3">
      <c r="A341">
        <v>1070</v>
      </c>
      <c r="B341">
        <v>45</v>
      </c>
      <c r="C341" t="s">
        <v>221</v>
      </c>
      <c r="D341">
        <v>60</v>
      </c>
      <c r="E341">
        <v>9600</v>
      </c>
      <c r="F341" t="s">
        <v>40</v>
      </c>
      <c r="G341" t="s">
        <v>42</v>
      </c>
      <c r="H341" t="s">
        <v>43</v>
      </c>
      <c r="I341" t="s">
        <v>44</v>
      </c>
      <c r="J341" t="s">
        <v>45</v>
      </c>
      <c r="K341" t="s">
        <v>107</v>
      </c>
      <c r="L341" t="str">
        <f>VLOOKUP($K341,[1]Zipcodes_neighbourhood!$A$2:$C$27,2,FALSE)</f>
        <v>NorthAmes</v>
      </c>
      <c r="M341">
        <f>VLOOKUP($K341,[1]Zipcodes_neighbourhood!$A$2:$C$27,3,FALSE)</f>
        <v>50010</v>
      </c>
      <c r="N341" t="s">
        <v>47</v>
      </c>
      <c r="O341" t="s">
        <v>48</v>
      </c>
      <c r="P341" t="s">
        <v>97</v>
      </c>
      <c r="Q341">
        <v>5</v>
      </c>
      <c r="R341">
        <v>1949</v>
      </c>
      <c r="S341">
        <v>2003</v>
      </c>
      <c r="T341" t="s">
        <v>50</v>
      </c>
      <c r="U341" t="s">
        <v>51</v>
      </c>
      <c r="V341" t="s">
        <v>69</v>
      </c>
      <c r="W341" t="s">
        <v>55</v>
      </c>
      <c r="X341" t="s">
        <v>70</v>
      </c>
      <c r="Y341" t="s">
        <v>55</v>
      </c>
      <c r="Z341" t="s">
        <v>57</v>
      </c>
      <c r="AA341">
        <v>845</v>
      </c>
      <c r="AB341" t="str">
        <f t="shared" si="20"/>
        <v>0-1000</v>
      </c>
      <c r="AC341" t="s">
        <v>55</v>
      </c>
      <c r="AD341" t="s">
        <v>60</v>
      </c>
      <c r="AE341">
        <v>893</v>
      </c>
      <c r="AF341">
        <f t="shared" si="21"/>
        <v>0</v>
      </c>
      <c r="AG341">
        <f t="shared" si="22"/>
        <v>1</v>
      </c>
      <c r="AH341">
        <v>2</v>
      </c>
      <c r="AI341">
        <v>1</v>
      </c>
      <c r="AJ341" t="s">
        <v>54</v>
      </c>
      <c r="AK341" t="str">
        <f t="shared" si="23"/>
        <v>1Gd</v>
      </c>
      <c r="AL341">
        <v>4</v>
      </c>
      <c r="AM341">
        <v>0</v>
      </c>
      <c r="AN341" t="s">
        <v>41</v>
      </c>
      <c r="AO341" t="s">
        <v>78</v>
      </c>
      <c r="AP341" t="s">
        <v>58</v>
      </c>
      <c r="AQ341">
        <v>2</v>
      </c>
      <c r="AR341">
        <v>576</v>
      </c>
      <c r="AS341" t="s">
        <v>55</v>
      </c>
      <c r="AT341" t="s">
        <v>60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41</v>
      </c>
      <c r="BA341">
        <v>5</v>
      </c>
      <c r="BB341">
        <v>2007</v>
      </c>
      <c r="BC341" t="s">
        <v>63</v>
      </c>
      <c r="BD341" t="s">
        <v>64</v>
      </c>
      <c r="BE341">
        <v>135000</v>
      </c>
    </row>
    <row r="342" spans="1:57" x14ac:dyDescent="0.3">
      <c r="A342">
        <v>1071</v>
      </c>
      <c r="B342">
        <v>20</v>
      </c>
      <c r="C342" t="s">
        <v>221</v>
      </c>
      <c r="D342">
        <v>72</v>
      </c>
      <c r="E342">
        <v>10152</v>
      </c>
      <c r="F342" t="s">
        <v>40</v>
      </c>
      <c r="G342" t="s">
        <v>42</v>
      </c>
      <c r="H342" t="s">
        <v>43</v>
      </c>
      <c r="I342" t="s">
        <v>44</v>
      </c>
      <c r="J342" t="s">
        <v>45</v>
      </c>
      <c r="K342" t="s">
        <v>107</v>
      </c>
      <c r="L342" t="str">
        <f>VLOOKUP($K342,[1]Zipcodes_neighbourhood!$A$2:$C$27,2,FALSE)</f>
        <v>NorthAmes</v>
      </c>
      <c r="M342">
        <f>VLOOKUP($K342,[1]Zipcodes_neighbourhood!$A$2:$C$27,3,FALSE)</f>
        <v>50010</v>
      </c>
      <c r="N342" t="s">
        <v>47</v>
      </c>
      <c r="O342" t="s">
        <v>48</v>
      </c>
      <c r="P342" t="s">
        <v>68</v>
      </c>
      <c r="Q342">
        <v>5</v>
      </c>
      <c r="R342">
        <v>1956</v>
      </c>
      <c r="S342">
        <v>1956</v>
      </c>
      <c r="T342" t="s">
        <v>99</v>
      </c>
      <c r="U342" t="s">
        <v>51</v>
      </c>
      <c r="V342" t="s">
        <v>69</v>
      </c>
      <c r="W342" t="s">
        <v>55</v>
      </c>
      <c r="X342" t="s">
        <v>70</v>
      </c>
      <c r="Y342" t="s">
        <v>55</v>
      </c>
      <c r="Z342" t="s">
        <v>57</v>
      </c>
      <c r="AA342">
        <v>1048</v>
      </c>
      <c r="AB342" t="str">
        <f t="shared" si="20"/>
        <v>1001-2000</v>
      </c>
      <c r="AC342" t="s">
        <v>55</v>
      </c>
      <c r="AD342" t="s">
        <v>60</v>
      </c>
      <c r="AE342">
        <v>1048</v>
      </c>
      <c r="AF342">
        <f t="shared" si="21"/>
        <v>0</v>
      </c>
      <c r="AG342">
        <f t="shared" si="22"/>
        <v>2.2999999999999998</v>
      </c>
      <c r="AH342">
        <v>3</v>
      </c>
      <c r="AI342">
        <v>1</v>
      </c>
      <c r="AJ342" t="s">
        <v>55</v>
      </c>
      <c r="AK342" t="str">
        <f t="shared" si="23"/>
        <v>1TA</v>
      </c>
      <c r="AL342">
        <v>6</v>
      </c>
      <c r="AM342">
        <v>0</v>
      </c>
      <c r="AN342" t="s">
        <v>41</v>
      </c>
      <c r="AO342" t="s">
        <v>61</v>
      </c>
      <c r="AP342" t="s">
        <v>58</v>
      </c>
      <c r="AQ342">
        <v>1</v>
      </c>
      <c r="AR342">
        <v>286</v>
      </c>
      <c r="AS342" t="s">
        <v>55</v>
      </c>
      <c r="AT342" t="s">
        <v>60</v>
      </c>
      <c r="AU342">
        <v>0</v>
      </c>
      <c r="AV342">
        <v>20</v>
      </c>
      <c r="AW342">
        <v>0</v>
      </c>
      <c r="AX342">
        <v>192</v>
      </c>
      <c r="AY342">
        <v>0</v>
      </c>
      <c r="AZ342" t="s">
        <v>41</v>
      </c>
      <c r="BA342">
        <v>6</v>
      </c>
      <c r="BB342">
        <v>2007</v>
      </c>
      <c r="BC342" t="s">
        <v>63</v>
      </c>
      <c r="BD342" t="s">
        <v>64</v>
      </c>
      <c r="BE342">
        <v>135000</v>
      </c>
    </row>
    <row r="343" spans="1:57" x14ac:dyDescent="0.3">
      <c r="A343">
        <v>342</v>
      </c>
      <c r="B343">
        <v>20</v>
      </c>
      <c r="C343" t="s">
        <v>225</v>
      </c>
      <c r="D343">
        <v>60</v>
      </c>
      <c r="E343">
        <v>8400</v>
      </c>
      <c r="F343" t="s">
        <v>40</v>
      </c>
      <c r="G343" t="s">
        <v>42</v>
      </c>
      <c r="H343" t="s">
        <v>43</v>
      </c>
      <c r="I343" t="s">
        <v>44</v>
      </c>
      <c r="J343" t="s">
        <v>45</v>
      </c>
      <c r="K343" t="s">
        <v>114</v>
      </c>
      <c r="L343" t="str">
        <f>VLOOKUP($K343,[1]Zipcodes_neighbourhood!$A$2:$C$27,2,FALSE)</f>
        <v>Sawyer West</v>
      </c>
      <c r="M343">
        <f>VLOOKUP($K343,[1]Zipcodes_neighbourhood!$A$2:$C$27,3,FALSE)</f>
        <v>50014</v>
      </c>
      <c r="N343" t="s">
        <v>67</v>
      </c>
      <c r="O343" t="s">
        <v>48</v>
      </c>
      <c r="P343" t="s">
        <v>68</v>
      </c>
      <c r="Q343">
        <v>4</v>
      </c>
      <c r="R343">
        <v>1950</v>
      </c>
      <c r="S343">
        <v>1950</v>
      </c>
      <c r="T343" t="s">
        <v>50</v>
      </c>
      <c r="U343" t="s">
        <v>51</v>
      </c>
      <c r="V343" t="s">
        <v>127</v>
      </c>
      <c r="W343" t="s">
        <v>94</v>
      </c>
      <c r="X343" t="s">
        <v>70</v>
      </c>
      <c r="Y343" t="s">
        <v>55</v>
      </c>
      <c r="Z343" t="s">
        <v>57</v>
      </c>
      <c r="AA343">
        <v>721</v>
      </c>
      <c r="AB343" t="str">
        <f t="shared" si="20"/>
        <v>0-1000</v>
      </c>
      <c r="AC343" t="s">
        <v>54</v>
      </c>
      <c r="AD343" t="s">
        <v>60</v>
      </c>
      <c r="AE343">
        <v>841</v>
      </c>
      <c r="AF343">
        <f t="shared" si="21"/>
        <v>0</v>
      </c>
      <c r="AG343">
        <f t="shared" si="22"/>
        <v>1</v>
      </c>
      <c r="AH343">
        <v>2</v>
      </c>
      <c r="AI343">
        <v>1</v>
      </c>
      <c r="AJ343" t="s">
        <v>55</v>
      </c>
      <c r="AK343" t="str">
        <f t="shared" si="23"/>
        <v>1TA</v>
      </c>
      <c r="AL343">
        <v>4</v>
      </c>
      <c r="AM343">
        <v>0</v>
      </c>
      <c r="AN343" t="s">
        <v>41</v>
      </c>
      <c r="AO343" t="s">
        <v>113</v>
      </c>
      <c r="AP343" t="s">
        <v>58</v>
      </c>
      <c r="AQ343">
        <v>1</v>
      </c>
      <c r="AR343">
        <v>294</v>
      </c>
      <c r="AS343" t="s">
        <v>55</v>
      </c>
      <c r="AT343" t="s">
        <v>120</v>
      </c>
      <c r="AU343">
        <v>250</v>
      </c>
      <c r="AV343">
        <v>0</v>
      </c>
      <c r="AW343">
        <v>24</v>
      </c>
      <c r="AX343">
        <v>0</v>
      </c>
      <c r="AY343">
        <v>0</v>
      </c>
      <c r="AZ343" t="s">
        <v>41</v>
      </c>
      <c r="BA343">
        <v>9</v>
      </c>
      <c r="BB343">
        <v>2009</v>
      </c>
      <c r="BC343" t="s">
        <v>63</v>
      </c>
      <c r="BD343" t="s">
        <v>64</v>
      </c>
      <c r="BE343">
        <v>82000</v>
      </c>
    </row>
    <row r="344" spans="1:57" x14ac:dyDescent="0.3">
      <c r="A344">
        <v>1103</v>
      </c>
      <c r="B344">
        <v>20</v>
      </c>
      <c r="C344" t="s">
        <v>221</v>
      </c>
      <c r="D344">
        <v>70</v>
      </c>
      <c r="E344">
        <v>7000</v>
      </c>
      <c r="F344" t="s">
        <v>40</v>
      </c>
      <c r="G344" t="s">
        <v>42</v>
      </c>
      <c r="H344" t="s">
        <v>43</v>
      </c>
      <c r="I344" t="s">
        <v>44</v>
      </c>
      <c r="J344" t="s">
        <v>45</v>
      </c>
      <c r="K344" t="s">
        <v>107</v>
      </c>
      <c r="L344" t="str">
        <f>VLOOKUP($K344,[1]Zipcodes_neighbourhood!$A$2:$C$27,2,FALSE)</f>
        <v>NorthAmes</v>
      </c>
      <c r="M344">
        <f>VLOOKUP($K344,[1]Zipcodes_neighbourhood!$A$2:$C$27,3,FALSE)</f>
        <v>50010</v>
      </c>
      <c r="N344" t="s">
        <v>47</v>
      </c>
      <c r="O344" t="s">
        <v>48</v>
      </c>
      <c r="P344" t="s">
        <v>68</v>
      </c>
      <c r="Q344">
        <v>5</v>
      </c>
      <c r="R344">
        <v>1960</v>
      </c>
      <c r="S344">
        <v>2002</v>
      </c>
      <c r="T344" t="s">
        <v>50</v>
      </c>
      <c r="U344" t="s">
        <v>51</v>
      </c>
      <c r="V344" t="s">
        <v>75</v>
      </c>
      <c r="W344" t="s">
        <v>55</v>
      </c>
      <c r="X344" t="s">
        <v>70</v>
      </c>
      <c r="Y344" t="s">
        <v>55</v>
      </c>
      <c r="Z344" t="s">
        <v>57</v>
      </c>
      <c r="AA344">
        <v>1010</v>
      </c>
      <c r="AB344" t="str">
        <f t="shared" si="20"/>
        <v>1001-2000</v>
      </c>
      <c r="AC344" t="s">
        <v>59</v>
      </c>
      <c r="AD344" t="s">
        <v>60</v>
      </c>
      <c r="AE344">
        <v>1134</v>
      </c>
      <c r="AF344">
        <f t="shared" si="21"/>
        <v>0</v>
      </c>
      <c r="AG344">
        <f t="shared" si="22"/>
        <v>2</v>
      </c>
      <c r="AH344">
        <v>2</v>
      </c>
      <c r="AI344">
        <v>1</v>
      </c>
      <c r="AJ344" t="s">
        <v>55</v>
      </c>
      <c r="AK344" t="str">
        <f t="shared" si="23"/>
        <v>1TA</v>
      </c>
      <c r="AL344">
        <v>6</v>
      </c>
      <c r="AM344">
        <v>0</v>
      </c>
      <c r="AN344" t="s">
        <v>41</v>
      </c>
      <c r="AO344" t="s">
        <v>61</v>
      </c>
      <c r="AP344" t="s">
        <v>62</v>
      </c>
      <c r="AQ344">
        <v>1</v>
      </c>
      <c r="AR344">
        <v>254</v>
      </c>
      <c r="AS344" t="s">
        <v>55</v>
      </c>
      <c r="AT344" t="s">
        <v>60</v>
      </c>
      <c r="AU344">
        <v>0</v>
      </c>
      <c r="AV344">
        <v>16</v>
      </c>
      <c r="AW344">
        <v>0</v>
      </c>
      <c r="AX344">
        <v>0</v>
      </c>
      <c r="AY344">
        <v>0</v>
      </c>
      <c r="AZ344" t="s">
        <v>153</v>
      </c>
      <c r="BA344">
        <v>4</v>
      </c>
      <c r="BB344">
        <v>2007</v>
      </c>
      <c r="BC344" t="s">
        <v>63</v>
      </c>
      <c r="BD344" t="s">
        <v>154</v>
      </c>
      <c r="BE344">
        <v>135000</v>
      </c>
    </row>
    <row r="345" spans="1:57" x14ac:dyDescent="0.3">
      <c r="A345">
        <v>1131</v>
      </c>
      <c r="B345">
        <v>50</v>
      </c>
      <c r="C345" t="s">
        <v>221</v>
      </c>
      <c r="D345">
        <v>65</v>
      </c>
      <c r="E345">
        <v>7804</v>
      </c>
      <c r="F345" t="s">
        <v>40</v>
      </c>
      <c r="G345" t="s">
        <v>42</v>
      </c>
      <c r="H345" t="s">
        <v>43</v>
      </c>
      <c r="I345" t="s">
        <v>44</v>
      </c>
      <c r="J345" t="s">
        <v>45</v>
      </c>
      <c r="K345" t="s">
        <v>164</v>
      </c>
      <c r="L345" t="str">
        <f>VLOOKUP($K345,[1]Zipcodes_neighbourhood!$A$2:$C$27,2,FALSE)</f>
        <v>South&amp;West of Iowa State University</v>
      </c>
      <c r="M345">
        <f>VLOOKUP($K345,[1]Zipcodes_neighbourhood!$A$2:$C$27,3,FALSE)</f>
        <v>50011</v>
      </c>
      <c r="N345" t="s">
        <v>47</v>
      </c>
      <c r="O345" t="s">
        <v>48</v>
      </c>
      <c r="P345" t="s">
        <v>83</v>
      </c>
      <c r="Q345">
        <v>4</v>
      </c>
      <c r="R345">
        <v>1928</v>
      </c>
      <c r="S345">
        <v>1950</v>
      </c>
      <c r="T345" t="s">
        <v>50</v>
      </c>
      <c r="U345" t="s">
        <v>51</v>
      </c>
      <c r="V345" t="s">
        <v>106</v>
      </c>
      <c r="W345" t="s">
        <v>55</v>
      </c>
      <c r="X345" t="s">
        <v>77</v>
      </c>
      <c r="Y345" t="s">
        <v>55</v>
      </c>
      <c r="Z345" t="s">
        <v>57</v>
      </c>
      <c r="AA345">
        <v>1122</v>
      </c>
      <c r="AB345" t="str">
        <f t="shared" si="20"/>
        <v>1001-2000</v>
      </c>
      <c r="AC345" t="s">
        <v>55</v>
      </c>
      <c r="AD345" t="s">
        <v>60</v>
      </c>
      <c r="AE345">
        <v>1981</v>
      </c>
      <c r="AF345">
        <f t="shared" si="21"/>
        <v>0</v>
      </c>
      <c r="AG345">
        <f t="shared" si="22"/>
        <v>2</v>
      </c>
      <c r="AH345">
        <v>4</v>
      </c>
      <c r="AI345">
        <v>1</v>
      </c>
      <c r="AJ345" t="s">
        <v>54</v>
      </c>
      <c r="AK345" t="str">
        <f t="shared" si="23"/>
        <v>1Gd</v>
      </c>
      <c r="AL345">
        <v>7</v>
      </c>
      <c r="AM345">
        <v>2</v>
      </c>
      <c r="AN345" t="s">
        <v>55</v>
      </c>
      <c r="AO345" t="s">
        <v>78</v>
      </c>
      <c r="AP345" t="s">
        <v>58</v>
      </c>
      <c r="AQ345">
        <v>2</v>
      </c>
      <c r="AR345">
        <v>576</v>
      </c>
      <c r="AS345" t="s">
        <v>55</v>
      </c>
      <c r="AT345" t="s">
        <v>60</v>
      </c>
      <c r="AU345">
        <v>431</v>
      </c>
      <c r="AV345">
        <v>44</v>
      </c>
      <c r="AW345">
        <v>0</v>
      </c>
      <c r="AX345">
        <v>0</v>
      </c>
      <c r="AY345">
        <v>0</v>
      </c>
      <c r="AZ345" t="s">
        <v>85</v>
      </c>
      <c r="BA345">
        <v>12</v>
      </c>
      <c r="BB345">
        <v>2009</v>
      </c>
      <c r="BC345" t="s">
        <v>63</v>
      </c>
      <c r="BD345" t="s">
        <v>64</v>
      </c>
      <c r="BE345">
        <v>135000</v>
      </c>
    </row>
    <row r="346" spans="1:57" x14ac:dyDescent="0.3">
      <c r="A346">
        <v>345</v>
      </c>
      <c r="B346">
        <v>160</v>
      </c>
      <c r="C346" t="s">
        <v>222</v>
      </c>
      <c r="D346">
        <v>36</v>
      </c>
      <c r="E346">
        <v>2592</v>
      </c>
      <c r="F346" t="s">
        <v>40</v>
      </c>
      <c r="G346" t="s">
        <v>42</v>
      </c>
      <c r="H346" t="s">
        <v>43</v>
      </c>
      <c r="I346" t="s">
        <v>44</v>
      </c>
      <c r="J346" t="s">
        <v>45</v>
      </c>
      <c r="K346" t="s">
        <v>121</v>
      </c>
      <c r="L346" t="str">
        <f>VLOOKUP($K346,[1]Zipcodes_neighbourhood!$A$2:$C$27,2,FALSE)</f>
        <v>Meadow village</v>
      </c>
      <c r="M346">
        <f>VLOOKUP($K346,[1]Zipcodes_neighbourhood!$A$2:$C$27,3,FALSE)</f>
        <v>50125</v>
      </c>
      <c r="N346" t="s">
        <v>47</v>
      </c>
      <c r="O346" t="s">
        <v>122</v>
      </c>
      <c r="P346" t="s">
        <v>49</v>
      </c>
      <c r="Q346">
        <v>5</v>
      </c>
      <c r="R346">
        <v>1976</v>
      </c>
      <c r="S346">
        <v>1976</v>
      </c>
      <c r="T346" t="s">
        <v>50</v>
      </c>
      <c r="U346" t="s">
        <v>51</v>
      </c>
      <c r="V346" t="s">
        <v>123</v>
      </c>
      <c r="W346" t="s">
        <v>55</v>
      </c>
      <c r="X346" t="s">
        <v>70</v>
      </c>
      <c r="Y346" t="s">
        <v>54</v>
      </c>
      <c r="Z346" t="s">
        <v>57</v>
      </c>
      <c r="AA346">
        <v>536</v>
      </c>
      <c r="AB346" t="str">
        <f t="shared" si="20"/>
        <v>0-1000</v>
      </c>
      <c r="AC346" t="s">
        <v>55</v>
      </c>
      <c r="AD346" t="s">
        <v>60</v>
      </c>
      <c r="AE346">
        <v>1112</v>
      </c>
      <c r="AF346">
        <f t="shared" si="21"/>
        <v>0</v>
      </c>
      <c r="AG346">
        <f t="shared" si="22"/>
        <v>1.3</v>
      </c>
      <c r="AH346">
        <v>3</v>
      </c>
      <c r="AI346">
        <v>1</v>
      </c>
      <c r="AJ346" t="s">
        <v>55</v>
      </c>
      <c r="AK346" t="str">
        <f t="shared" si="23"/>
        <v>1TA</v>
      </c>
      <c r="AL346">
        <v>4</v>
      </c>
      <c r="AM346">
        <v>0</v>
      </c>
      <c r="AN346" t="s">
        <v>41</v>
      </c>
      <c r="AO346" t="s">
        <v>61</v>
      </c>
      <c r="AP346" t="s">
        <v>58</v>
      </c>
      <c r="AQ346">
        <v>1</v>
      </c>
      <c r="AR346">
        <v>336</v>
      </c>
      <c r="AS346" t="s">
        <v>55</v>
      </c>
      <c r="AT346" t="s">
        <v>60</v>
      </c>
      <c r="AU346">
        <v>182</v>
      </c>
      <c r="AV346">
        <v>0</v>
      </c>
      <c r="AW346">
        <v>0</v>
      </c>
      <c r="AX346">
        <v>0</v>
      </c>
      <c r="AY346">
        <v>0</v>
      </c>
      <c r="AZ346" t="s">
        <v>41</v>
      </c>
      <c r="BA346">
        <v>4</v>
      </c>
      <c r="BB346">
        <v>2010</v>
      </c>
      <c r="BC346" t="s">
        <v>63</v>
      </c>
      <c r="BD346" t="s">
        <v>64</v>
      </c>
      <c r="BE346">
        <v>85000</v>
      </c>
    </row>
    <row r="347" spans="1:57" x14ac:dyDescent="0.3">
      <c r="A347">
        <v>1337</v>
      </c>
      <c r="B347">
        <v>90</v>
      </c>
      <c r="C347" t="s">
        <v>221</v>
      </c>
      <c r="D347">
        <v>87</v>
      </c>
      <c r="E347">
        <v>9246</v>
      </c>
      <c r="F347" t="s">
        <v>40</v>
      </c>
      <c r="G347" t="s">
        <v>71</v>
      </c>
      <c r="H347" t="s">
        <v>43</v>
      </c>
      <c r="I347" t="s">
        <v>44</v>
      </c>
      <c r="J347" t="s">
        <v>45</v>
      </c>
      <c r="K347" t="s">
        <v>89</v>
      </c>
      <c r="L347" t="str">
        <f>VLOOKUP($K347,[1]Zipcodes_neighbourhood!$A$2:$C$27,2,FALSE)</f>
        <v>Northwest Ames</v>
      </c>
      <c r="M347">
        <f>VLOOKUP($K347,[1]Zipcodes_neighbourhood!$A$2:$C$27,3,FALSE)</f>
        <v>50010</v>
      </c>
      <c r="N347" t="s">
        <v>67</v>
      </c>
      <c r="O347" t="s">
        <v>111</v>
      </c>
      <c r="P347" t="s">
        <v>68</v>
      </c>
      <c r="Q347">
        <v>5</v>
      </c>
      <c r="R347">
        <v>1973</v>
      </c>
      <c r="S347">
        <v>1973</v>
      </c>
      <c r="T347" t="s">
        <v>50</v>
      </c>
      <c r="U347" t="s">
        <v>51</v>
      </c>
      <c r="V347" t="s">
        <v>106</v>
      </c>
      <c r="W347" t="s">
        <v>55</v>
      </c>
      <c r="X347" t="s">
        <v>70</v>
      </c>
      <c r="Y347" t="s">
        <v>55</v>
      </c>
      <c r="Z347" t="s">
        <v>57</v>
      </c>
      <c r="AA347">
        <v>1656</v>
      </c>
      <c r="AB347" t="str">
        <f t="shared" si="20"/>
        <v>1001-2000</v>
      </c>
      <c r="AC347" t="s">
        <v>55</v>
      </c>
      <c r="AD347" t="s">
        <v>60</v>
      </c>
      <c r="AE347">
        <v>1656</v>
      </c>
      <c r="AF347">
        <f t="shared" si="21"/>
        <v>0</v>
      </c>
      <c r="AG347">
        <f t="shared" si="22"/>
        <v>1</v>
      </c>
      <c r="AH347">
        <v>4</v>
      </c>
      <c r="AI347">
        <v>2</v>
      </c>
      <c r="AJ347" t="s">
        <v>55</v>
      </c>
      <c r="AK347" t="str">
        <f t="shared" si="23"/>
        <v>2TA</v>
      </c>
      <c r="AL347">
        <v>8</v>
      </c>
      <c r="AM347">
        <v>0</v>
      </c>
      <c r="AN347" t="s">
        <v>41</v>
      </c>
      <c r="AO347" t="s">
        <v>78</v>
      </c>
      <c r="AP347" t="s">
        <v>58</v>
      </c>
      <c r="AQ347">
        <v>2</v>
      </c>
      <c r="AR347">
        <v>506</v>
      </c>
      <c r="AS347" t="s">
        <v>55</v>
      </c>
      <c r="AT347" t="s">
        <v>60</v>
      </c>
      <c r="AU347">
        <v>0</v>
      </c>
      <c r="AV347">
        <v>211</v>
      </c>
      <c r="AW347">
        <v>0</v>
      </c>
      <c r="AX347">
        <v>0</v>
      </c>
      <c r="AY347">
        <v>0</v>
      </c>
      <c r="AZ347" t="s">
        <v>41</v>
      </c>
      <c r="BA347">
        <v>11</v>
      </c>
      <c r="BB347">
        <v>2008</v>
      </c>
      <c r="BC347" t="s">
        <v>63</v>
      </c>
      <c r="BD347" t="s">
        <v>64</v>
      </c>
      <c r="BE347">
        <v>135000</v>
      </c>
    </row>
    <row r="348" spans="1:57" x14ac:dyDescent="0.3">
      <c r="A348">
        <v>807</v>
      </c>
      <c r="B348">
        <v>80</v>
      </c>
      <c r="C348" t="s">
        <v>221</v>
      </c>
      <c r="D348">
        <v>75</v>
      </c>
      <c r="E348">
        <v>9750</v>
      </c>
      <c r="F348" t="s">
        <v>40</v>
      </c>
      <c r="G348" t="s">
        <v>42</v>
      </c>
      <c r="H348" t="s">
        <v>43</v>
      </c>
      <c r="I348" t="s">
        <v>44</v>
      </c>
      <c r="J348" t="s">
        <v>45</v>
      </c>
      <c r="K348" t="s">
        <v>107</v>
      </c>
      <c r="L348" t="str">
        <f>VLOOKUP($K348,[1]Zipcodes_neighbourhood!$A$2:$C$27,2,FALSE)</f>
        <v>NorthAmes</v>
      </c>
      <c r="M348">
        <f>VLOOKUP($K348,[1]Zipcodes_neighbourhood!$A$2:$C$27,3,FALSE)</f>
        <v>50010</v>
      </c>
      <c r="N348" t="s">
        <v>47</v>
      </c>
      <c r="O348" t="s">
        <v>48</v>
      </c>
      <c r="P348" t="s">
        <v>135</v>
      </c>
      <c r="Q348">
        <v>5</v>
      </c>
      <c r="R348">
        <v>1967</v>
      </c>
      <c r="S348">
        <v>1967</v>
      </c>
      <c r="T348" t="s">
        <v>50</v>
      </c>
      <c r="U348" t="s">
        <v>51</v>
      </c>
      <c r="V348" t="s">
        <v>52</v>
      </c>
      <c r="W348" t="s">
        <v>55</v>
      </c>
      <c r="X348" t="s">
        <v>56</v>
      </c>
      <c r="Y348" t="s">
        <v>55</v>
      </c>
      <c r="Z348" t="s">
        <v>81</v>
      </c>
      <c r="AA348">
        <v>980</v>
      </c>
      <c r="AB348" t="str">
        <f t="shared" si="20"/>
        <v>0-1000</v>
      </c>
      <c r="AC348" t="s">
        <v>54</v>
      </c>
      <c r="AD348" t="s">
        <v>60</v>
      </c>
      <c r="AE348">
        <v>980</v>
      </c>
      <c r="AF348">
        <f t="shared" si="21"/>
        <v>0</v>
      </c>
      <c r="AG348">
        <f t="shared" si="22"/>
        <v>1</v>
      </c>
      <c r="AH348">
        <v>3</v>
      </c>
      <c r="AI348">
        <v>1</v>
      </c>
      <c r="AJ348" t="s">
        <v>55</v>
      </c>
      <c r="AK348" t="str">
        <f t="shared" si="23"/>
        <v>1TA</v>
      </c>
      <c r="AL348">
        <v>6</v>
      </c>
      <c r="AM348">
        <v>0</v>
      </c>
      <c r="AN348" t="s">
        <v>41</v>
      </c>
      <c r="AO348" t="s">
        <v>61</v>
      </c>
      <c r="AP348" t="s">
        <v>102</v>
      </c>
      <c r="AQ348">
        <v>1</v>
      </c>
      <c r="AR348">
        <v>384</v>
      </c>
      <c r="AS348" t="s">
        <v>55</v>
      </c>
      <c r="AT348" t="s">
        <v>60</v>
      </c>
      <c r="AU348">
        <v>68</v>
      </c>
      <c r="AV348">
        <v>0</v>
      </c>
      <c r="AW348">
        <v>0</v>
      </c>
      <c r="AX348">
        <v>0</v>
      </c>
      <c r="AY348">
        <v>0</v>
      </c>
      <c r="AZ348" t="s">
        <v>41</v>
      </c>
      <c r="BA348">
        <v>10</v>
      </c>
      <c r="BB348">
        <v>2006</v>
      </c>
      <c r="BC348" t="s">
        <v>63</v>
      </c>
      <c r="BD348" t="s">
        <v>64</v>
      </c>
      <c r="BE348">
        <v>135500</v>
      </c>
    </row>
    <row r="349" spans="1:57" x14ac:dyDescent="0.3">
      <c r="A349">
        <v>888</v>
      </c>
      <c r="B349">
        <v>50</v>
      </c>
      <c r="C349" t="s">
        <v>221</v>
      </c>
      <c r="D349">
        <v>59</v>
      </c>
      <c r="E349">
        <v>16466</v>
      </c>
      <c r="F349" t="s">
        <v>40</v>
      </c>
      <c r="G349" t="s">
        <v>71</v>
      </c>
      <c r="H349" t="s">
        <v>43</v>
      </c>
      <c r="I349" t="s">
        <v>44</v>
      </c>
      <c r="J349" t="s">
        <v>45</v>
      </c>
      <c r="K349" t="s">
        <v>126</v>
      </c>
      <c r="L349" t="str">
        <f>VLOOKUP($K349,[1]Zipcodes_neighbourhood!$A$2:$C$27,2,FALSE)</f>
        <v>Edwards</v>
      </c>
      <c r="M349">
        <f>VLOOKUP($K349,[1]Zipcodes_neighbourhood!$A$2:$C$27,3,FALSE)</f>
        <v>50014</v>
      </c>
      <c r="N349" t="s">
        <v>47</v>
      </c>
      <c r="O349" t="s">
        <v>48</v>
      </c>
      <c r="P349" t="s">
        <v>83</v>
      </c>
      <c r="Q349">
        <v>5</v>
      </c>
      <c r="R349">
        <v>1955</v>
      </c>
      <c r="S349">
        <v>1955</v>
      </c>
      <c r="T349" t="s">
        <v>50</v>
      </c>
      <c r="U349" t="s">
        <v>51</v>
      </c>
      <c r="V349" t="s">
        <v>69</v>
      </c>
      <c r="W349" t="s">
        <v>55</v>
      </c>
      <c r="X349" t="s">
        <v>56</v>
      </c>
      <c r="Y349" t="s">
        <v>55</v>
      </c>
      <c r="Z349" t="s">
        <v>57</v>
      </c>
      <c r="AA349">
        <v>816</v>
      </c>
      <c r="AB349" t="str">
        <f t="shared" si="20"/>
        <v>0-1000</v>
      </c>
      <c r="AC349" t="s">
        <v>55</v>
      </c>
      <c r="AD349" t="s">
        <v>60</v>
      </c>
      <c r="AE349">
        <v>1393</v>
      </c>
      <c r="AF349">
        <f t="shared" si="21"/>
        <v>1</v>
      </c>
      <c r="AG349">
        <f t="shared" si="22"/>
        <v>2</v>
      </c>
      <c r="AH349">
        <v>3</v>
      </c>
      <c r="AI349">
        <v>1</v>
      </c>
      <c r="AJ349" t="s">
        <v>55</v>
      </c>
      <c r="AK349" t="str">
        <f t="shared" si="23"/>
        <v>1TA</v>
      </c>
      <c r="AL349">
        <v>8</v>
      </c>
      <c r="AM349">
        <v>0</v>
      </c>
      <c r="AN349" t="s">
        <v>41</v>
      </c>
      <c r="AO349" t="s">
        <v>61</v>
      </c>
      <c r="AP349" t="s">
        <v>58</v>
      </c>
      <c r="AQ349">
        <v>1</v>
      </c>
      <c r="AR349">
        <v>300</v>
      </c>
      <c r="AS349" t="s">
        <v>55</v>
      </c>
      <c r="AT349" t="s">
        <v>60</v>
      </c>
      <c r="AU349">
        <v>121</v>
      </c>
      <c r="AV349">
        <v>0</v>
      </c>
      <c r="AW349">
        <v>0</v>
      </c>
      <c r="AX349">
        <v>265</v>
      </c>
      <c r="AY349">
        <v>0</v>
      </c>
      <c r="AZ349" t="s">
        <v>41</v>
      </c>
      <c r="BA349">
        <v>4</v>
      </c>
      <c r="BB349">
        <v>2008</v>
      </c>
      <c r="BC349" t="s">
        <v>63</v>
      </c>
      <c r="BD349" t="s">
        <v>64</v>
      </c>
      <c r="BE349">
        <v>135500</v>
      </c>
    </row>
    <row r="350" spans="1:57" x14ac:dyDescent="0.3">
      <c r="A350">
        <v>77</v>
      </c>
      <c r="B350">
        <v>20</v>
      </c>
      <c r="C350" t="s">
        <v>221</v>
      </c>
      <c r="D350" t="s">
        <v>41</v>
      </c>
      <c r="E350">
        <v>8475</v>
      </c>
      <c r="F350" t="s">
        <v>40</v>
      </c>
      <c r="G350" t="s">
        <v>71</v>
      </c>
      <c r="H350" t="s">
        <v>43</v>
      </c>
      <c r="I350" t="s">
        <v>44</v>
      </c>
      <c r="J350" t="s">
        <v>45</v>
      </c>
      <c r="K350" t="s">
        <v>107</v>
      </c>
      <c r="L350" t="str">
        <f>VLOOKUP($K350,[1]Zipcodes_neighbourhood!$A$2:$C$27,2,FALSE)</f>
        <v>NorthAmes</v>
      </c>
      <c r="M350">
        <f>VLOOKUP($K350,[1]Zipcodes_neighbourhood!$A$2:$C$27,3,FALSE)</f>
        <v>50010</v>
      </c>
      <c r="N350" t="s">
        <v>47</v>
      </c>
      <c r="O350" t="s">
        <v>48</v>
      </c>
      <c r="P350" t="s">
        <v>68</v>
      </c>
      <c r="Q350">
        <v>4</v>
      </c>
      <c r="R350">
        <v>1956</v>
      </c>
      <c r="S350">
        <v>1956</v>
      </c>
      <c r="T350" t="s">
        <v>50</v>
      </c>
      <c r="U350" t="s">
        <v>51</v>
      </c>
      <c r="V350" t="s">
        <v>52</v>
      </c>
      <c r="W350" t="s">
        <v>55</v>
      </c>
      <c r="X350" t="s">
        <v>70</v>
      </c>
      <c r="Y350" t="s">
        <v>55</v>
      </c>
      <c r="Z350" t="s">
        <v>57</v>
      </c>
      <c r="AA350">
        <v>952</v>
      </c>
      <c r="AB350" t="str">
        <f t="shared" si="20"/>
        <v>0-1000</v>
      </c>
      <c r="AC350" t="s">
        <v>59</v>
      </c>
      <c r="AD350" t="s">
        <v>60</v>
      </c>
      <c r="AE350">
        <v>952</v>
      </c>
      <c r="AF350">
        <f t="shared" si="21"/>
        <v>1</v>
      </c>
      <c r="AG350">
        <f t="shared" si="22"/>
        <v>2.2999999999999998</v>
      </c>
      <c r="AH350">
        <v>2</v>
      </c>
      <c r="AI350">
        <v>1</v>
      </c>
      <c r="AJ350" t="s">
        <v>55</v>
      </c>
      <c r="AK350" t="str">
        <f t="shared" si="23"/>
        <v>1TA</v>
      </c>
      <c r="AL350">
        <v>4</v>
      </c>
      <c r="AM350">
        <v>0</v>
      </c>
      <c r="AN350" t="s">
        <v>41</v>
      </c>
      <c r="AO350" t="s">
        <v>78</v>
      </c>
      <c r="AP350" t="s">
        <v>58</v>
      </c>
      <c r="AQ350">
        <v>1</v>
      </c>
      <c r="AR350">
        <v>283</v>
      </c>
      <c r="AS350" t="s">
        <v>55</v>
      </c>
      <c r="AT350" t="s">
        <v>60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41</v>
      </c>
      <c r="BA350">
        <v>4</v>
      </c>
      <c r="BB350">
        <v>2008</v>
      </c>
      <c r="BC350" t="s">
        <v>63</v>
      </c>
      <c r="BD350" t="s">
        <v>64</v>
      </c>
      <c r="BE350">
        <v>135750</v>
      </c>
    </row>
    <row r="351" spans="1:57" x14ac:dyDescent="0.3">
      <c r="A351">
        <v>292</v>
      </c>
      <c r="B351">
        <v>190</v>
      </c>
      <c r="C351" t="s">
        <v>221</v>
      </c>
      <c r="D351">
        <v>55</v>
      </c>
      <c r="E351">
        <v>5687</v>
      </c>
      <c r="F351" t="s">
        <v>40</v>
      </c>
      <c r="G351" t="s">
        <v>42</v>
      </c>
      <c r="H351" t="s">
        <v>118</v>
      </c>
      <c r="I351" t="s">
        <v>44</v>
      </c>
      <c r="J351" t="s">
        <v>45</v>
      </c>
      <c r="K351" t="s">
        <v>164</v>
      </c>
      <c r="L351" t="str">
        <f>VLOOKUP($K351,[1]Zipcodes_neighbourhood!$A$2:$C$27,2,FALSE)</f>
        <v>South&amp;West of Iowa State University</v>
      </c>
      <c r="M351">
        <f>VLOOKUP($K351,[1]Zipcodes_neighbourhood!$A$2:$C$27,3,FALSE)</f>
        <v>50011</v>
      </c>
      <c r="N351" t="s">
        <v>47</v>
      </c>
      <c r="O351" t="s">
        <v>96</v>
      </c>
      <c r="P351" t="s">
        <v>49</v>
      </c>
      <c r="Q351">
        <v>5</v>
      </c>
      <c r="R351">
        <v>1912</v>
      </c>
      <c r="S351">
        <v>2000</v>
      </c>
      <c r="T351" t="s">
        <v>50</v>
      </c>
      <c r="U351" t="s">
        <v>51</v>
      </c>
      <c r="V351" t="s">
        <v>52</v>
      </c>
      <c r="W351" t="s">
        <v>55</v>
      </c>
      <c r="X351" t="s">
        <v>56</v>
      </c>
      <c r="Y351" t="s">
        <v>55</v>
      </c>
      <c r="Z351" t="s">
        <v>57</v>
      </c>
      <c r="AA351">
        <v>780</v>
      </c>
      <c r="AB351" t="str">
        <f t="shared" si="20"/>
        <v>0-1000</v>
      </c>
      <c r="AC351" t="s">
        <v>59</v>
      </c>
      <c r="AD351" t="s">
        <v>120</v>
      </c>
      <c r="AE351">
        <v>1716</v>
      </c>
      <c r="AF351">
        <f t="shared" si="21"/>
        <v>1</v>
      </c>
      <c r="AG351">
        <f t="shared" si="22"/>
        <v>2.2999999999999998</v>
      </c>
      <c r="AH351">
        <v>6</v>
      </c>
      <c r="AI351">
        <v>1</v>
      </c>
      <c r="AJ351" t="s">
        <v>94</v>
      </c>
      <c r="AK351" t="str">
        <f t="shared" si="23"/>
        <v>1Fa</v>
      </c>
      <c r="AL351">
        <v>9</v>
      </c>
      <c r="AM351">
        <v>0</v>
      </c>
      <c r="AN351" t="s">
        <v>41</v>
      </c>
      <c r="AO351" t="s">
        <v>41</v>
      </c>
      <c r="AP351" t="s">
        <v>41</v>
      </c>
      <c r="AQ351">
        <v>0</v>
      </c>
      <c r="AR351">
        <v>0</v>
      </c>
      <c r="AS351" t="s">
        <v>41</v>
      </c>
      <c r="AT351" t="s">
        <v>120</v>
      </c>
      <c r="AU351">
        <v>0</v>
      </c>
      <c r="AV351">
        <v>184</v>
      </c>
      <c r="AW351">
        <v>0</v>
      </c>
      <c r="AX351">
        <v>0</v>
      </c>
      <c r="AY351">
        <v>0</v>
      </c>
      <c r="AZ351" t="s">
        <v>41</v>
      </c>
      <c r="BA351">
        <v>3</v>
      </c>
      <c r="BB351">
        <v>2008</v>
      </c>
      <c r="BC351" t="s">
        <v>63</v>
      </c>
      <c r="BD351" t="s">
        <v>64</v>
      </c>
      <c r="BE351">
        <v>135900</v>
      </c>
    </row>
    <row r="352" spans="1:57" x14ac:dyDescent="0.3">
      <c r="A352">
        <v>570</v>
      </c>
      <c r="B352">
        <v>90</v>
      </c>
      <c r="C352" t="s">
        <v>221</v>
      </c>
      <c r="D352" t="s">
        <v>41</v>
      </c>
      <c r="E352">
        <v>7032</v>
      </c>
      <c r="F352" t="s">
        <v>40</v>
      </c>
      <c r="G352" t="s">
        <v>71</v>
      </c>
      <c r="H352" t="s">
        <v>43</v>
      </c>
      <c r="I352" t="s">
        <v>44</v>
      </c>
      <c r="J352" t="s">
        <v>73</v>
      </c>
      <c r="K352" t="s">
        <v>107</v>
      </c>
      <c r="L352" t="str">
        <f>VLOOKUP($K352,[1]Zipcodes_neighbourhood!$A$2:$C$27,2,FALSE)</f>
        <v>NorthAmes</v>
      </c>
      <c r="M352">
        <f>VLOOKUP($K352,[1]Zipcodes_neighbourhood!$A$2:$C$27,3,FALSE)</f>
        <v>50010</v>
      </c>
      <c r="N352" t="s">
        <v>47</v>
      </c>
      <c r="O352" t="s">
        <v>111</v>
      </c>
      <c r="P352" t="s">
        <v>131</v>
      </c>
      <c r="Q352">
        <v>5</v>
      </c>
      <c r="R352">
        <v>1979</v>
      </c>
      <c r="S352">
        <v>1979</v>
      </c>
      <c r="T352" t="s">
        <v>50</v>
      </c>
      <c r="U352" t="s">
        <v>51</v>
      </c>
      <c r="V352" t="s">
        <v>69</v>
      </c>
      <c r="W352" t="s">
        <v>55</v>
      </c>
      <c r="X352" t="s">
        <v>70</v>
      </c>
      <c r="Y352" t="s">
        <v>54</v>
      </c>
      <c r="Z352" t="s">
        <v>54</v>
      </c>
      <c r="AA352">
        <v>943</v>
      </c>
      <c r="AB352" t="str">
        <f t="shared" si="20"/>
        <v>0-1000</v>
      </c>
      <c r="AC352" t="s">
        <v>55</v>
      </c>
      <c r="AD352" t="s">
        <v>60</v>
      </c>
      <c r="AE352">
        <v>943</v>
      </c>
      <c r="AF352">
        <f t="shared" si="21"/>
        <v>0</v>
      </c>
      <c r="AG352">
        <f t="shared" si="22"/>
        <v>2</v>
      </c>
      <c r="AH352">
        <v>2</v>
      </c>
      <c r="AI352">
        <v>1</v>
      </c>
      <c r="AJ352" t="s">
        <v>55</v>
      </c>
      <c r="AK352" t="str">
        <f t="shared" si="23"/>
        <v>1TA</v>
      </c>
      <c r="AL352">
        <v>4</v>
      </c>
      <c r="AM352">
        <v>2</v>
      </c>
      <c r="AN352" t="s">
        <v>55</v>
      </c>
      <c r="AO352" t="s">
        <v>78</v>
      </c>
      <c r="AP352" t="s">
        <v>58</v>
      </c>
      <c r="AQ352">
        <v>2</v>
      </c>
      <c r="AR352">
        <v>600</v>
      </c>
      <c r="AS352" t="s">
        <v>55</v>
      </c>
      <c r="AT352" t="s">
        <v>60</v>
      </c>
      <c r="AU352">
        <v>42</v>
      </c>
      <c r="AV352">
        <v>0</v>
      </c>
      <c r="AW352">
        <v>0</v>
      </c>
      <c r="AX352">
        <v>0</v>
      </c>
      <c r="AY352">
        <v>0</v>
      </c>
      <c r="AZ352" t="s">
        <v>41</v>
      </c>
      <c r="BA352">
        <v>12</v>
      </c>
      <c r="BB352">
        <v>2006</v>
      </c>
      <c r="BC352" t="s">
        <v>63</v>
      </c>
      <c r="BD352" t="s">
        <v>64</v>
      </c>
      <c r="BE352">
        <v>135960</v>
      </c>
    </row>
    <row r="353" spans="1:57" x14ac:dyDescent="0.3">
      <c r="A353">
        <v>123</v>
      </c>
      <c r="B353">
        <v>20</v>
      </c>
      <c r="C353" t="s">
        <v>221</v>
      </c>
      <c r="D353">
        <v>75</v>
      </c>
      <c r="E353">
        <v>9464</v>
      </c>
      <c r="F353" t="s">
        <v>40</v>
      </c>
      <c r="G353" t="s">
        <v>42</v>
      </c>
      <c r="H353" t="s">
        <v>43</v>
      </c>
      <c r="I353" t="s">
        <v>44</v>
      </c>
      <c r="J353" t="s">
        <v>73</v>
      </c>
      <c r="K353" t="s">
        <v>107</v>
      </c>
      <c r="L353" t="str">
        <f>VLOOKUP($K353,[1]Zipcodes_neighbourhood!$A$2:$C$27,2,FALSE)</f>
        <v>NorthAmes</v>
      </c>
      <c r="M353">
        <f>VLOOKUP($K353,[1]Zipcodes_neighbourhood!$A$2:$C$27,3,FALSE)</f>
        <v>50010</v>
      </c>
      <c r="N353" t="s">
        <v>47</v>
      </c>
      <c r="O353" t="s">
        <v>48</v>
      </c>
      <c r="P353" t="s">
        <v>68</v>
      </c>
      <c r="Q353">
        <v>6</v>
      </c>
      <c r="R353">
        <v>1958</v>
      </c>
      <c r="S353">
        <v>1958</v>
      </c>
      <c r="T353" t="s">
        <v>99</v>
      </c>
      <c r="U353" t="s">
        <v>51</v>
      </c>
      <c r="V353" t="s">
        <v>69</v>
      </c>
      <c r="W353" t="s">
        <v>55</v>
      </c>
      <c r="X353" t="s">
        <v>70</v>
      </c>
      <c r="Y353" t="s">
        <v>55</v>
      </c>
      <c r="Z353" t="s">
        <v>57</v>
      </c>
      <c r="AA353">
        <v>1080</v>
      </c>
      <c r="AB353" t="str">
        <f t="shared" si="20"/>
        <v>1001-2000</v>
      </c>
      <c r="AC353" t="s">
        <v>54</v>
      </c>
      <c r="AD353" t="s">
        <v>60</v>
      </c>
      <c r="AE353">
        <v>1080</v>
      </c>
      <c r="AF353">
        <f t="shared" si="21"/>
        <v>1</v>
      </c>
      <c r="AG353">
        <f t="shared" si="22"/>
        <v>1.3</v>
      </c>
      <c r="AH353">
        <v>3</v>
      </c>
      <c r="AI353">
        <v>1</v>
      </c>
      <c r="AJ353" t="s">
        <v>55</v>
      </c>
      <c r="AK353" t="str">
        <f t="shared" si="23"/>
        <v>1TA</v>
      </c>
      <c r="AL353">
        <v>5</v>
      </c>
      <c r="AM353">
        <v>0</v>
      </c>
      <c r="AN353" t="s">
        <v>41</v>
      </c>
      <c r="AO353" t="s">
        <v>61</v>
      </c>
      <c r="AP353" t="s">
        <v>58</v>
      </c>
      <c r="AQ353">
        <v>1</v>
      </c>
      <c r="AR353">
        <v>288</v>
      </c>
      <c r="AS353" t="s">
        <v>55</v>
      </c>
      <c r="AT353" t="s">
        <v>60</v>
      </c>
      <c r="AU353">
        <v>0</v>
      </c>
      <c r="AV353">
        <v>0</v>
      </c>
      <c r="AW353">
        <v>0</v>
      </c>
      <c r="AX353">
        <v>130</v>
      </c>
      <c r="AY353">
        <v>0</v>
      </c>
      <c r="AZ353" t="s">
        <v>41</v>
      </c>
      <c r="BA353">
        <v>6</v>
      </c>
      <c r="BB353">
        <v>2008</v>
      </c>
      <c r="BC353" t="s">
        <v>63</v>
      </c>
      <c r="BD353" t="s">
        <v>64</v>
      </c>
      <c r="BE353">
        <v>136000</v>
      </c>
    </row>
    <row r="354" spans="1:57" x14ac:dyDescent="0.3">
      <c r="A354">
        <v>1451</v>
      </c>
      <c r="B354">
        <v>90</v>
      </c>
      <c r="C354" t="s">
        <v>221</v>
      </c>
      <c r="D354">
        <v>60</v>
      </c>
      <c r="E354">
        <v>9000</v>
      </c>
      <c r="F354" t="s">
        <v>40</v>
      </c>
      <c r="G354" t="s">
        <v>42</v>
      </c>
      <c r="H354" t="s">
        <v>43</v>
      </c>
      <c r="I354" t="s">
        <v>44</v>
      </c>
      <c r="J354" t="s">
        <v>65</v>
      </c>
      <c r="K354" t="s">
        <v>107</v>
      </c>
      <c r="L354" t="str">
        <f>VLOOKUP($K354,[1]Zipcodes_neighbourhood!$A$2:$C$27,2,FALSE)</f>
        <v>NorthAmes</v>
      </c>
      <c r="M354">
        <f>VLOOKUP($K354,[1]Zipcodes_neighbourhood!$A$2:$C$27,3,FALSE)</f>
        <v>50010</v>
      </c>
      <c r="N354" t="s">
        <v>47</v>
      </c>
      <c r="O354" t="s">
        <v>111</v>
      </c>
      <c r="P354" t="s">
        <v>49</v>
      </c>
      <c r="Q354">
        <v>5</v>
      </c>
      <c r="R354">
        <v>1974</v>
      </c>
      <c r="S354">
        <v>1974</v>
      </c>
      <c r="T354" t="s">
        <v>50</v>
      </c>
      <c r="U354" t="s">
        <v>51</v>
      </c>
      <c r="V354" t="s">
        <v>52</v>
      </c>
      <c r="W354" t="s">
        <v>55</v>
      </c>
      <c r="X354" t="s">
        <v>70</v>
      </c>
      <c r="Y354" t="s">
        <v>54</v>
      </c>
      <c r="Z354" t="s">
        <v>57</v>
      </c>
      <c r="AA354">
        <v>896</v>
      </c>
      <c r="AB354" t="str">
        <f t="shared" si="20"/>
        <v>0-1000</v>
      </c>
      <c r="AC354" t="s">
        <v>55</v>
      </c>
      <c r="AD354" t="s">
        <v>60</v>
      </c>
      <c r="AE354">
        <v>1792</v>
      </c>
      <c r="AF354">
        <f t="shared" si="21"/>
        <v>0.3</v>
      </c>
      <c r="AG354">
        <f t="shared" si="22"/>
        <v>1</v>
      </c>
      <c r="AH354">
        <v>4</v>
      </c>
      <c r="AI354">
        <v>2</v>
      </c>
      <c r="AJ354" t="s">
        <v>55</v>
      </c>
      <c r="AK354" t="str">
        <f t="shared" si="23"/>
        <v>2TA</v>
      </c>
      <c r="AL354">
        <v>8</v>
      </c>
      <c r="AM354">
        <v>0</v>
      </c>
      <c r="AN354" t="s">
        <v>41</v>
      </c>
      <c r="AO354" t="s">
        <v>41</v>
      </c>
      <c r="AP354" t="s">
        <v>41</v>
      </c>
      <c r="AQ354">
        <v>0</v>
      </c>
      <c r="AR354">
        <v>0</v>
      </c>
      <c r="AS354" t="s">
        <v>41</v>
      </c>
      <c r="AT354" t="s">
        <v>60</v>
      </c>
      <c r="AU354">
        <v>32</v>
      </c>
      <c r="AV354">
        <v>45</v>
      </c>
      <c r="AW354">
        <v>0</v>
      </c>
      <c r="AX354">
        <v>0</v>
      </c>
      <c r="AY354">
        <v>0</v>
      </c>
      <c r="AZ354" t="s">
        <v>41</v>
      </c>
      <c r="BA354">
        <v>9</v>
      </c>
      <c r="BB354">
        <v>2009</v>
      </c>
      <c r="BC354" t="s">
        <v>63</v>
      </c>
      <c r="BD354" t="s">
        <v>64</v>
      </c>
      <c r="BE354">
        <v>136000</v>
      </c>
    </row>
    <row r="355" spans="1:57" x14ac:dyDescent="0.3">
      <c r="A355">
        <v>354</v>
      </c>
      <c r="B355">
        <v>30</v>
      </c>
      <c r="C355" t="s">
        <v>222</v>
      </c>
      <c r="D355">
        <v>60</v>
      </c>
      <c r="E355">
        <v>8520</v>
      </c>
      <c r="F355" t="s">
        <v>40</v>
      </c>
      <c r="G355" t="s">
        <v>42</v>
      </c>
      <c r="H355" t="s">
        <v>43</v>
      </c>
      <c r="I355" t="s">
        <v>44</v>
      </c>
      <c r="J355" t="s">
        <v>45</v>
      </c>
      <c r="K355" t="s">
        <v>92</v>
      </c>
      <c r="L355" t="str">
        <f>VLOOKUP($K355,[1]Zipcodes_neighbourhood!$A$2:$C$27,2,FALSE)</f>
        <v>Old Town</v>
      </c>
      <c r="M355">
        <f>VLOOKUP($K355,[1]Zipcodes_neighbourhood!$A$2:$C$27,3,FALSE)</f>
        <v>51351</v>
      </c>
      <c r="N355" t="s">
        <v>47</v>
      </c>
      <c r="O355" t="s">
        <v>48</v>
      </c>
      <c r="P355" t="s">
        <v>68</v>
      </c>
      <c r="Q355">
        <v>6</v>
      </c>
      <c r="R355">
        <v>1928</v>
      </c>
      <c r="S355">
        <v>2003</v>
      </c>
      <c r="T355" t="s">
        <v>50</v>
      </c>
      <c r="U355" t="s">
        <v>51</v>
      </c>
      <c r="V355" t="s">
        <v>52</v>
      </c>
      <c r="W355" t="s">
        <v>55</v>
      </c>
      <c r="X355" t="s">
        <v>77</v>
      </c>
      <c r="Y355" t="s">
        <v>55</v>
      </c>
      <c r="Z355" t="s">
        <v>57</v>
      </c>
      <c r="AA355">
        <v>624</v>
      </c>
      <c r="AB355" t="str">
        <f t="shared" si="20"/>
        <v>0-1000</v>
      </c>
      <c r="AC355" t="s">
        <v>54</v>
      </c>
      <c r="AD355" t="s">
        <v>60</v>
      </c>
      <c r="AE355">
        <v>720</v>
      </c>
      <c r="AF355">
        <f t="shared" si="21"/>
        <v>0</v>
      </c>
      <c r="AG355">
        <f t="shared" si="22"/>
        <v>1</v>
      </c>
      <c r="AH355">
        <v>2</v>
      </c>
      <c r="AI355">
        <v>1</v>
      </c>
      <c r="AJ355" t="s">
        <v>55</v>
      </c>
      <c r="AK355" t="str">
        <f t="shared" si="23"/>
        <v>1TA</v>
      </c>
      <c r="AL355">
        <v>5</v>
      </c>
      <c r="AM355">
        <v>0</v>
      </c>
      <c r="AN355" t="s">
        <v>41</v>
      </c>
      <c r="AO355" t="s">
        <v>78</v>
      </c>
      <c r="AP355" t="s">
        <v>58</v>
      </c>
      <c r="AQ355">
        <v>2</v>
      </c>
      <c r="AR355">
        <v>484</v>
      </c>
      <c r="AS355" t="s">
        <v>55</v>
      </c>
      <c r="AT355" t="s">
        <v>60</v>
      </c>
      <c r="AU355">
        <v>106</v>
      </c>
      <c r="AV355">
        <v>0</v>
      </c>
      <c r="AW355">
        <v>0</v>
      </c>
      <c r="AX355">
        <v>0</v>
      </c>
      <c r="AY355">
        <v>0</v>
      </c>
      <c r="AZ355" t="s">
        <v>41</v>
      </c>
      <c r="BA355">
        <v>5</v>
      </c>
      <c r="BB355">
        <v>2010</v>
      </c>
      <c r="BC355" t="s">
        <v>63</v>
      </c>
      <c r="BD355" t="s">
        <v>64</v>
      </c>
      <c r="BE355">
        <v>105900</v>
      </c>
    </row>
    <row r="356" spans="1:57" x14ac:dyDescent="0.3">
      <c r="A356">
        <v>79</v>
      </c>
      <c r="B356">
        <v>90</v>
      </c>
      <c r="C356" t="s">
        <v>221</v>
      </c>
      <c r="D356">
        <v>72</v>
      </c>
      <c r="E356">
        <v>10778</v>
      </c>
      <c r="F356" t="s">
        <v>40</v>
      </c>
      <c r="G356" t="s">
        <v>42</v>
      </c>
      <c r="H356" t="s">
        <v>43</v>
      </c>
      <c r="I356" t="s">
        <v>44</v>
      </c>
      <c r="J356" t="s">
        <v>45</v>
      </c>
      <c r="K356" t="s">
        <v>98</v>
      </c>
      <c r="L356" t="str">
        <f>VLOOKUP($K356,[1]Zipcodes_neighbourhood!$A$2:$C$27,2,FALSE)</f>
        <v>Sawyer</v>
      </c>
      <c r="M356">
        <f>VLOOKUP($K356,[1]Zipcodes_neighbourhood!$A$2:$C$27,3,FALSE)</f>
        <v>52627</v>
      </c>
      <c r="N356" t="s">
        <v>47</v>
      </c>
      <c r="O356" t="s">
        <v>111</v>
      </c>
      <c r="P356" t="s">
        <v>68</v>
      </c>
      <c r="Q356">
        <v>4</v>
      </c>
      <c r="R356">
        <v>1968</v>
      </c>
      <c r="S356">
        <v>1968</v>
      </c>
      <c r="T356" t="s">
        <v>99</v>
      </c>
      <c r="U356" t="s">
        <v>51</v>
      </c>
      <c r="V356" t="s">
        <v>91</v>
      </c>
      <c r="W356" t="s">
        <v>55</v>
      </c>
      <c r="X356" t="s">
        <v>70</v>
      </c>
      <c r="Y356" t="s">
        <v>55</v>
      </c>
      <c r="Z356" t="s">
        <v>57</v>
      </c>
      <c r="AA356">
        <v>1768</v>
      </c>
      <c r="AB356" t="str">
        <f t="shared" si="20"/>
        <v>1001-2000</v>
      </c>
      <c r="AC356" t="s">
        <v>55</v>
      </c>
      <c r="AD356" t="s">
        <v>120</v>
      </c>
      <c r="AE356">
        <v>1768</v>
      </c>
      <c r="AF356">
        <f t="shared" si="21"/>
        <v>0</v>
      </c>
      <c r="AG356">
        <f t="shared" si="22"/>
        <v>1</v>
      </c>
      <c r="AH356">
        <v>4</v>
      </c>
      <c r="AI356">
        <v>2</v>
      </c>
      <c r="AJ356" t="s">
        <v>55</v>
      </c>
      <c r="AK356" t="str">
        <f t="shared" si="23"/>
        <v>2TA</v>
      </c>
      <c r="AL356">
        <v>8</v>
      </c>
      <c r="AM356">
        <v>0</v>
      </c>
      <c r="AN356" t="s">
        <v>41</v>
      </c>
      <c r="AO356" t="s">
        <v>41</v>
      </c>
      <c r="AP356" t="s">
        <v>41</v>
      </c>
      <c r="AQ356">
        <v>0</v>
      </c>
      <c r="AR356">
        <v>0</v>
      </c>
      <c r="AS356" t="s">
        <v>41</v>
      </c>
      <c r="AT356" t="s">
        <v>60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41</v>
      </c>
      <c r="BA356">
        <v>4</v>
      </c>
      <c r="BB356">
        <v>2010</v>
      </c>
      <c r="BC356" t="s">
        <v>63</v>
      </c>
      <c r="BD356" t="s">
        <v>64</v>
      </c>
      <c r="BE356">
        <v>136500</v>
      </c>
    </row>
    <row r="357" spans="1:57" x14ac:dyDescent="0.3">
      <c r="A357">
        <v>880</v>
      </c>
      <c r="B357">
        <v>20</v>
      </c>
      <c r="C357" t="s">
        <v>221</v>
      </c>
      <c r="D357" t="s">
        <v>41</v>
      </c>
      <c r="E357">
        <v>7000</v>
      </c>
      <c r="F357" t="s">
        <v>40</v>
      </c>
      <c r="G357" t="s">
        <v>71</v>
      </c>
      <c r="H357" t="s">
        <v>43</v>
      </c>
      <c r="I357" t="s">
        <v>44</v>
      </c>
      <c r="J357" t="s">
        <v>110</v>
      </c>
      <c r="K357" t="s">
        <v>46</v>
      </c>
      <c r="L357" t="str">
        <f>VLOOKUP($K357,[1]Zipcodes_neighbourhood!$A$2:$C$27,2,FALSE)</f>
        <v>College creek</v>
      </c>
      <c r="M357">
        <f>VLOOKUP($K357,[1]Zipcodes_neighbourhood!$A$2:$C$27,3,FALSE)</f>
        <v>50014</v>
      </c>
      <c r="N357" t="s">
        <v>47</v>
      </c>
      <c r="O357" t="s">
        <v>48</v>
      </c>
      <c r="P357" t="s">
        <v>68</v>
      </c>
      <c r="Q357">
        <v>5</v>
      </c>
      <c r="R357">
        <v>1978</v>
      </c>
      <c r="S357">
        <v>2005</v>
      </c>
      <c r="T357" t="s">
        <v>50</v>
      </c>
      <c r="U357" t="s">
        <v>51</v>
      </c>
      <c r="V357" t="s">
        <v>52</v>
      </c>
      <c r="W357" t="s">
        <v>54</v>
      </c>
      <c r="X357" t="s">
        <v>70</v>
      </c>
      <c r="Y357" t="s">
        <v>55</v>
      </c>
      <c r="Z357" t="s">
        <v>57</v>
      </c>
      <c r="AA357">
        <v>864</v>
      </c>
      <c r="AB357" t="str">
        <f t="shared" si="20"/>
        <v>0-1000</v>
      </c>
      <c r="AC357" t="s">
        <v>59</v>
      </c>
      <c r="AD357" t="s">
        <v>60</v>
      </c>
      <c r="AE357">
        <v>864</v>
      </c>
      <c r="AF357">
        <f t="shared" si="21"/>
        <v>1</v>
      </c>
      <c r="AG357">
        <f t="shared" si="22"/>
        <v>2</v>
      </c>
      <c r="AH357">
        <v>3</v>
      </c>
      <c r="AI357">
        <v>1</v>
      </c>
      <c r="AJ357" t="s">
        <v>55</v>
      </c>
      <c r="AK357" t="str">
        <f t="shared" si="23"/>
        <v>1TA</v>
      </c>
      <c r="AL357">
        <v>6</v>
      </c>
      <c r="AM357">
        <v>0</v>
      </c>
      <c r="AN357" t="s">
        <v>41</v>
      </c>
      <c r="AO357" t="s">
        <v>61</v>
      </c>
      <c r="AP357" t="s">
        <v>58</v>
      </c>
      <c r="AQ357">
        <v>1</v>
      </c>
      <c r="AR357">
        <v>336</v>
      </c>
      <c r="AS357" t="s">
        <v>55</v>
      </c>
      <c r="AT357" t="s">
        <v>60</v>
      </c>
      <c r="AU357">
        <v>0</v>
      </c>
      <c r="AV357">
        <v>0</v>
      </c>
      <c r="AW357">
        <v>0</v>
      </c>
      <c r="AX357">
        <v>0</v>
      </c>
      <c r="AY357">
        <v>0</v>
      </c>
      <c r="AZ357" t="s">
        <v>108</v>
      </c>
      <c r="BA357">
        <v>7</v>
      </c>
      <c r="BB357">
        <v>2009</v>
      </c>
      <c r="BC357" t="s">
        <v>63</v>
      </c>
      <c r="BD357" t="s">
        <v>64</v>
      </c>
      <c r="BE357">
        <v>136500</v>
      </c>
    </row>
    <row r="358" spans="1:57" x14ac:dyDescent="0.3">
      <c r="A358">
        <v>997</v>
      </c>
      <c r="B358">
        <v>20</v>
      </c>
      <c r="C358" t="s">
        <v>221</v>
      </c>
      <c r="D358" t="s">
        <v>41</v>
      </c>
      <c r="E358">
        <v>10659</v>
      </c>
      <c r="F358" t="s">
        <v>40</v>
      </c>
      <c r="G358" t="s">
        <v>71</v>
      </c>
      <c r="H358" t="s">
        <v>43</v>
      </c>
      <c r="I358" t="s">
        <v>44</v>
      </c>
      <c r="J358" t="s">
        <v>45</v>
      </c>
      <c r="K358" t="s">
        <v>107</v>
      </c>
      <c r="L358" t="str">
        <f>VLOOKUP($K358,[1]Zipcodes_neighbourhood!$A$2:$C$27,2,FALSE)</f>
        <v>NorthAmes</v>
      </c>
      <c r="M358">
        <f>VLOOKUP($K358,[1]Zipcodes_neighbourhood!$A$2:$C$27,3,FALSE)</f>
        <v>50010</v>
      </c>
      <c r="N358" t="s">
        <v>47</v>
      </c>
      <c r="O358" t="s">
        <v>48</v>
      </c>
      <c r="P358" t="s">
        <v>68</v>
      </c>
      <c r="Q358">
        <v>5</v>
      </c>
      <c r="R358">
        <v>1961</v>
      </c>
      <c r="S358">
        <v>1961</v>
      </c>
      <c r="T358" t="s">
        <v>99</v>
      </c>
      <c r="U358" t="s">
        <v>51</v>
      </c>
      <c r="V358" t="s">
        <v>75</v>
      </c>
      <c r="W358" t="s">
        <v>55</v>
      </c>
      <c r="X358" t="s">
        <v>70</v>
      </c>
      <c r="Y358" t="s">
        <v>55</v>
      </c>
      <c r="Z358" t="s">
        <v>57</v>
      </c>
      <c r="AA358">
        <v>1050</v>
      </c>
      <c r="AB358" t="str">
        <f t="shared" si="20"/>
        <v>1001-2000</v>
      </c>
      <c r="AC358" t="s">
        <v>55</v>
      </c>
      <c r="AD358" t="s">
        <v>60</v>
      </c>
      <c r="AE358">
        <v>1050</v>
      </c>
      <c r="AF358">
        <f t="shared" si="21"/>
        <v>1</v>
      </c>
      <c r="AG358">
        <f t="shared" si="22"/>
        <v>2</v>
      </c>
      <c r="AH358">
        <v>3</v>
      </c>
      <c r="AI358">
        <v>1</v>
      </c>
      <c r="AJ358" t="s">
        <v>55</v>
      </c>
      <c r="AK358" t="str">
        <f t="shared" si="23"/>
        <v>1TA</v>
      </c>
      <c r="AL358">
        <v>6</v>
      </c>
      <c r="AM358">
        <v>0</v>
      </c>
      <c r="AN358" t="s">
        <v>41</v>
      </c>
      <c r="AO358" t="s">
        <v>61</v>
      </c>
      <c r="AP358" t="s">
        <v>58</v>
      </c>
      <c r="AQ358">
        <v>1</v>
      </c>
      <c r="AR358">
        <v>368</v>
      </c>
      <c r="AS358" t="s">
        <v>55</v>
      </c>
      <c r="AT358" t="s">
        <v>60</v>
      </c>
      <c r="AU358">
        <v>0</v>
      </c>
      <c r="AV358">
        <v>319</v>
      </c>
      <c r="AW358">
        <v>0</v>
      </c>
      <c r="AX358">
        <v>0</v>
      </c>
      <c r="AY358">
        <v>0</v>
      </c>
      <c r="AZ358" t="s">
        <v>41</v>
      </c>
      <c r="BA358">
        <v>1</v>
      </c>
      <c r="BB358">
        <v>2006</v>
      </c>
      <c r="BC358" t="s">
        <v>116</v>
      </c>
      <c r="BD358" t="s">
        <v>64</v>
      </c>
      <c r="BE358">
        <v>136500</v>
      </c>
    </row>
    <row r="359" spans="1:57" x14ac:dyDescent="0.3">
      <c r="A359">
        <v>358</v>
      </c>
      <c r="B359">
        <v>120</v>
      </c>
      <c r="C359" t="s">
        <v>222</v>
      </c>
      <c r="D359">
        <v>44</v>
      </c>
      <c r="E359">
        <v>4224</v>
      </c>
      <c r="F359" t="s">
        <v>40</v>
      </c>
      <c r="G359" t="s">
        <v>42</v>
      </c>
      <c r="H359" t="s">
        <v>43</v>
      </c>
      <c r="I359" t="s">
        <v>44</v>
      </c>
      <c r="J359" t="s">
        <v>45</v>
      </c>
      <c r="K359" t="s">
        <v>121</v>
      </c>
      <c r="L359" t="str">
        <f>VLOOKUP($K359,[1]Zipcodes_neighbourhood!$A$2:$C$27,2,FALSE)</f>
        <v>Meadow village</v>
      </c>
      <c r="M359">
        <f>VLOOKUP($K359,[1]Zipcodes_neighbourhood!$A$2:$C$27,3,FALSE)</f>
        <v>50125</v>
      </c>
      <c r="N359" t="s">
        <v>47</v>
      </c>
      <c r="O359" t="s">
        <v>122</v>
      </c>
      <c r="P359" t="s">
        <v>68</v>
      </c>
      <c r="Q359">
        <v>5</v>
      </c>
      <c r="R359">
        <v>1976</v>
      </c>
      <c r="S359">
        <v>1976</v>
      </c>
      <c r="T359" t="s">
        <v>50</v>
      </c>
      <c r="U359" t="s">
        <v>51</v>
      </c>
      <c r="V359" t="s">
        <v>123</v>
      </c>
      <c r="W359" t="s">
        <v>55</v>
      </c>
      <c r="X359" t="s">
        <v>56</v>
      </c>
      <c r="Y359" t="s">
        <v>54</v>
      </c>
      <c r="Z359" t="s">
        <v>57</v>
      </c>
      <c r="AA359">
        <v>1142</v>
      </c>
      <c r="AB359" t="str">
        <f t="shared" si="20"/>
        <v>1001-2000</v>
      </c>
      <c r="AC359" t="s">
        <v>55</v>
      </c>
      <c r="AD359" t="s">
        <v>60</v>
      </c>
      <c r="AE359">
        <v>1142</v>
      </c>
      <c r="AF359">
        <f t="shared" si="21"/>
        <v>1</v>
      </c>
      <c r="AG359">
        <f t="shared" si="22"/>
        <v>1.3</v>
      </c>
      <c r="AH359">
        <v>3</v>
      </c>
      <c r="AI359">
        <v>1</v>
      </c>
      <c r="AJ359" t="s">
        <v>55</v>
      </c>
      <c r="AK359" t="str">
        <f t="shared" si="23"/>
        <v>1TA</v>
      </c>
      <c r="AL359">
        <v>6</v>
      </c>
      <c r="AM359">
        <v>1</v>
      </c>
      <c r="AN359" t="s">
        <v>148</v>
      </c>
      <c r="AO359" t="s">
        <v>61</v>
      </c>
      <c r="AP359" t="s">
        <v>102</v>
      </c>
      <c r="AQ359">
        <v>2</v>
      </c>
      <c r="AR359">
        <v>528</v>
      </c>
      <c r="AS359" t="s">
        <v>55</v>
      </c>
      <c r="AT359" t="s">
        <v>60</v>
      </c>
      <c r="AU359">
        <v>536</v>
      </c>
      <c r="AV359">
        <v>90</v>
      </c>
      <c r="AW359">
        <v>0</v>
      </c>
      <c r="AX359">
        <v>0</v>
      </c>
      <c r="AY359">
        <v>0</v>
      </c>
      <c r="AZ359" t="s">
        <v>85</v>
      </c>
      <c r="BA359">
        <v>8</v>
      </c>
      <c r="BB359">
        <v>2007</v>
      </c>
      <c r="BC359" t="s">
        <v>63</v>
      </c>
      <c r="BD359" t="s">
        <v>64</v>
      </c>
      <c r="BE359">
        <v>134000</v>
      </c>
    </row>
    <row r="360" spans="1:57" x14ac:dyDescent="0.3">
      <c r="A360">
        <v>1093</v>
      </c>
      <c r="B360">
        <v>50</v>
      </c>
      <c r="C360" t="s">
        <v>221</v>
      </c>
      <c r="D360">
        <v>60</v>
      </c>
      <c r="E360">
        <v>8400</v>
      </c>
      <c r="F360" t="s">
        <v>40</v>
      </c>
      <c r="G360" t="s">
        <v>42</v>
      </c>
      <c r="H360" t="s">
        <v>118</v>
      </c>
      <c r="I360" t="s">
        <v>44</v>
      </c>
      <c r="J360" t="s">
        <v>45</v>
      </c>
      <c r="K360" t="s">
        <v>164</v>
      </c>
      <c r="L360" t="str">
        <f>VLOOKUP($K360,[1]Zipcodes_neighbourhood!$A$2:$C$27,2,FALSE)</f>
        <v>South&amp;West of Iowa State University</v>
      </c>
      <c r="M360">
        <f>VLOOKUP($K360,[1]Zipcodes_neighbourhood!$A$2:$C$27,3,FALSE)</f>
        <v>50011</v>
      </c>
      <c r="N360" t="s">
        <v>47</v>
      </c>
      <c r="O360" t="s">
        <v>48</v>
      </c>
      <c r="P360" t="s">
        <v>83</v>
      </c>
      <c r="Q360">
        <v>6</v>
      </c>
      <c r="R360">
        <v>1925</v>
      </c>
      <c r="S360">
        <v>1950</v>
      </c>
      <c r="T360" t="s">
        <v>50</v>
      </c>
      <c r="U360" t="s">
        <v>51</v>
      </c>
      <c r="V360" t="s">
        <v>69</v>
      </c>
      <c r="W360" t="s">
        <v>55</v>
      </c>
      <c r="X360" t="s">
        <v>56</v>
      </c>
      <c r="Y360" t="s">
        <v>55</v>
      </c>
      <c r="Z360" t="s">
        <v>57</v>
      </c>
      <c r="AA360">
        <v>1181</v>
      </c>
      <c r="AB360" t="str">
        <f t="shared" si="20"/>
        <v>1001-2000</v>
      </c>
      <c r="AC360" t="s">
        <v>94</v>
      </c>
      <c r="AD360" t="s">
        <v>60</v>
      </c>
      <c r="AE360">
        <v>1694</v>
      </c>
      <c r="AF360">
        <f t="shared" si="21"/>
        <v>0.3</v>
      </c>
      <c r="AG360">
        <f t="shared" si="22"/>
        <v>1</v>
      </c>
      <c r="AH360">
        <v>4</v>
      </c>
      <c r="AI360">
        <v>1</v>
      </c>
      <c r="AJ360" t="s">
        <v>55</v>
      </c>
      <c r="AK360" t="str">
        <f t="shared" si="23"/>
        <v>1TA</v>
      </c>
      <c r="AL360">
        <v>7</v>
      </c>
      <c r="AM360">
        <v>1</v>
      </c>
      <c r="AN360" t="s">
        <v>54</v>
      </c>
      <c r="AO360" t="s">
        <v>78</v>
      </c>
      <c r="AP360" t="s">
        <v>58</v>
      </c>
      <c r="AQ360">
        <v>2</v>
      </c>
      <c r="AR360">
        <v>576</v>
      </c>
      <c r="AS360" t="s">
        <v>55</v>
      </c>
      <c r="AT360" t="s">
        <v>60</v>
      </c>
      <c r="AU360">
        <v>342</v>
      </c>
      <c r="AV360">
        <v>0</v>
      </c>
      <c r="AW360">
        <v>128</v>
      </c>
      <c r="AX360">
        <v>0</v>
      </c>
      <c r="AY360">
        <v>0</v>
      </c>
      <c r="AZ360" t="s">
        <v>41</v>
      </c>
      <c r="BA360">
        <v>6</v>
      </c>
      <c r="BB360">
        <v>2008</v>
      </c>
      <c r="BC360" t="s">
        <v>63</v>
      </c>
      <c r="BD360" t="s">
        <v>64</v>
      </c>
      <c r="BE360">
        <v>136500</v>
      </c>
    </row>
    <row r="361" spans="1:57" x14ac:dyDescent="0.3">
      <c r="A361">
        <v>111</v>
      </c>
      <c r="B361">
        <v>50</v>
      </c>
      <c r="C361" t="s">
        <v>221</v>
      </c>
      <c r="D361">
        <v>75</v>
      </c>
      <c r="E361">
        <v>9525</v>
      </c>
      <c r="F361" t="s">
        <v>40</v>
      </c>
      <c r="G361" t="s">
        <v>42</v>
      </c>
      <c r="H361" t="s">
        <v>43</v>
      </c>
      <c r="I361" t="s">
        <v>44</v>
      </c>
      <c r="J361" t="s">
        <v>45</v>
      </c>
      <c r="K361" t="s">
        <v>126</v>
      </c>
      <c r="L361" t="str">
        <f>VLOOKUP($K361,[1]Zipcodes_neighbourhood!$A$2:$C$27,2,FALSE)</f>
        <v>Edwards</v>
      </c>
      <c r="M361">
        <f>VLOOKUP($K361,[1]Zipcodes_neighbourhood!$A$2:$C$27,3,FALSE)</f>
        <v>50014</v>
      </c>
      <c r="N361" t="s">
        <v>47</v>
      </c>
      <c r="O361" t="s">
        <v>48</v>
      </c>
      <c r="P361" t="s">
        <v>83</v>
      </c>
      <c r="Q361">
        <v>6</v>
      </c>
      <c r="R361">
        <v>1954</v>
      </c>
      <c r="S361">
        <v>1972</v>
      </c>
      <c r="T361" t="s">
        <v>50</v>
      </c>
      <c r="U361" t="s">
        <v>51</v>
      </c>
      <c r="V361" t="s">
        <v>75</v>
      </c>
      <c r="W361" t="s">
        <v>55</v>
      </c>
      <c r="X361" t="s">
        <v>70</v>
      </c>
      <c r="Y361" t="s">
        <v>55</v>
      </c>
      <c r="Z361" t="s">
        <v>57</v>
      </c>
      <c r="AA361">
        <v>994</v>
      </c>
      <c r="AB361" t="str">
        <f t="shared" si="20"/>
        <v>0-1000</v>
      </c>
      <c r="AC361" t="s">
        <v>54</v>
      </c>
      <c r="AD361" t="s">
        <v>60</v>
      </c>
      <c r="AE361">
        <v>1855</v>
      </c>
      <c r="AF361">
        <f t="shared" si="21"/>
        <v>1</v>
      </c>
      <c r="AG361">
        <f t="shared" si="22"/>
        <v>2.2999999999999998</v>
      </c>
      <c r="AH361">
        <v>4</v>
      </c>
      <c r="AI361">
        <v>1</v>
      </c>
      <c r="AJ361" t="s">
        <v>55</v>
      </c>
      <c r="AK361" t="str">
        <f t="shared" si="23"/>
        <v>1TA</v>
      </c>
      <c r="AL361">
        <v>7</v>
      </c>
      <c r="AM361">
        <v>0</v>
      </c>
      <c r="AN361" t="s">
        <v>41</v>
      </c>
      <c r="AO361" t="s">
        <v>61</v>
      </c>
      <c r="AP361" t="s">
        <v>58</v>
      </c>
      <c r="AQ361">
        <v>1</v>
      </c>
      <c r="AR361">
        <v>325</v>
      </c>
      <c r="AS361" t="s">
        <v>55</v>
      </c>
      <c r="AT361" t="s">
        <v>60</v>
      </c>
      <c r="AU361">
        <v>182</v>
      </c>
      <c r="AV361">
        <v>0</v>
      </c>
      <c r="AW361">
        <v>0</v>
      </c>
      <c r="AX361">
        <v>0</v>
      </c>
      <c r="AY361">
        <v>0</v>
      </c>
      <c r="AZ361" t="s">
        <v>41</v>
      </c>
      <c r="BA361">
        <v>10</v>
      </c>
      <c r="BB361">
        <v>2006</v>
      </c>
      <c r="BC361" t="s">
        <v>63</v>
      </c>
      <c r="BD361" t="s">
        <v>64</v>
      </c>
      <c r="BE361">
        <v>136900</v>
      </c>
    </row>
    <row r="362" spans="1:57" x14ac:dyDescent="0.3">
      <c r="A362">
        <v>1004</v>
      </c>
      <c r="B362">
        <v>90</v>
      </c>
      <c r="C362" t="s">
        <v>221</v>
      </c>
      <c r="D362" t="s">
        <v>41</v>
      </c>
      <c r="E362">
        <v>11500</v>
      </c>
      <c r="F362" t="s">
        <v>40</v>
      </c>
      <c r="G362" t="s">
        <v>71</v>
      </c>
      <c r="H362" t="s">
        <v>43</v>
      </c>
      <c r="I362" t="s">
        <v>44</v>
      </c>
      <c r="J362" t="s">
        <v>73</v>
      </c>
      <c r="K362" t="s">
        <v>89</v>
      </c>
      <c r="L362" t="str">
        <f>VLOOKUP($K362,[1]Zipcodes_neighbourhood!$A$2:$C$27,2,FALSE)</f>
        <v>Northwest Ames</v>
      </c>
      <c r="M362">
        <f>VLOOKUP($K362,[1]Zipcodes_neighbourhood!$A$2:$C$27,3,FALSE)</f>
        <v>50010</v>
      </c>
      <c r="N362" t="s">
        <v>67</v>
      </c>
      <c r="O362" t="s">
        <v>111</v>
      </c>
      <c r="P362" t="s">
        <v>68</v>
      </c>
      <c r="Q362">
        <v>5</v>
      </c>
      <c r="R362">
        <v>1976</v>
      </c>
      <c r="S362">
        <v>1976</v>
      </c>
      <c r="T362" t="s">
        <v>50</v>
      </c>
      <c r="U362" t="s">
        <v>51</v>
      </c>
      <c r="V362" t="s">
        <v>52</v>
      </c>
      <c r="W362" t="s">
        <v>55</v>
      </c>
      <c r="X362" t="s">
        <v>70</v>
      </c>
      <c r="Y362" t="s">
        <v>55</v>
      </c>
      <c r="Z362" t="s">
        <v>57</v>
      </c>
      <c r="AA362">
        <v>1680</v>
      </c>
      <c r="AB362" t="str">
        <f t="shared" si="20"/>
        <v>1001-2000</v>
      </c>
      <c r="AC362" t="s">
        <v>94</v>
      </c>
      <c r="AD362" t="s">
        <v>60</v>
      </c>
      <c r="AE362">
        <v>1680</v>
      </c>
      <c r="AF362">
        <f t="shared" si="21"/>
        <v>1</v>
      </c>
      <c r="AG362">
        <f t="shared" si="22"/>
        <v>1</v>
      </c>
      <c r="AH362">
        <v>4</v>
      </c>
      <c r="AI362">
        <v>2</v>
      </c>
      <c r="AJ362" t="s">
        <v>55</v>
      </c>
      <c r="AK362" t="str">
        <f t="shared" si="23"/>
        <v>2TA</v>
      </c>
      <c r="AL362">
        <v>8</v>
      </c>
      <c r="AM362">
        <v>0</v>
      </c>
      <c r="AN362" t="s">
        <v>41</v>
      </c>
      <c r="AO362" t="s">
        <v>78</v>
      </c>
      <c r="AP362" t="s">
        <v>58</v>
      </c>
      <c r="AQ362">
        <v>2</v>
      </c>
      <c r="AR362">
        <v>528</v>
      </c>
      <c r="AS362" t="s">
        <v>55</v>
      </c>
      <c r="AT362" t="s">
        <v>60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41</v>
      </c>
      <c r="BA362">
        <v>6</v>
      </c>
      <c r="BB362">
        <v>2007</v>
      </c>
      <c r="BC362" t="s">
        <v>63</v>
      </c>
      <c r="BD362" t="s">
        <v>64</v>
      </c>
      <c r="BE362">
        <v>136905</v>
      </c>
    </row>
    <row r="363" spans="1:57" x14ac:dyDescent="0.3">
      <c r="A363">
        <v>588</v>
      </c>
      <c r="B363">
        <v>85</v>
      </c>
      <c r="C363" t="s">
        <v>221</v>
      </c>
      <c r="D363">
        <v>74</v>
      </c>
      <c r="E363">
        <v>8740</v>
      </c>
      <c r="F363" t="s">
        <v>40</v>
      </c>
      <c r="G363" t="s">
        <v>71</v>
      </c>
      <c r="H363" t="s">
        <v>43</v>
      </c>
      <c r="I363" t="s">
        <v>44</v>
      </c>
      <c r="J363" t="s">
        <v>45</v>
      </c>
      <c r="K363" t="s">
        <v>98</v>
      </c>
      <c r="L363" t="str">
        <f>VLOOKUP($K363,[1]Zipcodes_neighbourhood!$A$2:$C$27,2,FALSE)</f>
        <v>Sawyer</v>
      </c>
      <c r="M363">
        <f>VLOOKUP($K363,[1]Zipcodes_neighbourhood!$A$2:$C$27,3,FALSE)</f>
        <v>52627</v>
      </c>
      <c r="N363" t="s">
        <v>47</v>
      </c>
      <c r="O363" t="s">
        <v>48</v>
      </c>
      <c r="P363" t="s">
        <v>131</v>
      </c>
      <c r="Q363">
        <v>5</v>
      </c>
      <c r="R363">
        <v>1982</v>
      </c>
      <c r="S363">
        <v>1982</v>
      </c>
      <c r="T363" t="s">
        <v>99</v>
      </c>
      <c r="U363" t="s">
        <v>51</v>
      </c>
      <c r="V363" t="s">
        <v>91</v>
      </c>
      <c r="W363" t="s">
        <v>55</v>
      </c>
      <c r="X363" t="s">
        <v>70</v>
      </c>
      <c r="Y363" t="s">
        <v>55</v>
      </c>
      <c r="Z363" t="s">
        <v>81</v>
      </c>
      <c r="AA363">
        <v>840</v>
      </c>
      <c r="AB363" t="str">
        <f t="shared" si="20"/>
        <v>0-1000</v>
      </c>
      <c r="AC363" t="s">
        <v>55</v>
      </c>
      <c r="AD363" t="s">
        <v>60</v>
      </c>
      <c r="AE363">
        <v>860</v>
      </c>
      <c r="AF363">
        <f t="shared" si="21"/>
        <v>1</v>
      </c>
      <c r="AG363">
        <f t="shared" si="22"/>
        <v>1</v>
      </c>
      <c r="AH363">
        <v>2</v>
      </c>
      <c r="AI363">
        <v>1</v>
      </c>
      <c r="AJ363" t="s">
        <v>55</v>
      </c>
      <c r="AK363" t="str">
        <f t="shared" si="23"/>
        <v>1TA</v>
      </c>
      <c r="AL363">
        <v>4</v>
      </c>
      <c r="AM363">
        <v>0</v>
      </c>
      <c r="AN363" t="s">
        <v>41</v>
      </c>
      <c r="AO363" t="s">
        <v>78</v>
      </c>
      <c r="AP363" t="s">
        <v>58</v>
      </c>
      <c r="AQ363">
        <v>2</v>
      </c>
      <c r="AR363">
        <v>528</v>
      </c>
      <c r="AS363" t="s">
        <v>55</v>
      </c>
      <c r="AT363" t="s">
        <v>60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41</v>
      </c>
      <c r="BA363">
        <v>7</v>
      </c>
      <c r="BB363">
        <v>2009</v>
      </c>
      <c r="BC363" t="s">
        <v>63</v>
      </c>
      <c r="BD363" t="s">
        <v>64</v>
      </c>
      <c r="BE363">
        <v>137000</v>
      </c>
    </row>
    <row r="364" spans="1:57" x14ac:dyDescent="0.3">
      <c r="A364">
        <v>817</v>
      </c>
      <c r="B364">
        <v>20</v>
      </c>
      <c r="C364" t="s">
        <v>221</v>
      </c>
      <c r="D364" t="s">
        <v>41</v>
      </c>
      <c r="E364">
        <v>11425</v>
      </c>
      <c r="F364" t="s">
        <v>40</v>
      </c>
      <c r="G364" t="s">
        <v>71</v>
      </c>
      <c r="H364" t="s">
        <v>43</v>
      </c>
      <c r="I364" t="s">
        <v>44</v>
      </c>
      <c r="J364" t="s">
        <v>73</v>
      </c>
      <c r="K364" t="s">
        <v>107</v>
      </c>
      <c r="L364" t="str">
        <f>VLOOKUP($K364,[1]Zipcodes_neighbourhood!$A$2:$C$27,2,FALSE)</f>
        <v>NorthAmes</v>
      </c>
      <c r="M364">
        <f>VLOOKUP($K364,[1]Zipcodes_neighbourhood!$A$2:$C$27,3,FALSE)</f>
        <v>50010</v>
      </c>
      <c r="N364" t="s">
        <v>47</v>
      </c>
      <c r="O364" t="s">
        <v>48</v>
      </c>
      <c r="P364" t="s">
        <v>68</v>
      </c>
      <c r="Q364">
        <v>5</v>
      </c>
      <c r="R364">
        <v>1954</v>
      </c>
      <c r="S364">
        <v>1954</v>
      </c>
      <c r="T364" t="s">
        <v>50</v>
      </c>
      <c r="U364" t="s">
        <v>51</v>
      </c>
      <c r="V364" t="s">
        <v>53</v>
      </c>
      <c r="W364" t="s">
        <v>55</v>
      </c>
      <c r="X364" t="s">
        <v>70</v>
      </c>
      <c r="Y364" t="s">
        <v>55</v>
      </c>
      <c r="Z364" t="s">
        <v>57</v>
      </c>
      <c r="AA364">
        <v>1008</v>
      </c>
      <c r="AB364" t="str">
        <f t="shared" si="20"/>
        <v>1001-2000</v>
      </c>
      <c r="AC364" t="s">
        <v>54</v>
      </c>
      <c r="AD364" t="s">
        <v>60</v>
      </c>
      <c r="AE364">
        <v>1008</v>
      </c>
      <c r="AF364">
        <f t="shared" si="21"/>
        <v>0</v>
      </c>
      <c r="AG364">
        <f t="shared" si="22"/>
        <v>3</v>
      </c>
      <c r="AH364">
        <v>2</v>
      </c>
      <c r="AI364">
        <v>1</v>
      </c>
      <c r="AJ364" t="s">
        <v>55</v>
      </c>
      <c r="AK364" t="str">
        <f t="shared" si="23"/>
        <v>1TA</v>
      </c>
      <c r="AL364">
        <v>4</v>
      </c>
      <c r="AM364">
        <v>1</v>
      </c>
      <c r="AN364" t="s">
        <v>54</v>
      </c>
      <c r="AO364" t="s">
        <v>61</v>
      </c>
      <c r="AP364" t="s">
        <v>62</v>
      </c>
      <c r="AQ364">
        <v>1</v>
      </c>
      <c r="AR364">
        <v>275</v>
      </c>
      <c r="AS364" t="s">
        <v>55</v>
      </c>
      <c r="AT364" t="s">
        <v>60</v>
      </c>
      <c r="AU364">
        <v>0</v>
      </c>
      <c r="AV364">
        <v>0</v>
      </c>
      <c r="AW364">
        <v>120</v>
      </c>
      <c r="AX364">
        <v>0</v>
      </c>
      <c r="AY364">
        <v>0</v>
      </c>
      <c r="AZ364" t="s">
        <v>41</v>
      </c>
      <c r="BA364">
        <v>7</v>
      </c>
      <c r="BB364">
        <v>2006</v>
      </c>
      <c r="BC364" t="s">
        <v>63</v>
      </c>
      <c r="BD364" t="s">
        <v>64</v>
      </c>
      <c r="BE364">
        <v>137000</v>
      </c>
    </row>
    <row r="365" spans="1:57" x14ac:dyDescent="0.3">
      <c r="A365">
        <v>364</v>
      </c>
      <c r="B365">
        <v>160</v>
      </c>
      <c r="C365" t="s">
        <v>222</v>
      </c>
      <c r="D365">
        <v>21</v>
      </c>
      <c r="E365">
        <v>1680</v>
      </c>
      <c r="F365" t="s">
        <v>40</v>
      </c>
      <c r="G365" t="s">
        <v>42</v>
      </c>
      <c r="H365" t="s">
        <v>43</v>
      </c>
      <c r="I365" t="s">
        <v>44</v>
      </c>
      <c r="J365" t="s">
        <v>45</v>
      </c>
      <c r="K365" t="s">
        <v>160</v>
      </c>
      <c r="L365" t="str">
        <f>VLOOKUP($K365,[1]Zipcodes_neighbourhood!$A$2:$C$27,2,FALSE)</f>
        <v>Briardale</v>
      </c>
      <c r="M365">
        <f>VLOOKUP($K365,[1]Zipcodes_neighbourhood!$A$2:$C$27,3,FALSE)</f>
        <v>50010</v>
      </c>
      <c r="N365" t="s">
        <v>47</v>
      </c>
      <c r="O365" t="s">
        <v>136</v>
      </c>
      <c r="P365" t="s">
        <v>49</v>
      </c>
      <c r="Q365">
        <v>6</v>
      </c>
      <c r="R365">
        <v>1972</v>
      </c>
      <c r="S365">
        <v>2007</v>
      </c>
      <c r="T365" t="s">
        <v>50</v>
      </c>
      <c r="U365" t="s">
        <v>51</v>
      </c>
      <c r="V365" t="s">
        <v>91</v>
      </c>
      <c r="W365" t="s">
        <v>55</v>
      </c>
      <c r="X365" t="s">
        <v>70</v>
      </c>
      <c r="Y365" t="s">
        <v>55</v>
      </c>
      <c r="Z365" t="s">
        <v>57</v>
      </c>
      <c r="AA365">
        <v>483</v>
      </c>
      <c r="AB365" t="str">
        <f t="shared" si="20"/>
        <v>0-1000</v>
      </c>
      <c r="AC365" t="s">
        <v>54</v>
      </c>
      <c r="AD365" t="s">
        <v>60</v>
      </c>
      <c r="AE365">
        <v>987</v>
      </c>
      <c r="AF365">
        <f t="shared" si="21"/>
        <v>0</v>
      </c>
      <c r="AG365">
        <f t="shared" si="22"/>
        <v>1.3</v>
      </c>
      <c r="AH365">
        <v>2</v>
      </c>
      <c r="AI365">
        <v>1</v>
      </c>
      <c r="AJ365" t="s">
        <v>54</v>
      </c>
      <c r="AK365" t="str">
        <f t="shared" si="23"/>
        <v>1Gd</v>
      </c>
      <c r="AL365">
        <v>5</v>
      </c>
      <c r="AM365">
        <v>0</v>
      </c>
      <c r="AN365" t="s">
        <v>41</v>
      </c>
      <c r="AO365" t="s">
        <v>78</v>
      </c>
      <c r="AP365" t="s">
        <v>58</v>
      </c>
      <c r="AQ365">
        <v>1</v>
      </c>
      <c r="AR365">
        <v>264</v>
      </c>
      <c r="AS365" t="s">
        <v>55</v>
      </c>
      <c r="AT365" t="s">
        <v>60</v>
      </c>
      <c r="AU365">
        <v>250</v>
      </c>
      <c r="AV365">
        <v>0</v>
      </c>
      <c r="AW365">
        <v>0</v>
      </c>
      <c r="AX365">
        <v>0</v>
      </c>
      <c r="AY365">
        <v>0</v>
      </c>
      <c r="AZ365" t="s">
        <v>41</v>
      </c>
      <c r="BA365">
        <v>5</v>
      </c>
      <c r="BB365">
        <v>2009</v>
      </c>
      <c r="BC365" t="s">
        <v>63</v>
      </c>
      <c r="BD365" t="s">
        <v>64</v>
      </c>
      <c r="BE365">
        <v>118000</v>
      </c>
    </row>
    <row r="366" spans="1:57" x14ac:dyDescent="0.3">
      <c r="A366">
        <v>1273</v>
      </c>
      <c r="B366">
        <v>20</v>
      </c>
      <c r="C366" t="s">
        <v>221</v>
      </c>
      <c r="D366" t="s">
        <v>41</v>
      </c>
      <c r="E366">
        <v>13526</v>
      </c>
      <c r="F366" t="s">
        <v>40</v>
      </c>
      <c r="G366" t="s">
        <v>71</v>
      </c>
      <c r="H366" t="s">
        <v>43</v>
      </c>
      <c r="I366" t="s">
        <v>44</v>
      </c>
      <c r="J366" t="s">
        <v>110</v>
      </c>
      <c r="K366" t="s">
        <v>98</v>
      </c>
      <c r="L366" t="str">
        <f>VLOOKUP($K366,[1]Zipcodes_neighbourhood!$A$2:$C$27,2,FALSE)</f>
        <v>Sawyer</v>
      </c>
      <c r="M366">
        <f>VLOOKUP($K366,[1]Zipcodes_neighbourhood!$A$2:$C$27,3,FALSE)</f>
        <v>52627</v>
      </c>
      <c r="N366" t="s">
        <v>47</v>
      </c>
      <c r="O366" t="s">
        <v>48</v>
      </c>
      <c r="P366" t="s">
        <v>68</v>
      </c>
      <c r="Q366">
        <v>5</v>
      </c>
      <c r="R366">
        <v>1965</v>
      </c>
      <c r="S366">
        <v>1965</v>
      </c>
      <c r="T366" t="s">
        <v>99</v>
      </c>
      <c r="U366" t="s">
        <v>51</v>
      </c>
      <c r="V366" t="s">
        <v>106</v>
      </c>
      <c r="W366" t="s">
        <v>55</v>
      </c>
      <c r="X366" t="s">
        <v>70</v>
      </c>
      <c r="Y366" t="s">
        <v>55</v>
      </c>
      <c r="Z366" t="s">
        <v>57</v>
      </c>
      <c r="AA366">
        <v>935</v>
      </c>
      <c r="AB366" t="str">
        <f t="shared" si="20"/>
        <v>0-1000</v>
      </c>
      <c r="AC366" t="s">
        <v>55</v>
      </c>
      <c r="AD366" t="s">
        <v>60</v>
      </c>
      <c r="AE366">
        <v>935</v>
      </c>
      <c r="AF366">
        <f t="shared" si="21"/>
        <v>1</v>
      </c>
      <c r="AG366">
        <f t="shared" si="22"/>
        <v>2.2999999999999998</v>
      </c>
      <c r="AH366">
        <v>3</v>
      </c>
      <c r="AI366">
        <v>1</v>
      </c>
      <c r="AJ366" t="s">
        <v>55</v>
      </c>
      <c r="AK366" t="str">
        <f t="shared" si="23"/>
        <v>1TA</v>
      </c>
      <c r="AL366">
        <v>5</v>
      </c>
      <c r="AM366">
        <v>0</v>
      </c>
      <c r="AN366" t="s">
        <v>41</v>
      </c>
      <c r="AO366" t="s">
        <v>61</v>
      </c>
      <c r="AP366" t="s">
        <v>58</v>
      </c>
      <c r="AQ366">
        <v>1</v>
      </c>
      <c r="AR366">
        <v>288</v>
      </c>
      <c r="AS366" t="s">
        <v>55</v>
      </c>
      <c r="AT366" t="s">
        <v>60</v>
      </c>
      <c r="AU366">
        <v>180</v>
      </c>
      <c r="AV366">
        <v>0</v>
      </c>
      <c r="AW366">
        <v>0</v>
      </c>
      <c r="AX366">
        <v>0</v>
      </c>
      <c r="AY366">
        <v>0</v>
      </c>
      <c r="AZ366" t="s">
        <v>85</v>
      </c>
      <c r="BA366">
        <v>11</v>
      </c>
      <c r="BB366">
        <v>2006</v>
      </c>
      <c r="BC366" t="s">
        <v>63</v>
      </c>
      <c r="BD366" t="s">
        <v>64</v>
      </c>
      <c r="BE366">
        <v>137000</v>
      </c>
    </row>
    <row r="367" spans="1:57" x14ac:dyDescent="0.3">
      <c r="A367">
        <v>366</v>
      </c>
      <c r="B367">
        <v>70</v>
      </c>
      <c r="C367" t="s">
        <v>222</v>
      </c>
      <c r="D367">
        <v>59</v>
      </c>
      <c r="E367">
        <v>10690</v>
      </c>
      <c r="F367" t="s">
        <v>40</v>
      </c>
      <c r="G367" t="s">
        <v>42</v>
      </c>
      <c r="H367" t="s">
        <v>43</v>
      </c>
      <c r="I367" t="s">
        <v>44</v>
      </c>
      <c r="J367" t="s">
        <v>45</v>
      </c>
      <c r="K367" t="s">
        <v>119</v>
      </c>
      <c r="L367" t="str">
        <f>VLOOKUP($K367,[1]Zipcodes_neighbourhood!$A$2:$C$27,2,FALSE)</f>
        <v>Iowa DOT and rail road</v>
      </c>
      <c r="M367">
        <f>VLOOKUP($K367,[1]Zipcodes_neighbourhood!$A$2:$C$27,3,FALSE)</f>
        <v>50313</v>
      </c>
      <c r="N367" t="s">
        <v>47</v>
      </c>
      <c r="O367" t="s">
        <v>48</v>
      </c>
      <c r="P367" t="s">
        <v>49</v>
      </c>
      <c r="Q367">
        <v>5</v>
      </c>
      <c r="R367">
        <v>1920</v>
      </c>
      <c r="S367">
        <v>1997</v>
      </c>
      <c r="T367" t="s">
        <v>99</v>
      </c>
      <c r="U367" t="s">
        <v>51</v>
      </c>
      <c r="V367" t="s">
        <v>52</v>
      </c>
      <c r="W367" t="s">
        <v>55</v>
      </c>
      <c r="X367" t="s">
        <v>70</v>
      </c>
      <c r="Y367" t="s">
        <v>55</v>
      </c>
      <c r="Z367" t="s">
        <v>57</v>
      </c>
      <c r="AA367">
        <v>672</v>
      </c>
      <c r="AB367" t="str">
        <f t="shared" si="20"/>
        <v>0-1000</v>
      </c>
      <c r="AC367" t="s">
        <v>54</v>
      </c>
      <c r="AD367" t="s">
        <v>60</v>
      </c>
      <c r="AE367">
        <v>1344</v>
      </c>
      <c r="AF367">
        <f t="shared" si="21"/>
        <v>0</v>
      </c>
      <c r="AG367">
        <f t="shared" si="22"/>
        <v>1</v>
      </c>
      <c r="AH367">
        <v>3</v>
      </c>
      <c r="AI367">
        <v>1</v>
      </c>
      <c r="AJ367" t="s">
        <v>55</v>
      </c>
      <c r="AK367" t="str">
        <f t="shared" si="23"/>
        <v>1TA</v>
      </c>
      <c r="AL367">
        <v>6</v>
      </c>
      <c r="AM367">
        <v>0</v>
      </c>
      <c r="AN367" t="s">
        <v>41</v>
      </c>
      <c r="AO367" t="s">
        <v>78</v>
      </c>
      <c r="AP367" t="s">
        <v>58</v>
      </c>
      <c r="AQ367">
        <v>1</v>
      </c>
      <c r="AR367">
        <v>468</v>
      </c>
      <c r="AS367" t="s">
        <v>55</v>
      </c>
      <c r="AT367" t="s">
        <v>60</v>
      </c>
      <c r="AU367">
        <v>0</v>
      </c>
      <c r="AV367">
        <v>128</v>
      </c>
      <c r="AW367">
        <v>218</v>
      </c>
      <c r="AX367">
        <v>0</v>
      </c>
      <c r="AY367">
        <v>0</v>
      </c>
      <c r="AZ367" t="s">
        <v>41</v>
      </c>
      <c r="BA367">
        <v>7</v>
      </c>
      <c r="BB367">
        <v>2009</v>
      </c>
      <c r="BC367" t="s">
        <v>63</v>
      </c>
      <c r="BD367" t="s">
        <v>64</v>
      </c>
      <c r="BE367">
        <v>147000</v>
      </c>
    </row>
    <row r="368" spans="1:57" x14ac:dyDescent="0.3">
      <c r="A368">
        <v>1276</v>
      </c>
      <c r="B368">
        <v>90</v>
      </c>
      <c r="C368" t="s">
        <v>221</v>
      </c>
      <c r="D368">
        <v>95</v>
      </c>
      <c r="E368">
        <v>11345</v>
      </c>
      <c r="F368" t="s">
        <v>40</v>
      </c>
      <c r="G368" t="s">
        <v>42</v>
      </c>
      <c r="H368" t="s">
        <v>43</v>
      </c>
      <c r="I368" t="s">
        <v>44</v>
      </c>
      <c r="J368" t="s">
        <v>73</v>
      </c>
      <c r="K368" t="s">
        <v>107</v>
      </c>
      <c r="L368" t="str">
        <f>VLOOKUP($K368,[1]Zipcodes_neighbourhood!$A$2:$C$27,2,FALSE)</f>
        <v>NorthAmes</v>
      </c>
      <c r="M368">
        <f>VLOOKUP($K368,[1]Zipcodes_neighbourhood!$A$2:$C$27,3,FALSE)</f>
        <v>50010</v>
      </c>
      <c r="N368" t="s">
        <v>67</v>
      </c>
      <c r="O368" t="s">
        <v>111</v>
      </c>
      <c r="P368" t="s">
        <v>49</v>
      </c>
      <c r="Q368">
        <v>5</v>
      </c>
      <c r="R368">
        <v>1948</v>
      </c>
      <c r="S368">
        <v>1950</v>
      </c>
      <c r="T368" t="s">
        <v>50</v>
      </c>
      <c r="U368" t="s">
        <v>176</v>
      </c>
      <c r="V368" t="s">
        <v>127</v>
      </c>
      <c r="W368" t="s">
        <v>55</v>
      </c>
      <c r="X368" t="s">
        <v>70</v>
      </c>
      <c r="Y368" t="s">
        <v>55</v>
      </c>
      <c r="Z368" t="s">
        <v>57</v>
      </c>
      <c r="AA368">
        <v>928</v>
      </c>
      <c r="AB368" t="str">
        <f t="shared" si="20"/>
        <v>0-1000</v>
      </c>
      <c r="AC368" t="s">
        <v>54</v>
      </c>
      <c r="AD368" t="s">
        <v>60</v>
      </c>
      <c r="AE368">
        <v>1920</v>
      </c>
      <c r="AF368">
        <f t="shared" si="21"/>
        <v>1</v>
      </c>
      <c r="AG368">
        <f t="shared" si="22"/>
        <v>1.3</v>
      </c>
      <c r="AH368">
        <v>4</v>
      </c>
      <c r="AI368">
        <v>2</v>
      </c>
      <c r="AJ368" t="s">
        <v>55</v>
      </c>
      <c r="AK368" t="str">
        <f t="shared" si="23"/>
        <v>2TA</v>
      </c>
      <c r="AL368">
        <v>10</v>
      </c>
      <c r="AM368">
        <v>0</v>
      </c>
      <c r="AN368" t="s">
        <v>41</v>
      </c>
      <c r="AO368" t="s">
        <v>78</v>
      </c>
      <c r="AP368" t="s">
        <v>58</v>
      </c>
      <c r="AQ368">
        <v>2</v>
      </c>
      <c r="AR368">
        <v>400</v>
      </c>
      <c r="AS368" t="s">
        <v>55</v>
      </c>
      <c r="AT368" t="s">
        <v>60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41</v>
      </c>
      <c r="BA368">
        <v>7</v>
      </c>
      <c r="BB368">
        <v>2007</v>
      </c>
      <c r="BC368" t="s">
        <v>63</v>
      </c>
      <c r="BD368" t="s">
        <v>64</v>
      </c>
      <c r="BE368">
        <v>137000</v>
      </c>
    </row>
    <row r="369" spans="1:57" x14ac:dyDescent="0.3">
      <c r="A369">
        <v>1400</v>
      </c>
      <c r="B369">
        <v>50</v>
      </c>
      <c r="C369" t="s">
        <v>221</v>
      </c>
      <c r="D369">
        <v>51</v>
      </c>
      <c r="E369">
        <v>6171</v>
      </c>
      <c r="F369" t="s">
        <v>40</v>
      </c>
      <c r="G369" t="s">
        <v>42</v>
      </c>
      <c r="H369" t="s">
        <v>43</v>
      </c>
      <c r="I369" t="s">
        <v>44</v>
      </c>
      <c r="J369" t="s">
        <v>45</v>
      </c>
      <c r="K369" t="s">
        <v>164</v>
      </c>
      <c r="L369" t="str">
        <f>VLOOKUP($K369,[1]Zipcodes_neighbourhood!$A$2:$C$27,2,FALSE)</f>
        <v>South&amp;West of Iowa State University</v>
      </c>
      <c r="M369">
        <f>VLOOKUP($K369,[1]Zipcodes_neighbourhood!$A$2:$C$27,3,FALSE)</f>
        <v>50011</v>
      </c>
      <c r="N369" t="s">
        <v>47</v>
      </c>
      <c r="O369" t="s">
        <v>48</v>
      </c>
      <c r="P369" t="s">
        <v>83</v>
      </c>
      <c r="Q369">
        <v>6</v>
      </c>
      <c r="R369">
        <v>1925</v>
      </c>
      <c r="S369">
        <v>1990</v>
      </c>
      <c r="T369" t="s">
        <v>50</v>
      </c>
      <c r="U369" t="s">
        <v>51</v>
      </c>
      <c r="V369" t="s">
        <v>76</v>
      </c>
      <c r="W369" t="s">
        <v>55</v>
      </c>
      <c r="X369" t="s">
        <v>77</v>
      </c>
      <c r="Y369" t="s">
        <v>55</v>
      </c>
      <c r="Z369" t="s">
        <v>57</v>
      </c>
      <c r="AA369">
        <v>976</v>
      </c>
      <c r="AB369" t="str">
        <f t="shared" si="20"/>
        <v>0-1000</v>
      </c>
      <c r="AC369" t="s">
        <v>59</v>
      </c>
      <c r="AD369" t="s">
        <v>60</v>
      </c>
      <c r="AE369">
        <v>1608</v>
      </c>
      <c r="AF369">
        <f t="shared" si="21"/>
        <v>0.3</v>
      </c>
      <c r="AG369">
        <f t="shared" si="22"/>
        <v>1</v>
      </c>
      <c r="AH369">
        <v>3</v>
      </c>
      <c r="AI369">
        <v>1</v>
      </c>
      <c r="AJ369" t="s">
        <v>54</v>
      </c>
      <c r="AK369" t="str">
        <f t="shared" si="23"/>
        <v>1Gd</v>
      </c>
      <c r="AL369">
        <v>7</v>
      </c>
      <c r="AM369">
        <v>1</v>
      </c>
      <c r="AN369" t="s">
        <v>54</v>
      </c>
      <c r="AO369" t="s">
        <v>78</v>
      </c>
      <c r="AP369" t="s">
        <v>58</v>
      </c>
      <c r="AQ369">
        <v>1</v>
      </c>
      <c r="AR369">
        <v>216</v>
      </c>
      <c r="AS369" t="s">
        <v>94</v>
      </c>
      <c r="AT369" t="s">
        <v>60</v>
      </c>
      <c r="AU369">
        <v>147</v>
      </c>
      <c r="AV369">
        <v>16</v>
      </c>
      <c r="AW369">
        <v>0</v>
      </c>
      <c r="AX369">
        <v>0</v>
      </c>
      <c r="AY369">
        <v>0</v>
      </c>
      <c r="AZ369" t="s">
        <v>85</v>
      </c>
      <c r="BA369">
        <v>10</v>
      </c>
      <c r="BB369">
        <v>2009</v>
      </c>
      <c r="BC369" t="s">
        <v>63</v>
      </c>
      <c r="BD369" t="s">
        <v>64</v>
      </c>
      <c r="BE369">
        <v>137450</v>
      </c>
    </row>
    <row r="370" spans="1:57" x14ac:dyDescent="0.3">
      <c r="A370">
        <v>616</v>
      </c>
      <c r="B370">
        <v>85</v>
      </c>
      <c r="C370" t="s">
        <v>221</v>
      </c>
      <c r="D370">
        <v>80</v>
      </c>
      <c r="E370">
        <v>8800</v>
      </c>
      <c r="F370" t="s">
        <v>40</v>
      </c>
      <c r="G370" t="s">
        <v>42</v>
      </c>
      <c r="H370" t="s">
        <v>43</v>
      </c>
      <c r="I370" t="s">
        <v>44</v>
      </c>
      <c r="J370" t="s">
        <v>45</v>
      </c>
      <c r="K370" t="s">
        <v>107</v>
      </c>
      <c r="L370" t="str">
        <f>VLOOKUP($K370,[1]Zipcodes_neighbourhood!$A$2:$C$27,2,FALSE)</f>
        <v>NorthAmes</v>
      </c>
      <c r="M370">
        <f>VLOOKUP($K370,[1]Zipcodes_neighbourhood!$A$2:$C$27,3,FALSE)</f>
        <v>50010</v>
      </c>
      <c r="N370" t="s">
        <v>67</v>
      </c>
      <c r="O370" t="s">
        <v>48</v>
      </c>
      <c r="P370" t="s">
        <v>131</v>
      </c>
      <c r="Q370">
        <v>6</v>
      </c>
      <c r="R370">
        <v>1963</v>
      </c>
      <c r="S370">
        <v>1963</v>
      </c>
      <c r="T370" t="s">
        <v>50</v>
      </c>
      <c r="U370" t="s">
        <v>51</v>
      </c>
      <c r="V370" t="s">
        <v>69</v>
      </c>
      <c r="W370" t="s">
        <v>55</v>
      </c>
      <c r="X370" t="s">
        <v>56</v>
      </c>
      <c r="Y370" t="s">
        <v>55</v>
      </c>
      <c r="Z370" t="s">
        <v>54</v>
      </c>
      <c r="AA370">
        <v>936</v>
      </c>
      <c r="AB370" t="str">
        <f t="shared" si="20"/>
        <v>0-1000</v>
      </c>
      <c r="AC370" t="s">
        <v>59</v>
      </c>
      <c r="AD370" t="s">
        <v>60</v>
      </c>
      <c r="AE370">
        <v>1054</v>
      </c>
      <c r="AF370">
        <f t="shared" si="21"/>
        <v>0</v>
      </c>
      <c r="AG370">
        <f t="shared" si="22"/>
        <v>1</v>
      </c>
      <c r="AH370">
        <v>3</v>
      </c>
      <c r="AI370">
        <v>1</v>
      </c>
      <c r="AJ370" t="s">
        <v>54</v>
      </c>
      <c r="AK370" t="str">
        <f t="shared" si="23"/>
        <v>1Gd</v>
      </c>
      <c r="AL370">
        <v>6</v>
      </c>
      <c r="AM370">
        <v>0</v>
      </c>
      <c r="AN370" t="s">
        <v>41</v>
      </c>
      <c r="AO370" t="s">
        <v>61</v>
      </c>
      <c r="AP370" t="s">
        <v>62</v>
      </c>
      <c r="AQ370">
        <v>2</v>
      </c>
      <c r="AR370">
        <v>480</v>
      </c>
      <c r="AS370" t="s">
        <v>55</v>
      </c>
      <c r="AT370" t="s">
        <v>60</v>
      </c>
      <c r="AU370">
        <v>120</v>
      </c>
      <c r="AV370">
        <v>0</v>
      </c>
      <c r="AW370">
        <v>0</v>
      </c>
      <c r="AX370">
        <v>0</v>
      </c>
      <c r="AY370">
        <v>0</v>
      </c>
      <c r="AZ370" t="s">
        <v>85</v>
      </c>
      <c r="BA370">
        <v>5</v>
      </c>
      <c r="BB370">
        <v>2010</v>
      </c>
      <c r="BC370" t="s">
        <v>63</v>
      </c>
      <c r="BD370" t="s">
        <v>79</v>
      </c>
      <c r="BE370">
        <v>137500</v>
      </c>
    </row>
    <row r="371" spans="1:57" x14ac:dyDescent="0.3">
      <c r="A371">
        <v>664</v>
      </c>
      <c r="B371">
        <v>85</v>
      </c>
      <c r="C371" t="s">
        <v>221</v>
      </c>
      <c r="D371">
        <v>90</v>
      </c>
      <c r="E371">
        <v>10012</v>
      </c>
      <c r="F371" t="s">
        <v>40</v>
      </c>
      <c r="G371" t="s">
        <v>42</v>
      </c>
      <c r="H371" t="s">
        <v>43</v>
      </c>
      <c r="I371" t="s">
        <v>44</v>
      </c>
      <c r="J371" t="s">
        <v>45</v>
      </c>
      <c r="K371" t="s">
        <v>126</v>
      </c>
      <c r="L371" t="str">
        <f>VLOOKUP($K371,[1]Zipcodes_neighbourhood!$A$2:$C$27,2,FALSE)</f>
        <v>Edwards</v>
      </c>
      <c r="M371">
        <f>VLOOKUP($K371,[1]Zipcodes_neighbourhood!$A$2:$C$27,3,FALSE)</f>
        <v>50014</v>
      </c>
      <c r="N371" t="s">
        <v>47</v>
      </c>
      <c r="O371" t="s">
        <v>48</v>
      </c>
      <c r="P371" t="s">
        <v>131</v>
      </c>
      <c r="Q371">
        <v>4</v>
      </c>
      <c r="R371">
        <v>1972</v>
      </c>
      <c r="S371">
        <v>1972</v>
      </c>
      <c r="T371" t="s">
        <v>50</v>
      </c>
      <c r="U371" t="s">
        <v>51</v>
      </c>
      <c r="V371" t="s">
        <v>106</v>
      </c>
      <c r="W371" t="s">
        <v>55</v>
      </c>
      <c r="X371" t="s">
        <v>70</v>
      </c>
      <c r="Y371" t="s">
        <v>54</v>
      </c>
      <c r="Z371" t="s">
        <v>81</v>
      </c>
      <c r="AA371">
        <v>1138</v>
      </c>
      <c r="AB371" t="str">
        <f t="shared" si="20"/>
        <v>1001-2000</v>
      </c>
      <c r="AC371" t="s">
        <v>55</v>
      </c>
      <c r="AD371" t="s">
        <v>60</v>
      </c>
      <c r="AE371">
        <v>1181</v>
      </c>
      <c r="AF371">
        <f t="shared" si="21"/>
        <v>1</v>
      </c>
      <c r="AG371">
        <f t="shared" si="22"/>
        <v>1</v>
      </c>
      <c r="AH371">
        <v>3</v>
      </c>
      <c r="AI371">
        <v>1</v>
      </c>
      <c r="AJ371" t="s">
        <v>55</v>
      </c>
      <c r="AK371" t="str">
        <f t="shared" si="23"/>
        <v>1TA</v>
      </c>
      <c r="AL371">
        <v>6</v>
      </c>
      <c r="AM371">
        <v>0</v>
      </c>
      <c r="AN371" t="s">
        <v>41</v>
      </c>
      <c r="AO371" t="s">
        <v>78</v>
      </c>
      <c r="AP371" t="s">
        <v>62</v>
      </c>
      <c r="AQ371">
        <v>2</v>
      </c>
      <c r="AR371">
        <v>588</v>
      </c>
      <c r="AS371" t="s">
        <v>55</v>
      </c>
      <c r="AT371" t="s">
        <v>60</v>
      </c>
      <c r="AU371">
        <v>0</v>
      </c>
      <c r="AV371">
        <v>0</v>
      </c>
      <c r="AW371">
        <v>180</v>
      </c>
      <c r="AX371">
        <v>0</v>
      </c>
      <c r="AY371">
        <v>0</v>
      </c>
      <c r="AZ371" t="s">
        <v>85</v>
      </c>
      <c r="BA371">
        <v>4</v>
      </c>
      <c r="BB371">
        <v>2008</v>
      </c>
      <c r="BC371" t="s">
        <v>63</v>
      </c>
      <c r="BD371" t="s">
        <v>64</v>
      </c>
      <c r="BE371">
        <v>137500</v>
      </c>
    </row>
    <row r="372" spans="1:57" x14ac:dyDescent="0.3">
      <c r="A372">
        <v>670</v>
      </c>
      <c r="B372">
        <v>30</v>
      </c>
      <c r="C372" t="s">
        <v>221</v>
      </c>
      <c r="D372">
        <v>80</v>
      </c>
      <c r="E372">
        <v>11600</v>
      </c>
      <c r="F372" t="s">
        <v>40</v>
      </c>
      <c r="G372" t="s">
        <v>42</v>
      </c>
      <c r="H372" t="s">
        <v>43</v>
      </c>
      <c r="I372" t="s">
        <v>44</v>
      </c>
      <c r="J372" t="s">
        <v>45</v>
      </c>
      <c r="K372" t="s">
        <v>74</v>
      </c>
      <c r="L372" t="str">
        <f>VLOOKUP($K372,[1]Zipcodes_neighbourhood!$A$2:$C$27,2,FALSE)</f>
        <v>Crawford</v>
      </c>
      <c r="M372">
        <f>VLOOKUP($K372,[1]Zipcodes_neighbourhood!$A$2:$C$27,3,FALSE)</f>
        <v>52621</v>
      </c>
      <c r="N372" t="s">
        <v>47</v>
      </c>
      <c r="O372" t="s">
        <v>48</v>
      </c>
      <c r="P372" t="s">
        <v>68</v>
      </c>
      <c r="Q372">
        <v>4</v>
      </c>
      <c r="R372">
        <v>1922</v>
      </c>
      <c r="S372">
        <v>1950</v>
      </c>
      <c r="T372" t="s">
        <v>50</v>
      </c>
      <c r="U372" t="s">
        <v>51</v>
      </c>
      <c r="V372" t="s">
        <v>69</v>
      </c>
      <c r="W372" t="s">
        <v>55</v>
      </c>
      <c r="X372" t="s">
        <v>77</v>
      </c>
      <c r="Y372" t="s">
        <v>94</v>
      </c>
      <c r="Z372" t="s">
        <v>57</v>
      </c>
      <c r="AA372">
        <v>700</v>
      </c>
      <c r="AB372" t="str">
        <f t="shared" si="20"/>
        <v>0-1000</v>
      </c>
      <c r="AC372" t="s">
        <v>59</v>
      </c>
      <c r="AD372" t="s">
        <v>60</v>
      </c>
      <c r="AE372">
        <v>1180</v>
      </c>
      <c r="AF372">
        <f t="shared" si="21"/>
        <v>0</v>
      </c>
      <c r="AG372">
        <f t="shared" si="22"/>
        <v>2.2999999999999998</v>
      </c>
      <c r="AH372">
        <v>2</v>
      </c>
      <c r="AI372">
        <v>1</v>
      </c>
      <c r="AJ372" t="s">
        <v>94</v>
      </c>
      <c r="AK372" t="str">
        <f t="shared" si="23"/>
        <v>1Fa</v>
      </c>
      <c r="AL372">
        <v>5</v>
      </c>
      <c r="AM372">
        <v>1</v>
      </c>
      <c r="AN372" t="s">
        <v>54</v>
      </c>
      <c r="AO372" t="s">
        <v>78</v>
      </c>
      <c r="AP372" t="s">
        <v>58</v>
      </c>
      <c r="AQ372">
        <v>1</v>
      </c>
      <c r="AR372">
        <v>252</v>
      </c>
      <c r="AS372" t="s">
        <v>55</v>
      </c>
      <c r="AT372" t="s">
        <v>60</v>
      </c>
      <c r="AU372">
        <v>0</v>
      </c>
      <c r="AV372">
        <v>0</v>
      </c>
      <c r="AW372">
        <v>67</v>
      </c>
      <c r="AX372">
        <v>0</v>
      </c>
      <c r="AY372">
        <v>0</v>
      </c>
      <c r="AZ372" t="s">
        <v>41</v>
      </c>
      <c r="BA372">
        <v>7</v>
      </c>
      <c r="BB372">
        <v>2006</v>
      </c>
      <c r="BC372" t="s">
        <v>63</v>
      </c>
      <c r="BD372" t="s">
        <v>64</v>
      </c>
      <c r="BE372">
        <v>137500</v>
      </c>
    </row>
    <row r="373" spans="1:57" x14ac:dyDescent="0.3">
      <c r="A373">
        <v>945</v>
      </c>
      <c r="B373">
        <v>20</v>
      </c>
      <c r="C373" t="s">
        <v>221</v>
      </c>
      <c r="D373" t="s">
        <v>41</v>
      </c>
      <c r="E373">
        <v>14375</v>
      </c>
      <c r="F373" t="s">
        <v>40</v>
      </c>
      <c r="G373" t="s">
        <v>71</v>
      </c>
      <c r="H373" t="s">
        <v>43</v>
      </c>
      <c r="I373" t="s">
        <v>175</v>
      </c>
      <c r="J373" t="s">
        <v>110</v>
      </c>
      <c r="K373" t="s">
        <v>129</v>
      </c>
      <c r="L373" t="str">
        <f>VLOOKUP($K373,[1]Zipcodes_neighbourhood!$A$2:$C$27,2,FALSE)</f>
        <v>Timberland</v>
      </c>
      <c r="M373">
        <f>VLOOKUP($K373,[1]Zipcodes_neighbourhood!$A$2:$C$27,3,FALSE)</f>
        <v>50014</v>
      </c>
      <c r="N373" t="s">
        <v>47</v>
      </c>
      <c r="O373" t="s">
        <v>48</v>
      </c>
      <c r="P373" t="s">
        <v>135</v>
      </c>
      <c r="Q373">
        <v>6</v>
      </c>
      <c r="R373">
        <v>1958</v>
      </c>
      <c r="S373">
        <v>1958</v>
      </c>
      <c r="T373" t="s">
        <v>50</v>
      </c>
      <c r="U373" t="s">
        <v>51</v>
      </c>
      <c r="V373" t="s">
        <v>91</v>
      </c>
      <c r="W373" t="s">
        <v>55</v>
      </c>
      <c r="X373" t="s">
        <v>70</v>
      </c>
      <c r="Y373" t="s">
        <v>55</v>
      </c>
      <c r="Z373" t="s">
        <v>57</v>
      </c>
      <c r="AA373">
        <v>819</v>
      </c>
      <c r="AB373" t="str">
        <f t="shared" si="20"/>
        <v>0-1000</v>
      </c>
      <c r="AC373" t="s">
        <v>54</v>
      </c>
      <c r="AD373" t="s">
        <v>60</v>
      </c>
      <c r="AE373">
        <v>1344</v>
      </c>
      <c r="AF373">
        <f t="shared" si="21"/>
        <v>0</v>
      </c>
      <c r="AG373">
        <f t="shared" si="22"/>
        <v>2</v>
      </c>
      <c r="AH373">
        <v>3</v>
      </c>
      <c r="AI373">
        <v>1</v>
      </c>
      <c r="AJ373" t="s">
        <v>54</v>
      </c>
      <c r="AK373" t="str">
        <f t="shared" si="23"/>
        <v>1Gd</v>
      </c>
      <c r="AL373">
        <v>7</v>
      </c>
      <c r="AM373">
        <v>1</v>
      </c>
      <c r="AN373" t="s">
        <v>54</v>
      </c>
      <c r="AO373" t="s">
        <v>145</v>
      </c>
      <c r="AP373" t="s">
        <v>62</v>
      </c>
      <c r="AQ373">
        <v>2</v>
      </c>
      <c r="AR373">
        <v>525</v>
      </c>
      <c r="AS373" t="s">
        <v>55</v>
      </c>
      <c r="AT373" t="s">
        <v>60</v>
      </c>
      <c r="AU373">
        <v>0</v>
      </c>
      <c r="AV373">
        <v>118</v>
      </c>
      <c r="AW373">
        <v>0</v>
      </c>
      <c r="AX373">
        <v>233</v>
      </c>
      <c r="AY373">
        <v>0</v>
      </c>
      <c r="AZ373" t="s">
        <v>41</v>
      </c>
      <c r="BA373">
        <v>1</v>
      </c>
      <c r="BB373">
        <v>2009</v>
      </c>
      <c r="BC373" t="s">
        <v>116</v>
      </c>
      <c r="BD373" t="s">
        <v>79</v>
      </c>
      <c r="BE373">
        <v>137500</v>
      </c>
    </row>
    <row r="374" spans="1:57" x14ac:dyDescent="0.3">
      <c r="A374">
        <v>1224</v>
      </c>
      <c r="B374">
        <v>20</v>
      </c>
      <c r="C374" t="s">
        <v>221</v>
      </c>
      <c r="D374">
        <v>89</v>
      </c>
      <c r="E374">
        <v>10680</v>
      </c>
      <c r="F374" t="s">
        <v>40</v>
      </c>
      <c r="G374" t="s">
        <v>42</v>
      </c>
      <c r="H374" t="s">
        <v>43</v>
      </c>
      <c r="I374" t="s">
        <v>44</v>
      </c>
      <c r="J374" t="s">
        <v>45</v>
      </c>
      <c r="K374" t="s">
        <v>107</v>
      </c>
      <c r="L374" t="str">
        <f>VLOOKUP($K374,[1]Zipcodes_neighbourhood!$A$2:$C$27,2,FALSE)</f>
        <v>NorthAmes</v>
      </c>
      <c r="M374">
        <f>VLOOKUP($K374,[1]Zipcodes_neighbourhood!$A$2:$C$27,3,FALSE)</f>
        <v>50010</v>
      </c>
      <c r="N374" t="s">
        <v>47</v>
      </c>
      <c r="O374" t="s">
        <v>48</v>
      </c>
      <c r="P374" t="s">
        <v>68</v>
      </c>
      <c r="Q374">
        <v>5</v>
      </c>
      <c r="R374">
        <v>1951</v>
      </c>
      <c r="S374">
        <v>1951</v>
      </c>
      <c r="T374" t="s">
        <v>99</v>
      </c>
      <c r="U374" t="s">
        <v>51</v>
      </c>
      <c r="V374" t="s">
        <v>75</v>
      </c>
      <c r="W374" t="s">
        <v>55</v>
      </c>
      <c r="X374" t="s">
        <v>70</v>
      </c>
      <c r="Y374" t="s">
        <v>55</v>
      </c>
      <c r="Z374" t="s">
        <v>57</v>
      </c>
      <c r="AA374">
        <v>2136</v>
      </c>
      <c r="AB374" t="str">
        <f t="shared" si="20"/>
        <v>3001-4000</v>
      </c>
      <c r="AC374" t="s">
        <v>55</v>
      </c>
      <c r="AD374" t="s">
        <v>120</v>
      </c>
      <c r="AE374">
        <v>2136</v>
      </c>
      <c r="AF374">
        <f t="shared" si="21"/>
        <v>1</v>
      </c>
      <c r="AG374">
        <f t="shared" si="22"/>
        <v>1</v>
      </c>
      <c r="AH374">
        <v>4</v>
      </c>
      <c r="AI374">
        <v>1</v>
      </c>
      <c r="AJ374" t="s">
        <v>55</v>
      </c>
      <c r="AK374" t="str">
        <f t="shared" si="23"/>
        <v>1TA</v>
      </c>
      <c r="AL374">
        <v>7</v>
      </c>
      <c r="AM374">
        <v>0</v>
      </c>
      <c r="AN374" t="s">
        <v>41</v>
      </c>
      <c r="AO374" t="s">
        <v>78</v>
      </c>
      <c r="AP374" t="s">
        <v>58</v>
      </c>
      <c r="AQ374">
        <v>2</v>
      </c>
      <c r="AR374">
        <v>528</v>
      </c>
      <c r="AS374" t="s">
        <v>55</v>
      </c>
      <c r="AT374" t="s">
        <v>60</v>
      </c>
      <c r="AU374">
        <v>0</v>
      </c>
      <c r="AV374">
        <v>30</v>
      </c>
      <c r="AW374">
        <v>0</v>
      </c>
      <c r="AX374">
        <v>0</v>
      </c>
      <c r="AY374">
        <v>0</v>
      </c>
      <c r="AZ374" t="s">
        <v>85</v>
      </c>
      <c r="BA374">
        <v>10</v>
      </c>
      <c r="BB374">
        <v>2006</v>
      </c>
      <c r="BC374" t="s">
        <v>63</v>
      </c>
      <c r="BD374" t="s">
        <v>64</v>
      </c>
      <c r="BE374">
        <v>137900</v>
      </c>
    </row>
    <row r="375" spans="1:57" x14ac:dyDescent="0.3">
      <c r="A375">
        <v>593</v>
      </c>
      <c r="B375">
        <v>20</v>
      </c>
      <c r="C375" t="s">
        <v>221</v>
      </c>
      <c r="D375">
        <v>60</v>
      </c>
      <c r="E375">
        <v>6600</v>
      </c>
      <c r="F375" t="s">
        <v>40</v>
      </c>
      <c r="G375" t="s">
        <v>42</v>
      </c>
      <c r="H375" t="s">
        <v>43</v>
      </c>
      <c r="I375" t="s">
        <v>44</v>
      </c>
      <c r="J375" t="s">
        <v>45</v>
      </c>
      <c r="K375" t="s">
        <v>82</v>
      </c>
      <c r="L375" t="str">
        <f>VLOOKUP($K375,[1]Zipcodes_neighbourhood!$A$2:$C$27,2,FALSE)</f>
        <v>Mitchell</v>
      </c>
      <c r="M375">
        <f>VLOOKUP($K375,[1]Zipcodes_neighbourhood!$A$2:$C$27,3,FALSE)</f>
        <v>50461</v>
      </c>
      <c r="N375" t="s">
        <v>47</v>
      </c>
      <c r="O375" t="s">
        <v>48</v>
      </c>
      <c r="P375" t="s">
        <v>68</v>
      </c>
      <c r="Q375">
        <v>5</v>
      </c>
      <c r="R375">
        <v>1982</v>
      </c>
      <c r="S375">
        <v>2003</v>
      </c>
      <c r="T375" t="s">
        <v>50</v>
      </c>
      <c r="U375" t="s">
        <v>51</v>
      </c>
      <c r="V375" t="s">
        <v>91</v>
      </c>
      <c r="W375" t="s">
        <v>55</v>
      </c>
      <c r="X375" t="s">
        <v>56</v>
      </c>
      <c r="Y375" t="s">
        <v>55</v>
      </c>
      <c r="Z375" t="s">
        <v>57</v>
      </c>
      <c r="AA375">
        <v>816</v>
      </c>
      <c r="AB375" t="str">
        <f t="shared" si="20"/>
        <v>0-1000</v>
      </c>
      <c r="AC375" t="s">
        <v>59</v>
      </c>
      <c r="AD375" t="s">
        <v>60</v>
      </c>
      <c r="AE375">
        <v>816</v>
      </c>
      <c r="AF375">
        <f t="shared" si="21"/>
        <v>1</v>
      </c>
      <c r="AG375">
        <f t="shared" si="22"/>
        <v>1</v>
      </c>
      <c r="AH375">
        <v>2</v>
      </c>
      <c r="AI375">
        <v>1</v>
      </c>
      <c r="AJ375" t="s">
        <v>55</v>
      </c>
      <c r="AK375" t="str">
        <f t="shared" si="23"/>
        <v>1TA</v>
      </c>
      <c r="AL375">
        <v>4</v>
      </c>
      <c r="AM375">
        <v>0</v>
      </c>
      <c r="AN375" t="s">
        <v>41</v>
      </c>
      <c r="AO375" t="s">
        <v>78</v>
      </c>
      <c r="AP375" t="s">
        <v>102</v>
      </c>
      <c r="AQ375">
        <v>2</v>
      </c>
      <c r="AR375">
        <v>816</v>
      </c>
      <c r="AS375" t="s">
        <v>55</v>
      </c>
      <c r="AT375" t="s">
        <v>60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41</v>
      </c>
      <c r="BA375">
        <v>6</v>
      </c>
      <c r="BB375">
        <v>2008</v>
      </c>
      <c r="BC375" t="s">
        <v>63</v>
      </c>
      <c r="BD375" t="s">
        <v>64</v>
      </c>
      <c r="BE375">
        <v>138000</v>
      </c>
    </row>
    <row r="376" spans="1:57" x14ac:dyDescent="0.3">
      <c r="A376">
        <v>1308</v>
      </c>
      <c r="B376">
        <v>20</v>
      </c>
      <c r="C376" t="s">
        <v>221</v>
      </c>
      <c r="D376">
        <v>60</v>
      </c>
      <c r="E376">
        <v>8072</v>
      </c>
      <c r="F376" t="s">
        <v>40</v>
      </c>
      <c r="G376" t="s">
        <v>42</v>
      </c>
      <c r="H376" t="s">
        <v>43</v>
      </c>
      <c r="I376" t="s">
        <v>44</v>
      </c>
      <c r="J376" t="s">
        <v>45</v>
      </c>
      <c r="K376" t="s">
        <v>46</v>
      </c>
      <c r="L376" t="str">
        <f>VLOOKUP($K376,[1]Zipcodes_neighbourhood!$A$2:$C$27,2,FALSE)</f>
        <v>College creek</v>
      </c>
      <c r="M376">
        <f>VLOOKUP($K376,[1]Zipcodes_neighbourhood!$A$2:$C$27,3,FALSE)</f>
        <v>50014</v>
      </c>
      <c r="N376" t="s">
        <v>47</v>
      </c>
      <c r="O376" t="s">
        <v>48</v>
      </c>
      <c r="P376" t="s">
        <v>68</v>
      </c>
      <c r="Q376">
        <v>5</v>
      </c>
      <c r="R376">
        <v>1994</v>
      </c>
      <c r="S376">
        <v>1995</v>
      </c>
      <c r="T376" t="s">
        <v>50</v>
      </c>
      <c r="U376" t="s">
        <v>51</v>
      </c>
      <c r="V376" t="s">
        <v>52</v>
      </c>
      <c r="W376" t="s">
        <v>55</v>
      </c>
      <c r="X376" t="s">
        <v>56</v>
      </c>
      <c r="Y376" t="s">
        <v>54</v>
      </c>
      <c r="Z376" t="s">
        <v>57</v>
      </c>
      <c r="AA376">
        <v>990</v>
      </c>
      <c r="AB376" t="str">
        <f t="shared" si="20"/>
        <v>0-1000</v>
      </c>
      <c r="AC376" t="s">
        <v>59</v>
      </c>
      <c r="AD376" t="s">
        <v>60</v>
      </c>
      <c r="AE376">
        <v>990</v>
      </c>
      <c r="AF376">
        <f t="shared" si="21"/>
        <v>0</v>
      </c>
      <c r="AG376">
        <f t="shared" si="22"/>
        <v>2.2999999999999998</v>
      </c>
      <c r="AH376">
        <v>3</v>
      </c>
      <c r="AI376">
        <v>1</v>
      </c>
      <c r="AJ376" t="s">
        <v>55</v>
      </c>
      <c r="AK376" t="str">
        <f t="shared" si="23"/>
        <v>1TA</v>
      </c>
      <c r="AL376">
        <v>5</v>
      </c>
      <c r="AM376">
        <v>0</v>
      </c>
      <c r="AN376" t="s">
        <v>41</v>
      </c>
      <c r="AO376" t="s">
        <v>78</v>
      </c>
      <c r="AP376" t="s">
        <v>58</v>
      </c>
      <c r="AQ376">
        <v>2</v>
      </c>
      <c r="AR376">
        <v>480</v>
      </c>
      <c r="AS376" t="s">
        <v>55</v>
      </c>
      <c r="AT376" t="s">
        <v>60</v>
      </c>
      <c r="AU376">
        <v>0</v>
      </c>
      <c r="AV376">
        <v>64</v>
      </c>
      <c r="AW376">
        <v>0</v>
      </c>
      <c r="AX376">
        <v>0</v>
      </c>
      <c r="AY376">
        <v>0</v>
      </c>
      <c r="AZ376" t="s">
        <v>41</v>
      </c>
      <c r="BA376">
        <v>5</v>
      </c>
      <c r="BB376">
        <v>2009</v>
      </c>
      <c r="BC376" t="s">
        <v>63</v>
      </c>
      <c r="BD376" t="s">
        <v>64</v>
      </c>
      <c r="BE376">
        <v>138000</v>
      </c>
    </row>
    <row r="377" spans="1:57" x14ac:dyDescent="0.3">
      <c r="A377">
        <v>1399</v>
      </c>
      <c r="B377">
        <v>50</v>
      </c>
      <c r="C377" t="s">
        <v>221</v>
      </c>
      <c r="D377">
        <v>60</v>
      </c>
      <c r="E377">
        <v>7200</v>
      </c>
      <c r="F377" t="s">
        <v>40</v>
      </c>
      <c r="G377" t="s">
        <v>42</v>
      </c>
      <c r="H377" t="s">
        <v>43</v>
      </c>
      <c r="I377" t="s">
        <v>44</v>
      </c>
      <c r="J377" t="s">
        <v>45</v>
      </c>
      <c r="K377" t="s">
        <v>107</v>
      </c>
      <c r="L377" t="str">
        <f>VLOOKUP($K377,[1]Zipcodes_neighbourhood!$A$2:$C$27,2,FALSE)</f>
        <v>NorthAmes</v>
      </c>
      <c r="M377">
        <f>VLOOKUP($K377,[1]Zipcodes_neighbourhood!$A$2:$C$27,3,FALSE)</f>
        <v>50010</v>
      </c>
      <c r="N377" t="s">
        <v>47</v>
      </c>
      <c r="O377" t="s">
        <v>48</v>
      </c>
      <c r="P377" t="s">
        <v>83</v>
      </c>
      <c r="Q377">
        <v>5</v>
      </c>
      <c r="R377">
        <v>1950</v>
      </c>
      <c r="S377">
        <v>1982</v>
      </c>
      <c r="T377" t="s">
        <v>50</v>
      </c>
      <c r="U377" t="s">
        <v>51</v>
      </c>
      <c r="V377" t="s">
        <v>75</v>
      </c>
      <c r="W377" t="s">
        <v>55</v>
      </c>
      <c r="X377" t="s">
        <v>70</v>
      </c>
      <c r="Y377" t="s">
        <v>55</v>
      </c>
      <c r="Z377" t="s">
        <v>57</v>
      </c>
      <c r="AA377">
        <v>1208</v>
      </c>
      <c r="AB377" t="str">
        <f t="shared" si="20"/>
        <v>1001-2000</v>
      </c>
      <c r="AC377" t="s">
        <v>54</v>
      </c>
      <c r="AD377" t="s">
        <v>60</v>
      </c>
      <c r="AE377">
        <v>1904</v>
      </c>
      <c r="AF377">
        <f t="shared" si="21"/>
        <v>1</v>
      </c>
      <c r="AG377">
        <f t="shared" si="22"/>
        <v>0.3</v>
      </c>
      <c r="AH377">
        <v>3</v>
      </c>
      <c r="AI377">
        <v>1</v>
      </c>
      <c r="AJ377" t="s">
        <v>55</v>
      </c>
      <c r="AK377" t="str">
        <f t="shared" si="23"/>
        <v>1TA</v>
      </c>
      <c r="AL377">
        <v>7</v>
      </c>
      <c r="AM377">
        <v>0</v>
      </c>
      <c r="AN377" t="s">
        <v>41</v>
      </c>
      <c r="AO377" t="s">
        <v>61</v>
      </c>
      <c r="AP377" t="s">
        <v>58</v>
      </c>
      <c r="AQ377">
        <v>1</v>
      </c>
      <c r="AR377">
        <v>240</v>
      </c>
      <c r="AS377" t="s">
        <v>55</v>
      </c>
      <c r="AT377" t="s">
        <v>60</v>
      </c>
      <c r="AU377">
        <v>0</v>
      </c>
      <c r="AV377">
        <v>0</v>
      </c>
      <c r="AW377">
        <v>168</v>
      </c>
      <c r="AX377">
        <v>0</v>
      </c>
      <c r="AY377">
        <v>0</v>
      </c>
      <c r="AZ377" t="s">
        <v>109</v>
      </c>
      <c r="BA377">
        <v>5</v>
      </c>
      <c r="BB377">
        <v>2009</v>
      </c>
      <c r="BC377" t="s">
        <v>63</v>
      </c>
      <c r="BD377" t="s">
        <v>64</v>
      </c>
      <c r="BE377">
        <v>138000</v>
      </c>
    </row>
    <row r="378" spans="1:57" x14ac:dyDescent="0.3">
      <c r="A378">
        <v>699</v>
      </c>
      <c r="B378">
        <v>20</v>
      </c>
      <c r="C378" t="s">
        <v>221</v>
      </c>
      <c r="D378">
        <v>65</v>
      </c>
      <c r="E378">
        <v>8450</v>
      </c>
      <c r="F378" t="s">
        <v>40</v>
      </c>
      <c r="G378" t="s">
        <v>42</v>
      </c>
      <c r="H378" t="s">
        <v>43</v>
      </c>
      <c r="I378" t="s">
        <v>44</v>
      </c>
      <c r="J378" t="s">
        <v>45</v>
      </c>
      <c r="K378" t="s">
        <v>98</v>
      </c>
      <c r="L378" t="str">
        <f>VLOOKUP($K378,[1]Zipcodes_neighbourhood!$A$2:$C$27,2,FALSE)</f>
        <v>Sawyer</v>
      </c>
      <c r="M378">
        <f>VLOOKUP($K378,[1]Zipcodes_neighbourhood!$A$2:$C$27,3,FALSE)</f>
        <v>52627</v>
      </c>
      <c r="N378" t="s">
        <v>115</v>
      </c>
      <c r="O378" t="s">
        <v>48</v>
      </c>
      <c r="P378" t="s">
        <v>68</v>
      </c>
      <c r="Q378">
        <v>5</v>
      </c>
      <c r="R378">
        <v>1965</v>
      </c>
      <c r="S378">
        <v>2009</v>
      </c>
      <c r="T378" t="s">
        <v>50</v>
      </c>
      <c r="U378" t="s">
        <v>51</v>
      </c>
      <c r="V378" t="s">
        <v>69</v>
      </c>
      <c r="W378" t="s">
        <v>55</v>
      </c>
      <c r="X378" t="s">
        <v>70</v>
      </c>
      <c r="Y378" t="s">
        <v>55</v>
      </c>
      <c r="Z378" t="s">
        <v>57</v>
      </c>
      <c r="AA378">
        <v>894</v>
      </c>
      <c r="AB378" t="str">
        <f t="shared" si="20"/>
        <v>0-1000</v>
      </c>
      <c r="AC378" t="s">
        <v>59</v>
      </c>
      <c r="AD378" t="s">
        <v>60</v>
      </c>
      <c r="AE378">
        <v>894</v>
      </c>
      <c r="AF378">
        <f t="shared" si="21"/>
        <v>0</v>
      </c>
      <c r="AG378">
        <f t="shared" si="22"/>
        <v>1</v>
      </c>
      <c r="AH378">
        <v>3</v>
      </c>
      <c r="AI378">
        <v>1</v>
      </c>
      <c r="AJ378" t="s">
        <v>55</v>
      </c>
      <c r="AK378" t="str">
        <f t="shared" si="23"/>
        <v>1TA</v>
      </c>
      <c r="AL378">
        <v>5</v>
      </c>
      <c r="AM378">
        <v>1</v>
      </c>
      <c r="AN378" t="s">
        <v>54</v>
      </c>
      <c r="AO378" t="s">
        <v>78</v>
      </c>
      <c r="AP378" t="s">
        <v>58</v>
      </c>
      <c r="AQ378">
        <v>1</v>
      </c>
      <c r="AR378">
        <v>336</v>
      </c>
      <c r="AS378" t="s">
        <v>55</v>
      </c>
      <c r="AT378" t="s">
        <v>60</v>
      </c>
      <c r="AU378">
        <v>416</v>
      </c>
      <c r="AV378">
        <v>144</v>
      </c>
      <c r="AW378">
        <v>0</v>
      </c>
      <c r="AX378">
        <v>0</v>
      </c>
      <c r="AY378">
        <v>0</v>
      </c>
      <c r="AZ378" t="s">
        <v>85</v>
      </c>
      <c r="BA378">
        <v>4</v>
      </c>
      <c r="BB378">
        <v>2010</v>
      </c>
      <c r="BC378" t="s">
        <v>63</v>
      </c>
      <c r="BD378" t="s">
        <v>64</v>
      </c>
      <c r="BE378">
        <v>138500</v>
      </c>
    </row>
    <row r="379" spans="1:57" x14ac:dyDescent="0.3">
      <c r="A379">
        <v>915</v>
      </c>
      <c r="B379">
        <v>160</v>
      </c>
      <c r="C379" t="s">
        <v>224</v>
      </c>
      <c r="D379">
        <v>30</v>
      </c>
      <c r="E379">
        <v>3000</v>
      </c>
      <c r="F379" t="s">
        <v>40</v>
      </c>
      <c r="G379" t="s">
        <v>42</v>
      </c>
      <c r="H379" t="s">
        <v>43</v>
      </c>
      <c r="I379" t="s">
        <v>44</v>
      </c>
      <c r="J379" t="s">
        <v>45</v>
      </c>
      <c r="K379" t="s">
        <v>87</v>
      </c>
      <c r="L379" t="str">
        <f>VLOOKUP($K379,[1]Zipcodes_neighbourhood!$A$2:$C$27,2,FALSE)</f>
        <v>Somerset</v>
      </c>
      <c r="M379">
        <f>VLOOKUP($K379,[1]Zipcodes_neighbourhood!$A$2:$C$27,3,FALSE)</f>
        <v>50010</v>
      </c>
      <c r="N379" t="s">
        <v>47</v>
      </c>
      <c r="O379" t="s">
        <v>122</v>
      </c>
      <c r="P379" t="s">
        <v>49</v>
      </c>
      <c r="Q379">
        <v>6</v>
      </c>
      <c r="R379">
        <v>2009</v>
      </c>
      <c r="S379">
        <v>2009</v>
      </c>
      <c r="T379" t="s">
        <v>50</v>
      </c>
      <c r="U379" t="s">
        <v>51</v>
      </c>
      <c r="V379" t="s">
        <v>52</v>
      </c>
      <c r="W379" t="s">
        <v>54</v>
      </c>
      <c r="X379" t="s">
        <v>56</v>
      </c>
      <c r="Y379" t="s">
        <v>54</v>
      </c>
      <c r="Z379" t="s">
        <v>81</v>
      </c>
      <c r="AA379">
        <v>612</v>
      </c>
      <c r="AB379" t="str">
        <f t="shared" si="20"/>
        <v>0-1000</v>
      </c>
      <c r="AC379" t="s">
        <v>59</v>
      </c>
      <c r="AD379" t="s">
        <v>60</v>
      </c>
      <c r="AE379">
        <v>1224</v>
      </c>
      <c r="AF379">
        <f t="shared" si="21"/>
        <v>0</v>
      </c>
      <c r="AG379">
        <f t="shared" si="22"/>
        <v>3</v>
      </c>
      <c r="AH379">
        <v>2</v>
      </c>
      <c r="AI379">
        <v>1</v>
      </c>
      <c r="AJ379" t="s">
        <v>54</v>
      </c>
      <c r="AK379" t="str">
        <f t="shared" si="23"/>
        <v>1Gd</v>
      </c>
      <c r="AL379">
        <v>4</v>
      </c>
      <c r="AM379">
        <v>0</v>
      </c>
      <c r="AN379" t="s">
        <v>41</v>
      </c>
      <c r="AO379" t="s">
        <v>78</v>
      </c>
      <c r="AP379" t="s">
        <v>62</v>
      </c>
      <c r="AQ379">
        <v>2</v>
      </c>
      <c r="AR379">
        <v>528</v>
      </c>
      <c r="AS379" t="s">
        <v>55</v>
      </c>
      <c r="AT379" t="s">
        <v>60</v>
      </c>
      <c r="AU379">
        <v>0</v>
      </c>
      <c r="AV379">
        <v>234</v>
      </c>
      <c r="AW379">
        <v>0</v>
      </c>
      <c r="AX379">
        <v>0</v>
      </c>
      <c r="AY379">
        <v>0</v>
      </c>
      <c r="AZ379" t="s">
        <v>41</v>
      </c>
      <c r="BA379">
        <v>6</v>
      </c>
      <c r="BB379">
        <v>2009</v>
      </c>
      <c r="BC379" t="s">
        <v>103</v>
      </c>
      <c r="BD379" t="s">
        <v>104</v>
      </c>
      <c r="BE379">
        <v>173733</v>
      </c>
    </row>
    <row r="380" spans="1:57" x14ac:dyDescent="0.3">
      <c r="A380">
        <v>1296</v>
      </c>
      <c r="B380">
        <v>20</v>
      </c>
      <c r="C380" t="s">
        <v>221</v>
      </c>
      <c r="D380">
        <v>70</v>
      </c>
      <c r="E380">
        <v>8400</v>
      </c>
      <c r="F380" t="s">
        <v>40</v>
      </c>
      <c r="G380" t="s">
        <v>42</v>
      </c>
      <c r="H380" t="s">
        <v>43</v>
      </c>
      <c r="I380" t="s">
        <v>44</v>
      </c>
      <c r="J380" t="s">
        <v>45</v>
      </c>
      <c r="K380" t="s">
        <v>107</v>
      </c>
      <c r="L380" t="str">
        <f>VLOOKUP($K380,[1]Zipcodes_neighbourhood!$A$2:$C$27,2,FALSE)</f>
        <v>NorthAmes</v>
      </c>
      <c r="M380">
        <f>VLOOKUP($K380,[1]Zipcodes_neighbourhood!$A$2:$C$27,3,FALSE)</f>
        <v>50010</v>
      </c>
      <c r="N380" t="s">
        <v>67</v>
      </c>
      <c r="O380" t="s">
        <v>48</v>
      </c>
      <c r="P380" t="s">
        <v>68</v>
      </c>
      <c r="Q380">
        <v>5</v>
      </c>
      <c r="R380">
        <v>1968</v>
      </c>
      <c r="S380">
        <v>1968</v>
      </c>
      <c r="T380" t="s">
        <v>99</v>
      </c>
      <c r="U380" t="s">
        <v>51</v>
      </c>
      <c r="V380" t="s">
        <v>91</v>
      </c>
      <c r="W380" t="s">
        <v>55</v>
      </c>
      <c r="X380" t="s">
        <v>70</v>
      </c>
      <c r="Y380" t="s">
        <v>55</v>
      </c>
      <c r="Z380" t="s">
        <v>81</v>
      </c>
      <c r="AA380">
        <v>1052</v>
      </c>
      <c r="AB380" t="str">
        <f t="shared" si="20"/>
        <v>1001-2000</v>
      </c>
      <c r="AC380" t="s">
        <v>54</v>
      </c>
      <c r="AD380" t="s">
        <v>60</v>
      </c>
      <c r="AE380">
        <v>1052</v>
      </c>
      <c r="AF380">
        <f t="shared" si="21"/>
        <v>1</v>
      </c>
      <c r="AG380">
        <f t="shared" si="22"/>
        <v>1.3</v>
      </c>
      <c r="AH380">
        <v>3</v>
      </c>
      <c r="AI380">
        <v>1</v>
      </c>
      <c r="AJ380" t="s">
        <v>55</v>
      </c>
      <c r="AK380" t="str">
        <f t="shared" si="23"/>
        <v>1TA</v>
      </c>
      <c r="AL380">
        <v>5</v>
      </c>
      <c r="AM380">
        <v>0</v>
      </c>
      <c r="AN380" t="s">
        <v>41</v>
      </c>
      <c r="AO380" t="s">
        <v>61</v>
      </c>
      <c r="AP380" t="s">
        <v>62</v>
      </c>
      <c r="AQ380">
        <v>1</v>
      </c>
      <c r="AR380">
        <v>288</v>
      </c>
      <c r="AS380" t="s">
        <v>55</v>
      </c>
      <c r="AT380" t="s">
        <v>60</v>
      </c>
      <c r="AU380">
        <v>356</v>
      </c>
      <c r="AV380">
        <v>0</v>
      </c>
      <c r="AW380">
        <v>0</v>
      </c>
      <c r="AX380">
        <v>0</v>
      </c>
      <c r="AY380">
        <v>0</v>
      </c>
      <c r="AZ380" t="s">
        <v>108</v>
      </c>
      <c r="BA380">
        <v>11</v>
      </c>
      <c r="BB380">
        <v>2006</v>
      </c>
      <c r="BC380" t="s">
        <v>63</v>
      </c>
      <c r="BD380" t="s">
        <v>64</v>
      </c>
      <c r="BE380">
        <v>138500</v>
      </c>
    </row>
    <row r="381" spans="1:57" x14ac:dyDescent="0.3">
      <c r="A381">
        <v>1078</v>
      </c>
      <c r="B381">
        <v>20</v>
      </c>
      <c r="C381" t="s">
        <v>221</v>
      </c>
      <c r="D381" t="s">
        <v>41</v>
      </c>
      <c r="E381">
        <v>15870</v>
      </c>
      <c r="F381" t="s">
        <v>40</v>
      </c>
      <c r="G381" t="s">
        <v>71</v>
      </c>
      <c r="H381" t="s">
        <v>43</v>
      </c>
      <c r="I381" t="s">
        <v>44</v>
      </c>
      <c r="J381" t="s">
        <v>73</v>
      </c>
      <c r="K381" t="s">
        <v>107</v>
      </c>
      <c r="L381" t="str">
        <f>VLOOKUP($K381,[1]Zipcodes_neighbourhood!$A$2:$C$27,2,FALSE)</f>
        <v>NorthAmes</v>
      </c>
      <c r="M381">
        <f>VLOOKUP($K381,[1]Zipcodes_neighbourhood!$A$2:$C$27,3,FALSE)</f>
        <v>50010</v>
      </c>
      <c r="N381" t="s">
        <v>47</v>
      </c>
      <c r="O381" t="s">
        <v>48</v>
      </c>
      <c r="P381" t="s">
        <v>68</v>
      </c>
      <c r="Q381">
        <v>5</v>
      </c>
      <c r="R381">
        <v>1969</v>
      </c>
      <c r="S381">
        <v>1969</v>
      </c>
      <c r="T381" t="s">
        <v>50</v>
      </c>
      <c r="U381" t="s">
        <v>51</v>
      </c>
      <c r="V381" t="s">
        <v>106</v>
      </c>
      <c r="W381" t="s">
        <v>55</v>
      </c>
      <c r="X381" t="s">
        <v>70</v>
      </c>
      <c r="Y381" t="s">
        <v>55</v>
      </c>
      <c r="Z381" t="s">
        <v>72</v>
      </c>
      <c r="AA381">
        <v>1096</v>
      </c>
      <c r="AB381" t="str">
        <f t="shared" si="20"/>
        <v>1001-2000</v>
      </c>
      <c r="AC381" t="s">
        <v>59</v>
      </c>
      <c r="AD381" t="s">
        <v>60</v>
      </c>
      <c r="AE381">
        <v>1096</v>
      </c>
      <c r="AF381">
        <f t="shared" si="21"/>
        <v>0</v>
      </c>
      <c r="AG381">
        <f t="shared" si="22"/>
        <v>2.2999999999999998</v>
      </c>
      <c r="AH381">
        <v>3</v>
      </c>
      <c r="AI381">
        <v>1</v>
      </c>
      <c r="AJ381" t="s">
        <v>55</v>
      </c>
      <c r="AK381" t="str">
        <f t="shared" si="23"/>
        <v>1TA</v>
      </c>
      <c r="AL381">
        <v>6</v>
      </c>
      <c r="AM381">
        <v>0</v>
      </c>
      <c r="AN381" t="s">
        <v>41</v>
      </c>
      <c r="AO381" t="s">
        <v>61</v>
      </c>
      <c r="AP381" t="s">
        <v>102</v>
      </c>
      <c r="AQ381">
        <v>1</v>
      </c>
      <c r="AR381">
        <v>299</v>
      </c>
      <c r="AS381" t="s">
        <v>55</v>
      </c>
      <c r="AT381" t="s">
        <v>60</v>
      </c>
      <c r="AU381">
        <v>240</v>
      </c>
      <c r="AV381">
        <v>32</v>
      </c>
      <c r="AW381">
        <v>0</v>
      </c>
      <c r="AX381">
        <v>0</v>
      </c>
      <c r="AY381">
        <v>0</v>
      </c>
      <c r="AZ381" t="s">
        <v>41</v>
      </c>
      <c r="BA381">
        <v>3</v>
      </c>
      <c r="BB381">
        <v>2006</v>
      </c>
      <c r="BC381" t="s">
        <v>63</v>
      </c>
      <c r="BD381" t="s">
        <v>79</v>
      </c>
      <c r="BE381">
        <v>138800</v>
      </c>
    </row>
    <row r="382" spans="1:57" x14ac:dyDescent="0.3">
      <c r="A382">
        <v>1236</v>
      </c>
      <c r="B382">
        <v>70</v>
      </c>
      <c r="C382" t="s">
        <v>221</v>
      </c>
      <c r="D382">
        <v>96</v>
      </c>
      <c r="E382">
        <v>13132</v>
      </c>
      <c r="F382" t="s">
        <v>40</v>
      </c>
      <c r="G382" t="s">
        <v>42</v>
      </c>
      <c r="H382" t="s">
        <v>43</v>
      </c>
      <c r="I382" t="s">
        <v>44</v>
      </c>
      <c r="J382" t="s">
        <v>45</v>
      </c>
      <c r="K382" t="s">
        <v>74</v>
      </c>
      <c r="L382" t="str">
        <f>VLOOKUP($K382,[1]Zipcodes_neighbourhood!$A$2:$C$27,2,FALSE)</f>
        <v>Crawford</v>
      </c>
      <c r="M382">
        <f>VLOOKUP($K382,[1]Zipcodes_neighbourhood!$A$2:$C$27,3,FALSE)</f>
        <v>52621</v>
      </c>
      <c r="N382" t="s">
        <v>47</v>
      </c>
      <c r="O382" t="s">
        <v>48</v>
      </c>
      <c r="P382" t="s">
        <v>49</v>
      </c>
      <c r="Q382">
        <v>5</v>
      </c>
      <c r="R382">
        <v>1914</v>
      </c>
      <c r="S382">
        <v>1950</v>
      </c>
      <c r="T382" t="s">
        <v>50</v>
      </c>
      <c r="U382" t="s">
        <v>51</v>
      </c>
      <c r="V382" t="s">
        <v>75</v>
      </c>
      <c r="W382" t="s">
        <v>55</v>
      </c>
      <c r="X382" t="s">
        <v>77</v>
      </c>
      <c r="Y382" t="s">
        <v>54</v>
      </c>
      <c r="Z382" t="s">
        <v>72</v>
      </c>
      <c r="AA382">
        <v>747</v>
      </c>
      <c r="AB382" t="str">
        <f t="shared" si="20"/>
        <v>0-1000</v>
      </c>
      <c r="AC382" t="s">
        <v>54</v>
      </c>
      <c r="AD382" t="s">
        <v>60</v>
      </c>
      <c r="AE382">
        <v>1784</v>
      </c>
      <c r="AF382">
        <f t="shared" si="21"/>
        <v>0</v>
      </c>
      <c r="AG382">
        <f t="shared" si="22"/>
        <v>2</v>
      </c>
      <c r="AH382">
        <v>4</v>
      </c>
      <c r="AI382">
        <v>1</v>
      </c>
      <c r="AJ382" t="s">
        <v>55</v>
      </c>
      <c r="AK382" t="str">
        <f t="shared" si="23"/>
        <v>1TA</v>
      </c>
      <c r="AL382">
        <v>9</v>
      </c>
      <c r="AM382">
        <v>0</v>
      </c>
      <c r="AN382" t="s">
        <v>41</v>
      </c>
      <c r="AO382" t="s">
        <v>78</v>
      </c>
      <c r="AP382" t="s">
        <v>58</v>
      </c>
      <c r="AQ382">
        <v>1</v>
      </c>
      <c r="AR382">
        <v>180</v>
      </c>
      <c r="AS382" t="s">
        <v>94</v>
      </c>
      <c r="AT382" t="s">
        <v>120</v>
      </c>
      <c r="AU382">
        <v>203</v>
      </c>
      <c r="AV382">
        <v>40</v>
      </c>
      <c r="AW382">
        <v>0</v>
      </c>
      <c r="AX382">
        <v>0</v>
      </c>
      <c r="AY382">
        <v>0</v>
      </c>
      <c r="AZ382" t="s">
        <v>41</v>
      </c>
      <c r="BA382">
        <v>7</v>
      </c>
      <c r="BB382">
        <v>2006</v>
      </c>
      <c r="BC382" t="s">
        <v>63</v>
      </c>
      <c r="BD382" t="s">
        <v>64</v>
      </c>
      <c r="BE382">
        <v>138887</v>
      </c>
    </row>
    <row r="383" spans="1:57" x14ac:dyDescent="0.3">
      <c r="A383">
        <v>1192</v>
      </c>
      <c r="B383">
        <v>160</v>
      </c>
      <c r="C383" t="s">
        <v>224</v>
      </c>
      <c r="D383">
        <v>24</v>
      </c>
      <c r="E383">
        <v>2645</v>
      </c>
      <c r="F383" t="s">
        <v>40</v>
      </c>
      <c r="G383" t="s">
        <v>42</v>
      </c>
      <c r="H383" t="s">
        <v>43</v>
      </c>
      <c r="I383" t="s">
        <v>44</v>
      </c>
      <c r="J383" t="s">
        <v>45</v>
      </c>
      <c r="K383" t="s">
        <v>87</v>
      </c>
      <c r="L383" t="str">
        <f>VLOOKUP($K383,[1]Zipcodes_neighbourhood!$A$2:$C$27,2,FALSE)</f>
        <v>Somerset</v>
      </c>
      <c r="M383">
        <f>VLOOKUP($K383,[1]Zipcodes_neighbourhood!$A$2:$C$27,3,FALSE)</f>
        <v>50010</v>
      </c>
      <c r="N383" t="s">
        <v>47</v>
      </c>
      <c r="O383" t="s">
        <v>136</v>
      </c>
      <c r="P383" t="s">
        <v>49</v>
      </c>
      <c r="Q383">
        <v>8</v>
      </c>
      <c r="R383">
        <v>1999</v>
      </c>
      <c r="S383">
        <v>2000</v>
      </c>
      <c r="T383" t="s">
        <v>50</v>
      </c>
      <c r="U383" t="s">
        <v>51</v>
      </c>
      <c r="V383" t="s">
        <v>69</v>
      </c>
      <c r="W383" t="s">
        <v>54</v>
      </c>
      <c r="X383" t="s">
        <v>56</v>
      </c>
      <c r="Y383" t="s">
        <v>54</v>
      </c>
      <c r="Z383" t="s">
        <v>57</v>
      </c>
      <c r="AA383">
        <v>776</v>
      </c>
      <c r="AB383" t="str">
        <f t="shared" si="20"/>
        <v>0-1000</v>
      </c>
      <c r="AC383" t="s">
        <v>59</v>
      </c>
      <c r="AD383" t="s">
        <v>60</v>
      </c>
      <c r="AE383">
        <v>1441</v>
      </c>
      <c r="AF383">
        <f t="shared" si="21"/>
        <v>1</v>
      </c>
      <c r="AG383">
        <f t="shared" si="22"/>
        <v>2</v>
      </c>
      <c r="AH383">
        <v>2</v>
      </c>
      <c r="AI383">
        <v>1</v>
      </c>
      <c r="AJ383" t="s">
        <v>54</v>
      </c>
      <c r="AK383" t="str">
        <f t="shared" si="23"/>
        <v>1Gd</v>
      </c>
      <c r="AL383">
        <v>5</v>
      </c>
      <c r="AM383">
        <v>0</v>
      </c>
      <c r="AN383" t="s">
        <v>41</v>
      </c>
      <c r="AO383" t="s">
        <v>78</v>
      </c>
      <c r="AP383" t="s">
        <v>58</v>
      </c>
      <c r="AQ383">
        <v>2</v>
      </c>
      <c r="AR383">
        <v>492</v>
      </c>
      <c r="AS383" t="s">
        <v>55</v>
      </c>
      <c r="AT383" t="s">
        <v>60</v>
      </c>
      <c r="AU383">
        <v>206</v>
      </c>
      <c r="AV383">
        <v>0</v>
      </c>
      <c r="AW383">
        <v>0</v>
      </c>
      <c r="AX383">
        <v>0</v>
      </c>
      <c r="AY383">
        <v>0</v>
      </c>
      <c r="AZ383" t="s">
        <v>41</v>
      </c>
      <c r="BA383">
        <v>11</v>
      </c>
      <c r="BB383">
        <v>2007</v>
      </c>
      <c r="BC383" t="s">
        <v>63</v>
      </c>
      <c r="BD383" t="s">
        <v>64</v>
      </c>
      <c r="BE383">
        <v>174000</v>
      </c>
    </row>
    <row r="384" spans="1:57" x14ac:dyDescent="0.3">
      <c r="A384">
        <v>20</v>
      </c>
      <c r="B384">
        <v>20</v>
      </c>
      <c r="C384" t="s">
        <v>221</v>
      </c>
      <c r="D384">
        <v>70</v>
      </c>
      <c r="E384">
        <v>7560</v>
      </c>
      <c r="F384" t="s">
        <v>40</v>
      </c>
      <c r="G384" t="s">
        <v>42</v>
      </c>
      <c r="H384" t="s">
        <v>43</v>
      </c>
      <c r="I384" t="s">
        <v>44</v>
      </c>
      <c r="J384" t="s">
        <v>45</v>
      </c>
      <c r="K384" t="s">
        <v>107</v>
      </c>
      <c r="L384" t="str">
        <f>VLOOKUP($K384,[1]Zipcodes_neighbourhood!$A$2:$C$27,2,FALSE)</f>
        <v>NorthAmes</v>
      </c>
      <c r="M384">
        <f>VLOOKUP($K384,[1]Zipcodes_neighbourhood!$A$2:$C$27,3,FALSE)</f>
        <v>50010</v>
      </c>
      <c r="N384" t="s">
        <v>47</v>
      </c>
      <c r="O384" t="s">
        <v>48</v>
      </c>
      <c r="P384" t="s">
        <v>68</v>
      </c>
      <c r="Q384">
        <v>5</v>
      </c>
      <c r="R384">
        <v>1958</v>
      </c>
      <c r="S384">
        <v>1965</v>
      </c>
      <c r="T384" t="s">
        <v>99</v>
      </c>
      <c r="U384" t="s">
        <v>51</v>
      </c>
      <c r="V384" t="s">
        <v>106</v>
      </c>
      <c r="W384" t="s">
        <v>55</v>
      </c>
      <c r="X384" t="s">
        <v>70</v>
      </c>
      <c r="Y384" t="s">
        <v>55</v>
      </c>
      <c r="Z384" t="s">
        <v>57</v>
      </c>
      <c r="AA384">
        <v>1029</v>
      </c>
      <c r="AB384" t="str">
        <f t="shared" si="20"/>
        <v>1001-2000</v>
      </c>
      <c r="AC384" t="s">
        <v>55</v>
      </c>
      <c r="AD384" t="s">
        <v>60</v>
      </c>
      <c r="AE384">
        <v>1339</v>
      </c>
      <c r="AF384">
        <f t="shared" si="21"/>
        <v>0</v>
      </c>
      <c r="AG384">
        <f t="shared" si="22"/>
        <v>2.2999999999999998</v>
      </c>
      <c r="AH384">
        <v>3</v>
      </c>
      <c r="AI384">
        <v>1</v>
      </c>
      <c r="AJ384" t="s">
        <v>55</v>
      </c>
      <c r="AK384" t="str">
        <f t="shared" si="23"/>
        <v>1TA</v>
      </c>
      <c r="AL384">
        <v>6</v>
      </c>
      <c r="AM384">
        <v>0</v>
      </c>
      <c r="AN384" t="s">
        <v>41</v>
      </c>
      <c r="AO384" t="s">
        <v>61</v>
      </c>
      <c r="AP384" t="s">
        <v>58</v>
      </c>
      <c r="AQ384">
        <v>1</v>
      </c>
      <c r="AR384">
        <v>294</v>
      </c>
      <c r="AS384" t="s">
        <v>55</v>
      </c>
      <c r="AT384" t="s">
        <v>60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85</v>
      </c>
      <c r="BA384">
        <v>5</v>
      </c>
      <c r="BB384">
        <v>2009</v>
      </c>
      <c r="BC384" t="s">
        <v>116</v>
      </c>
      <c r="BD384" t="s">
        <v>79</v>
      </c>
      <c r="BE384">
        <v>139000</v>
      </c>
    </row>
    <row r="385" spans="1:57" x14ac:dyDescent="0.3">
      <c r="A385">
        <v>384</v>
      </c>
      <c r="B385">
        <v>45</v>
      </c>
      <c r="C385" t="s">
        <v>225</v>
      </c>
      <c r="D385">
        <v>60</v>
      </c>
      <c r="E385">
        <v>9000</v>
      </c>
      <c r="F385" t="s">
        <v>40</v>
      </c>
      <c r="G385" t="s">
        <v>42</v>
      </c>
      <c r="H385" t="s">
        <v>43</v>
      </c>
      <c r="I385" t="s">
        <v>44</v>
      </c>
      <c r="J385" t="s">
        <v>73</v>
      </c>
      <c r="K385" t="s">
        <v>114</v>
      </c>
      <c r="L385" t="str">
        <f>VLOOKUP($K385,[1]Zipcodes_neighbourhood!$A$2:$C$27,2,FALSE)</f>
        <v>Sawyer West</v>
      </c>
      <c r="M385">
        <f>VLOOKUP($K385,[1]Zipcodes_neighbourhood!$A$2:$C$27,3,FALSE)</f>
        <v>50014</v>
      </c>
      <c r="N385" t="s">
        <v>47</v>
      </c>
      <c r="O385" t="s">
        <v>48</v>
      </c>
      <c r="P385" t="s">
        <v>97</v>
      </c>
      <c r="Q385">
        <v>6</v>
      </c>
      <c r="R385">
        <v>1928</v>
      </c>
      <c r="S385">
        <v>1950</v>
      </c>
      <c r="T385" t="s">
        <v>50</v>
      </c>
      <c r="U385" t="s">
        <v>51</v>
      </c>
      <c r="V385" t="s">
        <v>75</v>
      </c>
      <c r="W385" t="s">
        <v>55</v>
      </c>
      <c r="X385" t="s">
        <v>77</v>
      </c>
      <c r="Y385" t="s">
        <v>94</v>
      </c>
      <c r="Z385" t="s">
        <v>57</v>
      </c>
      <c r="AA385">
        <v>784</v>
      </c>
      <c r="AB385" t="str">
        <f t="shared" si="20"/>
        <v>0-1000</v>
      </c>
      <c r="AC385" t="s">
        <v>55</v>
      </c>
      <c r="AD385" t="s">
        <v>120</v>
      </c>
      <c r="AE385">
        <v>784</v>
      </c>
      <c r="AF385">
        <f t="shared" si="21"/>
        <v>0</v>
      </c>
      <c r="AG385">
        <f t="shared" si="22"/>
        <v>1</v>
      </c>
      <c r="AH385">
        <v>2</v>
      </c>
      <c r="AI385">
        <v>1</v>
      </c>
      <c r="AJ385" t="s">
        <v>55</v>
      </c>
      <c r="AK385" t="str">
        <f t="shared" si="23"/>
        <v>1TA</v>
      </c>
      <c r="AL385">
        <v>5</v>
      </c>
      <c r="AM385">
        <v>0</v>
      </c>
      <c r="AN385" t="s">
        <v>41</v>
      </c>
      <c r="AO385" t="s">
        <v>78</v>
      </c>
      <c r="AP385" t="s">
        <v>58</v>
      </c>
      <c r="AQ385">
        <v>2</v>
      </c>
      <c r="AR385">
        <v>360</v>
      </c>
      <c r="AS385" t="s">
        <v>94</v>
      </c>
      <c r="AT385" t="s">
        <v>120</v>
      </c>
      <c r="AU385">
        <v>0</v>
      </c>
      <c r="AV385">
        <v>0</v>
      </c>
      <c r="AW385">
        <v>91</v>
      </c>
      <c r="AX385">
        <v>0</v>
      </c>
      <c r="AY385">
        <v>0</v>
      </c>
      <c r="AZ385" t="s">
        <v>41</v>
      </c>
      <c r="BA385">
        <v>10</v>
      </c>
      <c r="BB385">
        <v>2009</v>
      </c>
      <c r="BC385" t="s">
        <v>63</v>
      </c>
      <c r="BD385" t="s">
        <v>64</v>
      </c>
      <c r="BE385">
        <v>76000</v>
      </c>
    </row>
    <row r="386" spans="1:57" x14ac:dyDescent="0.3">
      <c r="A386">
        <v>117</v>
      </c>
      <c r="B386">
        <v>20</v>
      </c>
      <c r="C386" t="s">
        <v>221</v>
      </c>
      <c r="D386" t="s">
        <v>41</v>
      </c>
      <c r="E386">
        <v>11616</v>
      </c>
      <c r="F386" t="s">
        <v>40</v>
      </c>
      <c r="G386" t="s">
        <v>42</v>
      </c>
      <c r="H386" t="s">
        <v>43</v>
      </c>
      <c r="I386" t="s">
        <v>44</v>
      </c>
      <c r="J386" t="s">
        <v>45</v>
      </c>
      <c r="K386" t="s">
        <v>98</v>
      </c>
      <c r="L386" t="str">
        <f>VLOOKUP($K386,[1]Zipcodes_neighbourhood!$A$2:$C$27,2,FALSE)</f>
        <v>Sawyer</v>
      </c>
      <c r="M386">
        <f>VLOOKUP($K386,[1]Zipcodes_neighbourhood!$A$2:$C$27,3,FALSE)</f>
        <v>52627</v>
      </c>
      <c r="N386" t="s">
        <v>47</v>
      </c>
      <c r="O386" t="s">
        <v>48</v>
      </c>
      <c r="P386" t="s">
        <v>68</v>
      </c>
      <c r="Q386">
        <v>5</v>
      </c>
      <c r="R386">
        <v>1962</v>
      </c>
      <c r="S386">
        <v>1962</v>
      </c>
      <c r="T386" t="s">
        <v>50</v>
      </c>
      <c r="U386" t="s">
        <v>51</v>
      </c>
      <c r="V386" t="s">
        <v>75</v>
      </c>
      <c r="W386" t="s">
        <v>55</v>
      </c>
      <c r="X386" t="s">
        <v>70</v>
      </c>
      <c r="Y386" t="s">
        <v>55</v>
      </c>
      <c r="Z386" t="s">
        <v>57</v>
      </c>
      <c r="AA386">
        <v>1092</v>
      </c>
      <c r="AB386" t="str">
        <f t="shared" ref="AB386:AB449" si="24">IF(AA386&lt;1001,"0-1000",IF(AA386&lt;2001,"1001-2000",IF(AA386&lt;3001,"3001-4000",IF(AA386&lt;4001,"4001-5000",IF(AA386&lt;5001,"4001-5000",IF(AA386&gt;5000,"&gt;5000"))))))</f>
        <v>1001-2000</v>
      </c>
      <c r="AC386" t="s">
        <v>55</v>
      </c>
      <c r="AD386" t="s">
        <v>60</v>
      </c>
      <c r="AE386">
        <v>1092</v>
      </c>
      <c r="AF386">
        <f t="shared" ref="AF386:AF449" si="25">bfb+bhb</f>
        <v>1</v>
      </c>
      <c r="AG386">
        <f t="shared" ref="AG386:AG449" si="26">fb+hb</f>
        <v>2.2999999999999998</v>
      </c>
      <c r="AH386">
        <v>3</v>
      </c>
      <c r="AI386">
        <v>1</v>
      </c>
      <c r="AJ386" t="s">
        <v>55</v>
      </c>
      <c r="AK386" t="str">
        <f t="shared" ref="AK386:AK449" si="27">CONCATENATE(KitchenAbvGr,KitchenQuality)</f>
        <v>1TA</v>
      </c>
      <c r="AL386">
        <v>6</v>
      </c>
      <c r="AM386">
        <v>1</v>
      </c>
      <c r="AN386" t="s">
        <v>148</v>
      </c>
      <c r="AO386" t="s">
        <v>61</v>
      </c>
      <c r="AP386" t="s">
        <v>58</v>
      </c>
      <c r="AQ386">
        <v>1</v>
      </c>
      <c r="AR386">
        <v>288</v>
      </c>
      <c r="AS386" t="s">
        <v>55</v>
      </c>
      <c r="AT386" t="s">
        <v>60</v>
      </c>
      <c r="AU386">
        <v>0</v>
      </c>
      <c r="AV386">
        <v>20</v>
      </c>
      <c r="AW386">
        <v>144</v>
      </c>
      <c r="AX386">
        <v>0</v>
      </c>
      <c r="AY386">
        <v>0</v>
      </c>
      <c r="AZ386" t="s">
        <v>41</v>
      </c>
      <c r="BA386">
        <v>9</v>
      </c>
      <c r="BB386">
        <v>2009</v>
      </c>
      <c r="BC386" t="s">
        <v>63</v>
      </c>
      <c r="BD386" t="s">
        <v>64</v>
      </c>
      <c r="BE386">
        <v>139000</v>
      </c>
    </row>
    <row r="387" spans="1:57" x14ac:dyDescent="0.3">
      <c r="A387">
        <v>274</v>
      </c>
      <c r="B387">
        <v>20</v>
      </c>
      <c r="C387" t="s">
        <v>221</v>
      </c>
      <c r="D387">
        <v>80</v>
      </c>
      <c r="E387">
        <v>9600</v>
      </c>
      <c r="F387" t="s">
        <v>40</v>
      </c>
      <c r="G387" t="s">
        <v>42</v>
      </c>
      <c r="H387" t="s">
        <v>43</v>
      </c>
      <c r="I387" t="s">
        <v>44</v>
      </c>
      <c r="J387" t="s">
        <v>45</v>
      </c>
      <c r="K387" t="s">
        <v>107</v>
      </c>
      <c r="L387" t="str">
        <f>VLOOKUP($K387,[1]Zipcodes_neighbourhood!$A$2:$C$27,2,FALSE)</f>
        <v>NorthAmes</v>
      </c>
      <c r="M387">
        <f>VLOOKUP($K387,[1]Zipcodes_neighbourhood!$A$2:$C$27,3,FALSE)</f>
        <v>50010</v>
      </c>
      <c r="N387" t="s">
        <v>67</v>
      </c>
      <c r="O387" t="s">
        <v>48</v>
      </c>
      <c r="P387" t="s">
        <v>68</v>
      </c>
      <c r="Q387">
        <v>6</v>
      </c>
      <c r="R387">
        <v>1958</v>
      </c>
      <c r="S387">
        <v>1988</v>
      </c>
      <c r="T387" t="s">
        <v>99</v>
      </c>
      <c r="U387" t="s">
        <v>51</v>
      </c>
      <c r="V387" t="s">
        <v>75</v>
      </c>
      <c r="W387" t="s">
        <v>55</v>
      </c>
      <c r="X387" t="s">
        <v>70</v>
      </c>
      <c r="Y387" t="s">
        <v>55</v>
      </c>
      <c r="Z387" t="s">
        <v>57</v>
      </c>
      <c r="AA387">
        <v>1240</v>
      </c>
      <c r="AB387" t="str">
        <f t="shared" si="24"/>
        <v>1001-2000</v>
      </c>
      <c r="AC387" t="s">
        <v>54</v>
      </c>
      <c r="AD387" t="s">
        <v>60</v>
      </c>
      <c r="AE387">
        <v>1632</v>
      </c>
      <c r="AF387">
        <f t="shared" si="25"/>
        <v>0</v>
      </c>
      <c r="AG387">
        <f t="shared" si="26"/>
        <v>2</v>
      </c>
      <c r="AH387">
        <v>3</v>
      </c>
      <c r="AI387">
        <v>1</v>
      </c>
      <c r="AJ387" t="s">
        <v>55</v>
      </c>
      <c r="AK387" t="str">
        <f t="shared" si="27"/>
        <v>1TA</v>
      </c>
      <c r="AL387">
        <v>6</v>
      </c>
      <c r="AM387">
        <v>1</v>
      </c>
      <c r="AN387" t="s">
        <v>54</v>
      </c>
      <c r="AO387" t="s">
        <v>61</v>
      </c>
      <c r="AP387" t="s">
        <v>62</v>
      </c>
      <c r="AQ387">
        <v>1</v>
      </c>
      <c r="AR387">
        <v>338</v>
      </c>
      <c r="AS387" t="s">
        <v>55</v>
      </c>
      <c r="AT387" t="s">
        <v>60</v>
      </c>
      <c r="AU387">
        <v>289</v>
      </c>
      <c r="AV387">
        <v>0</v>
      </c>
      <c r="AW387">
        <v>0</v>
      </c>
      <c r="AX387">
        <v>0</v>
      </c>
      <c r="AY387">
        <v>0</v>
      </c>
      <c r="AZ387" t="s">
        <v>85</v>
      </c>
      <c r="BA387">
        <v>4</v>
      </c>
      <c r="BB387">
        <v>2009</v>
      </c>
      <c r="BC387" t="s">
        <v>63</v>
      </c>
      <c r="BD387" t="s">
        <v>64</v>
      </c>
      <c r="BE387">
        <v>139000</v>
      </c>
    </row>
    <row r="388" spans="1:57" x14ac:dyDescent="0.3">
      <c r="A388">
        <v>332</v>
      </c>
      <c r="B388">
        <v>20</v>
      </c>
      <c r="C388" t="s">
        <v>221</v>
      </c>
      <c r="D388">
        <v>70</v>
      </c>
      <c r="E388">
        <v>8176</v>
      </c>
      <c r="F388" t="s">
        <v>40</v>
      </c>
      <c r="G388" t="s">
        <v>42</v>
      </c>
      <c r="H388" t="s">
        <v>43</v>
      </c>
      <c r="I388" t="s">
        <v>44</v>
      </c>
      <c r="J388" t="s">
        <v>45</v>
      </c>
      <c r="K388" t="s">
        <v>107</v>
      </c>
      <c r="L388" t="str">
        <f>VLOOKUP($K388,[1]Zipcodes_neighbourhood!$A$2:$C$27,2,FALSE)</f>
        <v>NorthAmes</v>
      </c>
      <c r="M388">
        <f>VLOOKUP($K388,[1]Zipcodes_neighbourhood!$A$2:$C$27,3,FALSE)</f>
        <v>50010</v>
      </c>
      <c r="N388" t="s">
        <v>47</v>
      </c>
      <c r="O388" t="s">
        <v>48</v>
      </c>
      <c r="P388" t="s">
        <v>68</v>
      </c>
      <c r="Q388">
        <v>5</v>
      </c>
      <c r="R388">
        <v>1958</v>
      </c>
      <c r="S388">
        <v>1992</v>
      </c>
      <c r="T388" t="s">
        <v>50</v>
      </c>
      <c r="U388" t="s">
        <v>51</v>
      </c>
      <c r="V388" t="s">
        <v>75</v>
      </c>
      <c r="W388" t="s">
        <v>55</v>
      </c>
      <c r="X388" t="s">
        <v>70</v>
      </c>
      <c r="Y388" t="s">
        <v>55</v>
      </c>
      <c r="Z388" t="s">
        <v>57</v>
      </c>
      <c r="AA388">
        <v>1056</v>
      </c>
      <c r="AB388" t="str">
        <f t="shared" si="24"/>
        <v>1001-2000</v>
      </c>
      <c r="AC388" t="s">
        <v>94</v>
      </c>
      <c r="AD388" t="s">
        <v>60</v>
      </c>
      <c r="AE388">
        <v>1056</v>
      </c>
      <c r="AF388">
        <f t="shared" si="25"/>
        <v>0</v>
      </c>
      <c r="AG388">
        <f t="shared" si="26"/>
        <v>1</v>
      </c>
      <c r="AH388">
        <v>3</v>
      </c>
      <c r="AI388">
        <v>1</v>
      </c>
      <c r="AJ388" t="s">
        <v>55</v>
      </c>
      <c r="AK388" t="str">
        <f t="shared" si="27"/>
        <v>1TA</v>
      </c>
      <c r="AL388">
        <v>6</v>
      </c>
      <c r="AM388">
        <v>0</v>
      </c>
      <c r="AN388" t="s">
        <v>41</v>
      </c>
      <c r="AO388" t="s">
        <v>61</v>
      </c>
      <c r="AP388" t="s">
        <v>62</v>
      </c>
      <c r="AQ388">
        <v>1</v>
      </c>
      <c r="AR388">
        <v>308</v>
      </c>
      <c r="AS388" t="s">
        <v>55</v>
      </c>
      <c r="AT388" t="s">
        <v>60</v>
      </c>
      <c r="AU388">
        <v>0</v>
      </c>
      <c r="AV388">
        <v>0</v>
      </c>
      <c r="AW388">
        <v>0</v>
      </c>
      <c r="AX388">
        <v>0</v>
      </c>
      <c r="AY388">
        <v>0</v>
      </c>
      <c r="AZ388" t="s">
        <v>41</v>
      </c>
      <c r="BA388">
        <v>8</v>
      </c>
      <c r="BB388">
        <v>2007</v>
      </c>
      <c r="BC388" t="s">
        <v>63</v>
      </c>
      <c r="BD388" t="s">
        <v>64</v>
      </c>
      <c r="BE388">
        <v>139000</v>
      </c>
    </row>
    <row r="389" spans="1:57" x14ac:dyDescent="0.3">
      <c r="A389">
        <v>425</v>
      </c>
      <c r="B389">
        <v>20</v>
      </c>
      <c r="C389" t="s">
        <v>221</v>
      </c>
      <c r="D389">
        <v>72</v>
      </c>
      <c r="E389">
        <v>9000</v>
      </c>
      <c r="F389" t="s">
        <v>40</v>
      </c>
      <c r="G389" t="s">
        <v>42</v>
      </c>
      <c r="H389" t="s">
        <v>43</v>
      </c>
      <c r="I389" t="s">
        <v>44</v>
      </c>
      <c r="J389" t="s">
        <v>45</v>
      </c>
      <c r="K389" t="s">
        <v>107</v>
      </c>
      <c r="L389" t="str">
        <f>VLOOKUP($K389,[1]Zipcodes_neighbourhood!$A$2:$C$27,2,FALSE)</f>
        <v>NorthAmes</v>
      </c>
      <c r="M389">
        <f>VLOOKUP($K389,[1]Zipcodes_neighbourhood!$A$2:$C$27,3,FALSE)</f>
        <v>50010</v>
      </c>
      <c r="N389" t="s">
        <v>47</v>
      </c>
      <c r="O389" t="s">
        <v>48</v>
      </c>
      <c r="P389" t="s">
        <v>68</v>
      </c>
      <c r="Q389">
        <v>6</v>
      </c>
      <c r="R389">
        <v>1956</v>
      </c>
      <c r="S389">
        <v>1956</v>
      </c>
      <c r="T389" t="s">
        <v>50</v>
      </c>
      <c r="U389" t="s">
        <v>51</v>
      </c>
      <c r="V389" t="s">
        <v>75</v>
      </c>
      <c r="W389" t="s">
        <v>55</v>
      </c>
      <c r="X389" t="s">
        <v>70</v>
      </c>
      <c r="Y389" t="s">
        <v>54</v>
      </c>
      <c r="Z389" t="s">
        <v>57</v>
      </c>
      <c r="AA389">
        <v>1196</v>
      </c>
      <c r="AB389" t="str">
        <f t="shared" si="24"/>
        <v>1001-2000</v>
      </c>
      <c r="AC389" t="s">
        <v>54</v>
      </c>
      <c r="AD389" t="s">
        <v>60</v>
      </c>
      <c r="AE389">
        <v>1196</v>
      </c>
      <c r="AF389">
        <f t="shared" si="25"/>
        <v>1</v>
      </c>
      <c r="AG389">
        <f t="shared" si="26"/>
        <v>1</v>
      </c>
      <c r="AH389">
        <v>2</v>
      </c>
      <c r="AI389">
        <v>1</v>
      </c>
      <c r="AJ389" t="s">
        <v>55</v>
      </c>
      <c r="AK389" t="str">
        <f t="shared" si="27"/>
        <v>1TA</v>
      </c>
      <c r="AL389">
        <v>6</v>
      </c>
      <c r="AM389">
        <v>1</v>
      </c>
      <c r="AN389" t="s">
        <v>54</v>
      </c>
      <c r="AO389" t="s">
        <v>61</v>
      </c>
      <c r="AP389" t="s">
        <v>62</v>
      </c>
      <c r="AQ389">
        <v>1</v>
      </c>
      <c r="AR389">
        <v>297</v>
      </c>
      <c r="AS389" t="s">
        <v>55</v>
      </c>
      <c r="AT389" t="s">
        <v>60</v>
      </c>
      <c r="AU389">
        <v>0</v>
      </c>
      <c r="AV389">
        <v>44</v>
      </c>
      <c r="AW389">
        <v>0</v>
      </c>
      <c r="AX389">
        <v>0</v>
      </c>
      <c r="AY389">
        <v>0</v>
      </c>
      <c r="AZ389" t="s">
        <v>41</v>
      </c>
      <c r="BA389">
        <v>5</v>
      </c>
      <c r="BB389">
        <v>2008</v>
      </c>
      <c r="BC389" t="s">
        <v>63</v>
      </c>
      <c r="BD389" t="s">
        <v>64</v>
      </c>
      <c r="BE389">
        <v>139000</v>
      </c>
    </row>
    <row r="390" spans="1:57" x14ac:dyDescent="0.3">
      <c r="A390">
        <v>575</v>
      </c>
      <c r="B390">
        <v>80</v>
      </c>
      <c r="C390" t="s">
        <v>221</v>
      </c>
      <c r="D390">
        <v>70</v>
      </c>
      <c r="E390">
        <v>10500</v>
      </c>
      <c r="F390" t="s">
        <v>40</v>
      </c>
      <c r="G390" t="s">
        <v>42</v>
      </c>
      <c r="H390" t="s">
        <v>43</v>
      </c>
      <c r="I390" t="s">
        <v>44</v>
      </c>
      <c r="J390" t="s">
        <v>65</v>
      </c>
      <c r="K390" t="s">
        <v>107</v>
      </c>
      <c r="L390" t="str">
        <f>VLOOKUP($K390,[1]Zipcodes_neighbourhood!$A$2:$C$27,2,FALSE)</f>
        <v>NorthAmes</v>
      </c>
      <c r="M390">
        <f>VLOOKUP($K390,[1]Zipcodes_neighbourhood!$A$2:$C$27,3,FALSE)</f>
        <v>50010</v>
      </c>
      <c r="N390" t="s">
        <v>47</v>
      </c>
      <c r="O390" t="s">
        <v>48</v>
      </c>
      <c r="P390" t="s">
        <v>135</v>
      </c>
      <c r="Q390">
        <v>5</v>
      </c>
      <c r="R390">
        <v>1971</v>
      </c>
      <c r="S390">
        <v>2005</v>
      </c>
      <c r="T390" t="s">
        <v>125</v>
      </c>
      <c r="U390" t="s">
        <v>51</v>
      </c>
      <c r="V390" t="s">
        <v>168</v>
      </c>
      <c r="W390" t="s">
        <v>55</v>
      </c>
      <c r="X390" t="s">
        <v>70</v>
      </c>
      <c r="Y390" t="s">
        <v>55</v>
      </c>
      <c r="Z390" t="s">
        <v>81</v>
      </c>
      <c r="AA390">
        <v>372</v>
      </c>
      <c r="AB390" t="str">
        <f t="shared" si="24"/>
        <v>0-1000</v>
      </c>
      <c r="AC390" t="s">
        <v>55</v>
      </c>
      <c r="AD390" t="s">
        <v>60</v>
      </c>
      <c r="AE390">
        <v>1109</v>
      </c>
      <c r="AF390">
        <f t="shared" si="25"/>
        <v>0</v>
      </c>
      <c r="AG390">
        <f t="shared" si="26"/>
        <v>2</v>
      </c>
      <c r="AH390">
        <v>3</v>
      </c>
      <c r="AI390">
        <v>1</v>
      </c>
      <c r="AJ390" t="s">
        <v>55</v>
      </c>
      <c r="AK390" t="str">
        <f t="shared" si="27"/>
        <v>1TA</v>
      </c>
      <c r="AL390">
        <v>5</v>
      </c>
      <c r="AM390">
        <v>0</v>
      </c>
      <c r="AN390" t="s">
        <v>41</v>
      </c>
      <c r="AO390" t="s">
        <v>101</v>
      </c>
      <c r="AP390" t="s">
        <v>58</v>
      </c>
      <c r="AQ390">
        <v>1</v>
      </c>
      <c r="AR390">
        <v>288</v>
      </c>
      <c r="AS390" t="s">
        <v>55</v>
      </c>
      <c r="AT390" t="s">
        <v>60</v>
      </c>
      <c r="AU390">
        <v>35</v>
      </c>
      <c r="AV390">
        <v>0</v>
      </c>
      <c r="AW390">
        <v>0</v>
      </c>
      <c r="AX390">
        <v>0</v>
      </c>
      <c r="AY390">
        <v>0</v>
      </c>
      <c r="AZ390" t="s">
        <v>108</v>
      </c>
      <c r="BA390">
        <v>12</v>
      </c>
      <c r="BB390">
        <v>2007</v>
      </c>
      <c r="BC390" t="s">
        <v>63</v>
      </c>
      <c r="BD390" t="s">
        <v>64</v>
      </c>
      <c r="BE390">
        <v>139000</v>
      </c>
    </row>
    <row r="391" spans="1:57" x14ac:dyDescent="0.3">
      <c r="A391">
        <v>980</v>
      </c>
      <c r="B391">
        <v>20</v>
      </c>
      <c r="C391" t="s">
        <v>221</v>
      </c>
      <c r="D391">
        <v>80</v>
      </c>
      <c r="E391">
        <v>8816</v>
      </c>
      <c r="F391" t="s">
        <v>40</v>
      </c>
      <c r="G391" t="s">
        <v>42</v>
      </c>
      <c r="H391" t="s">
        <v>43</v>
      </c>
      <c r="I391" t="s">
        <v>44</v>
      </c>
      <c r="J391" t="s">
        <v>73</v>
      </c>
      <c r="K391" t="s">
        <v>98</v>
      </c>
      <c r="L391" t="str">
        <f>VLOOKUP($K391,[1]Zipcodes_neighbourhood!$A$2:$C$27,2,FALSE)</f>
        <v>Sawyer</v>
      </c>
      <c r="M391">
        <f>VLOOKUP($K391,[1]Zipcodes_neighbourhood!$A$2:$C$27,3,FALSE)</f>
        <v>52627</v>
      </c>
      <c r="N391" t="s">
        <v>67</v>
      </c>
      <c r="O391" t="s">
        <v>48</v>
      </c>
      <c r="P391" t="s">
        <v>68</v>
      </c>
      <c r="Q391">
        <v>5</v>
      </c>
      <c r="R391">
        <v>1963</v>
      </c>
      <c r="S391">
        <v>1963</v>
      </c>
      <c r="T391" t="s">
        <v>50</v>
      </c>
      <c r="U391" t="s">
        <v>51</v>
      </c>
      <c r="V391" t="s">
        <v>52</v>
      </c>
      <c r="W391" t="s">
        <v>55</v>
      </c>
      <c r="X391" t="s">
        <v>56</v>
      </c>
      <c r="Y391" t="s">
        <v>55</v>
      </c>
      <c r="Z391" t="s">
        <v>57</v>
      </c>
      <c r="AA391">
        <v>1121</v>
      </c>
      <c r="AB391" t="str">
        <f t="shared" si="24"/>
        <v>1001-2000</v>
      </c>
      <c r="AC391" t="s">
        <v>55</v>
      </c>
      <c r="AD391" t="s">
        <v>60</v>
      </c>
      <c r="AE391">
        <v>1121</v>
      </c>
      <c r="AF391">
        <f t="shared" si="25"/>
        <v>1</v>
      </c>
      <c r="AG391">
        <f t="shared" si="26"/>
        <v>2.2999999999999998</v>
      </c>
      <c r="AH391">
        <v>3</v>
      </c>
      <c r="AI391">
        <v>1</v>
      </c>
      <c r="AJ391" t="s">
        <v>55</v>
      </c>
      <c r="AK391" t="str">
        <f t="shared" si="27"/>
        <v>1TA</v>
      </c>
      <c r="AL391">
        <v>5</v>
      </c>
      <c r="AM391">
        <v>0</v>
      </c>
      <c r="AN391" t="s">
        <v>41</v>
      </c>
      <c r="AO391" t="s">
        <v>78</v>
      </c>
      <c r="AP391" t="s">
        <v>58</v>
      </c>
      <c r="AQ391">
        <v>2</v>
      </c>
      <c r="AR391">
        <v>480</v>
      </c>
      <c r="AS391" t="s">
        <v>55</v>
      </c>
      <c r="AT391" t="s">
        <v>60</v>
      </c>
      <c r="AU391">
        <v>0</v>
      </c>
      <c r="AV391">
        <v>80</v>
      </c>
      <c r="AW391">
        <v>0</v>
      </c>
      <c r="AX391">
        <v>0</v>
      </c>
      <c r="AY391">
        <v>0</v>
      </c>
      <c r="AZ391" t="s">
        <v>85</v>
      </c>
      <c r="BA391">
        <v>6</v>
      </c>
      <c r="BB391">
        <v>2009</v>
      </c>
      <c r="BC391" t="s">
        <v>63</v>
      </c>
      <c r="BD391" t="s">
        <v>64</v>
      </c>
      <c r="BE391">
        <v>139000</v>
      </c>
    </row>
    <row r="392" spans="1:57" x14ac:dyDescent="0.3">
      <c r="A392">
        <v>1141</v>
      </c>
      <c r="B392">
        <v>20</v>
      </c>
      <c r="C392" t="s">
        <v>221</v>
      </c>
      <c r="D392">
        <v>60</v>
      </c>
      <c r="E392">
        <v>7350</v>
      </c>
      <c r="F392" t="s">
        <v>40</v>
      </c>
      <c r="G392" t="s">
        <v>42</v>
      </c>
      <c r="H392" t="s">
        <v>43</v>
      </c>
      <c r="I392" t="s">
        <v>44</v>
      </c>
      <c r="J392" t="s">
        <v>73</v>
      </c>
      <c r="K392" t="s">
        <v>107</v>
      </c>
      <c r="L392" t="str">
        <f>VLOOKUP($K392,[1]Zipcodes_neighbourhood!$A$2:$C$27,2,FALSE)</f>
        <v>NorthAmes</v>
      </c>
      <c r="M392">
        <f>VLOOKUP($K392,[1]Zipcodes_neighbourhood!$A$2:$C$27,3,FALSE)</f>
        <v>50010</v>
      </c>
      <c r="N392" t="s">
        <v>47</v>
      </c>
      <c r="O392" t="s">
        <v>48</v>
      </c>
      <c r="P392" t="s">
        <v>68</v>
      </c>
      <c r="Q392">
        <v>5</v>
      </c>
      <c r="R392">
        <v>1951</v>
      </c>
      <c r="S392">
        <v>1951</v>
      </c>
      <c r="T392" t="s">
        <v>50</v>
      </c>
      <c r="U392" t="s">
        <v>51</v>
      </c>
      <c r="V392" t="s">
        <v>91</v>
      </c>
      <c r="W392" t="s">
        <v>55</v>
      </c>
      <c r="X392" t="s">
        <v>70</v>
      </c>
      <c r="Y392" t="s">
        <v>55</v>
      </c>
      <c r="Z392" t="s">
        <v>72</v>
      </c>
      <c r="AA392">
        <v>952</v>
      </c>
      <c r="AB392" t="str">
        <f t="shared" si="24"/>
        <v>0-1000</v>
      </c>
      <c r="AC392" t="s">
        <v>55</v>
      </c>
      <c r="AD392" t="s">
        <v>60</v>
      </c>
      <c r="AE392">
        <v>952</v>
      </c>
      <c r="AF392">
        <f t="shared" si="25"/>
        <v>1</v>
      </c>
      <c r="AG392">
        <f t="shared" si="26"/>
        <v>1</v>
      </c>
      <c r="AH392">
        <v>2</v>
      </c>
      <c r="AI392">
        <v>1</v>
      </c>
      <c r="AJ392" t="s">
        <v>55</v>
      </c>
      <c r="AK392" t="str">
        <f t="shared" si="27"/>
        <v>1TA</v>
      </c>
      <c r="AL392">
        <v>4</v>
      </c>
      <c r="AM392">
        <v>0</v>
      </c>
      <c r="AN392" t="s">
        <v>41</v>
      </c>
      <c r="AO392" t="s">
        <v>78</v>
      </c>
      <c r="AP392" t="s">
        <v>58</v>
      </c>
      <c r="AQ392">
        <v>2</v>
      </c>
      <c r="AR392">
        <v>840</v>
      </c>
      <c r="AS392" t="s">
        <v>55</v>
      </c>
      <c r="AT392" t="s">
        <v>60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41</v>
      </c>
      <c r="BA392">
        <v>6</v>
      </c>
      <c r="BB392">
        <v>2008</v>
      </c>
      <c r="BC392" t="s">
        <v>116</v>
      </c>
      <c r="BD392" t="s">
        <v>79</v>
      </c>
      <c r="BE392">
        <v>139000</v>
      </c>
    </row>
    <row r="393" spans="1:57" x14ac:dyDescent="0.3">
      <c r="A393">
        <v>1275</v>
      </c>
      <c r="B393">
        <v>50</v>
      </c>
      <c r="C393" t="s">
        <v>221</v>
      </c>
      <c r="D393">
        <v>53</v>
      </c>
      <c r="E393">
        <v>5362</v>
      </c>
      <c r="F393" t="s">
        <v>40</v>
      </c>
      <c r="G393" t="s">
        <v>42</v>
      </c>
      <c r="H393" t="s">
        <v>43</v>
      </c>
      <c r="I393" t="s">
        <v>44</v>
      </c>
      <c r="J393" t="s">
        <v>73</v>
      </c>
      <c r="K393" t="s">
        <v>74</v>
      </c>
      <c r="L393" t="str">
        <f>VLOOKUP($K393,[1]Zipcodes_neighbourhood!$A$2:$C$27,2,FALSE)</f>
        <v>Crawford</v>
      </c>
      <c r="M393">
        <f>VLOOKUP($K393,[1]Zipcodes_neighbourhood!$A$2:$C$27,3,FALSE)</f>
        <v>52621</v>
      </c>
      <c r="N393" t="s">
        <v>47</v>
      </c>
      <c r="O393" t="s">
        <v>48</v>
      </c>
      <c r="P393" t="s">
        <v>83</v>
      </c>
      <c r="Q393">
        <v>5</v>
      </c>
      <c r="R393">
        <v>1910</v>
      </c>
      <c r="S393">
        <v>2003</v>
      </c>
      <c r="T393" t="s">
        <v>50</v>
      </c>
      <c r="U393" t="s">
        <v>51</v>
      </c>
      <c r="V393" t="s">
        <v>76</v>
      </c>
      <c r="W393" t="s">
        <v>55</v>
      </c>
      <c r="X393" t="s">
        <v>56</v>
      </c>
      <c r="Y393" t="s">
        <v>55</v>
      </c>
      <c r="Z393" t="s">
        <v>57</v>
      </c>
      <c r="AA393">
        <v>661</v>
      </c>
      <c r="AB393" t="str">
        <f t="shared" si="24"/>
        <v>0-1000</v>
      </c>
      <c r="AC393" t="s">
        <v>59</v>
      </c>
      <c r="AD393" t="s">
        <v>60</v>
      </c>
      <c r="AE393">
        <v>1250</v>
      </c>
      <c r="AF393">
        <f t="shared" si="25"/>
        <v>1</v>
      </c>
      <c r="AG393">
        <f t="shared" si="26"/>
        <v>2.2999999999999998</v>
      </c>
      <c r="AH393">
        <v>3</v>
      </c>
      <c r="AI393">
        <v>1</v>
      </c>
      <c r="AJ393" t="s">
        <v>55</v>
      </c>
      <c r="AK393" t="str">
        <f t="shared" si="27"/>
        <v>1TA</v>
      </c>
      <c r="AL393">
        <v>8</v>
      </c>
      <c r="AM393">
        <v>1</v>
      </c>
      <c r="AN393" t="s">
        <v>54</v>
      </c>
      <c r="AO393" t="s">
        <v>78</v>
      </c>
      <c r="AP393" t="s">
        <v>58</v>
      </c>
      <c r="AQ393">
        <v>2</v>
      </c>
      <c r="AR393">
        <v>552</v>
      </c>
      <c r="AS393" t="s">
        <v>55</v>
      </c>
      <c r="AT393" t="s">
        <v>60</v>
      </c>
      <c r="AU393">
        <v>242</v>
      </c>
      <c r="AV393">
        <v>0</v>
      </c>
      <c r="AW393">
        <v>81</v>
      </c>
      <c r="AX393">
        <v>0</v>
      </c>
      <c r="AY393">
        <v>0</v>
      </c>
      <c r="AZ393" t="s">
        <v>41</v>
      </c>
      <c r="BA393">
        <v>11</v>
      </c>
      <c r="BB393">
        <v>2007</v>
      </c>
      <c r="BC393" t="s">
        <v>63</v>
      </c>
      <c r="BD393" t="s">
        <v>64</v>
      </c>
      <c r="BE393">
        <v>139000</v>
      </c>
    </row>
    <row r="394" spans="1:57" x14ac:dyDescent="0.3">
      <c r="A394">
        <v>1284</v>
      </c>
      <c r="B394">
        <v>90</v>
      </c>
      <c r="C394" t="s">
        <v>221</v>
      </c>
      <c r="D394">
        <v>94</v>
      </c>
      <c r="E394">
        <v>9400</v>
      </c>
      <c r="F394" t="s">
        <v>40</v>
      </c>
      <c r="G394" t="s">
        <v>42</v>
      </c>
      <c r="H394" t="s">
        <v>133</v>
      </c>
      <c r="I394" t="s">
        <v>44</v>
      </c>
      <c r="J394" t="s">
        <v>73</v>
      </c>
      <c r="K394" t="s">
        <v>82</v>
      </c>
      <c r="L394" t="str">
        <f>VLOOKUP($K394,[1]Zipcodes_neighbourhood!$A$2:$C$27,2,FALSE)</f>
        <v>Mitchell</v>
      </c>
      <c r="M394">
        <f>VLOOKUP($K394,[1]Zipcodes_neighbourhood!$A$2:$C$27,3,FALSE)</f>
        <v>50461</v>
      </c>
      <c r="N394" t="s">
        <v>47</v>
      </c>
      <c r="O394" t="s">
        <v>111</v>
      </c>
      <c r="P394" t="s">
        <v>49</v>
      </c>
      <c r="Q394">
        <v>6</v>
      </c>
      <c r="R394">
        <v>1971</v>
      </c>
      <c r="S394">
        <v>1971</v>
      </c>
      <c r="T394" t="s">
        <v>147</v>
      </c>
      <c r="U394" t="s">
        <v>51</v>
      </c>
      <c r="V394" t="s">
        <v>76</v>
      </c>
      <c r="W394" t="s">
        <v>55</v>
      </c>
      <c r="X394" t="s">
        <v>70</v>
      </c>
      <c r="Y394" t="s">
        <v>55</v>
      </c>
      <c r="Z394" t="s">
        <v>81</v>
      </c>
      <c r="AA394">
        <v>912</v>
      </c>
      <c r="AB394" t="str">
        <f t="shared" si="24"/>
        <v>0-1000</v>
      </c>
      <c r="AC394" t="s">
        <v>55</v>
      </c>
      <c r="AD394" t="s">
        <v>60</v>
      </c>
      <c r="AE394">
        <v>1824</v>
      </c>
      <c r="AF394">
        <f t="shared" si="25"/>
        <v>0</v>
      </c>
      <c r="AG394">
        <f t="shared" si="26"/>
        <v>1</v>
      </c>
      <c r="AH394">
        <v>4</v>
      </c>
      <c r="AI394">
        <v>2</v>
      </c>
      <c r="AJ394" t="s">
        <v>55</v>
      </c>
      <c r="AK394" t="str">
        <f t="shared" si="27"/>
        <v>2TA</v>
      </c>
      <c r="AL394">
        <v>8</v>
      </c>
      <c r="AM394">
        <v>0</v>
      </c>
      <c r="AN394" t="s">
        <v>41</v>
      </c>
      <c r="AO394" t="s">
        <v>41</v>
      </c>
      <c r="AP394" t="s">
        <v>41</v>
      </c>
      <c r="AQ394">
        <v>0</v>
      </c>
      <c r="AR394">
        <v>0</v>
      </c>
      <c r="AS394" t="s">
        <v>41</v>
      </c>
      <c r="AT394" t="s">
        <v>60</v>
      </c>
      <c r="AU394">
        <v>128</v>
      </c>
      <c r="AV394">
        <v>0</v>
      </c>
      <c r="AW394">
        <v>0</v>
      </c>
      <c r="AX394">
        <v>0</v>
      </c>
      <c r="AY394">
        <v>0</v>
      </c>
      <c r="AZ394" t="s">
        <v>41</v>
      </c>
      <c r="BA394">
        <v>4</v>
      </c>
      <c r="BB394">
        <v>2010</v>
      </c>
      <c r="BC394" t="s">
        <v>63</v>
      </c>
      <c r="BD394" t="s">
        <v>64</v>
      </c>
      <c r="BE394">
        <v>139000</v>
      </c>
    </row>
    <row r="395" spans="1:57" x14ac:dyDescent="0.3">
      <c r="A395">
        <v>634</v>
      </c>
      <c r="B395">
        <v>20</v>
      </c>
      <c r="C395" t="s">
        <v>221</v>
      </c>
      <c r="D395">
        <v>80</v>
      </c>
      <c r="E395">
        <v>9250</v>
      </c>
      <c r="F395" t="s">
        <v>40</v>
      </c>
      <c r="G395" t="s">
        <v>42</v>
      </c>
      <c r="H395" t="s">
        <v>43</v>
      </c>
      <c r="I395" t="s">
        <v>44</v>
      </c>
      <c r="J395" t="s">
        <v>73</v>
      </c>
      <c r="K395" t="s">
        <v>107</v>
      </c>
      <c r="L395" t="str">
        <f>VLOOKUP($K395,[1]Zipcodes_neighbourhood!$A$2:$C$27,2,FALSE)</f>
        <v>NorthAmes</v>
      </c>
      <c r="M395">
        <f>VLOOKUP($K395,[1]Zipcodes_neighbourhood!$A$2:$C$27,3,FALSE)</f>
        <v>50010</v>
      </c>
      <c r="N395" t="s">
        <v>47</v>
      </c>
      <c r="O395" t="s">
        <v>48</v>
      </c>
      <c r="P395" t="s">
        <v>68</v>
      </c>
      <c r="Q395">
        <v>5</v>
      </c>
      <c r="R395">
        <v>1954</v>
      </c>
      <c r="S395">
        <v>2005</v>
      </c>
      <c r="T395" t="s">
        <v>50</v>
      </c>
      <c r="U395" t="s">
        <v>51</v>
      </c>
      <c r="V395" t="s">
        <v>75</v>
      </c>
      <c r="W395" t="s">
        <v>55</v>
      </c>
      <c r="X395" t="s">
        <v>70</v>
      </c>
      <c r="Y395" t="s">
        <v>55</v>
      </c>
      <c r="Z395" t="s">
        <v>57</v>
      </c>
      <c r="AA395">
        <v>1056</v>
      </c>
      <c r="AB395" t="str">
        <f t="shared" si="24"/>
        <v>1001-2000</v>
      </c>
      <c r="AC395" t="s">
        <v>55</v>
      </c>
      <c r="AD395" t="s">
        <v>60</v>
      </c>
      <c r="AE395">
        <v>1056</v>
      </c>
      <c r="AF395">
        <f t="shared" si="25"/>
        <v>0</v>
      </c>
      <c r="AG395">
        <f t="shared" si="26"/>
        <v>1</v>
      </c>
      <c r="AH395">
        <v>3</v>
      </c>
      <c r="AI395">
        <v>1</v>
      </c>
      <c r="AJ395" t="s">
        <v>55</v>
      </c>
      <c r="AK395" t="str">
        <f t="shared" si="27"/>
        <v>1TA</v>
      </c>
      <c r="AL395">
        <v>6</v>
      </c>
      <c r="AM395">
        <v>0</v>
      </c>
      <c r="AN395" t="s">
        <v>41</v>
      </c>
      <c r="AO395" t="s">
        <v>61</v>
      </c>
      <c r="AP395" t="s">
        <v>58</v>
      </c>
      <c r="AQ395">
        <v>1</v>
      </c>
      <c r="AR395">
        <v>260</v>
      </c>
      <c r="AS395" t="s">
        <v>55</v>
      </c>
      <c r="AT395" t="s">
        <v>60</v>
      </c>
      <c r="AU395">
        <v>390</v>
      </c>
      <c r="AV395">
        <v>0</v>
      </c>
      <c r="AW395">
        <v>0</v>
      </c>
      <c r="AX395">
        <v>0</v>
      </c>
      <c r="AY395">
        <v>0</v>
      </c>
      <c r="AZ395" t="s">
        <v>41</v>
      </c>
      <c r="BA395">
        <v>7</v>
      </c>
      <c r="BB395">
        <v>2007</v>
      </c>
      <c r="BC395" t="s">
        <v>63</v>
      </c>
      <c r="BD395" t="s">
        <v>64</v>
      </c>
      <c r="BE395">
        <v>139400</v>
      </c>
    </row>
    <row r="396" spans="1:57" x14ac:dyDescent="0.3">
      <c r="A396">
        <v>824</v>
      </c>
      <c r="B396">
        <v>50</v>
      </c>
      <c r="C396" t="s">
        <v>221</v>
      </c>
      <c r="D396">
        <v>60</v>
      </c>
      <c r="E396">
        <v>9900</v>
      </c>
      <c r="F396" t="s">
        <v>40</v>
      </c>
      <c r="G396" t="s">
        <v>42</v>
      </c>
      <c r="H396" t="s">
        <v>43</v>
      </c>
      <c r="I396" t="s">
        <v>44</v>
      </c>
      <c r="J396" t="s">
        <v>45</v>
      </c>
      <c r="K396" t="s">
        <v>164</v>
      </c>
      <c r="L396" t="str">
        <f>VLOOKUP($K396,[1]Zipcodes_neighbourhood!$A$2:$C$27,2,FALSE)</f>
        <v>South&amp;West of Iowa State University</v>
      </c>
      <c r="M396">
        <f>VLOOKUP($K396,[1]Zipcodes_neighbourhood!$A$2:$C$27,3,FALSE)</f>
        <v>50011</v>
      </c>
      <c r="N396" t="s">
        <v>47</v>
      </c>
      <c r="O396" t="s">
        <v>48</v>
      </c>
      <c r="P396" t="s">
        <v>83</v>
      </c>
      <c r="Q396">
        <v>6</v>
      </c>
      <c r="R396">
        <v>1940</v>
      </c>
      <c r="S396">
        <v>1950</v>
      </c>
      <c r="T396" t="s">
        <v>50</v>
      </c>
      <c r="U396" t="s">
        <v>51</v>
      </c>
      <c r="V396" t="s">
        <v>52</v>
      </c>
      <c r="W396" t="s">
        <v>55</v>
      </c>
      <c r="X396" t="s">
        <v>77</v>
      </c>
      <c r="Y396" t="s">
        <v>55</v>
      </c>
      <c r="Z396" t="s">
        <v>57</v>
      </c>
      <c r="AA396">
        <v>778</v>
      </c>
      <c r="AB396" t="str">
        <f t="shared" si="24"/>
        <v>0-1000</v>
      </c>
      <c r="AC396" t="s">
        <v>55</v>
      </c>
      <c r="AD396" t="s">
        <v>60</v>
      </c>
      <c r="AE396">
        <v>1489</v>
      </c>
      <c r="AF396">
        <f t="shared" si="25"/>
        <v>0</v>
      </c>
      <c r="AG396">
        <f t="shared" si="26"/>
        <v>1</v>
      </c>
      <c r="AH396">
        <v>3</v>
      </c>
      <c r="AI396">
        <v>1</v>
      </c>
      <c r="AJ396" t="s">
        <v>55</v>
      </c>
      <c r="AK396" t="str">
        <f t="shared" si="27"/>
        <v>1TA</v>
      </c>
      <c r="AL396">
        <v>7</v>
      </c>
      <c r="AM396">
        <v>1</v>
      </c>
      <c r="AN396" t="s">
        <v>54</v>
      </c>
      <c r="AO396" t="s">
        <v>78</v>
      </c>
      <c r="AP396" t="s">
        <v>58</v>
      </c>
      <c r="AQ396">
        <v>1</v>
      </c>
      <c r="AR396">
        <v>240</v>
      </c>
      <c r="AS396" t="s">
        <v>55</v>
      </c>
      <c r="AT396" t="s">
        <v>60</v>
      </c>
      <c r="AU396">
        <v>335</v>
      </c>
      <c r="AV396">
        <v>0</v>
      </c>
      <c r="AW396">
        <v>0</v>
      </c>
      <c r="AX396">
        <v>0</v>
      </c>
      <c r="AY396">
        <v>0</v>
      </c>
      <c r="AZ396" t="s">
        <v>108</v>
      </c>
      <c r="BA396">
        <v>7</v>
      </c>
      <c r="BB396">
        <v>2009</v>
      </c>
      <c r="BC396" t="s">
        <v>63</v>
      </c>
      <c r="BD396" t="s">
        <v>64</v>
      </c>
      <c r="BE396">
        <v>139500</v>
      </c>
    </row>
    <row r="397" spans="1:57" x14ac:dyDescent="0.3">
      <c r="A397">
        <v>1046</v>
      </c>
      <c r="B397">
        <v>20</v>
      </c>
      <c r="C397" t="s">
        <v>221</v>
      </c>
      <c r="D397" t="s">
        <v>41</v>
      </c>
      <c r="E397">
        <v>13680</v>
      </c>
      <c r="F397" t="s">
        <v>40</v>
      </c>
      <c r="G397" t="s">
        <v>71</v>
      </c>
      <c r="H397" t="s">
        <v>43</v>
      </c>
      <c r="I397" t="s">
        <v>44</v>
      </c>
      <c r="J397" t="s">
        <v>110</v>
      </c>
      <c r="K397" t="s">
        <v>126</v>
      </c>
      <c r="L397" t="str">
        <f>VLOOKUP($K397,[1]Zipcodes_neighbourhood!$A$2:$C$27,2,FALSE)</f>
        <v>Edwards</v>
      </c>
      <c r="M397">
        <f>VLOOKUP($K397,[1]Zipcodes_neighbourhood!$A$2:$C$27,3,FALSE)</f>
        <v>50014</v>
      </c>
      <c r="N397" t="s">
        <v>47</v>
      </c>
      <c r="O397" t="s">
        <v>48</v>
      </c>
      <c r="P397" t="s">
        <v>68</v>
      </c>
      <c r="Q397">
        <v>3</v>
      </c>
      <c r="R397">
        <v>1955</v>
      </c>
      <c r="S397">
        <v>1955</v>
      </c>
      <c r="T397" t="s">
        <v>99</v>
      </c>
      <c r="U397" t="s">
        <v>51</v>
      </c>
      <c r="V397" t="s">
        <v>75</v>
      </c>
      <c r="W397" t="s">
        <v>55</v>
      </c>
      <c r="X397" t="s">
        <v>112</v>
      </c>
      <c r="Y397" t="s">
        <v>41</v>
      </c>
      <c r="Z397" t="s">
        <v>41</v>
      </c>
      <c r="AA397">
        <v>0</v>
      </c>
      <c r="AB397" t="str">
        <f t="shared" si="24"/>
        <v>0-1000</v>
      </c>
      <c r="AC397" t="s">
        <v>59</v>
      </c>
      <c r="AD397" t="s">
        <v>60</v>
      </c>
      <c r="AE397">
        <v>1733</v>
      </c>
      <c r="AF397">
        <f t="shared" si="25"/>
        <v>1</v>
      </c>
      <c r="AG397">
        <f t="shared" si="26"/>
        <v>1</v>
      </c>
      <c r="AH397">
        <v>4</v>
      </c>
      <c r="AI397">
        <v>1</v>
      </c>
      <c r="AJ397" t="s">
        <v>55</v>
      </c>
      <c r="AK397" t="str">
        <f t="shared" si="27"/>
        <v>1TA</v>
      </c>
      <c r="AL397">
        <v>8</v>
      </c>
      <c r="AM397">
        <v>1</v>
      </c>
      <c r="AN397" t="s">
        <v>54</v>
      </c>
      <c r="AO397" t="s">
        <v>61</v>
      </c>
      <c r="AP397" t="s">
        <v>58</v>
      </c>
      <c r="AQ397">
        <v>2</v>
      </c>
      <c r="AR397">
        <v>452</v>
      </c>
      <c r="AS397" t="s">
        <v>55</v>
      </c>
      <c r="AT397" t="s">
        <v>60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41</v>
      </c>
      <c r="BA397">
        <v>6</v>
      </c>
      <c r="BB397">
        <v>2009</v>
      </c>
      <c r="BC397" t="s">
        <v>63</v>
      </c>
      <c r="BD397" t="s">
        <v>64</v>
      </c>
      <c r="BE397">
        <v>139600</v>
      </c>
    </row>
    <row r="398" spans="1:57" x14ac:dyDescent="0.3">
      <c r="A398">
        <v>627</v>
      </c>
      <c r="B398">
        <v>20</v>
      </c>
      <c r="C398" t="s">
        <v>221</v>
      </c>
      <c r="D398" t="s">
        <v>41</v>
      </c>
      <c r="E398">
        <v>12342</v>
      </c>
      <c r="F398" t="s">
        <v>40</v>
      </c>
      <c r="G398" t="s">
        <v>71</v>
      </c>
      <c r="H398" t="s">
        <v>43</v>
      </c>
      <c r="I398" t="s">
        <v>44</v>
      </c>
      <c r="J398" t="s">
        <v>45</v>
      </c>
      <c r="K398" t="s">
        <v>107</v>
      </c>
      <c r="L398" t="str">
        <f>VLOOKUP($K398,[1]Zipcodes_neighbourhood!$A$2:$C$27,2,FALSE)</f>
        <v>NorthAmes</v>
      </c>
      <c r="M398">
        <f>VLOOKUP($K398,[1]Zipcodes_neighbourhood!$A$2:$C$27,3,FALSE)</f>
        <v>50010</v>
      </c>
      <c r="N398" t="s">
        <v>47</v>
      </c>
      <c r="O398" t="s">
        <v>48</v>
      </c>
      <c r="P398" t="s">
        <v>68</v>
      </c>
      <c r="Q398">
        <v>5</v>
      </c>
      <c r="R398">
        <v>1960</v>
      </c>
      <c r="S398">
        <v>1978</v>
      </c>
      <c r="T398" t="s">
        <v>99</v>
      </c>
      <c r="U398" t="s">
        <v>51</v>
      </c>
      <c r="V398" t="s">
        <v>75</v>
      </c>
      <c r="W398" t="s">
        <v>55</v>
      </c>
      <c r="X398" t="s">
        <v>70</v>
      </c>
      <c r="Y398" t="s">
        <v>55</v>
      </c>
      <c r="Z398" t="s">
        <v>57</v>
      </c>
      <c r="AA398">
        <v>978</v>
      </c>
      <c r="AB398" t="str">
        <f t="shared" si="24"/>
        <v>0-1000</v>
      </c>
      <c r="AC398" t="s">
        <v>55</v>
      </c>
      <c r="AD398" t="s">
        <v>60</v>
      </c>
      <c r="AE398">
        <v>1422</v>
      </c>
      <c r="AF398">
        <f t="shared" si="25"/>
        <v>0</v>
      </c>
      <c r="AG398">
        <f t="shared" si="26"/>
        <v>1</v>
      </c>
      <c r="AH398">
        <v>3</v>
      </c>
      <c r="AI398">
        <v>1</v>
      </c>
      <c r="AJ398" t="s">
        <v>55</v>
      </c>
      <c r="AK398" t="str">
        <f t="shared" si="27"/>
        <v>1TA</v>
      </c>
      <c r="AL398">
        <v>6</v>
      </c>
      <c r="AM398">
        <v>1</v>
      </c>
      <c r="AN398" t="s">
        <v>55</v>
      </c>
      <c r="AO398" t="s">
        <v>61</v>
      </c>
      <c r="AP398" t="s">
        <v>62</v>
      </c>
      <c r="AQ398">
        <v>1</v>
      </c>
      <c r="AR398">
        <v>286</v>
      </c>
      <c r="AS398" t="s">
        <v>55</v>
      </c>
      <c r="AT398" t="s">
        <v>60</v>
      </c>
      <c r="AU398">
        <v>0</v>
      </c>
      <c r="AV398">
        <v>0</v>
      </c>
      <c r="AW398">
        <v>36</v>
      </c>
      <c r="AX398">
        <v>0</v>
      </c>
      <c r="AY398">
        <v>0</v>
      </c>
      <c r="AZ398" t="s">
        <v>108</v>
      </c>
      <c r="BA398">
        <v>8</v>
      </c>
      <c r="BB398">
        <v>2007</v>
      </c>
      <c r="BC398" t="s">
        <v>63</v>
      </c>
      <c r="BD398" t="s">
        <v>64</v>
      </c>
      <c r="BE398">
        <v>139900</v>
      </c>
    </row>
    <row r="399" spans="1:57" x14ac:dyDescent="0.3">
      <c r="A399">
        <v>835</v>
      </c>
      <c r="B399">
        <v>20</v>
      </c>
      <c r="C399" t="s">
        <v>221</v>
      </c>
      <c r="D399">
        <v>75</v>
      </c>
      <c r="E399">
        <v>7875</v>
      </c>
      <c r="F399" t="s">
        <v>40</v>
      </c>
      <c r="G399" t="s">
        <v>42</v>
      </c>
      <c r="H399" t="s">
        <v>43</v>
      </c>
      <c r="I399" t="s">
        <v>44</v>
      </c>
      <c r="J399" t="s">
        <v>45</v>
      </c>
      <c r="K399" t="s">
        <v>107</v>
      </c>
      <c r="L399" t="str">
        <f>VLOOKUP($K399,[1]Zipcodes_neighbourhood!$A$2:$C$27,2,FALSE)</f>
        <v>NorthAmes</v>
      </c>
      <c r="M399">
        <f>VLOOKUP($K399,[1]Zipcodes_neighbourhood!$A$2:$C$27,3,FALSE)</f>
        <v>50010</v>
      </c>
      <c r="N399" t="s">
        <v>47</v>
      </c>
      <c r="O399" t="s">
        <v>48</v>
      </c>
      <c r="P399" t="s">
        <v>68</v>
      </c>
      <c r="Q399">
        <v>5</v>
      </c>
      <c r="R399">
        <v>1961</v>
      </c>
      <c r="S399">
        <v>1961</v>
      </c>
      <c r="T399" t="s">
        <v>50</v>
      </c>
      <c r="U399" t="s">
        <v>51</v>
      </c>
      <c r="V399" t="s">
        <v>52</v>
      </c>
      <c r="W399" t="s">
        <v>55</v>
      </c>
      <c r="X399" t="s">
        <v>70</v>
      </c>
      <c r="Y399" t="s">
        <v>55</v>
      </c>
      <c r="Z399" t="s">
        <v>57</v>
      </c>
      <c r="AA399">
        <v>1144</v>
      </c>
      <c r="AB399" t="str">
        <f t="shared" si="24"/>
        <v>1001-2000</v>
      </c>
      <c r="AC399" t="s">
        <v>54</v>
      </c>
      <c r="AD399" t="s">
        <v>60</v>
      </c>
      <c r="AE399">
        <v>1144</v>
      </c>
      <c r="AF399">
        <f t="shared" si="25"/>
        <v>0</v>
      </c>
      <c r="AG399">
        <f t="shared" si="26"/>
        <v>2</v>
      </c>
      <c r="AH399">
        <v>3</v>
      </c>
      <c r="AI399">
        <v>1</v>
      </c>
      <c r="AJ399" t="s">
        <v>55</v>
      </c>
      <c r="AK399" t="str">
        <f t="shared" si="27"/>
        <v>1TA</v>
      </c>
      <c r="AL399">
        <v>6</v>
      </c>
      <c r="AM399">
        <v>0</v>
      </c>
      <c r="AN399" t="s">
        <v>41</v>
      </c>
      <c r="AO399" t="s">
        <v>61</v>
      </c>
      <c r="AP399" t="s">
        <v>58</v>
      </c>
      <c r="AQ399">
        <v>2</v>
      </c>
      <c r="AR399">
        <v>456</v>
      </c>
      <c r="AS399" t="s">
        <v>55</v>
      </c>
      <c r="AT399" t="s">
        <v>60</v>
      </c>
      <c r="AU399">
        <v>0</v>
      </c>
      <c r="AV399">
        <v>0</v>
      </c>
      <c r="AW399">
        <v>0</v>
      </c>
      <c r="AX399">
        <v>0</v>
      </c>
      <c r="AY399">
        <v>0</v>
      </c>
      <c r="AZ399" t="s">
        <v>108</v>
      </c>
      <c r="BA399">
        <v>9</v>
      </c>
      <c r="BB399">
        <v>2008</v>
      </c>
      <c r="BC399" t="s">
        <v>63</v>
      </c>
      <c r="BD399" t="s">
        <v>64</v>
      </c>
      <c r="BE399">
        <v>139950</v>
      </c>
    </row>
    <row r="400" spans="1:57" x14ac:dyDescent="0.3">
      <c r="A400">
        <v>399</v>
      </c>
      <c r="B400">
        <v>30</v>
      </c>
      <c r="C400" t="s">
        <v>222</v>
      </c>
      <c r="D400">
        <v>60</v>
      </c>
      <c r="E400">
        <v>8967</v>
      </c>
      <c r="F400" t="s">
        <v>40</v>
      </c>
      <c r="G400" t="s">
        <v>42</v>
      </c>
      <c r="H400" t="s">
        <v>43</v>
      </c>
      <c r="I400" t="s">
        <v>44</v>
      </c>
      <c r="J400" t="s">
        <v>73</v>
      </c>
      <c r="K400" t="s">
        <v>119</v>
      </c>
      <c r="L400" t="str">
        <f>VLOOKUP($K400,[1]Zipcodes_neighbourhood!$A$2:$C$27,2,FALSE)</f>
        <v>Iowa DOT and rail road</v>
      </c>
      <c r="M400">
        <f>VLOOKUP($K400,[1]Zipcodes_neighbourhood!$A$2:$C$27,3,FALSE)</f>
        <v>50313</v>
      </c>
      <c r="N400" t="s">
        <v>47</v>
      </c>
      <c r="O400" t="s">
        <v>48</v>
      </c>
      <c r="P400" t="s">
        <v>68</v>
      </c>
      <c r="Q400">
        <v>5</v>
      </c>
      <c r="R400">
        <v>1920</v>
      </c>
      <c r="S400">
        <v>1950</v>
      </c>
      <c r="T400" t="s">
        <v>50</v>
      </c>
      <c r="U400" t="s">
        <v>51</v>
      </c>
      <c r="V400" t="s">
        <v>69</v>
      </c>
      <c r="W400" t="s">
        <v>55</v>
      </c>
      <c r="X400" t="s">
        <v>77</v>
      </c>
      <c r="Y400" t="s">
        <v>94</v>
      </c>
      <c r="Z400" t="s">
        <v>57</v>
      </c>
      <c r="AA400">
        <v>961</v>
      </c>
      <c r="AB400" t="str">
        <f t="shared" si="24"/>
        <v>0-1000</v>
      </c>
      <c r="AC400" t="s">
        <v>54</v>
      </c>
      <c r="AD400" t="s">
        <v>60</v>
      </c>
      <c r="AE400">
        <v>1077</v>
      </c>
      <c r="AF400">
        <f t="shared" si="25"/>
        <v>0</v>
      </c>
      <c r="AG400">
        <f t="shared" si="26"/>
        <v>1</v>
      </c>
      <c r="AH400">
        <v>2</v>
      </c>
      <c r="AI400">
        <v>1</v>
      </c>
      <c r="AJ400" t="s">
        <v>55</v>
      </c>
      <c r="AK400" t="str">
        <f t="shared" si="27"/>
        <v>1TA</v>
      </c>
      <c r="AL400">
        <v>6</v>
      </c>
      <c r="AM400">
        <v>0</v>
      </c>
      <c r="AN400" t="s">
        <v>41</v>
      </c>
      <c r="AO400" t="s">
        <v>78</v>
      </c>
      <c r="AP400" t="s">
        <v>58</v>
      </c>
      <c r="AQ400">
        <v>1</v>
      </c>
      <c r="AR400">
        <v>338</v>
      </c>
      <c r="AS400" t="s">
        <v>148</v>
      </c>
      <c r="AT400" t="s">
        <v>120</v>
      </c>
      <c r="AU400">
        <v>0</v>
      </c>
      <c r="AV400">
        <v>0</v>
      </c>
      <c r="AW400">
        <v>0</v>
      </c>
      <c r="AX400">
        <v>0</v>
      </c>
      <c r="AY400">
        <v>0</v>
      </c>
      <c r="AZ400" t="s">
        <v>41</v>
      </c>
      <c r="BA400">
        <v>11</v>
      </c>
      <c r="BB400">
        <v>2007</v>
      </c>
      <c r="BC400" t="s">
        <v>63</v>
      </c>
      <c r="BD400" t="s">
        <v>79</v>
      </c>
      <c r="BE400">
        <v>67000</v>
      </c>
    </row>
    <row r="401" spans="1:57" x14ac:dyDescent="0.3">
      <c r="A401">
        <v>116</v>
      </c>
      <c r="B401">
        <v>160</v>
      </c>
      <c r="C401" t="s">
        <v>224</v>
      </c>
      <c r="D401">
        <v>34</v>
      </c>
      <c r="E401">
        <v>3230</v>
      </c>
      <c r="F401" t="s">
        <v>40</v>
      </c>
      <c r="G401" t="s">
        <v>42</v>
      </c>
      <c r="H401" t="s">
        <v>43</v>
      </c>
      <c r="I401" t="s">
        <v>44</v>
      </c>
      <c r="J401" t="s">
        <v>73</v>
      </c>
      <c r="K401" t="s">
        <v>87</v>
      </c>
      <c r="L401" t="str">
        <f>VLOOKUP($K401,[1]Zipcodes_neighbourhood!$A$2:$C$27,2,FALSE)</f>
        <v>Somerset</v>
      </c>
      <c r="M401">
        <f>VLOOKUP($K401,[1]Zipcodes_neighbourhood!$A$2:$C$27,3,FALSE)</f>
        <v>50010</v>
      </c>
      <c r="N401" t="s">
        <v>47</v>
      </c>
      <c r="O401" t="s">
        <v>122</v>
      </c>
      <c r="P401" t="s">
        <v>49</v>
      </c>
      <c r="Q401">
        <v>6</v>
      </c>
      <c r="R401">
        <v>1999</v>
      </c>
      <c r="S401">
        <v>1999</v>
      </c>
      <c r="T401" t="s">
        <v>50</v>
      </c>
      <c r="U401" t="s">
        <v>51</v>
      </c>
      <c r="V401" t="s">
        <v>69</v>
      </c>
      <c r="W401" t="s">
        <v>55</v>
      </c>
      <c r="X401" t="s">
        <v>56</v>
      </c>
      <c r="Y401" t="s">
        <v>54</v>
      </c>
      <c r="Z401" t="s">
        <v>57</v>
      </c>
      <c r="AA401">
        <v>729</v>
      </c>
      <c r="AB401" t="str">
        <f t="shared" si="24"/>
        <v>0-1000</v>
      </c>
      <c r="AC401" t="s">
        <v>54</v>
      </c>
      <c r="AD401" t="s">
        <v>60</v>
      </c>
      <c r="AE401">
        <v>1458</v>
      </c>
      <c r="AF401">
        <f t="shared" si="25"/>
        <v>1</v>
      </c>
      <c r="AG401">
        <f t="shared" si="26"/>
        <v>2</v>
      </c>
      <c r="AH401">
        <v>2</v>
      </c>
      <c r="AI401">
        <v>1</v>
      </c>
      <c r="AJ401" t="s">
        <v>55</v>
      </c>
      <c r="AK401" t="str">
        <f t="shared" si="27"/>
        <v>1TA</v>
      </c>
      <c r="AL401">
        <v>5</v>
      </c>
      <c r="AM401">
        <v>1</v>
      </c>
      <c r="AN401" t="s">
        <v>94</v>
      </c>
      <c r="AO401" t="s">
        <v>78</v>
      </c>
      <c r="AP401" t="s">
        <v>58</v>
      </c>
      <c r="AQ401">
        <v>2</v>
      </c>
      <c r="AR401">
        <v>440</v>
      </c>
      <c r="AS401" t="s">
        <v>55</v>
      </c>
      <c r="AT401" t="s">
        <v>60</v>
      </c>
      <c r="AU401">
        <v>0</v>
      </c>
      <c r="AV401">
        <v>32</v>
      </c>
      <c r="AW401">
        <v>0</v>
      </c>
      <c r="AX401">
        <v>0</v>
      </c>
      <c r="AY401">
        <v>0</v>
      </c>
      <c r="AZ401" t="s">
        <v>41</v>
      </c>
      <c r="BA401">
        <v>6</v>
      </c>
      <c r="BB401">
        <v>2007</v>
      </c>
      <c r="BC401" t="s">
        <v>63</v>
      </c>
      <c r="BD401" t="s">
        <v>64</v>
      </c>
      <c r="BE401">
        <v>176000</v>
      </c>
    </row>
    <row r="402" spans="1:57" x14ac:dyDescent="0.3">
      <c r="A402">
        <v>4</v>
      </c>
      <c r="B402">
        <v>70</v>
      </c>
      <c r="C402" t="s">
        <v>221</v>
      </c>
      <c r="D402">
        <v>60</v>
      </c>
      <c r="E402">
        <v>9550</v>
      </c>
      <c r="F402" t="s">
        <v>40</v>
      </c>
      <c r="G402" t="s">
        <v>71</v>
      </c>
      <c r="H402" t="s">
        <v>43</v>
      </c>
      <c r="I402" t="s">
        <v>44</v>
      </c>
      <c r="J402" t="s">
        <v>73</v>
      </c>
      <c r="K402" t="s">
        <v>74</v>
      </c>
      <c r="L402" t="str">
        <f>VLOOKUP($K402,[1]Zipcodes_neighbourhood!$A$2:$C$27,2,FALSE)</f>
        <v>Crawford</v>
      </c>
      <c r="M402">
        <f>VLOOKUP($K402,[1]Zipcodes_neighbourhood!$A$2:$C$27,3,FALSE)</f>
        <v>52621</v>
      </c>
      <c r="N402" t="s">
        <v>47</v>
      </c>
      <c r="O402" t="s">
        <v>48</v>
      </c>
      <c r="P402" t="s">
        <v>49</v>
      </c>
      <c r="Q402">
        <v>7</v>
      </c>
      <c r="R402">
        <v>1915</v>
      </c>
      <c r="S402">
        <v>1970</v>
      </c>
      <c r="T402" t="s">
        <v>50</v>
      </c>
      <c r="U402" t="s">
        <v>51</v>
      </c>
      <c r="V402" t="s">
        <v>76</v>
      </c>
      <c r="W402" t="s">
        <v>55</v>
      </c>
      <c r="X402" t="s">
        <v>77</v>
      </c>
      <c r="Y402" t="s">
        <v>55</v>
      </c>
      <c r="Z402" t="s">
        <v>57</v>
      </c>
      <c r="AA402">
        <v>756</v>
      </c>
      <c r="AB402" t="str">
        <f t="shared" si="24"/>
        <v>0-1000</v>
      </c>
      <c r="AC402" t="s">
        <v>54</v>
      </c>
      <c r="AD402" t="s">
        <v>60</v>
      </c>
      <c r="AE402">
        <v>1717</v>
      </c>
      <c r="AF402">
        <f t="shared" si="25"/>
        <v>1</v>
      </c>
      <c r="AG402">
        <f t="shared" si="26"/>
        <v>1.3</v>
      </c>
      <c r="AH402">
        <v>3</v>
      </c>
      <c r="AI402">
        <v>1</v>
      </c>
      <c r="AJ402" t="s">
        <v>54</v>
      </c>
      <c r="AK402" t="str">
        <f t="shared" si="27"/>
        <v>1Gd</v>
      </c>
      <c r="AL402">
        <v>7</v>
      </c>
      <c r="AM402">
        <v>1</v>
      </c>
      <c r="AN402" t="s">
        <v>54</v>
      </c>
      <c r="AO402" t="s">
        <v>78</v>
      </c>
      <c r="AP402" t="s">
        <v>58</v>
      </c>
      <c r="AQ402">
        <v>3</v>
      </c>
      <c r="AR402">
        <v>642</v>
      </c>
      <c r="AS402" t="s">
        <v>55</v>
      </c>
      <c r="AT402" t="s">
        <v>60</v>
      </c>
      <c r="AU402">
        <v>0</v>
      </c>
      <c r="AV402">
        <v>35</v>
      </c>
      <c r="AW402">
        <v>272</v>
      </c>
      <c r="AX402">
        <v>0</v>
      </c>
      <c r="AY402">
        <v>0</v>
      </c>
      <c r="AZ402" t="s">
        <v>41</v>
      </c>
      <c r="BA402">
        <v>2</v>
      </c>
      <c r="BB402">
        <v>2006</v>
      </c>
      <c r="BC402" t="s">
        <v>63</v>
      </c>
      <c r="BD402" t="s">
        <v>79</v>
      </c>
      <c r="BE402">
        <v>140000</v>
      </c>
    </row>
    <row r="403" spans="1:57" x14ac:dyDescent="0.3">
      <c r="A403">
        <v>248</v>
      </c>
      <c r="B403">
        <v>20</v>
      </c>
      <c r="C403" t="s">
        <v>221</v>
      </c>
      <c r="D403">
        <v>75</v>
      </c>
      <c r="E403">
        <v>11310</v>
      </c>
      <c r="F403" t="s">
        <v>40</v>
      </c>
      <c r="G403" t="s">
        <v>42</v>
      </c>
      <c r="H403" t="s">
        <v>43</v>
      </c>
      <c r="I403" t="s">
        <v>44</v>
      </c>
      <c r="J403" t="s">
        <v>45</v>
      </c>
      <c r="K403" t="s">
        <v>107</v>
      </c>
      <c r="L403" t="str">
        <f>VLOOKUP($K403,[1]Zipcodes_neighbourhood!$A$2:$C$27,2,FALSE)</f>
        <v>NorthAmes</v>
      </c>
      <c r="M403">
        <f>VLOOKUP($K403,[1]Zipcodes_neighbourhood!$A$2:$C$27,3,FALSE)</f>
        <v>50010</v>
      </c>
      <c r="N403" t="s">
        <v>47</v>
      </c>
      <c r="O403" t="s">
        <v>48</v>
      </c>
      <c r="P403" t="s">
        <v>68</v>
      </c>
      <c r="Q403">
        <v>6</v>
      </c>
      <c r="R403">
        <v>1954</v>
      </c>
      <c r="S403">
        <v>1954</v>
      </c>
      <c r="T403" t="s">
        <v>99</v>
      </c>
      <c r="U403" t="s">
        <v>51</v>
      </c>
      <c r="V403" t="s">
        <v>53</v>
      </c>
      <c r="W403" t="s">
        <v>55</v>
      </c>
      <c r="X403" t="s">
        <v>70</v>
      </c>
      <c r="Y403" t="s">
        <v>55</v>
      </c>
      <c r="Z403" t="s">
        <v>57</v>
      </c>
      <c r="AA403">
        <v>1367</v>
      </c>
      <c r="AB403" t="str">
        <f t="shared" si="24"/>
        <v>1001-2000</v>
      </c>
      <c r="AC403" t="s">
        <v>59</v>
      </c>
      <c r="AD403" t="s">
        <v>60</v>
      </c>
      <c r="AE403">
        <v>1375</v>
      </c>
      <c r="AF403">
        <f t="shared" si="25"/>
        <v>0</v>
      </c>
      <c r="AG403">
        <f t="shared" si="26"/>
        <v>2</v>
      </c>
      <c r="AH403">
        <v>2</v>
      </c>
      <c r="AI403">
        <v>1</v>
      </c>
      <c r="AJ403" t="s">
        <v>55</v>
      </c>
      <c r="AK403" t="str">
        <f t="shared" si="27"/>
        <v>1TA</v>
      </c>
      <c r="AL403">
        <v>5</v>
      </c>
      <c r="AM403">
        <v>1</v>
      </c>
      <c r="AN403" t="s">
        <v>55</v>
      </c>
      <c r="AO403" t="s">
        <v>61</v>
      </c>
      <c r="AP403" t="s">
        <v>58</v>
      </c>
      <c r="AQ403">
        <v>2</v>
      </c>
      <c r="AR403">
        <v>451</v>
      </c>
      <c r="AS403" t="s">
        <v>55</v>
      </c>
      <c r="AT403" t="s">
        <v>60</v>
      </c>
      <c r="AU403">
        <v>0</v>
      </c>
      <c r="AV403">
        <v>30</v>
      </c>
      <c r="AW403">
        <v>0</v>
      </c>
      <c r="AX403">
        <v>0</v>
      </c>
      <c r="AY403">
        <v>0</v>
      </c>
      <c r="AZ403" t="s">
        <v>41</v>
      </c>
      <c r="BA403">
        <v>6</v>
      </c>
      <c r="BB403">
        <v>2006</v>
      </c>
      <c r="BC403" t="s">
        <v>63</v>
      </c>
      <c r="BD403" t="s">
        <v>64</v>
      </c>
      <c r="BE403">
        <v>140000</v>
      </c>
    </row>
    <row r="404" spans="1:57" x14ac:dyDescent="0.3">
      <c r="A404">
        <v>355</v>
      </c>
      <c r="B404">
        <v>50</v>
      </c>
      <c r="C404" t="s">
        <v>221</v>
      </c>
      <c r="D404">
        <v>60</v>
      </c>
      <c r="E404">
        <v>8400</v>
      </c>
      <c r="F404" t="s">
        <v>40</v>
      </c>
      <c r="G404" t="s">
        <v>42</v>
      </c>
      <c r="H404" t="s">
        <v>118</v>
      </c>
      <c r="I404" t="s">
        <v>44</v>
      </c>
      <c r="J404" t="s">
        <v>45</v>
      </c>
      <c r="K404" t="s">
        <v>164</v>
      </c>
      <c r="L404" t="str">
        <f>VLOOKUP($K404,[1]Zipcodes_neighbourhood!$A$2:$C$27,2,FALSE)</f>
        <v>South&amp;West of Iowa State University</v>
      </c>
      <c r="M404">
        <f>VLOOKUP($K404,[1]Zipcodes_neighbourhood!$A$2:$C$27,3,FALSE)</f>
        <v>50011</v>
      </c>
      <c r="N404" t="s">
        <v>47</v>
      </c>
      <c r="O404" t="s">
        <v>48</v>
      </c>
      <c r="P404" t="s">
        <v>83</v>
      </c>
      <c r="Q404">
        <v>6</v>
      </c>
      <c r="R404">
        <v>1940</v>
      </c>
      <c r="S404">
        <v>2000</v>
      </c>
      <c r="T404" t="s">
        <v>50</v>
      </c>
      <c r="U404" t="s">
        <v>51</v>
      </c>
      <c r="V404" t="s">
        <v>69</v>
      </c>
      <c r="W404" t="s">
        <v>55</v>
      </c>
      <c r="X404" t="s">
        <v>70</v>
      </c>
      <c r="Y404" t="s">
        <v>55</v>
      </c>
      <c r="Z404" t="s">
        <v>57</v>
      </c>
      <c r="AA404">
        <v>940</v>
      </c>
      <c r="AB404" t="str">
        <f t="shared" si="24"/>
        <v>0-1000</v>
      </c>
      <c r="AC404" t="s">
        <v>59</v>
      </c>
      <c r="AD404" t="s">
        <v>60</v>
      </c>
      <c r="AE404">
        <v>1595</v>
      </c>
      <c r="AF404">
        <f t="shared" si="25"/>
        <v>0</v>
      </c>
      <c r="AG404">
        <f t="shared" si="26"/>
        <v>1</v>
      </c>
      <c r="AH404">
        <v>2</v>
      </c>
      <c r="AI404">
        <v>1</v>
      </c>
      <c r="AJ404" t="s">
        <v>55</v>
      </c>
      <c r="AK404" t="str">
        <f t="shared" si="27"/>
        <v>1TA</v>
      </c>
      <c r="AL404">
        <v>6</v>
      </c>
      <c r="AM404">
        <v>2</v>
      </c>
      <c r="AN404" t="s">
        <v>54</v>
      </c>
      <c r="AO404" t="s">
        <v>61</v>
      </c>
      <c r="AP404" t="s">
        <v>58</v>
      </c>
      <c r="AQ404">
        <v>1</v>
      </c>
      <c r="AR404">
        <v>240</v>
      </c>
      <c r="AS404" t="s">
        <v>55</v>
      </c>
      <c r="AT404" t="s">
        <v>60</v>
      </c>
      <c r="AU404">
        <v>0</v>
      </c>
      <c r="AV404">
        <v>0</v>
      </c>
      <c r="AW404">
        <v>108</v>
      </c>
      <c r="AX404">
        <v>0</v>
      </c>
      <c r="AY404">
        <v>0</v>
      </c>
      <c r="AZ404" t="s">
        <v>41</v>
      </c>
      <c r="BA404">
        <v>6</v>
      </c>
      <c r="BB404">
        <v>2006</v>
      </c>
      <c r="BC404" t="s">
        <v>63</v>
      </c>
      <c r="BD404" t="s">
        <v>64</v>
      </c>
      <c r="BE404">
        <v>140000</v>
      </c>
    </row>
    <row r="405" spans="1:57" x14ac:dyDescent="0.3">
      <c r="A405">
        <v>503</v>
      </c>
      <c r="B405">
        <v>20</v>
      </c>
      <c r="C405" t="s">
        <v>221</v>
      </c>
      <c r="D405">
        <v>70</v>
      </c>
      <c r="E405">
        <v>9170</v>
      </c>
      <c r="F405" t="s">
        <v>40</v>
      </c>
      <c r="G405" t="s">
        <v>42</v>
      </c>
      <c r="H405" t="s">
        <v>43</v>
      </c>
      <c r="I405" t="s">
        <v>44</v>
      </c>
      <c r="J405" t="s">
        <v>73</v>
      </c>
      <c r="K405" t="s">
        <v>126</v>
      </c>
      <c r="L405" t="str">
        <f>VLOOKUP($K405,[1]Zipcodes_neighbourhood!$A$2:$C$27,2,FALSE)</f>
        <v>Edwards</v>
      </c>
      <c r="M405">
        <f>VLOOKUP($K405,[1]Zipcodes_neighbourhood!$A$2:$C$27,3,FALSE)</f>
        <v>50014</v>
      </c>
      <c r="N405" t="s">
        <v>67</v>
      </c>
      <c r="O405" t="s">
        <v>48</v>
      </c>
      <c r="P405" t="s">
        <v>68</v>
      </c>
      <c r="Q405">
        <v>5</v>
      </c>
      <c r="R405">
        <v>1965</v>
      </c>
      <c r="S405">
        <v>1965</v>
      </c>
      <c r="T405" t="s">
        <v>99</v>
      </c>
      <c r="U405" t="s">
        <v>51</v>
      </c>
      <c r="V405" t="s">
        <v>69</v>
      </c>
      <c r="W405" t="s">
        <v>55</v>
      </c>
      <c r="X405" t="s">
        <v>70</v>
      </c>
      <c r="Y405" t="s">
        <v>55</v>
      </c>
      <c r="Z405" t="s">
        <v>57</v>
      </c>
      <c r="AA405">
        <v>1214</v>
      </c>
      <c r="AB405" t="str">
        <f t="shared" si="24"/>
        <v>1001-2000</v>
      </c>
      <c r="AC405" t="s">
        <v>59</v>
      </c>
      <c r="AD405" t="s">
        <v>60</v>
      </c>
      <c r="AE405">
        <v>1214</v>
      </c>
      <c r="AF405">
        <f t="shared" si="25"/>
        <v>0</v>
      </c>
      <c r="AG405">
        <f t="shared" si="26"/>
        <v>2.2999999999999998</v>
      </c>
      <c r="AH405">
        <v>2</v>
      </c>
      <c r="AI405">
        <v>1</v>
      </c>
      <c r="AJ405" t="s">
        <v>55</v>
      </c>
      <c r="AK405" t="str">
        <f t="shared" si="27"/>
        <v>1TA</v>
      </c>
      <c r="AL405">
        <v>6</v>
      </c>
      <c r="AM405">
        <v>0</v>
      </c>
      <c r="AN405" t="s">
        <v>41</v>
      </c>
      <c r="AO405" t="s">
        <v>78</v>
      </c>
      <c r="AP405" t="s">
        <v>58</v>
      </c>
      <c r="AQ405">
        <v>2</v>
      </c>
      <c r="AR405">
        <v>461</v>
      </c>
      <c r="AS405" t="s">
        <v>94</v>
      </c>
      <c r="AT405" t="s">
        <v>60</v>
      </c>
      <c r="AU405">
        <v>0</v>
      </c>
      <c r="AV405">
        <v>0</v>
      </c>
      <c r="AW405">
        <v>184</v>
      </c>
      <c r="AX405">
        <v>0</v>
      </c>
      <c r="AY405">
        <v>0</v>
      </c>
      <c r="AZ405" t="s">
        <v>109</v>
      </c>
      <c r="BA405">
        <v>4</v>
      </c>
      <c r="BB405">
        <v>2007</v>
      </c>
      <c r="BC405" t="s">
        <v>63</v>
      </c>
      <c r="BD405" t="s">
        <v>64</v>
      </c>
      <c r="BE405">
        <v>140000</v>
      </c>
    </row>
    <row r="406" spans="1:57" x14ac:dyDescent="0.3">
      <c r="A406">
        <v>551</v>
      </c>
      <c r="B406">
        <v>120</v>
      </c>
      <c r="C406" t="s">
        <v>221</v>
      </c>
      <c r="D406">
        <v>53</v>
      </c>
      <c r="E406">
        <v>4043</v>
      </c>
      <c r="F406" t="s">
        <v>40</v>
      </c>
      <c r="G406" t="s">
        <v>42</v>
      </c>
      <c r="H406" t="s">
        <v>43</v>
      </c>
      <c r="I406" t="s">
        <v>44</v>
      </c>
      <c r="J406" t="s">
        <v>45</v>
      </c>
      <c r="K406" t="s">
        <v>151</v>
      </c>
      <c r="L406" t="str">
        <f>VLOOKUP($K406,[1]Zipcodes_neighbourhood!$A$2:$C$27,2,FALSE)</f>
        <v>Northpark Villa</v>
      </c>
      <c r="M406">
        <f>VLOOKUP($K406,[1]Zipcodes_neighbourhood!$A$2:$C$27,3,FALSE)</f>
        <v>50131</v>
      </c>
      <c r="N406" t="s">
        <v>47</v>
      </c>
      <c r="O406" t="s">
        <v>122</v>
      </c>
      <c r="P406" t="s">
        <v>68</v>
      </c>
      <c r="Q406">
        <v>6</v>
      </c>
      <c r="R406">
        <v>1977</v>
      </c>
      <c r="S406">
        <v>1977</v>
      </c>
      <c r="T406" t="s">
        <v>50</v>
      </c>
      <c r="U406" t="s">
        <v>51</v>
      </c>
      <c r="V406" t="s">
        <v>106</v>
      </c>
      <c r="W406" t="s">
        <v>55</v>
      </c>
      <c r="X406" t="s">
        <v>70</v>
      </c>
      <c r="Y406" t="s">
        <v>54</v>
      </c>
      <c r="Z406" t="s">
        <v>57</v>
      </c>
      <c r="AA406">
        <v>1069</v>
      </c>
      <c r="AB406" t="str">
        <f t="shared" si="24"/>
        <v>1001-2000</v>
      </c>
      <c r="AC406" t="s">
        <v>55</v>
      </c>
      <c r="AD406" t="s">
        <v>60</v>
      </c>
      <c r="AE406">
        <v>1069</v>
      </c>
      <c r="AF406">
        <f t="shared" si="25"/>
        <v>0</v>
      </c>
      <c r="AG406">
        <f t="shared" si="26"/>
        <v>2.2999999999999998</v>
      </c>
      <c r="AH406">
        <v>2</v>
      </c>
      <c r="AI406">
        <v>1</v>
      </c>
      <c r="AJ406" t="s">
        <v>55</v>
      </c>
      <c r="AK406" t="str">
        <f t="shared" si="27"/>
        <v>1TA</v>
      </c>
      <c r="AL406">
        <v>4</v>
      </c>
      <c r="AM406">
        <v>0</v>
      </c>
      <c r="AN406" t="s">
        <v>41</v>
      </c>
      <c r="AO406" t="s">
        <v>61</v>
      </c>
      <c r="AP406" t="s">
        <v>62</v>
      </c>
      <c r="AQ406">
        <v>2</v>
      </c>
      <c r="AR406">
        <v>440</v>
      </c>
      <c r="AS406" t="s">
        <v>55</v>
      </c>
      <c r="AT406" t="s">
        <v>60</v>
      </c>
      <c r="AU406">
        <v>0</v>
      </c>
      <c r="AV406">
        <v>55</v>
      </c>
      <c r="AW406">
        <v>0</v>
      </c>
      <c r="AX406">
        <v>200</v>
      </c>
      <c r="AY406">
        <v>0</v>
      </c>
      <c r="AZ406" t="s">
        <v>41</v>
      </c>
      <c r="BA406">
        <v>10</v>
      </c>
      <c r="BB406">
        <v>2008</v>
      </c>
      <c r="BC406" t="s">
        <v>116</v>
      </c>
      <c r="BD406" t="s">
        <v>79</v>
      </c>
      <c r="BE406">
        <v>140000</v>
      </c>
    </row>
    <row r="407" spans="1:57" x14ac:dyDescent="0.3">
      <c r="A407">
        <v>675</v>
      </c>
      <c r="B407">
        <v>20</v>
      </c>
      <c r="C407" t="s">
        <v>221</v>
      </c>
      <c r="D407">
        <v>80</v>
      </c>
      <c r="E407">
        <v>9200</v>
      </c>
      <c r="F407" t="s">
        <v>40</v>
      </c>
      <c r="G407" t="s">
        <v>42</v>
      </c>
      <c r="H407" t="s">
        <v>43</v>
      </c>
      <c r="I407" t="s">
        <v>44</v>
      </c>
      <c r="J407" t="s">
        <v>45</v>
      </c>
      <c r="K407" t="s">
        <v>107</v>
      </c>
      <c r="L407" t="str">
        <f>VLOOKUP($K407,[1]Zipcodes_neighbourhood!$A$2:$C$27,2,FALSE)</f>
        <v>NorthAmes</v>
      </c>
      <c r="M407">
        <f>VLOOKUP($K407,[1]Zipcodes_neighbourhood!$A$2:$C$27,3,FALSE)</f>
        <v>50010</v>
      </c>
      <c r="N407" t="s">
        <v>47</v>
      </c>
      <c r="O407" t="s">
        <v>48</v>
      </c>
      <c r="P407" t="s">
        <v>68</v>
      </c>
      <c r="Q407">
        <v>6</v>
      </c>
      <c r="R407">
        <v>1965</v>
      </c>
      <c r="S407">
        <v>1965</v>
      </c>
      <c r="T407" t="s">
        <v>50</v>
      </c>
      <c r="U407" t="s">
        <v>51</v>
      </c>
      <c r="V407" t="s">
        <v>91</v>
      </c>
      <c r="W407" t="s">
        <v>55</v>
      </c>
      <c r="X407" t="s">
        <v>70</v>
      </c>
      <c r="Y407" t="s">
        <v>55</v>
      </c>
      <c r="Z407" t="s">
        <v>57</v>
      </c>
      <c r="AA407">
        <v>1136</v>
      </c>
      <c r="AB407" t="str">
        <f t="shared" si="24"/>
        <v>1001-2000</v>
      </c>
      <c r="AC407" t="s">
        <v>55</v>
      </c>
      <c r="AD407" t="s">
        <v>60</v>
      </c>
      <c r="AE407">
        <v>1136</v>
      </c>
      <c r="AF407">
        <f t="shared" si="25"/>
        <v>1</v>
      </c>
      <c r="AG407">
        <f t="shared" si="26"/>
        <v>2</v>
      </c>
      <c r="AH407">
        <v>3</v>
      </c>
      <c r="AI407">
        <v>1</v>
      </c>
      <c r="AJ407" t="s">
        <v>55</v>
      </c>
      <c r="AK407" t="str">
        <f t="shared" si="27"/>
        <v>1TA</v>
      </c>
      <c r="AL407">
        <v>5</v>
      </c>
      <c r="AM407">
        <v>1</v>
      </c>
      <c r="AN407" t="s">
        <v>54</v>
      </c>
      <c r="AO407" t="s">
        <v>61</v>
      </c>
      <c r="AP407" t="s">
        <v>62</v>
      </c>
      <c r="AQ407">
        <v>1</v>
      </c>
      <c r="AR407">
        <v>384</v>
      </c>
      <c r="AS407" t="s">
        <v>55</v>
      </c>
      <c r="AT407" t="s">
        <v>60</v>
      </c>
      <c r="AU407">
        <v>426</v>
      </c>
      <c r="AV407">
        <v>0</v>
      </c>
      <c r="AW407">
        <v>0</v>
      </c>
      <c r="AX407">
        <v>0</v>
      </c>
      <c r="AY407">
        <v>0</v>
      </c>
      <c r="AZ407" t="s">
        <v>41</v>
      </c>
      <c r="BA407">
        <v>7</v>
      </c>
      <c r="BB407">
        <v>2008</v>
      </c>
      <c r="BC407" t="s">
        <v>63</v>
      </c>
      <c r="BD407" t="s">
        <v>64</v>
      </c>
      <c r="BE407">
        <v>140000</v>
      </c>
    </row>
    <row r="408" spans="1:57" x14ac:dyDescent="0.3">
      <c r="A408">
        <v>702</v>
      </c>
      <c r="B408">
        <v>20</v>
      </c>
      <c r="C408" t="s">
        <v>221</v>
      </c>
      <c r="D408">
        <v>80</v>
      </c>
      <c r="E408">
        <v>9600</v>
      </c>
      <c r="F408" t="s">
        <v>40</v>
      </c>
      <c r="G408" t="s">
        <v>42</v>
      </c>
      <c r="H408" t="s">
        <v>43</v>
      </c>
      <c r="I408" t="s">
        <v>44</v>
      </c>
      <c r="J408" t="s">
        <v>45</v>
      </c>
      <c r="K408" t="s">
        <v>89</v>
      </c>
      <c r="L408" t="str">
        <f>VLOOKUP($K408,[1]Zipcodes_neighbourhood!$A$2:$C$27,2,FALSE)</f>
        <v>Northwest Ames</v>
      </c>
      <c r="M408">
        <f>VLOOKUP($K408,[1]Zipcodes_neighbourhood!$A$2:$C$27,3,FALSE)</f>
        <v>50010</v>
      </c>
      <c r="N408" t="s">
        <v>47</v>
      </c>
      <c r="O408" t="s">
        <v>48</v>
      </c>
      <c r="P408" t="s">
        <v>68</v>
      </c>
      <c r="Q408">
        <v>7</v>
      </c>
      <c r="R408">
        <v>1969</v>
      </c>
      <c r="S408">
        <v>1969</v>
      </c>
      <c r="T408" t="s">
        <v>99</v>
      </c>
      <c r="U408" t="s">
        <v>51</v>
      </c>
      <c r="V408" t="s">
        <v>91</v>
      </c>
      <c r="W408" t="s">
        <v>55</v>
      </c>
      <c r="X408" t="s">
        <v>70</v>
      </c>
      <c r="Y408" t="s">
        <v>55</v>
      </c>
      <c r="Z408" t="s">
        <v>57</v>
      </c>
      <c r="AA408">
        <v>1164</v>
      </c>
      <c r="AB408" t="str">
        <f t="shared" si="24"/>
        <v>1001-2000</v>
      </c>
      <c r="AC408" t="s">
        <v>55</v>
      </c>
      <c r="AD408" t="s">
        <v>60</v>
      </c>
      <c r="AE408">
        <v>1164</v>
      </c>
      <c r="AF408">
        <f t="shared" si="25"/>
        <v>0</v>
      </c>
      <c r="AG408">
        <f t="shared" si="26"/>
        <v>1</v>
      </c>
      <c r="AH408">
        <v>3</v>
      </c>
      <c r="AI408">
        <v>1</v>
      </c>
      <c r="AJ408" t="s">
        <v>55</v>
      </c>
      <c r="AK408" t="str">
        <f t="shared" si="27"/>
        <v>1TA</v>
      </c>
      <c r="AL408">
        <v>6</v>
      </c>
      <c r="AM408">
        <v>0</v>
      </c>
      <c r="AN408" t="s">
        <v>41</v>
      </c>
      <c r="AO408" t="s">
        <v>61</v>
      </c>
      <c r="AP408" t="s">
        <v>58</v>
      </c>
      <c r="AQ408">
        <v>2</v>
      </c>
      <c r="AR408">
        <v>528</v>
      </c>
      <c r="AS408" t="s">
        <v>55</v>
      </c>
      <c r="AT408" t="s">
        <v>60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41</v>
      </c>
      <c r="BA408">
        <v>7</v>
      </c>
      <c r="BB408">
        <v>2006</v>
      </c>
      <c r="BC408" t="s">
        <v>116</v>
      </c>
      <c r="BD408" t="s">
        <v>64</v>
      </c>
      <c r="BE408">
        <v>140000</v>
      </c>
    </row>
    <row r="409" spans="1:57" x14ac:dyDescent="0.3">
      <c r="A409">
        <v>896</v>
      </c>
      <c r="B409">
        <v>60</v>
      </c>
      <c r="C409" t="s">
        <v>221</v>
      </c>
      <c r="D409">
        <v>71</v>
      </c>
      <c r="E409">
        <v>7056</v>
      </c>
      <c r="F409" t="s">
        <v>40</v>
      </c>
      <c r="G409" t="s">
        <v>42</v>
      </c>
      <c r="H409" t="s">
        <v>43</v>
      </c>
      <c r="I409" t="s">
        <v>44</v>
      </c>
      <c r="J409" t="s">
        <v>45</v>
      </c>
      <c r="K409" t="s">
        <v>107</v>
      </c>
      <c r="L409" t="str">
        <f>VLOOKUP($K409,[1]Zipcodes_neighbourhood!$A$2:$C$27,2,FALSE)</f>
        <v>NorthAmes</v>
      </c>
      <c r="M409">
        <f>VLOOKUP($K409,[1]Zipcodes_neighbourhood!$A$2:$C$27,3,FALSE)</f>
        <v>50010</v>
      </c>
      <c r="N409" t="s">
        <v>47</v>
      </c>
      <c r="O409" t="s">
        <v>48</v>
      </c>
      <c r="P409" t="s">
        <v>49</v>
      </c>
      <c r="Q409">
        <v>6</v>
      </c>
      <c r="R409">
        <v>1963</v>
      </c>
      <c r="S409">
        <v>1963</v>
      </c>
      <c r="T409" t="s">
        <v>99</v>
      </c>
      <c r="U409" t="s">
        <v>51</v>
      </c>
      <c r="V409" t="s">
        <v>91</v>
      </c>
      <c r="W409" t="s">
        <v>55</v>
      </c>
      <c r="X409" t="s">
        <v>70</v>
      </c>
      <c r="Y409" t="s">
        <v>55</v>
      </c>
      <c r="Z409" t="s">
        <v>57</v>
      </c>
      <c r="AA409">
        <v>780</v>
      </c>
      <c r="AB409" t="str">
        <f t="shared" si="24"/>
        <v>0-1000</v>
      </c>
      <c r="AC409" t="s">
        <v>55</v>
      </c>
      <c r="AD409" t="s">
        <v>60</v>
      </c>
      <c r="AE409">
        <v>1796</v>
      </c>
      <c r="AF409">
        <f t="shared" si="25"/>
        <v>0</v>
      </c>
      <c r="AG409">
        <f t="shared" si="26"/>
        <v>2</v>
      </c>
      <c r="AH409">
        <v>4</v>
      </c>
      <c r="AI409">
        <v>1</v>
      </c>
      <c r="AJ409" t="s">
        <v>55</v>
      </c>
      <c r="AK409" t="str">
        <f t="shared" si="27"/>
        <v>1TA</v>
      </c>
      <c r="AL409">
        <v>8</v>
      </c>
      <c r="AM409">
        <v>1</v>
      </c>
      <c r="AN409" t="s">
        <v>55</v>
      </c>
      <c r="AO409" t="s">
        <v>61</v>
      </c>
      <c r="AP409" t="s">
        <v>62</v>
      </c>
      <c r="AQ409">
        <v>2</v>
      </c>
      <c r="AR409">
        <v>483</v>
      </c>
      <c r="AS409" t="s">
        <v>55</v>
      </c>
      <c r="AT409" t="s">
        <v>60</v>
      </c>
      <c r="AU409">
        <v>0</v>
      </c>
      <c r="AV409">
        <v>50</v>
      </c>
      <c r="AW409">
        <v>0</v>
      </c>
      <c r="AX409">
        <v>0</v>
      </c>
      <c r="AY409">
        <v>0</v>
      </c>
      <c r="AZ409" t="s">
        <v>41</v>
      </c>
      <c r="BA409">
        <v>10</v>
      </c>
      <c r="BB409">
        <v>2008</v>
      </c>
      <c r="BC409" t="s">
        <v>63</v>
      </c>
      <c r="BD409" t="s">
        <v>64</v>
      </c>
      <c r="BE409">
        <v>140000</v>
      </c>
    </row>
    <row r="410" spans="1:57" x14ac:dyDescent="0.3">
      <c r="A410">
        <v>970</v>
      </c>
      <c r="B410">
        <v>190</v>
      </c>
      <c r="C410" t="s">
        <v>221</v>
      </c>
      <c r="D410">
        <v>75</v>
      </c>
      <c r="E410">
        <v>10382</v>
      </c>
      <c r="F410" t="s">
        <v>40</v>
      </c>
      <c r="G410" t="s">
        <v>42</v>
      </c>
      <c r="H410" t="s">
        <v>43</v>
      </c>
      <c r="I410" t="s">
        <v>44</v>
      </c>
      <c r="J410" t="s">
        <v>45</v>
      </c>
      <c r="K410" t="s">
        <v>107</v>
      </c>
      <c r="L410" t="str">
        <f>VLOOKUP($K410,[1]Zipcodes_neighbourhood!$A$2:$C$27,2,FALSE)</f>
        <v>NorthAmes</v>
      </c>
      <c r="M410">
        <f>VLOOKUP($K410,[1]Zipcodes_neighbourhood!$A$2:$C$27,3,FALSE)</f>
        <v>50010</v>
      </c>
      <c r="N410" t="s">
        <v>47</v>
      </c>
      <c r="O410" t="s">
        <v>96</v>
      </c>
      <c r="P410" t="s">
        <v>135</v>
      </c>
      <c r="Q410">
        <v>6</v>
      </c>
      <c r="R410">
        <v>1958</v>
      </c>
      <c r="S410">
        <v>1958</v>
      </c>
      <c r="T410" t="s">
        <v>99</v>
      </c>
      <c r="U410" t="s">
        <v>51</v>
      </c>
      <c r="V410" t="s">
        <v>91</v>
      </c>
      <c r="W410" t="s">
        <v>55</v>
      </c>
      <c r="X410" t="s">
        <v>70</v>
      </c>
      <c r="Y410" t="s">
        <v>55</v>
      </c>
      <c r="Z410" t="s">
        <v>54</v>
      </c>
      <c r="AA410">
        <v>588</v>
      </c>
      <c r="AB410" t="str">
        <f t="shared" si="24"/>
        <v>0-1000</v>
      </c>
      <c r="AC410" t="s">
        <v>55</v>
      </c>
      <c r="AD410" t="s">
        <v>60</v>
      </c>
      <c r="AE410">
        <v>1095</v>
      </c>
      <c r="AF410">
        <f t="shared" si="25"/>
        <v>0</v>
      </c>
      <c r="AG410">
        <f t="shared" si="26"/>
        <v>2.2999999999999998</v>
      </c>
      <c r="AH410">
        <v>2</v>
      </c>
      <c r="AI410">
        <v>1</v>
      </c>
      <c r="AJ410" t="s">
        <v>55</v>
      </c>
      <c r="AK410" t="str">
        <f t="shared" si="27"/>
        <v>1TA</v>
      </c>
      <c r="AL410">
        <v>6</v>
      </c>
      <c r="AM410">
        <v>0</v>
      </c>
      <c r="AN410" t="s">
        <v>41</v>
      </c>
      <c r="AO410" t="s">
        <v>61</v>
      </c>
      <c r="AP410" t="s">
        <v>62</v>
      </c>
      <c r="AQ410">
        <v>1</v>
      </c>
      <c r="AR410">
        <v>264</v>
      </c>
      <c r="AS410" t="s">
        <v>55</v>
      </c>
      <c r="AT410" t="s">
        <v>60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41</v>
      </c>
      <c r="BA410">
        <v>3</v>
      </c>
      <c r="BB410">
        <v>2006</v>
      </c>
      <c r="BC410" t="s">
        <v>144</v>
      </c>
      <c r="BD410" t="s">
        <v>64</v>
      </c>
      <c r="BE410">
        <v>140000</v>
      </c>
    </row>
    <row r="411" spans="1:57" x14ac:dyDescent="0.3">
      <c r="A411">
        <v>526</v>
      </c>
      <c r="B411">
        <v>20</v>
      </c>
      <c r="C411" t="s">
        <v>224</v>
      </c>
      <c r="D411">
        <v>62</v>
      </c>
      <c r="E411">
        <v>7500</v>
      </c>
      <c r="F411" t="s">
        <v>40</v>
      </c>
      <c r="G411" t="s">
        <v>42</v>
      </c>
      <c r="H411" t="s">
        <v>43</v>
      </c>
      <c r="I411" t="s">
        <v>44</v>
      </c>
      <c r="J411" t="s">
        <v>45</v>
      </c>
      <c r="K411" t="s">
        <v>87</v>
      </c>
      <c r="L411" t="str">
        <f>VLOOKUP($K411,[1]Zipcodes_neighbourhood!$A$2:$C$27,2,FALSE)</f>
        <v>Somerset</v>
      </c>
      <c r="M411">
        <f>VLOOKUP($K411,[1]Zipcodes_neighbourhood!$A$2:$C$27,3,FALSE)</f>
        <v>50010</v>
      </c>
      <c r="N411" t="s">
        <v>47</v>
      </c>
      <c r="O411" t="s">
        <v>48</v>
      </c>
      <c r="P411" t="s">
        <v>68</v>
      </c>
      <c r="Q411">
        <v>7</v>
      </c>
      <c r="R411">
        <v>2005</v>
      </c>
      <c r="S411">
        <v>2005</v>
      </c>
      <c r="T411" t="s">
        <v>50</v>
      </c>
      <c r="U411" t="s">
        <v>51</v>
      </c>
      <c r="V411" t="s">
        <v>52</v>
      </c>
      <c r="W411" t="s">
        <v>54</v>
      </c>
      <c r="X411" t="s">
        <v>56</v>
      </c>
      <c r="Y411" t="s">
        <v>54</v>
      </c>
      <c r="Z411" t="s">
        <v>57</v>
      </c>
      <c r="AA411">
        <v>1257</v>
      </c>
      <c r="AB411" t="str">
        <f t="shared" si="24"/>
        <v>1001-2000</v>
      </c>
      <c r="AC411" t="s">
        <v>59</v>
      </c>
      <c r="AD411" t="s">
        <v>60</v>
      </c>
      <c r="AE411">
        <v>1266</v>
      </c>
      <c r="AF411">
        <f t="shared" si="25"/>
        <v>1</v>
      </c>
      <c r="AG411">
        <f t="shared" si="26"/>
        <v>2.2999999999999998</v>
      </c>
      <c r="AH411">
        <v>3</v>
      </c>
      <c r="AI411">
        <v>1</v>
      </c>
      <c r="AJ411" t="s">
        <v>54</v>
      </c>
      <c r="AK411" t="str">
        <f t="shared" si="27"/>
        <v>1Gd</v>
      </c>
      <c r="AL411">
        <v>6</v>
      </c>
      <c r="AM411">
        <v>1</v>
      </c>
      <c r="AN411" t="s">
        <v>55</v>
      </c>
      <c r="AO411" t="s">
        <v>61</v>
      </c>
      <c r="AP411" t="s">
        <v>58</v>
      </c>
      <c r="AQ411">
        <v>2</v>
      </c>
      <c r="AR411">
        <v>453</v>
      </c>
      <c r="AS411" t="s">
        <v>55</v>
      </c>
      <c r="AT411" t="s">
        <v>60</v>
      </c>
      <c r="AU411">
        <v>38</v>
      </c>
      <c r="AV411">
        <v>144</v>
      </c>
      <c r="AW411">
        <v>0</v>
      </c>
      <c r="AX411">
        <v>0</v>
      </c>
      <c r="AY411">
        <v>0</v>
      </c>
      <c r="AZ411" t="s">
        <v>41</v>
      </c>
      <c r="BA411">
        <v>4</v>
      </c>
      <c r="BB411">
        <v>2006</v>
      </c>
      <c r="BC411" t="s">
        <v>63</v>
      </c>
      <c r="BD411" t="s">
        <v>64</v>
      </c>
      <c r="BE411">
        <v>176000</v>
      </c>
    </row>
    <row r="412" spans="1:57" x14ac:dyDescent="0.3">
      <c r="A412">
        <v>1119</v>
      </c>
      <c r="B412">
        <v>80</v>
      </c>
      <c r="C412" t="s">
        <v>221</v>
      </c>
      <c r="D412">
        <v>85</v>
      </c>
      <c r="E412">
        <v>13825</v>
      </c>
      <c r="F412" t="s">
        <v>40</v>
      </c>
      <c r="G412" t="s">
        <v>42</v>
      </c>
      <c r="H412" t="s">
        <v>43</v>
      </c>
      <c r="I412" t="s">
        <v>44</v>
      </c>
      <c r="J412" t="s">
        <v>45</v>
      </c>
      <c r="K412" t="s">
        <v>98</v>
      </c>
      <c r="L412" t="str">
        <f>VLOOKUP($K412,[1]Zipcodes_neighbourhood!$A$2:$C$27,2,FALSE)</f>
        <v>Sawyer</v>
      </c>
      <c r="M412">
        <f>VLOOKUP($K412,[1]Zipcodes_neighbourhood!$A$2:$C$27,3,FALSE)</f>
        <v>52627</v>
      </c>
      <c r="N412" t="s">
        <v>47</v>
      </c>
      <c r="O412" t="s">
        <v>48</v>
      </c>
      <c r="P412" t="s">
        <v>135</v>
      </c>
      <c r="Q412">
        <v>5</v>
      </c>
      <c r="R412">
        <v>1958</v>
      </c>
      <c r="S412">
        <v>1987</v>
      </c>
      <c r="T412" t="s">
        <v>50</v>
      </c>
      <c r="U412" t="s">
        <v>51</v>
      </c>
      <c r="V412" t="s">
        <v>69</v>
      </c>
      <c r="W412" t="s">
        <v>55</v>
      </c>
      <c r="X412" t="s">
        <v>70</v>
      </c>
      <c r="Y412" t="s">
        <v>55</v>
      </c>
      <c r="Z412" t="s">
        <v>57</v>
      </c>
      <c r="AA412">
        <v>533</v>
      </c>
      <c r="AB412" t="str">
        <f t="shared" si="24"/>
        <v>0-1000</v>
      </c>
      <c r="AC412" t="s">
        <v>55</v>
      </c>
      <c r="AD412" t="s">
        <v>60</v>
      </c>
      <c r="AE412">
        <v>1601</v>
      </c>
      <c r="AF412">
        <f t="shared" si="25"/>
        <v>0</v>
      </c>
      <c r="AG412">
        <f t="shared" si="26"/>
        <v>1</v>
      </c>
      <c r="AH412">
        <v>3</v>
      </c>
      <c r="AI412">
        <v>1</v>
      </c>
      <c r="AJ412" t="s">
        <v>55</v>
      </c>
      <c r="AK412" t="str">
        <f t="shared" si="27"/>
        <v>1TA</v>
      </c>
      <c r="AL412">
        <v>6</v>
      </c>
      <c r="AM412">
        <v>0</v>
      </c>
      <c r="AN412" t="s">
        <v>41</v>
      </c>
      <c r="AO412" t="s">
        <v>101</v>
      </c>
      <c r="AP412" t="s">
        <v>62</v>
      </c>
      <c r="AQ412">
        <v>1</v>
      </c>
      <c r="AR412">
        <v>300</v>
      </c>
      <c r="AS412" t="s">
        <v>55</v>
      </c>
      <c r="AT412" t="s">
        <v>60</v>
      </c>
      <c r="AU412">
        <v>280</v>
      </c>
      <c r="AV412">
        <v>34</v>
      </c>
      <c r="AW412">
        <v>0</v>
      </c>
      <c r="AX412">
        <v>0</v>
      </c>
      <c r="AY412">
        <v>0</v>
      </c>
      <c r="AZ412" t="s">
        <v>41</v>
      </c>
      <c r="BA412">
        <v>12</v>
      </c>
      <c r="BB412">
        <v>2008</v>
      </c>
      <c r="BC412" t="s">
        <v>63</v>
      </c>
      <c r="BD412" t="s">
        <v>64</v>
      </c>
      <c r="BE412">
        <v>140000</v>
      </c>
    </row>
    <row r="413" spans="1:57" x14ac:dyDescent="0.3">
      <c r="A413">
        <v>1209</v>
      </c>
      <c r="B413">
        <v>20</v>
      </c>
      <c r="C413" t="s">
        <v>221</v>
      </c>
      <c r="D413">
        <v>70</v>
      </c>
      <c r="E413">
        <v>7763</v>
      </c>
      <c r="F413" t="s">
        <v>40</v>
      </c>
      <c r="G413" t="s">
        <v>42</v>
      </c>
      <c r="H413" t="s">
        <v>43</v>
      </c>
      <c r="I413" t="s">
        <v>44</v>
      </c>
      <c r="J413" t="s">
        <v>45</v>
      </c>
      <c r="K413" t="s">
        <v>107</v>
      </c>
      <c r="L413" t="str">
        <f>VLOOKUP($K413,[1]Zipcodes_neighbourhood!$A$2:$C$27,2,FALSE)</f>
        <v>NorthAmes</v>
      </c>
      <c r="M413">
        <f>VLOOKUP($K413,[1]Zipcodes_neighbourhood!$A$2:$C$27,3,FALSE)</f>
        <v>50010</v>
      </c>
      <c r="N413" t="s">
        <v>47</v>
      </c>
      <c r="O413" t="s">
        <v>48</v>
      </c>
      <c r="P413" t="s">
        <v>68</v>
      </c>
      <c r="Q413">
        <v>5</v>
      </c>
      <c r="R413">
        <v>1962</v>
      </c>
      <c r="S413">
        <v>1980</v>
      </c>
      <c r="T413" t="s">
        <v>50</v>
      </c>
      <c r="U413" t="s">
        <v>51</v>
      </c>
      <c r="V413" t="s">
        <v>69</v>
      </c>
      <c r="W413" t="s">
        <v>55</v>
      </c>
      <c r="X413" t="s">
        <v>70</v>
      </c>
      <c r="Y413" t="s">
        <v>55</v>
      </c>
      <c r="Z413" t="s">
        <v>57</v>
      </c>
      <c r="AA413">
        <v>931</v>
      </c>
      <c r="AB413" t="str">
        <f t="shared" si="24"/>
        <v>0-1000</v>
      </c>
      <c r="AC413" t="s">
        <v>55</v>
      </c>
      <c r="AD413" t="s">
        <v>60</v>
      </c>
      <c r="AE413">
        <v>1283</v>
      </c>
      <c r="AF413">
        <f t="shared" si="25"/>
        <v>1</v>
      </c>
      <c r="AG413">
        <f t="shared" si="26"/>
        <v>1</v>
      </c>
      <c r="AH413">
        <v>3</v>
      </c>
      <c r="AI413">
        <v>1</v>
      </c>
      <c r="AJ413" t="s">
        <v>55</v>
      </c>
      <c r="AK413" t="str">
        <f t="shared" si="27"/>
        <v>1TA</v>
      </c>
      <c r="AL413">
        <v>6</v>
      </c>
      <c r="AM413">
        <v>0</v>
      </c>
      <c r="AN413" t="s">
        <v>41</v>
      </c>
      <c r="AO413" t="s">
        <v>78</v>
      </c>
      <c r="AP413" t="s">
        <v>58</v>
      </c>
      <c r="AQ413">
        <v>2</v>
      </c>
      <c r="AR413">
        <v>506</v>
      </c>
      <c r="AS413" t="s">
        <v>55</v>
      </c>
      <c r="AT413" t="s">
        <v>60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41</v>
      </c>
      <c r="BA413">
        <v>10</v>
      </c>
      <c r="BB413">
        <v>2008</v>
      </c>
      <c r="BC413" t="s">
        <v>63</v>
      </c>
      <c r="BD413" t="s">
        <v>64</v>
      </c>
      <c r="BE413">
        <v>140000</v>
      </c>
    </row>
    <row r="414" spans="1:57" x14ac:dyDescent="0.3">
      <c r="A414">
        <v>181</v>
      </c>
      <c r="B414">
        <v>160</v>
      </c>
      <c r="C414" t="s">
        <v>224</v>
      </c>
      <c r="D414" t="s">
        <v>41</v>
      </c>
      <c r="E414">
        <v>2117</v>
      </c>
      <c r="F414" t="s">
        <v>40</v>
      </c>
      <c r="G414" t="s">
        <v>42</v>
      </c>
      <c r="H414" t="s">
        <v>43</v>
      </c>
      <c r="I414" t="s">
        <v>44</v>
      </c>
      <c r="J414" t="s">
        <v>45</v>
      </c>
      <c r="K414" t="s">
        <v>87</v>
      </c>
      <c r="L414" t="str">
        <f>VLOOKUP($K414,[1]Zipcodes_neighbourhood!$A$2:$C$27,2,FALSE)</f>
        <v>Somerset</v>
      </c>
      <c r="M414">
        <f>VLOOKUP($K414,[1]Zipcodes_neighbourhood!$A$2:$C$27,3,FALSE)</f>
        <v>50010</v>
      </c>
      <c r="N414" t="s">
        <v>47</v>
      </c>
      <c r="O414" t="s">
        <v>136</v>
      </c>
      <c r="P414" t="s">
        <v>49</v>
      </c>
      <c r="Q414">
        <v>6</v>
      </c>
      <c r="R414">
        <v>2000</v>
      </c>
      <c r="S414">
        <v>2000</v>
      </c>
      <c r="T414" t="s">
        <v>50</v>
      </c>
      <c r="U414" t="s">
        <v>51</v>
      </c>
      <c r="V414" t="s">
        <v>69</v>
      </c>
      <c r="W414" t="s">
        <v>54</v>
      </c>
      <c r="X414" t="s">
        <v>56</v>
      </c>
      <c r="Y414" t="s">
        <v>54</v>
      </c>
      <c r="Z414" t="s">
        <v>57</v>
      </c>
      <c r="AA414">
        <v>756</v>
      </c>
      <c r="AB414" t="str">
        <f t="shared" si="24"/>
        <v>0-1000</v>
      </c>
      <c r="AC414" t="s">
        <v>59</v>
      </c>
      <c r="AD414" t="s">
        <v>60</v>
      </c>
      <c r="AE414">
        <v>1525</v>
      </c>
      <c r="AF414">
        <f t="shared" si="25"/>
        <v>1</v>
      </c>
      <c r="AG414">
        <f t="shared" si="26"/>
        <v>2.2999999999999998</v>
      </c>
      <c r="AH414">
        <v>3</v>
      </c>
      <c r="AI414">
        <v>1</v>
      </c>
      <c r="AJ414" t="s">
        <v>54</v>
      </c>
      <c r="AK414" t="str">
        <f t="shared" si="27"/>
        <v>1Gd</v>
      </c>
      <c r="AL414">
        <v>5</v>
      </c>
      <c r="AM414">
        <v>1</v>
      </c>
      <c r="AN414" t="s">
        <v>55</v>
      </c>
      <c r="AO414" t="s">
        <v>78</v>
      </c>
      <c r="AP414" t="s">
        <v>58</v>
      </c>
      <c r="AQ414">
        <v>2</v>
      </c>
      <c r="AR414">
        <v>440</v>
      </c>
      <c r="AS414" t="s">
        <v>55</v>
      </c>
      <c r="AT414" t="s">
        <v>60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41</v>
      </c>
      <c r="BA414">
        <v>6</v>
      </c>
      <c r="BB414">
        <v>2007</v>
      </c>
      <c r="BC414" t="s">
        <v>63</v>
      </c>
      <c r="BD414" t="s">
        <v>64</v>
      </c>
      <c r="BE414">
        <v>177000</v>
      </c>
    </row>
    <row r="415" spans="1:57" x14ac:dyDescent="0.3">
      <c r="A415">
        <v>414</v>
      </c>
      <c r="B415">
        <v>30</v>
      </c>
      <c r="C415" t="s">
        <v>222</v>
      </c>
      <c r="D415">
        <v>56</v>
      </c>
      <c r="E415">
        <v>8960</v>
      </c>
      <c r="F415" t="s">
        <v>40</v>
      </c>
      <c r="G415" t="s">
        <v>42</v>
      </c>
      <c r="H415" t="s">
        <v>43</v>
      </c>
      <c r="I415" t="s">
        <v>44</v>
      </c>
      <c r="J415" t="s">
        <v>45</v>
      </c>
      <c r="K415" t="s">
        <v>92</v>
      </c>
      <c r="L415" t="str">
        <f>VLOOKUP($K415,[1]Zipcodes_neighbourhood!$A$2:$C$27,2,FALSE)</f>
        <v>Old Town</v>
      </c>
      <c r="M415">
        <f>VLOOKUP($K415,[1]Zipcodes_neighbourhood!$A$2:$C$27,3,FALSE)</f>
        <v>51351</v>
      </c>
      <c r="N415" t="s">
        <v>93</v>
      </c>
      <c r="O415" t="s">
        <v>48</v>
      </c>
      <c r="P415" t="s">
        <v>68</v>
      </c>
      <c r="Q415">
        <v>5</v>
      </c>
      <c r="R415">
        <v>1927</v>
      </c>
      <c r="S415">
        <v>1950</v>
      </c>
      <c r="T415" t="s">
        <v>50</v>
      </c>
      <c r="U415" t="s">
        <v>51</v>
      </c>
      <c r="V415" t="s">
        <v>76</v>
      </c>
      <c r="W415" t="s">
        <v>55</v>
      </c>
      <c r="X415" t="s">
        <v>70</v>
      </c>
      <c r="Y415" t="s">
        <v>55</v>
      </c>
      <c r="Z415" t="s">
        <v>57</v>
      </c>
      <c r="AA415">
        <v>1008</v>
      </c>
      <c r="AB415" t="str">
        <f t="shared" si="24"/>
        <v>1001-2000</v>
      </c>
      <c r="AC415" t="s">
        <v>54</v>
      </c>
      <c r="AD415" t="s">
        <v>60</v>
      </c>
      <c r="AE415">
        <v>1028</v>
      </c>
      <c r="AF415">
        <f t="shared" si="25"/>
        <v>0</v>
      </c>
      <c r="AG415">
        <f t="shared" si="26"/>
        <v>1</v>
      </c>
      <c r="AH415">
        <v>2</v>
      </c>
      <c r="AI415">
        <v>1</v>
      </c>
      <c r="AJ415" t="s">
        <v>55</v>
      </c>
      <c r="AK415" t="str">
        <f t="shared" si="27"/>
        <v>1TA</v>
      </c>
      <c r="AL415">
        <v>5</v>
      </c>
      <c r="AM415">
        <v>1</v>
      </c>
      <c r="AN415" t="s">
        <v>54</v>
      </c>
      <c r="AO415" t="s">
        <v>78</v>
      </c>
      <c r="AP415" t="s">
        <v>58</v>
      </c>
      <c r="AQ415">
        <v>2</v>
      </c>
      <c r="AR415">
        <v>360</v>
      </c>
      <c r="AS415" t="s">
        <v>55</v>
      </c>
      <c r="AT415" t="s">
        <v>60</v>
      </c>
      <c r="AU415">
        <v>0</v>
      </c>
      <c r="AV415">
        <v>0</v>
      </c>
      <c r="AW415">
        <v>130</v>
      </c>
      <c r="AX415">
        <v>0</v>
      </c>
      <c r="AY415">
        <v>0</v>
      </c>
      <c r="AZ415" t="s">
        <v>41</v>
      </c>
      <c r="BA415">
        <v>3</v>
      </c>
      <c r="BB415">
        <v>2010</v>
      </c>
      <c r="BC415" t="s">
        <v>63</v>
      </c>
      <c r="BD415" t="s">
        <v>64</v>
      </c>
      <c r="BE415">
        <v>115000</v>
      </c>
    </row>
    <row r="416" spans="1:57" x14ac:dyDescent="0.3">
      <c r="A416">
        <v>1412</v>
      </c>
      <c r="B416">
        <v>50</v>
      </c>
      <c r="C416" t="s">
        <v>221</v>
      </c>
      <c r="D416">
        <v>80</v>
      </c>
      <c r="E416">
        <v>9600</v>
      </c>
      <c r="F416" t="s">
        <v>40</v>
      </c>
      <c r="G416" t="s">
        <v>42</v>
      </c>
      <c r="H416" t="s">
        <v>43</v>
      </c>
      <c r="I416" t="s">
        <v>44</v>
      </c>
      <c r="J416" t="s">
        <v>45</v>
      </c>
      <c r="K416" t="s">
        <v>107</v>
      </c>
      <c r="L416" t="str">
        <f>VLOOKUP($K416,[1]Zipcodes_neighbourhood!$A$2:$C$27,2,FALSE)</f>
        <v>NorthAmes</v>
      </c>
      <c r="M416">
        <f>VLOOKUP($K416,[1]Zipcodes_neighbourhood!$A$2:$C$27,3,FALSE)</f>
        <v>50010</v>
      </c>
      <c r="N416" t="s">
        <v>47</v>
      </c>
      <c r="O416" t="s">
        <v>48</v>
      </c>
      <c r="P416" t="s">
        <v>83</v>
      </c>
      <c r="Q416">
        <v>6</v>
      </c>
      <c r="R416">
        <v>1950</v>
      </c>
      <c r="S416">
        <v>2005</v>
      </c>
      <c r="T416" t="s">
        <v>50</v>
      </c>
      <c r="U416" t="s">
        <v>51</v>
      </c>
      <c r="V416" t="s">
        <v>52</v>
      </c>
      <c r="W416" t="s">
        <v>55</v>
      </c>
      <c r="X416" t="s">
        <v>70</v>
      </c>
      <c r="Y416" t="s">
        <v>55</v>
      </c>
      <c r="Z416" t="s">
        <v>57</v>
      </c>
      <c r="AA416">
        <v>856</v>
      </c>
      <c r="AB416" t="str">
        <f t="shared" si="24"/>
        <v>0-1000</v>
      </c>
      <c r="AC416" t="s">
        <v>59</v>
      </c>
      <c r="AD416" t="s">
        <v>60</v>
      </c>
      <c r="AE416">
        <v>1668</v>
      </c>
      <c r="AF416">
        <f t="shared" si="25"/>
        <v>0.3</v>
      </c>
      <c r="AG416">
        <f t="shared" si="26"/>
        <v>2.2999999999999998</v>
      </c>
      <c r="AH416">
        <v>3</v>
      </c>
      <c r="AI416">
        <v>1</v>
      </c>
      <c r="AJ416" t="s">
        <v>55</v>
      </c>
      <c r="AK416" t="str">
        <f t="shared" si="27"/>
        <v>1TA</v>
      </c>
      <c r="AL416">
        <v>6</v>
      </c>
      <c r="AM416">
        <v>0</v>
      </c>
      <c r="AN416" t="s">
        <v>41</v>
      </c>
      <c r="AO416" t="s">
        <v>61</v>
      </c>
      <c r="AP416" t="s">
        <v>58</v>
      </c>
      <c r="AQ416">
        <v>1</v>
      </c>
      <c r="AR416">
        <v>271</v>
      </c>
      <c r="AS416" t="s">
        <v>55</v>
      </c>
      <c r="AT416" t="s">
        <v>60</v>
      </c>
      <c r="AU416">
        <v>0</v>
      </c>
      <c r="AV416">
        <v>0</v>
      </c>
      <c r="AW416">
        <v>0</v>
      </c>
      <c r="AX416">
        <v>0</v>
      </c>
      <c r="AY416">
        <v>0</v>
      </c>
      <c r="AZ416" t="s">
        <v>85</v>
      </c>
      <c r="BA416">
        <v>9</v>
      </c>
      <c r="BB416">
        <v>2009</v>
      </c>
      <c r="BC416" t="s">
        <v>63</v>
      </c>
      <c r="BD416" t="s">
        <v>64</v>
      </c>
      <c r="BE416">
        <v>140000</v>
      </c>
    </row>
    <row r="417" spans="1:57" x14ac:dyDescent="0.3">
      <c r="A417">
        <v>1428</v>
      </c>
      <c r="B417">
        <v>50</v>
      </c>
      <c r="C417" t="s">
        <v>221</v>
      </c>
      <c r="D417">
        <v>60</v>
      </c>
      <c r="E417">
        <v>10930</v>
      </c>
      <c r="F417" t="s">
        <v>40</v>
      </c>
      <c r="G417" t="s">
        <v>42</v>
      </c>
      <c r="H417" t="s">
        <v>118</v>
      </c>
      <c r="I417" t="s">
        <v>44</v>
      </c>
      <c r="J417" t="s">
        <v>45</v>
      </c>
      <c r="K417" t="s">
        <v>107</v>
      </c>
      <c r="L417" t="str">
        <f>VLOOKUP($K417,[1]Zipcodes_neighbourhood!$A$2:$C$27,2,FALSE)</f>
        <v>NorthAmes</v>
      </c>
      <c r="M417">
        <f>VLOOKUP($K417,[1]Zipcodes_neighbourhood!$A$2:$C$27,3,FALSE)</f>
        <v>50010</v>
      </c>
      <c r="N417" t="s">
        <v>93</v>
      </c>
      <c r="O417" t="s">
        <v>48</v>
      </c>
      <c r="P417" t="s">
        <v>83</v>
      </c>
      <c r="Q417">
        <v>5</v>
      </c>
      <c r="R417">
        <v>1945</v>
      </c>
      <c r="S417">
        <v>1950</v>
      </c>
      <c r="T417" t="s">
        <v>50</v>
      </c>
      <c r="U417" t="s">
        <v>51</v>
      </c>
      <c r="V417" t="s">
        <v>69</v>
      </c>
      <c r="W417" t="s">
        <v>55</v>
      </c>
      <c r="X417" t="s">
        <v>70</v>
      </c>
      <c r="Y417" t="s">
        <v>55</v>
      </c>
      <c r="Z417" t="s">
        <v>57</v>
      </c>
      <c r="AA417">
        <v>913</v>
      </c>
      <c r="AB417" t="str">
        <f t="shared" si="24"/>
        <v>0-1000</v>
      </c>
      <c r="AC417" t="s">
        <v>55</v>
      </c>
      <c r="AD417" t="s">
        <v>60</v>
      </c>
      <c r="AE417">
        <v>1558</v>
      </c>
      <c r="AF417">
        <f t="shared" si="25"/>
        <v>0</v>
      </c>
      <c r="AG417">
        <f t="shared" si="26"/>
        <v>2</v>
      </c>
      <c r="AH417">
        <v>3</v>
      </c>
      <c r="AI417">
        <v>1</v>
      </c>
      <c r="AJ417" t="s">
        <v>55</v>
      </c>
      <c r="AK417" t="str">
        <f t="shared" si="27"/>
        <v>1TA</v>
      </c>
      <c r="AL417">
        <v>6</v>
      </c>
      <c r="AM417">
        <v>1</v>
      </c>
      <c r="AN417" t="s">
        <v>55</v>
      </c>
      <c r="AO417" t="s">
        <v>61</v>
      </c>
      <c r="AP417" t="s">
        <v>58</v>
      </c>
      <c r="AQ417">
        <v>1</v>
      </c>
      <c r="AR417">
        <v>288</v>
      </c>
      <c r="AS417" t="s">
        <v>55</v>
      </c>
      <c r="AT417" t="s">
        <v>60</v>
      </c>
      <c r="AU417">
        <v>0</v>
      </c>
      <c r="AV417">
        <v>0</v>
      </c>
      <c r="AW417">
        <v>0</v>
      </c>
      <c r="AX417">
        <v>0</v>
      </c>
      <c r="AY417">
        <v>0</v>
      </c>
      <c r="AZ417" t="s">
        <v>41</v>
      </c>
      <c r="BA417">
        <v>4</v>
      </c>
      <c r="BB417">
        <v>2008</v>
      </c>
      <c r="BC417" t="s">
        <v>63</v>
      </c>
      <c r="BD417" t="s">
        <v>64</v>
      </c>
      <c r="BE417">
        <v>140000</v>
      </c>
    </row>
    <row r="418" spans="1:57" x14ac:dyDescent="0.3">
      <c r="A418">
        <v>346</v>
      </c>
      <c r="B418">
        <v>50</v>
      </c>
      <c r="C418" t="s">
        <v>221</v>
      </c>
      <c r="D418">
        <v>65</v>
      </c>
      <c r="E418">
        <v>6435</v>
      </c>
      <c r="F418" t="s">
        <v>40</v>
      </c>
      <c r="G418" t="s">
        <v>42</v>
      </c>
      <c r="H418" t="s">
        <v>43</v>
      </c>
      <c r="I418" t="s">
        <v>44</v>
      </c>
      <c r="J418" t="s">
        <v>45</v>
      </c>
      <c r="K418" t="s">
        <v>95</v>
      </c>
      <c r="L418" t="str">
        <f>VLOOKUP($K418,[1]Zipcodes_neighbourhood!$A$2:$C$27,2,FALSE)</f>
        <v>Brookside</v>
      </c>
      <c r="M418">
        <f>VLOOKUP($K418,[1]Zipcodes_neighbourhood!$A$2:$C$27,3,FALSE)</f>
        <v>50613</v>
      </c>
      <c r="N418" t="s">
        <v>140</v>
      </c>
      <c r="O418" t="s">
        <v>48</v>
      </c>
      <c r="P418" t="s">
        <v>83</v>
      </c>
      <c r="Q418">
        <v>6</v>
      </c>
      <c r="R418">
        <v>1939</v>
      </c>
      <c r="S418">
        <v>1950</v>
      </c>
      <c r="T418" t="s">
        <v>50</v>
      </c>
      <c r="U418" t="s">
        <v>51</v>
      </c>
      <c r="V418" t="s">
        <v>69</v>
      </c>
      <c r="W418" t="s">
        <v>55</v>
      </c>
      <c r="X418" t="s">
        <v>77</v>
      </c>
      <c r="Y418" t="s">
        <v>55</v>
      </c>
      <c r="Z418" t="s">
        <v>57</v>
      </c>
      <c r="AA418">
        <v>972</v>
      </c>
      <c r="AB418" t="str">
        <f t="shared" si="24"/>
        <v>0-1000</v>
      </c>
      <c r="AC418" t="s">
        <v>54</v>
      </c>
      <c r="AD418" t="s">
        <v>60</v>
      </c>
      <c r="AE418">
        <v>1577</v>
      </c>
      <c r="AF418">
        <f t="shared" si="25"/>
        <v>0</v>
      </c>
      <c r="AG418">
        <f t="shared" si="26"/>
        <v>1.3</v>
      </c>
      <c r="AH418">
        <v>3</v>
      </c>
      <c r="AI418">
        <v>1</v>
      </c>
      <c r="AJ418" t="s">
        <v>94</v>
      </c>
      <c r="AK418" t="str">
        <f t="shared" si="27"/>
        <v>1Fa</v>
      </c>
      <c r="AL418">
        <v>6</v>
      </c>
      <c r="AM418">
        <v>1</v>
      </c>
      <c r="AN418" t="s">
        <v>54</v>
      </c>
      <c r="AO418" t="s">
        <v>78</v>
      </c>
      <c r="AP418" t="s">
        <v>58</v>
      </c>
      <c r="AQ418">
        <v>1</v>
      </c>
      <c r="AR418">
        <v>312</v>
      </c>
      <c r="AS418" t="s">
        <v>55</v>
      </c>
      <c r="AT418" t="s">
        <v>60</v>
      </c>
      <c r="AU418">
        <v>0</v>
      </c>
      <c r="AV418">
        <v>0</v>
      </c>
      <c r="AW418">
        <v>0</v>
      </c>
      <c r="AX418">
        <v>0</v>
      </c>
      <c r="AY418">
        <v>0</v>
      </c>
      <c r="AZ418" t="s">
        <v>41</v>
      </c>
      <c r="BA418">
        <v>10</v>
      </c>
      <c r="BB418">
        <v>2006</v>
      </c>
      <c r="BC418" t="s">
        <v>63</v>
      </c>
      <c r="BD418" t="s">
        <v>64</v>
      </c>
      <c r="BE418">
        <v>140200</v>
      </c>
    </row>
    <row r="419" spans="1:57" x14ac:dyDescent="0.3">
      <c r="A419">
        <v>45</v>
      </c>
      <c r="B419">
        <v>20</v>
      </c>
      <c r="C419" t="s">
        <v>221</v>
      </c>
      <c r="D419">
        <v>70</v>
      </c>
      <c r="E419">
        <v>7945</v>
      </c>
      <c r="F419" t="s">
        <v>40</v>
      </c>
      <c r="G419" t="s">
        <v>42</v>
      </c>
      <c r="H419" t="s">
        <v>43</v>
      </c>
      <c r="I419" t="s">
        <v>44</v>
      </c>
      <c r="J419" t="s">
        <v>45</v>
      </c>
      <c r="K419" t="s">
        <v>107</v>
      </c>
      <c r="L419" t="str">
        <f>VLOOKUP($K419,[1]Zipcodes_neighbourhood!$A$2:$C$27,2,FALSE)</f>
        <v>NorthAmes</v>
      </c>
      <c r="M419">
        <f>VLOOKUP($K419,[1]Zipcodes_neighbourhood!$A$2:$C$27,3,FALSE)</f>
        <v>50010</v>
      </c>
      <c r="N419" t="s">
        <v>47</v>
      </c>
      <c r="O419" t="s">
        <v>48</v>
      </c>
      <c r="P419" t="s">
        <v>68</v>
      </c>
      <c r="Q419">
        <v>5</v>
      </c>
      <c r="R419">
        <v>1959</v>
      </c>
      <c r="S419">
        <v>1959</v>
      </c>
      <c r="T419" t="s">
        <v>50</v>
      </c>
      <c r="U419" t="s">
        <v>51</v>
      </c>
      <c r="V419" t="s">
        <v>75</v>
      </c>
      <c r="W419" t="s">
        <v>55</v>
      </c>
      <c r="X419" t="s">
        <v>70</v>
      </c>
      <c r="Y419" t="s">
        <v>55</v>
      </c>
      <c r="Z419" t="s">
        <v>57</v>
      </c>
      <c r="AA419">
        <v>1150</v>
      </c>
      <c r="AB419" t="str">
        <f t="shared" si="24"/>
        <v>1001-2000</v>
      </c>
      <c r="AC419" t="s">
        <v>59</v>
      </c>
      <c r="AD419" t="s">
        <v>60</v>
      </c>
      <c r="AE419">
        <v>1150</v>
      </c>
      <c r="AF419">
        <f t="shared" si="25"/>
        <v>1</v>
      </c>
      <c r="AG419">
        <f t="shared" si="26"/>
        <v>2.2999999999999998</v>
      </c>
      <c r="AH419">
        <v>3</v>
      </c>
      <c r="AI419">
        <v>1</v>
      </c>
      <c r="AJ419" t="s">
        <v>55</v>
      </c>
      <c r="AK419" t="str">
        <f t="shared" si="27"/>
        <v>1TA</v>
      </c>
      <c r="AL419">
        <v>6</v>
      </c>
      <c r="AM419">
        <v>0</v>
      </c>
      <c r="AN419" t="s">
        <v>41</v>
      </c>
      <c r="AO419" t="s">
        <v>61</v>
      </c>
      <c r="AP419" t="s">
        <v>62</v>
      </c>
      <c r="AQ419">
        <v>1</v>
      </c>
      <c r="AR419">
        <v>300</v>
      </c>
      <c r="AS419" t="s">
        <v>55</v>
      </c>
      <c r="AT419" t="s">
        <v>60</v>
      </c>
      <c r="AU419">
        <v>0</v>
      </c>
      <c r="AV419">
        <v>0</v>
      </c>
      <c r="AW419">
        <v>0</v>
      </c>
      <c r="AX419">
        <v>0</v>
      </c>
      <c r="AY419">
        <v>0</v>
      </c>
      <c r="AZ419" t="s">
        <v>41</v>
      </c>
      <c r="BA419">
        <v>5</v>
      </c>
      <c r="BB419">
        <v>2006</v>
      </c>
      <c r="BC419" t="s">
        <v>63</v>
      </c>
      <c r="BD419" t="s">
        <v>64</v>
      </c>
      <c r="BE419">
        <v>141000</v>
      </c>
    </row>
    <row r="420" spans="1:57" x14ac:dyDescent="0.3">
      <c r="A420">
        <v>149</v>
      </c>
      <c r="B420">
        <v>20</v>
      </c>
      <c r="C420" t="s">
        <v>221</v>
      </c>
      <c r="D420">
        <v>63</v>
      </c>
      <c r="E420">
        <v>7500</v>
      </c>
      <c r="F420" t="s">
        <v>40</v>
      </c>
      <c r="G420" t="s">
        <v>42</v>
      </c>
      <c r="H420" t="s">
        <v>43</v>
      </c>
      <c r="I420" t="s">
        <v>44</v>
      </c>
      <c r="J420" t="s">
        <v>45</v>
      </c>
      <c r="K420" t="s">
        <v>114</v>
      </c>
      <c r="L420" t="str">
        <f>VLOOKUP($K420,[1]Zipcodes_neighbourhood!$A$2:$C$27,2,FALSE)</f>
        <v>Sawyer West</v>
      </c>
      <c r="M420">
        <f>VLOOKUP($K420,[1]Zipcodes_neighbourhood!$A$2:$C$27,3,FALSE)</f>
        <v>50014</v>
      </c>
      <c r="N420" t="s">
        <v>47</v>
      </c>
      <c r="O420" t="s">
        <v>48</v>
      </c>
      <c r="P420" t="s">
        <v>68</v>
      </c>
      <c r="Q420">
        <v>7</v>
      </c>
      <c r="R420">
        <v>2004</v>
      </c>
      <c r="S420">
        <v>2005</v>
      </c>
      <c r="T420" t="s">
        <v>50</v>
      </c>
      <c r="U420" t="s">
        <v>51</v>
      </c>
      <c r="V420" t="s">
        <v>52</v>
      </c>
      <c r="W420" t="s">
        <v>55</v>
      </c>
      <c r="X420" t="s">
        <v>56</v>
      </c>
      <c r="Y420" t="s">
        <v>54</v>
      </c>
      <c r="Z420" t="s">
        <v>57</v>
      </c>
      <c r="AA420">
        <v>1080</v>
      </c>
      <c r="AB420" t="str">
        <f t="shared" si="24"/>
        <v>1001-2000</v>
      </c>
      <c r="AC420" t="s">
        <v>59</v>
      </c>
      <c r="AD420" t="s">
        <v>60</v>
      </c>
      <c r="AE420">
        <v>1080</v>
      </c>
      <c r="AF420">
        <f t="shared" si="25"/>
        <v>1</v>
      </c>
      <c r="AG420">
        <f t="shared" si="26"/>
        <v>1.3</v>
      </c>
      <c r="AH420">
        <v>3</v>
      </c>
      <c r="AI420">
        <v>1</v>
      </c>
      <c r="AJ420" t="s">
        <v>54</v>
      </c>
      <c r="AK420" t="str">
        <f t="shared" si="27"/>
        <v>1Gd</v>
      </c>
      <c r="AL420">
        <v>6</v>
      </c>
      <c r="AM420">
        <v>0</v>
      </c>
      <c r="AN420" t="s">
        <v>41</v>
      </c>
      <c r="AO420" t="s">
        <v>41</v>
      </c>
      <c r="AP420" t="s">
        <v>41</v>
      </c>
      <c r="AQ420">
        <v>0</v>
      </c>
      <c r="AR420">
        <v>0</v>
      </c>
      <c r="AS420" t="s">
        <v>41</v>
      </c>
      <c r="AT420" t="s">
        <v>60</v>
      </c>
      <c r="AU420">
        <v>0</v>
      </c>
      <c r="AV420">
        <v>0</v>
      </c>
      <c r="AW420">
        <v>0</v>
      </c>
      <c r="AX420">
        <v>0</v>
      </c>
      <c r="AY420">
        <v>0</v>
      </c>
      <c r="AZ420" t="s">
        <v>41</v>
      </c>
      <c r="BA420">
        <v>4</v>
      </c>
      <c r="BB420">
        <v>2008</v>
      </c>
      <c r="BC420" t="s">
        <v>63</v>
      </c>
      <c r="BD420" t="s">
        <v>64</v>
      </c>
      <c r="BE420">
        <v>141000</v>
      </c>
    </row>
    <row r="421" spans="1:57" x14ac:dyDescent="0.3">
      <c r="A421">
        <v>208</v>
      </c>
      <c r="B421">
        <v>20</v>
      </c>
      <c r="C421" t="s">
        <v>221</v>
      </c>
      <c r="D421" t="s">
        <v>41</v>
      </c>
      <c r="E421">
        <v>12493</v>
      </c>
      <c r="F421" t="s">
        <v>40</v>
      </c>
      <c r="G421" t="s">
        <v>71</v>
      </c>
      <c r="H421" t="s">
        <v>43</v>
      </c>
      <c r="I421" t="s">
        <v>44</v>
      </c>
      <c r="J421" t="s">
        <v>45</v>
      </c>
      <c r="K421" t="s">
        <v>107</v>
      </c>
      <c r="L421" t="str">
        <f>VLOOKUP($K421,[1]Zipcodes_neighbourhood!$A$2:$C$27,2,FALSE)</f>
        <v>NorthAmes</v>
      </c>
      <c r="M421">
        <f>VLOOKUP($K421,[1]Zipcodes_neighbourhood!$A$2:$C$27,3,FALSE)</f>
        <v>50010</v>
      </c>
      <c r="N421" t="s">
        <v>47</v>
      </c>
      <c r="O421" t="s">
        <v>48</v>
      </c>
      <c r="P421" t="s">
        <v>68</v>
      </c>
      <c r="Q421">
        <v>4</v>
      </c>
      <c r="R421">
        <v>1960</v>
      </c>
      <c r="S421">
        <v>1960</v>
      </c>
      <c r="T421" t="s">
        <v>50</v>
      </c>
      <c r="U421" t="s">
        <v>51</v>
      </c>
      <c r="V421" t="s">
        <v>75</v>
      </c>
      <c r="W421" t="s">
        <v>55</v>
      </c>
      <c r="X421" t="s">
        <v>56</v>
      </c>
      <c r="Y421" t="s">
        <v>55</v>
      </c>
      <c r="Z421" t="s">
        <v>57</v>
      </c>
      <c r="AA421">
        <v>1100</v>
      </c>
      <c r="AB421" t="str">
        <f t="shared" si="24"/>
        <v>1001-2000</v>
      </c>
      <c r="AC421" t="s">
        <v>55</v>
      </c>
      <c r="AD421" t="s">
        <v>60</v>
      </c>
      <c r="AE421">
        <v>1100</v>
      </c>
      <c r="AF421">
        <f t="shared" si="25"/>
        <v>1</v>
      </c>
      <c r="AG421">
        <f t="shared" si="26"/>
        <v>1</v>
      </c>
      <c r="AH421">
        <v>3</v>
      </c>
      <c r="AI421">
        <v>1</v>
      </c>
      <c r="AJ421" t="s">
        <v>55</v>
      </c>
      <c r="AK421" t="str">
        <f t="shared" si="27"/>
        <v>1TA</v>
      </c>
      <c r="AL421">
        <v>6</v>
      </c>
      <c r="AM421">
        <v>1</v>
      </c>
      <c r="AN421" t="s">
        <v>148</v>
      </c>
      <c r="AO421" t="s">
        <v>61</v>
      </c>
      <c r="AP421" t="s">
        <v>62</v>
      </c>
      <c r="AQ421">
        <v>1</v>
      </c>
      <c r="AR421">
        <v>312</v>
      </c>
      <c r="AS421" t="s">
        <v>55</v>
      </c>
      <c r="AT421" t="s">
        <v>60</v>
      </c>
      <c r="AU421">
        <v>355</v>
      </c>
      <c r="AV421">
        <v>0</v>
      </c>
      <c r="AW421">
        <v>0</v>
      </c>
      <c r="AX421">
        <v>0</v>
      </c>
      <c r="AY421">
        <v>0</v>
      </c>
      <c r="AZ421" t="s">
        <v>108</v>
      </c>
      <c r="BA421">
        <v>4</v>
      </c>
      <c r="BB421">
        <v>2008</v>
      </c>
      <c r="BC421" t="s">
        <v>63</v>
      </c>
      <c r="BD421" t="s">
        <v>64</v>
      </c>
      <c r="BE421">
        <v>141000</v>
      </c>
    </row>
    <row r="422" spans="1:57" x14ac:dyDescent="0.3">
      <c r="A422">
        <v>421</v>
      </c>
      <c r="B422">
        <v>90</v>
      </c>
      <c r="C422" t="s">
        <v>222</v>
      </c>
      <c r="D422">
        <v>78</v>
      </c>
      <c r="E422">
        <v>7060</v>
      </c>
      <c r="F422" t="s">
        <v>40</v>
      </c>
      <c r="G422" t="s">
        <v>42</v>
      </c>
      <c r="H422" t="s">
        <v>43</v>
      </c>
      <c r="I422" t="s">
        <v>44</v>
      </c>
      <c r="J422" t="s">
        <v>45</v>
      </c>
      <c r="K422" t="s">
        <v>82</v>
      </c>
      <c r="L422" t="str">
        <f>VLOOKUP($K422,[1]Zipcodes_neighbourhood!$A$2:$C$27,2,FALSE)</f>
        <v>Mitchell</v>
      </c>
      <c r="M422">
        <f>VLOOKUP($K422,[1]Zipcodes_neighbourhood!$A$2:$C$27,3,FALSE)</f>
        <v>50461</v>
      </c>
      <c r="N422" t="s">
        <v>47</v>
      </c>
      <c r="O422" t="s">
        <v>111</v>
      </c>
      <c r="P422" t="s">
        <v>131</v>
      </c>
      <c r="Q422">
        <v>7</v>
      </c>
      <c r="R422">
        <v>1997</v>
      </c>
      <c r="S422">
        <v>1998</v>
      </c>
      <c r="T422" t="s">
        <v>50</v>
      </c>
      <c r="U422" t="s">
        <v>51</v>
      </c>
      <c r="V422" t="s">
        <v>52</v>
      </c>
      <c r="W422" t="s">
        <v>55</v>
      </c>
      <c r="X422" t="s">
        <v>56</v>
      </c>
      <c r="Y422" t="s">
        <v>54</v>
      </c>
      <c r="Z422" t="s">
        <v>54</v>
      </c>
      <c r="AA422">
        <v>1344</v>
      </c>
      <c r="AB422" t="str">
        <f t="shared" si="24"/>
        <v>1001-2000</v>
      </c>
      <c r="AC422" t="s">
        <v>59</v>
      </c>
      <c r="AD422" t="s">
        <v>60</v>
      </c>
      <c r="AE422">
        <v>1344</v>
      </c>
      <c r="AF422">
        <f t="shared" si="25"/>
        <v>2</v>
      </c>
      <c r="AG422">
        <f t="shared" si="26"/>
        <v>2</v>
      </c>
      <c r="AH422">
        <v>2</v>
      </c>
      <c r="AI422">
        <v>2</v>
      </c>
      <c r="AJ422" t="s">
        <v>55</v>
      </c>
      <c r="AK422" t="str">
        <f t="shared" si="27"/>
        <v>2TA</v>
      </c>
      <c r="AL422">
        <v>8</v>
      </c>
      <c r="AM422">
        <v>0</v>
      </c>
      <c r="AN422" t="s">
        <v>41</v>
      </c>
      <c r="AO422" t="s">
        <v>61</v>
      </c>
      <c r="AP422" t="s">
        <v>102</v>
      </c>
      <c r="AQ422">
        <v>4</v>
      </c>
      <c r="AR422">
        <v>784</v>
      </c>
      <c r="AS422" t="s">
        <v>55</v>
      </c>
      <c r="AT422" t="s">
        <v>60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41</v>
      </c>
      <c r="BA422">
        <v>11</v>
      </c>
      <c r="BB422">
        <v>2008</v>
      </c>
      <c r="BC422" t="s">
        <v>63</v>
      </c>
      <c r="BD422" t="s">
        <v>146</v>
      </c>
      <c r="BE422">
        <v>206300</v>
      </c>
    </row>
    <row r="423" spans="1:57" x14ac:dyDescent="0.3">
      <c r="A423">
        <v>278</v>
      </c>
      <c r="B423">
        <v>20</v>
      </c>
      <c r="C423" t="s">
        <v>221</v>
      </c>
      <c r="D423">
        <v>140</v>
      </c>
      <c r="E423">
        <v>19138</v>
      </c>
      <c r="F423" t="s">
        <v>40</v>
      </c>
      <c r="G423" t="s">
        <v>42</v>
      </c>
      <c r="H423" t="s">
        <v>43</v>
      </c>
      <c r="I423" t="s">
        <v>44</v>
      </c>
      <c r="J423" t="s">
        <v>73</v>
      </c>
      <c r="K423" t="s">
        <v>132</v>
      </c>
      <c r="L423" t="str">
        <f>VLOOKUP($K423,[1]Zipcodes_neighbourhood!$A$2:$C$27,2,FALSE)</f>
        <v>Gilbert</v>
      </c>
      <c r="M423">
        <f>VLOOKUP($K423,[1]Zipcodes_neighbourhood!$A$2:$C$27,3,FALSE)</f>
        <v>50105</v>
      </c>
      <c r="N423" t="s">
        <v>47</v>
      </c>
      <c r="O423" t="s">
        <v>48</v>
      </c>
      <c r="P423" t="s">
        <v>68</v>
      </c>
      <c r="Q423">
        <v>4</v>
      </c>
      <c r="R423">
        <v>1951</v>
      </c>
      <c r="S423">
        <v>1951</v>
      </c>
      <c r="T423" t="s">
        <v>50</v>
      </c>
      <c r="U423" t="s">
        <v>51</v>
      </c>
      <c r="V423" t="s">
        <v>52</v>
      </c>
      <c r="W423" t="s">
        <v>55</v>
      </c>
      <c r="X423" t="s">
        <v>70</v>
      </c>
      <c r="Y423" t="s">
        <v>55</v>
      </c>
      <c r="Z423" t="s">
        <v>57</v>
      </c>
      <c r="AA423">
        <v>864</v>
      </c>
      <c r="AB423" t="str">
        <f t="shared" si="24"/>
        <v>0-1000</v>
      </c>
      <c r="AC423" t="s">
        <v>59</v>
      </c>
      <c r="AD423" t="s">
        <v>60</v>
      </c>
      <c r="AE423">
        <v>864</v>
      </c>
      <c r="AF423">
        <f t="shared" si="25"/>
        <v>0.3</v>
      </c>
      <c r="AG423">
        <f t="shared" si="26"/>
        <v>2</v>
      </c>
      <c r="AH423">
        <v>2</v>
      </c>
      <c r="AI423">
        <v>1</v>
      </c>
      <c r="AJ423" t="s">
        <v>55</v>
      </c>
      <c r="AK423" t="str">
        <f t="shared" si="27"/>
        <v>1TA</v>
      </c>
      <c r="AL423">
        <v>4</v>
      </c>
      <c r="AM423">
        <v>0</v>
      </c>
      <c r="AN423" t="s">
        <v>41</v>
      </c>
      <c r="AO423" t="s">
        <v>78</v>
      </c>
      <c r="AP423" t="s">
        <v>58</v>
      </c>
      <c r="AQ423">
        <v>2</v>
      </c>
      <c r="AR423">
        <v>400</v>
      </c>
      <c r="AS423" t="s">
        <v>55</v>
      </c>
      <c r="AT423" t="s">
        <v>60</v>
      </c>
      <c r="AU423">
        <v>0</v>
      </c>
      <c r="AV423">
        <v>0</v>
      </c>
      <c r="AW423">
        <v>0</v>
      </c>
      <c r="AX423">
        <v>0</v>
      </c>
      <c r="AY423">
        <v>0</v>
      </c>
      <c r="AZ423" t="s">
        <v>41</v>
      </c>
      <c r="BA423">
        <v>6</v>
      </c>
      <c r="BB423">
        <v>2010</v>
      </c>
      <c r="BC423" t="s">
        <v>63</v>
      </c>
      <c r="BD423" t="s">
        <v>64</v>
      </c>
      <c r="BE423">
        <v>141000</v>
      </c>
    </row>
    <row r="424" spans="1:57" x14ac:dyDescent="0.3">
      <c r="A424">
        <v>557</v>
      </c>
      <c r="B424">
        <v>20</v>
      </c>
      <c r="C424" t="s">
        <v>221</v>
      </c>
      <c r="D424">
        <v>69</v>
      </c>
      <c r="E424">
        <v>14850</v>
      </c>
      <c r="F424" t="s">
        <v>40</v>
      </c>
      <c r="G424" t="s">
        <v>71</v>
      </c>
      <c r="H424" t="s">
        <v>43</v>
      </c>
      <c r="I424" t="s">
        <v>44</v>
      </c>
      <c r="J424" t="s">
        <v>45</v>
      </c>
      <c r="K424" t="s">
        <v>107</v>
      </c>
      <c r="L424" t="str">
        <f>VLOOKUP($K424,[1]Zipcodes_neighbourhood!$A$2:$C$27,2,FALSE)</f>
        <v>NorthAmes</v>
      </c>
      <c r="M424">
        <f>VLOOKUP($K424,[1]Zipcodes_neighbourhood!$A$2:$C$27,3,FALSE)</f>
        <v>50010</v>
      </c>
      <c r="N424" t="s">
        <v>47</v>
      </c>
      <c r="O424" t="s">
        <v>48</v>
      </c>
      <c r="P424" t="s">
        <v>68</v>
      </c>
      <c r="Q424">
        <v>5</v>
      </c>
      <c r="R424">
        <v>1957</v>
      </c>
      <c r="S424">
        <v>1957</v>
      </c>
      <c r="T424" t="s">
        <v>50</v>
      </c>
      <c r="U424" t="s">
        <v>51</v>
      </c>
      <c r="V424" t="s">
        <v>75</v>
      </c>
      <c r="W424" t="s">
        <v>55</v>
      </c>
      <c r="X424" t="s">
        <v>70</v>
      </c>
      <c r="Y424" t="s">
        <v>55</v>
      </c>
      <c r="Z424" t="s">
        <v>57</v>
      </c>
      <c r="AA424">
        <v>1092</v>
      </c>
      <c r="AB424" t="str">
        <f t="shared" si="24"/>
        <v>1001-2000</v>
      </c>
      <c r="AC424" t="s">
        <v>55</v>
      </c>
      <c r="AD424" t="s">
        <v>60</v>
      </c>
      <c r="AE424">
        <v>1092</v>
      </c>
      <c r="AF424">
        <f t="shared" si="25"/>
        <v>0</v>
      </c>
      <c r="AG424">
        <f t="shared" si="26"/>
        <v>1</v>
      </c>
      <c r="AH424">
        <v>2</v>
      </c>
      <c r="AI424">
        <v>1</v>
      </c>
      <c r="AJ424" t="s">
        <v>55</v>
      </c>
      <c r="AK424" t="str">
        <f t="shared" si="27"/>
        <v>1TA</v>
      </c>
      <c r="AL424">
        <v>6</v>
      </c>
      <c r="AM424">
        <v>1</v>
      </c>
      <c r="AN424" t="s">
        <v>55</v>
      </c>
      <c r="AO424" t="s">
        <v>61</v>
      </c>
      <c r="AP424" t="s">
        <v>102</v>
      </c>
      <c r="AQ424">
        <v>1</v>
      </c>
      <c r="AR424">
        <v>299</v>
      </c>
      <c r="AS424" t="s">
        <v>55</v>
      </c>
      <c r="AT424" t="s">
        <v>60</v>
      </c>
      <c r="AU424">
        <v>268</v>
      </c>
      <c r="AV424">
        <v>0</v>
      </c>
      <c r="AW424">
        <v>0</v>
      </c>
      <c r="AX424">
        <v>122</v>
      </c>
      <c r="AY424">
        <v>0</v>
      </c>
      <c r="AZ424" t="s">
        <v>153</v>
      </c>
      <c r="BA424">
        <v>5</v>
      </c>
      <c r="BB424">
        <v>2006</v>
      </c>
      <c r="BC424" t="s">
        <v>63</v>
      </c>
      <c r="BD424" t="s">
        <v>64</v>
      </c>
      <c r="BE424">
        <v>141000</v>
      </c>
    </row>
    <row r="425" spans="1:57" x14ac:dyDescent="0.3">
      <c r="A425">
        <v>844</v>
      </c>
      <c r="B425">
        <v>90</v>
      </c>
      <c r="C425" t="s">
        <v>221</v>
      </c>
      <c r="D425">
        <v>80</v>
      </c>
      <c r="E425">
        <v>8000</v>
      </c>
      <c r="F425" t="s">
        <v>40</v>
      </c>
      <c r="G425" t="s">
        <v>42</v>
      </c>
      <c r="H425" t="s">
        <v>43</v>
      </c>
      <c r="I425" t="s">
        <v>44</v>
      </c>
      <c r="J425" t="s">
        <v>73</v>
      </c>
      <c r="K425" t="s">
        <v>107</v>
      </c>
      <c r="L425" t="str">
        <f>VLOOKUP($K425,[1]Zipcodes_neighbourhood!$A$2:$C$27,2,FALSE)</f>
        <v>NorthAmes</v>
      </c>
      <c r="M425">
        <f>VLOOKUP($K425,[1]Zipcodes_neighbourhood!$A$2:$C$27,3,FALSE)</f>
        <v>50010</v>
      </c>
      <c r="N425" t="s">
        <v>93</v>
      </c>
      <c r="O425" t="s">
        <v>111</v>
      </c>
      <c r="P425" t="s">
        <v>68</v>
      </c>
      <c r="Q425">
        <v>5</v>
      </c>
      <c r="R425">
        <v>1961</v>
      </c>
      <c r="S425">
        <v>1961</v>
      </c>
      <c r="T425" t="s">
        <v>50</v>
      </c>
      <c r="U425" t="s">
        <v>51</v>
      </c>
      <c r="V425" t="s">
        <v>53</v>
      </c>
      <c r="W425" t="s">
        <v>55</v>
      </c>
      <c r="X425" t="s">
        <v>70</v>
      </c>
      <c r="Y425" t="s">
        <v>55</v>
      </c>
      <c r="Z425" t="s">
        <v>57</v>
      </c>
      <c r="AA425">
        <v>1800</v>
      </c>
      <c r="AB425" t="str">
        <f t="shared" si="24"/>
        <v>1001-2000</v>
      </c>
      <c r="AC425" t="s">
        <v>59</v>
      </c>
      <c r="AD425" t="s">
        <v>120</v>
      </c>
      <c r="AE425">
        <v>1800</v>
      </c>
      <c r="AF425">
        <f t="shared" si="25"/>
        <v>1</v>
      </c>
      <c r="AG425">
        <f t="shared" si="26"/>
        <v>2.2999999999999998</v>
      </c>
      <c r="AH425">
        <v>6</v>
      </c>
      <c r="AI425">
        <v>2</v>
      </c>
      <c r="AJ425" t="s">
        <v>55</v>
      </c>
      <c r="AK425" t="str">
        <f t="shared" si="27"/>
        <v>2TA</v>
      </c>
      <c r="AL425">
        <v>10</v>
      </c>
      <c r="AM425">
        <v>0</v>
      </c>
      <c r="AN425" t="s">
        <v>41</v>
      </c>
      <c r="AO425" t="s">
        <v>41</v>
      </c>
      <c r="AP425" t="s">
        <v>41</v>
      </c>
      <c r="AQ425">
        <v>0</v>
      </c>
      <c r="AR425">
        <v>0</v>
      </c>
      <c r="AS425" t="s">
        <v>41</v>
      </c>
      <c r="AT425" t="s">
        <v>60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41</v>
      </c>
      <c r="BA425">
        <v>7</v>
      </c>
      <c r="BB425">
        <v>2007</v>
      </c>
      <c r="BC425" t="s">
        <v>63</v>
      </c>
      <c r="BD425" t="s">
        <v>64</v>
      </c>
      <c r="BE425">
        <v>141000</v>
      </c>
    </row>
    <row r="426" spans="1:57" x14ac:dyDescent="0.3">
      <c r="A426">
        <v>420</v>
      </c>
      <c r="B426">
        <v>20</v>
      </c>
      <c r="C426" t="s">
        <v>221</v>
      </c>
      <c r="D426">
        <v>65</v>
      </c>
      <c r="E426">
        <v>8450</v>
      </c>
      <c r="F426" t="s">
        <v>40</v>
      </c>
      <c r="G426" t="s">
        <v>42</v>
      </c>
      <c r="H426" t="s">
        <v>43</v>
      </c>
      <c r="I426" t="s">
        <v>44</v>
      </c>
      <c r="J426" t="s">
        <v>45</v>
      </c>
      <c r="K426" t="s">
        <v>107</v>
      </c>
      <c r="L426" t="str">
        <f>VLOOKUP($K426,[1]Zipcodes_neighbourhood!$A$2:$C$27,2,FALSE)</f>
        <v>NorthAmes</v>
      </c>
      <c r="M426">
        <f>VLOOKUP($K426,[1]Zipcodes_neighbourhood!$A$2:$C$27,3,FALSE)</f>
        <v>50010</v>
      </c>
      <c r="N426" t="s">
        <v>47</v>
      </c>
      <c r="O426" t="s">
        <v>48</v>
      </c>
      <c r="P426" t="s">
        <v>68</v>
      </c>
      <c r="Q426">
        <v>5</v>
      </c>
      <c r="R426">
        <v>1968</v>
      </c>
      <c r="S426">
        <v>1968</v>
      </c>
      <c r="T426" t="s">
        <v>50</v>
      </c>
      <c r="U426" t="s">
        <v>51</v>
      </c>
      <c r="V426" t="s">
        <v>52</v>
      </c>
      <c r="W426" t="s">
        <v>55</v>
      </c>
      <c r="X426" t="s">
        <v>70</v>
      </c>
      <c r="Y426" t="s">
        <v>55</v>
      </c>
      <c r="Z426" t="s">
        <v>57</v>
      </c>
      <c r="AA426">
        <v>1056</v>
      </c>
      <c r="AB426" t="str">
        <f t="shared" si="24"/>
        <v>1001-2000</v>
      </c>
      <c r="AC426" t="s">
        <v>59</v>
      </c>
      <c r="AD426" t="s">
        <v>60</v>
      </c>
      <c r="AE426">
        <v>1056</v>
      </c>
      <c r="AF426">
        <f t="shared" si="25"/>
        <v>1</v>
      </c>
      <c r="AG426">
        <f t="shared" si="26"/>
        <v>1</v>
      </c>
      <c r="AH426">
        <v>3</v>
      </c>
      <c r="AI426">
        <v>1</v>
      </c>
      <c r="AJ426" t="s">
        <v>55</v>
      </c>
      <c r="AK426" t="str">
        <f t="shared" si="27"/>
        <v>1TA</v>
      </c>
      <c r="AL426">
        <v>6</v>
      </c>
      <c r="AM426">
        <v>1</v>
      </c>
      <c r="AN426" t="s">
        <v>94</v>
      </c>
      <c r="AO426" t="s">
        <v>61</v>
      </c>
      <c r="AP426" t="s">
        <v>58</v>
      </c>
      <c r="AQ426">
        <v>1</v>
      </c>
      <c r="AR426">
        <v>304</v>
      </c>
      <c r="AS426" t="s">
        <v>55</v>
      </c>
      <c r="AT426" t="s">
        <v>60</v>
      </c>
      <c r="AU426">
        <v>0</v>
      </c>
      <c r="AV426">
        <v>85</v>
      </c>
      <c r="AW426">
        <v>184</v>
      </c>
      <c r="AX426">
        <v>0</v>
      </c>
      <c r="AY426">
        <v>0</v>
      </c>
      <c r="AZ426" t="s">
        <v>41</v>
      </c>
      <c r="BA426">
        <v>7</v>
      </c>
      <c r="BB426">
        <v>2010</v>
      </c>
      <c r="BC426" t="s">
        <v>63</v>
      </c>
      <c r="BD426" t="s">
        <v>64</v>
      </c>
      <c r="BE426">
        <v>142000</v>
      </c>
    </row>
    <row r="427" spans="1:57" x14ac:dyDescent="0.3">
      <c r="A427">
        <v>426</v>
      </c>
      <c r="B427">
        <v>60</v>
      </c>
      <c r="C427" t="s">
        <v>222</v>
      </c>
      <c r="D427">
        <v>60</v>
      </c>
      <c r="E427">
        <v>3378</v>
      </c>
      <c r="F427" t="s">
        <v>40</v>
      </c>
      <c r="G427" t="s">
        <v>42</v>
      </c>
      <c r="H427" t="s">
        <v>137</v>
      </c>
      <c r="I427" t="s">
        <v>44</v>
      </c>
      <c r="J427" t="s">
        <v>45</v>
      </c>
      <c r="K427" t="s">
        <v>92</v>
      </c>
      <c r="L427" t="str">
        <f>VLOOKUP($K427,[1]Zipcodes_neighbourhood!$A$2:$C$27,2,FALSE)</f>
        <v>Old Town</v>
      </c>
      <c r="M427">
        <f>VLOOKUP($K427,[1]Zipcodes_neighbourhood!$A$2:$C$27,3,FALSE)</f>
        <v>51351</v>
      </c>
      <c r="N427" t="s">
        <v>47</v>
      </c>
      <c r="O427" t="s">
        <v>48</v>
      </c>
      <c r="P427" t="s">
        <v>49</v>
      </c>
      <c r="Q427">
        <v>7</v>
      </c>
      <c r="R427">
        <v>1946</v>
      </c>
      <c r="S427">
        <v>1992</v>
      </c>
      <c r="T427" t="s">
        <v>50</v>
      </c>
      <c r="U427" t="s">
        <v>51</v>
      </c>
      <c r="V427" t="s">
        <v>91</v>
      </c>
      <c r="W427" t="s">
        <v>55</v>
      </c>
      <c r="X427" t="s">
        <v>70</v>
      </c>
      <c r="Y427" t="s">
        <v>55</v>
      </c>
      <c r="Z427" t="s">
        <v>57</v>
      </c>
      <c r="AA427">
        <v>651</v>
      </c>
      <c r="AB427" t="str">
        <f t="shared" si="24"/>
        <v>0-1000</v>
      </c>
      <c r="AC427" t="s">
        <v>54</v>
      </c>
      <c r="AD427" t="s">
        <v>60</v>
      </c>
      <c r="AE427">
        <v>1389</v>
      </c>
      <c r="AF427">
        <f t="shared" si="25"/>
        <v>0</v>
      </c>
      <c r="AG427">
        <f t="shared" si="26"/>
        <v>1.3</v>
      </c>
      <c r="AH427">
        <v>3</v>
      </c>
      <c r="AI427">
        <v>1</v>
      </c>
      <c r="AJ427" t="s">
        <v>55</v>
      </c>
      <c r="AK427" t="str">
        <f t="shared" si="27"/>
        <v>1TA</v>
      </c>
      <c r="AL427">
        <v>6</v>
      </c>
      <c r="AM427">
        <v>2</v>
      </c>
      <c r="AN427" t="s">
        <v>54</v>
      </c>
      <c r="AO427" t="s">
        <v>78</v>
      </c>
      <c r="AP427" t="s">
        <v>58</v>
      </c>
      <c r="AQ427">
        <v>1</v>
      </c>
      <c r="AR427">
        <v>240</v>
      </c>
      <c r="AS427" t="s">
        <v>55</v>
      </c>
      <c r="AT427" t="s">
        <v>130</v>
      </c>
      <c r="AU427">
        <v>0</v>
      </c>
      <c r="AV427">
        <v>0</v>
      </c>
      <c r="AW427">
        <v>126</v>
      </c>
      <c r="AX427">
        <v>0</v>
      </c>
      <c r="AY427">
        <v>0</v>
      </c>
      <c r="AZ427" t="s">
        <v>41</v>
      </c>
      <c r="BA427">
        <v>9</v>
      </c>
      <c r="BB427">
        <v>2009</v>
      </c>
      <c r="BC427" t="s">
        <v>63</v>
      </c>
      <c r="BD427" t="s">
        <v>64</v>
      </c>
      <c r="BE427">
        <v>135000</v>
      </c>
    </row>
    <row r="428" spans="1:57" x14ac:dyDescent="0.3">
      <c r="A428">
        <v>742</v>
      </c>
      <c r="B428">
        <v>20</v>
      </c>
      <c r="C428" t="s">
        <v>221</v>
      </c>
      <c r="D428">
        <v>65</v>
      </c>
      <c r="E428">
        <v>6768</v>
      </c>
      <c r="F428" t="s">
        <v>40</v>
      </c>
      <c r="G428" t="s">
        <v>71</v>
      </c>
      <c r="H428" t="s">
        <v>43</v>
      </c>
      <c r="I428" t="s">
        <v>44</v>
      </c>
      <c r="J428" t="s">
        <v>45</v>
      </c>
      <c r="K428" t="s">
        <v>98</v>
      </c>
      <c r="L428" t="str">
        <f>VLOOKUP($K428,[1]Zipcodes_neighbourhood!$A$2:$C$27,2,FALSE)</f>
        <v>Sawyer</v>
      </c>
      <c r="M428">
        <f>VLOOKUP($K428,[1]Zipcodes_neighbourhood!$A$2:$C$27,3,FALSE)</f>
        <v>52627</v>
      </c>
      <c r="N428" t="s">
        <v>67</v>
      </c>
      <c r="O428" t="s">
        <v>48</v>
      </c>
      <c r="P428" t="s">
        <v>68</v>
      </c>
      <c r="Q428">
        <v>6</v>
      </c>
      <c r="R428">
        <v>1961</v>
      </c>
      <c r="S428">
        <v>1996</v>
      </c>
      <c r="T428" t="s">
        <v>99</v>
      </c>
      <c r="U428" t="s">
        <v>51</v>
      </c>
      <c r="V428" t="s">
        <v>91</v>
      </c>
      <c r="W428" t="s">
        <v>55</v>
      </c>
      <c r="X428" t="s">
        <v>70</v>
      </c>
      <c r="Y428" t="s">
        <v>55</v>
      </c>
      <c r="Z428" t="s">
        <v>72</v>
      </c>
      <c r="AA428">
        <v>912</v>
      </c>
      <c r="AB428" t="str">
        <f t="shared" si="24"/>
        <v>0-1000</v>
      </c>
      <c r="AC428" t="s">
        <v>54</v>
      </c>
      <c r="AD428" t="s">
        <v>60</v>
      </c>
      <c r="AE428">
        <v>912</v>
      </c>
      <c r="AF428">
        <f t="shared" si="25"/>
        <v>1.3</v>
      </c>
      <c r="AG428">
        <f t="shared" si="26"/>
        <v>2</v>
      </c>
      <c r="AH428">
        <v>3</v>
      </c>
      <c r="AI428">
        <v>1</v>
      </c>
      <c r="AJ428" t="s">
        <v>54</v>
      </c>
      <c r="AK428" t="str">
        <f t="shared" si="27"/>
        <v>1Gd</v>
      </c>
      <c r="AL428">
        <v>5</v>
      </c>
      <c r="AM428">
        <v>0</v>
      </c>
      <c r="AN428" t="s">
        <v>41</v>
      </c>
      <c r="AO428" t="s">
        <v>78</v>
      </c>
      <c r="AP428" t="s">
        <v>58</v>
      </c>
      <c r="AQ428">
        <v>1</v>
      </c>
      <c r="AR428">
        <v>288</v>
      </c>
      <c r="AS428" t="s">
        <v>55</v>
      </c>
      <c r="AT428" t="s">
        <v>60</v>
      </c>
      <c r="AU428">
        <v>168</v>
      </c>
      <c r="AV428">
        <v>0</v>
      </c>
      <c r="AW428">
        <v>0</v>
      </c>
      <c r="AX428">
        <v>0</v>
      </c>
      <c r="AY428">
        <v>0</v>
      </c>
      <c r="AZ428" t="s">
        <v>109</v>
      </c>
      <c r="BA428">
        <v>5</v>
      </c>
      <c r="BB428">
        <v>2008</v>
      </c>
      <c r="BC428" t="s">
        <v>63</v>
      </c>
      <c r="BD428" t="s">
        <v>64</v>
      </c>
      <c r="BE428">
        <v>142000</v>
      </c>
    </row>
    <row r="429" spans="1:57" x14ac:dyDescent="0.3">
      <c r="A429">
        <v>1234</v>
      </c>
      <c r="B429">
        <v>20</v>
      </c>
      <c r="C429" t="s">
        <v>221</v>
      </c>
      <c r="D429" t="s">
        <v>41</v>
      </c>
      <c r="E429">
        <v>12160</v>
      </c>
      <c r="F429" t="s">
        <v>40</v>
      </c>
      <c r="G429" t="s">
        <v>71</v>
      </c>
      <c r="H429" t="s">
        <v>43</v>
      </c>
      <c r="I429" t="s">
        <v>44</v>
      </c>
      <c r="J429" t="s">
        <v>45</v>
      </c>
      <c r="K429" t="s">
        <v>107</v>
      </c>
      <c r="L429" t="str">
        <f>VLOOKUP($K429,[1]Zipcodes_neighbourhood!$A$2:$C$27,2,FALSE)</f>
        <v>NorthAmes</v>
      </c>
      <c r="M429">
        <f>VLOOKUP($K429,[1]Zipcodes_neighbourhood!$A$2:$C$27,3,FALSE)</f>
        <v>50010</v>
      </c>
      <c r="N429" t="s">
        <v>47</v>
      </c>
      <c r="O429" t="s">
        <v>48</v>
      </c>
      <c r="P429" t="s">
        <v>68</v>
      </c>
      <c r="Q429">
        <v>5</v>
      </c>
      <c r="R429">
        <v>1959</v>
      </c>
      <c r="S429">
        <v>1959</v>
      </c>
      <c r="T429" t="s">
        <v>99</v>
      </c>
      <c r="U429" t="s">
        <v>51</v>
      </c>
      <c r="V429" t="s">
        <v>106</v>
      </c>
      <c r="W429" t="s">
        <v>55</v>
      </c>
      <c r="X429" t="s">
        <v>70</v>
      </c>
      <c r="Y429" t="s">
        <v>55</v>
      </c>
      <c r="Z429" t="s">
        <v>57</v>
      </c>
      <c r="AA429">
        <v>1188</v>
      </c>
      <c r="AB429" t="str">
        <f t="shared" si="24"/>
        <v>1001-2000</v>
      </c>
      <c r="AC429" t="s">
        <v>94</v>
      </c>
      <c r="AD429" t="s">
        <v>60</v>
      </c>
      <c r="AE429">
        <v>1188</v>
      </c>
      <c r="AF429">
        <f t="shared" si="25"/>
        <v>0</v>
      </c>
      <c r="AG429">
        <f t="shared" si="26"/>
        <v>1</v>
      </c>
      <c r="AH429">
        <v>3</v>
      </c>
      <c r="AI429">
        <v>1</v>
      </c>
      <c r="AJ429" t="s">
        <v>55</v>
      </c>
      <c r="AK429" t="str">
        <f t="shared" si="27"/>
        <v>1TA</v>
      </c>
      <c r="AL429">
        <v>6</v>
      </c>
      <c r="AM429">
        <v>0</v>
      </c>
      <c r="AN429" t="s">
        <v>41</v>
      </c>
      <c r="AO429" t="s">
        <v>61</v>
      </c>
      <c r="AP429" t="s">
        <v>62</v>
      </c>
      <c r="AQ429">
        <v>2</v>
      </c>
      <c r="AR429">
        <v>531</v>
      </c>
      <c r="AS429" t="s">
        <v>55</v>
      </c>
      <c r="AT429" t="s">
        <v>60</v>
      </c>
      <c r="AU429">
        <v>0</v>
      </c>
      <c r="AV429">
        <v>0</v>
      </c>
      <c r="AW429">
        <v>0</v>
      </c>
      <c r="AX429">
        <v>0</v>
      </c>
      <c r="AY429">
        <v>0</v>
      </c>
      <c r="AZ429" t="s">
        <v>85</v>
      </c>
      <c r="BA429">
        <v>5</v>
      </c>
      <c r="BB429">
        <v>2010</v>
      </c>
      <c r="BC429" t="s">
        <v>116</v>
      </c>
      <c r="BD429" t="s">
        <v>79</v>
      </c>
      <c r="BE429">
        <v>142000</v>
      </c>
    </row>
    <row r="430" spans="1:57" x14ac:dyDescent="0.3">
      <c r="A430">
        <v>1426</v>
      </c>
      <c r="B430">
        <v>20</v>
      </c>
      <c r="C430" t="s">
        <v>221</v>
      </c>
      <c r="D430">
        <v>80</v>
      </c>
      <c r="E430">
        <v>10721</v>
      </c>
      <c r="F430" t="s">
        <v>40</v>
      </c>
      <c r="G430" t="s">
        <v>71</v>
      </c>
      <c r="H430" t="s">
        <v>43</v>
      </c>
      <c r="I430" t="s">
        <v>44</v>
      </c>
      <c r="J430" t="s">
        <v>45</v>
      </c>
      <c r="K430" t="s">
        <v>107</v>
      </c>
      <c r="L430" t="str">
        <f>VLOOKUP($K430,[1]Zipcodes_neighbourhood!$A$2:$C$27,2,FALSE)</f>
        <v>NorthAmes</v>
      </c>
      <c r="M430">
        <f>VLOOKUP($K430,[1]Zipcodes_neighbourhood!$A$2:$C$27,3,FALSE)</f>
        <v>50010</v>
      </c>
      <c r="N430" t="s">
        <v>47</v>
      </c>
      <c r="O430" t="s">
        <v>48</v>
      </c>
      <c r="P430" t="s">
        <v>68</v>
      </c>
      <c r="Q430">
        <v>6</v>
      </c>
      <c r="R430">
        <v>1959</v>
      </c>
      <c r="S430">
        <v>1959</v>
      </c>
      <c r="T430" t="s">
        <v>99</v>
      </c>
      <c r="U430" t="s">
        <v>51</v>
      </c>
      <c r="V430" t="s">
        <v>91</v>
      </c>
      <c r="W430" t="s">
        <v>54</v>
      </c>
      <c r="X430" t="s">
        <v>70</v>
      </c>
      <c r="Y430" t="s">
        <v>55</v>
      </c>
      <c r="Z430" t="s">
        <v>57</v>
      </c>
      <c r="AA430">
        <v>1252</v>
      </c>
      <c r="AB430" t="str">
        <f t="shared" si="24"/>
        <v>1001-2000</v>
      </c>
      <c r="AC430" t="s">
        <v>59</v>
      </c>
      <c r="AD430" t="s">
        <v>60</v>
      </c>
      <c r="AE430">
        <v>1252</v>
      </c>
      <c r="AF430">
        <f t="shared" si="25"/>
        <v>1</v>
      </c>
      <c r="AG430">
        <f t="shared" si="26"/>
        <v>2</v>
      </c>
      <c r="AH430">
        <v>3</v>
      </c>
      <c r="AI430">
        <v>1</v>
      </c>
      <c r="AJ430" t="s">
        <v>54</v>
      </c>
      <c r="AK430" t="str">
        <f t="shared" si="27"/>
        <v>1Gd</v>
      </c>
      <c r="AL430">
        <v>7</v>
      </c>
      <c r="AM430">
        <v>0</v>
      </c>
      <c r="AN430" t="s">
        <v>41</v>
      </c>
      <c r="AO430" t="s">
        <v>78</v>
      </c>
      <c r="AP430" t="s">
        <v>58</v>
      </c>
      <c r="AQ430">
        <v>2</v>
      </c>
      <c r="AR430">
        <v>528</v>
      </c>
      <c r="AS430" t="s">
        <v>55</v>
      </c>
      <c r="AT430" t="s">
        <v>60</v>
      </c>
      <c r="AU430">
        <v>0</v>
      </c>
      <c r="AV430">
        <v>39</v>
      </c>
      <c r="AW430">
        <v>0</v>
      </c>
      <c r="AX430">
        <v>0</v>
      </c>
      <c r="AY430">
        <v>0</v>
      </c>
      <c r="AZ430" t="s">
        <v>41</v>
      </c>
      <c r="BA430">
        <v>10</v>
      </c>
      <c r="BB430">
        <v>2008</v>
      </c>
      <c r="BC430" t="s">
        <v>63</v>
      </c>
      <c r="BD430" t="s">
        <v>64</v>
      </c>
      <c r="BE430">
        <v>142000</v>
      </c>
    </row>
    <row r="431" spans="1:57" x14ac:dyDescent="0.3">
      <c r="A431">
        <v>1459</v>
      </c>
      <c r="B431">
        <v>20</v>
      </c>
      <c r="C431" t="s">
        <v>221</v>
      </c>
      <c r="D431">
        <v>68</v>
      </c>
      <c r="E431">
        <v>9717</v>
      </c>
      <c r="F431" t="s">
        <v>40</v>
      </c>
      <c r="G431" t="s">
        <v>42</v>
      </c>
      <c r="H431" t="s">
        <v>43</v>
      </c>
      <c r="I431" t="s">
        <v>44</v>
      </c>
      <c r="J431" t="s">
        <v>45</v>
      </c>
      <c r="K431" t="s">
        <v>107</v>
      </c>
      <c r="L431" t="str">
        <f>VLOOKUP($K431,[1]Zipcodes_neighbourhood!$A$2:$C$27,2,FALSE)</f>
        <v>NorthAmes</v>
      </c>
      <c r="M431">
        <f>VLOOKUP($K431,[1]Zipcodes_neighbourhood!$A$2:$C$27,3,FALSE)</f>
        <v>50010</v>
      </c>
      <c r="N431" t="s">
        <v>47</v>
      </c>
      <c r="O431" t="s">
        <v>48</v>
      </c>
      <c r="P431" t="s">
        <v>68</v>
      </c>
      <c r="Q431">
        <v>5</v>
      </c>
      <c r="R431">
        <v>1950</v>
      </c>
      <c r="S431">
        <v>1996</v>
      </c>
      <c r="T431" t="s">
        <v>99</v>
      </c>
      <c r="U431" t="s">
        <v>51</v>
      </c>
      <c r="V431" t="s">
        <v>69</v>
      </c>
      <c r="W431" t="s">
        <v>55</v>
      </c>
      <c r="X431" t="s">
        <v>70</v>
      </c>
      <c r="Y431" t="s">
        <v>55</v>
      </c>
      <c r="Z431" t="s">
        <v>72</v>
      </c>
      <c r="AA431">
        <v>1078</v>
      </c>
      <c r="AB431" t="str">
        <f t="shared" si="24"/>
        <v>1001-2000</v>
      </c>
      <c r="AC431" t="s">
        <v>54</v>
      </c>
      <c r="AD431" t="s">
        <v>60</v>
      </c>
      <c r="AE431">
        <v>1078</v>
      </c>
      <c r="AF431">
        <f t="shared" si="25"/>
        <v>1</v>
      </c>
      <c r="AG431">
        <f t="shared" si="26"/>
        <v>2</v>
      </c>
      <c r="AH431">
        <v>2</v>
      </c>
      <c r="AI431">
        <v>1</v>
      </c>
      <c r="AJ431" t="s">
        <v>54</v>
      </c>
      <c r="AK431" t="str">
        <f t="shared" si="27"/>
        <v>1Gd</v>
      </c>
      <c r="AL431">
        <v>5</v>
      </c>
      <c r="AM431">
        <v>0</v>
      </c>
      <c r="AN431" t="s">
        <v>41</v>
      </c>
      <c r="AO431" t="s">
        <v>61</v>
      </c>
      <c r="AP431" t="s">
        <v>58</v>
      </c>
      <c r="AQ431">
        <v>1</v>
      </c>
      <c r="AR431">
        <v>240</v>
      </c>
      <c r="AS431" t="s">
        <v>55</v>
      </c>
      <c r="AT431" t="s">
        <v>60</v>
      </c>
      <c r="AU431">
        <v>366</v>
      </c>
      <c r="AV431">
        <v>0</v>
      </c>
      <c r="AW431">
        <v>112</v>
      </c>
      <c r="AX431">
        <v>0</v>
      </c>
      <c r="AY431">
        <v>0</v>
      </c>
      <c r="AZ431" t="s">
        <v>41</v>
      </c>
      <c r="BA431">
        <v>4</v>
      </c>
      <c r="BB431">
        <v>2010</v>
      </c>
      <c r="BC431" t="s">
        <v>63</v>
      </c>
      <c r="BD431" t="s">
        <v>64</v>
      </c>
      <c r="BE431">
        <v>142125</v>
      </c>
    </row>
    <row r="432" spans="1:57" x14ac:dyDescent="0.3">
      <c r="A432">
        <v>431</v>
      </c>
      <c r="B432">
        <v>160</v>
      </c>
      <c r="C432" t="s">
        <v>222</v>
      </c>
      <c r="D432">
        <v>21</v>
      </c>
      <c r="E432">
        <v>1680</v>
      </c>
      <c r="F432" t="s">
        <v>40</v>
      </c>
      <c r="G432" t="s">
        <v>42</v>
      </c>
      <c r="H432" t="s">
        <v>43</v>
      </c>
      <c r="I432" t="s">
        <v>44</v>
      </c>
      <c r="J432" t="s">
        <v>45</v>
      </c>
      <c r="K432" t="s">
        <v>160</v>
      </c>
      <c r="L432" t="str">
        <f>VLOOKUP($K432,[1]Zipcodes_neighbourhood!$A$2:$C$27,2,FALSE)</f>
        <v>Briardale</v>
      </c>
      <c r="M432">
        <f>VLOOKUP($K432,[1]Zipcodes_neighbourhood!$A$2:$C$27,3,FALSE)</f>
        <v>50010</v>
      </c>
      <c r="N432" t="s">
        <v>47</v>
      </c>
      <c r="O432" t="s">
        <v>136</v>
      </c>
      <c r="P432" t="s">
        <v>49</v>
      </c>
      <c r="Q432">
        <v>6</v>
      </c>
      <c r="R432">
        <v>1971</v>
      </c>
      <c r="S432">
        <v>1971</v>
      </c>
      <c r="T432" t="s">
        <v>50</v>
      </c>
      <c r="U432" t="s">
        <v>51</v>
      </c>
      <c r="V432" t="s">
        <v>91</v>
      </c>
      <c r="W432" t="s">
        <v>55</v>
      </c>
      <c r="X432" t="s">
        <v>70</v>
      </c>
      <c r="Y432" t="s">
        <v>55</v>
      </c>
      <c r="Z432" t="s">
        <v>57</v>
      </c>
      <c r="AA432">
        <v>483</v>
      </c>
      <c r="AB432" t="str">
        <f t="shared" si="24"/>
        <v>0-1000</v>
      </c>
      <c r="AC432" t="s">
        <v>55</v>
      </c>
      <c r="AD432" t="s">
        <v>60</v>
      </c>
      <c r="AE432">
        <v>987</v>
      </c>
      <c r="AF432">
        <f t="shared" si="25"/>
        <v>0</v>
      </c>
      <c r="AG432">
        <f t="shared" si="26"/>
        <v>1.3</v>
      </c>
      <c r="AH432">
        <v>2</v>
      </c>
      <c r="AI432">
        <v>1</v>
      </c>
      <c r="AJ432" t="s">
        <v>55</v>
      </c>
      <c r="AK432" t="str">
        <f t="shared" si="27"/>
        <v>1TA</v>
      </c>
      <c r="AL432">
        <v>4</v>
      </c>
      <c r="AM432">
        <v>0</v>
      </c>
      <c r="AN432" t="s">
        <v>41</v>
      </c>
      <c r="AO432" t="s">
        <v>78</v>
      </c>
      <c r="AP432" t="s">
        <v>58</v>
      </c>
      <c r="AQ432">
        <v>1</v>
      </c>
      <c r="AR432">
        <v>264</v>
      </c>
      <c r="AS432" t="s">
        <v>55</v>
      </c>
      <c r="AT432" t="s">
        <v>60</v>
      </c>
      <c r="AU432">
        <v>0</v>
      </c>
      <c r="AV432">
        <v>0</v>
      </c>
      <c r="AW432">
        <v>0</v>
      </c>
      <c r="AX432">
        <v>0</v>
      </c>
      <c r="AY432">
        <v>0</v>
      </c>
      <c r="AZ432" t="s">
        <v>41</v>
      </c>
      <c r="BA432">
        <v>7</v>
      </c>
      <c r="BB432">
        <v>2008</v>
      </c>
      <c r="BC432" t="s">
        <v>116</v>
      </c>
      <c r="BD432" t="s">
        <v>79</v>
      </c>
      <c r="BE432">
        <v>85400</v>
      </c>
    </row>
    <row r="433" spans="1:57" x14ac:dyDescent="0.3">
      <c r="A433">
        <v>432</v>
      </c>
      <c r="B433">
        <v>50</v>
      </c>
      <c r="C433" t="s">
        <v>222</v>
      </c>
      <c r="D433">
        <v>60</v>
      </c>
      <c r="E433">
        <v>5586</v>
      </c>
      <c r="F433" t="s">
        <v>40</v>
      </c>
      <c r="G433" t="s">
        <v>71</v>
      </c>
      <c r="H433" t="s">
        <v>118</v>
      </c>
      <c r="I433" t="s">
        <v>44</v>
      </c>
      <c r="J433" t="s">
        <v>45</v>
      </c>
      <c r="K433" t="s">
        <v>92</v>
      </c>
      <c r="L433" t="str">
        <f>VLOOKUP($K433,[1]Zipcodes_neighbourhood!$A$2:$C$27,2,FALSE)</f>
        <v>Old Town</v>
      </c>
      <c r="M433">
        <f>VLOOKUP($K433,[1]Zipcodes_neighbourhood!$A$2:$C$27,3,FALSE)</f>
        <v>51351</v>
      </c>
      <c r="N433" t="s">
        <v>67</v>
      </c>
      <c r="O433" t="s">
        <v>48</v>
      </c>
      <c r="P433" t="s">
        <v>83</v>
      </c>
      <c r="Q433">
        <v>6</v>
      </c>
      <c r="R433">
        <v>1920</v>
      </c>
      <c r="S433">
        <v>1998</v>
      </c>
      <c r="T433" t="s">
        <v>50</v>
      </c>
      <c r="U433" t="s">
        <v>51</v>
      </c>
      <c r="V433" t="s">
        <v>69</v>
      </c>
      <c r="W433" t="s">
        <v>55</v>
      </c>
      <c r="X433" t="s">
        <v>77</v>
      </c>
      <c r="Y433" t="s">
        <v>55</v>
      </c>
      <c r="Z433" t="s">
        <v>57</v>
      </c>
      <c r="AA433">
        <v>901</v>
      </c>
      <c r="AB433" t="str">
        <f t="shared" si="24"/>
        <v>0-1000</v>
      </c>
      <c r="AC433" t="s">
        <v>54</v>
      </c>
      <c r="AD433" t="s">
        <v>60</v>
      </c>
      <c r="AE433">
        <v>1198</v>
      </c>
      <c r="AF433">
        <f t="shared" si="25"/>
        <v>0</v>
      </c>
      <c r="AG433">
        <f t="shared" si="26"/>
        <v>1</v>
      </c>
      <c r="AH433">
        <v>4</v>
      </c>
      <c r="AI433">
        <v>1</v>
      </c>
      <c r="AJ433" t="s">
        <v>55</v>
      </c>
      <c r="AK433" t="str">
        <f t="shared" si="27"/>
        <v>1TA</v>
      </c>
      <c r="AL433">
        <v>7</v>
      </c>
      <c r="AM433">
        <v>0</v>
      </c>
      <c r="AN433" t="s">
        <v>41</v>
      </c>
      <c r="AO433" t="s">
        <v>41</v>
      </c>
      <c r="AP433" t="s">
        <v>41</v>
      </c>
      <c r="AQ433">
        <v>0</v>
      </c>
      <c r="AR433">
        <v>0</v>
      </c>
      <c r="AS433" t="s">
        <v>41</v>
      </c>
      <c r="AT433" t="s">
        <v>120</v>
      </c>
      <c r="AU433">
        <v>0</v>
      </c>
      <c r="AV433">
        <v>98</v>
      </c>
      <c r="AW433">
        <v>0</v>
      </c>
      <c r="AX433">
        <v>0</v>
      </c>
      <c r="AY433">
        <v>0</v>
      </c>
      <c r="AZ433" t="s">
        <v>85</v>
      </c>
      <c r="BA433">
        <v>9</v>
      </c>
      <c r="BB433">
        <v>2008</v>
      </c>
      <c r="BC433" t="s">
        <v>144</v>
      </c>
      <c r="BD433" t="s">
        <v>79</v>
      </c>
      <c r="BE433">
        <v>79900</v>
      </c>
    </row>
    <row r="434" spans="1:57" x14ac:dyDescent="0.3">
      <c r="A434">
        <v>433</v>
      </c>
      <c r="B434">
        <v>160</v>
      </c>
      <c r="C434" t="s">
        <v>222</v>
      </c>
      <c r="D434">
        <v>24</v>
      </c>
      <c r="E434">
        <v>1920</v>
      </c>
      <c r="F434" t="s">
        <v>40</v>
      </c>
      <c r="G434" t="s">
        <v>42</v>
      </c>
      <c r="H434" t="s">
        <v>43</v>
      </c>
      <c r="I434" t="s">
        <v>44</v>
      </c>
      <c r="J434" t="s">
        <v>45</v>
      </c>
      <c r="K434" t="s">
        <v>160</v>
      </c>
      <c r="L434" t="str">
        <f>VLOOKUP($K434,[1]Zipcodes_neighbourhood!$A$2:$C$27,2,FALSE)</f>
        <v>Briardale</v>
      </c>
      <c r="M434">
        <f>VLOOKUP($K434,[1]Zipcodes_neighbourhood!$A$2:$C$27,3,FALSE)</f>
        <v>50010</v>
      </c>
      <c r="N434" t="s">
        <v>47</v>
      </c>
      <c r="O434" t="s">
        <v>122</v>
      </c>
      <c r="P434" t="s">
        <v>49</v>
      </c>
      <c r="Q434">
        <v>5</v>
      </c>
      <c r="R434">
        <v>1971</v>
      </c>
      <c r="S434">
        <v>1971</v>
      </c>
      <c r="T434" t="s">
        <v>50</v>
      </c>
      <c r="U434" t="s">
        <v>51</v>
      </c>
      <c r="V434" t="s">
        <v>91</v>
      </c>
      <c r="W434" t="s">
        <v>55</v>
      </c>
      <c r="X434" t="s">
        <v>70</v>
      </c>
      <c r="Y434" t="s">
        <v>55</v>
      </c>
      <c r="Z434" t="s">
        <v>57</v>
      </c>
      <c r="AA434">
        <v>765</v>
      </c>
      <c r="AB434" t="str">
        <f t="shared" si="24"/>
        <v>0-1000</v>
      </c>
      <c r="AC434" t="s">
        <v>59</v>
      </c>
      <c r="AD434" t="s">
        <v>60</v>
      </c>
      <c r="AE434">
        <v>1365</v>
      </c>
      <c r="AF434">
        <f t="shared" si="25"/>
        <v>1</v>
      </c>
      <c r="AG434">
        <f t="shared" si="26"/>
        <v>1.3</v>
      </c>
      <c r="AH434">
        <v>2</v>
      </c>
      <c r="AI434">
        <v>1</v>
      </c>
      <c r="AJ434" t="s">
        <v>55</v>
      </c>
      <c r="AK434" t="str">
        <f t="shared" si="27"/>
        <v>1TA</v>
      </c>
      <c r="AL434">
        <v>6</v>
      </c>
      <c r="AM434">
        <v>0</v>
      </c>
      <c r="AN434" t="s">
        <v>41</v>
      </c>
      <c r="AO434" t="s">
        <v>78</v>
      </c>
      <c r="AP434" t="s">
        <v>58</v>
      </c>
      <c r="AQ434">
        <v>2</v>
      </c>
      <c r="AR434">
        <v>440</v>
      </c>
      <c r="AS434" t="s">
        <v>55</v>
      </c>
      <c r="AT434" t="s">
        <v>60</v>
      </c>
      <c r="AU434">
        <v>240</v>
      </c>
      <c r="AV434">
        <v>36</v>
      </c>
      <c r="AW434">
        <v>0</v>
      </c>
      <c r="AX434">
        <v>0</v>
      </c>
      <c r="AY434">
        <v>0</v>
      </c>
      <c r="AZ434" t="s">
        <v>41</v>
      </c>
      <c r="BA434">
        <v>8</v>
      </c>
      <c r="BB434">
        <v>2007</v>
      </c>
      <c r="BC434" t="s">
        <v>63</v>
      </c>
      <c r="BD434" t="s">
        <v>64</v>
      </c>
      <c r="BE434">
        <v>122500</v>
      </c>
    </row>
    <row r="435" spans="1:57" x14ac:dyDescent="0.3">
      <c r="A435">
        <v>296</v>
      </c>
      <c r="B435">
        <v>80</v>
      </c>
      <c r="C435" t="s">
        <v>221</v>
      </c>
      <c r="D435">
        <v>37</v>
      </c>
      <c r="E435">
        <v>7937</v>
      </c>
      <c r="F435" t="s">
        <v>40</v>
      </c>
      <c r="G435" t="s">
        <v>71</v>
      </c>
      <c r="H435" t="s">
        <v>43</v>
      </c>
      <c r="I435" t="s">
        <v>44</v>
      </c>
      <c r="J435" t="s">
        <v>110</v>
      </c>
      <c r="K435" t="s">
        <v>82</v>
      </c>
      <c r="L435" t="str">
        <f>VLOOKUP($K435,[1]Zipcodes_neighbourhood!$A$2:$C$27,2,FALSE)</f>
        <v>Mitchell</v>
      </c>
      <c r="M435">
        <f>VLOOKUP($K435,[1]Zipcodes_neighbourhood!$A$2:$C$27,3,FALSE)</f>
        <v>50461</v>
      </c>
      <c r="N435" t="s">
        <v>47</v>
      </c>
      <c r="O435" t="s">
        <v>48</v>
      </c>
      <c r="P435" t="s">
        <v>135</v>
      </c>
      <c r="Q435">
        <v>6</v>
      </c>
      <c r="R435">
        <v>1984</v>
      </c>
      <c r="S435">
        <v>1984</v>
      </c>
      <c r="T435" t="s">
        <v>50</v>
      </c>
      <c r="U435" t="s">
        <v>51</v>
      </c>
      <c r="V435" t="s">
        <v>91</v>
      </c>
      <c r="W435" t="s">
        <v>55</v>
      </c>
      <c r="X435" t="s">
        <v>70</v>
      </c>
      <c r="Y435" t="s">
        <v>55</v>
      </c>
      <c r="Z435" t="s">
        <v>81</v>
      </c>
      <c r="AA435">
        <v>1003</v>
      </c>
      <c r="AB435" t="str">
        <f t="shared" si="24"/>
        <v>1001-2000</v>
      </c>
      <c r="AC435" t="s">
        <v>55</v>
      </c>
      <c r="AD435" t="s">
        <v>60</v>
      </c>
      <c r="AE435">
        <v>1003</v>
      </c>
      <c r="AF435">
        <f t="shared" si="25"/>
        <v>0</v>
      </c>
      <c r="AG435">
        <f t="shared" si="26"/>
        <v>2.2999999999999998</v>
      </c>
      <c r="AH435">
        <v>3</v>
      </c>
      <c r="AI435">
        <v>1</v>
      </c>
      <c r="AJ435" t="s">
        <v>55</v>
      </c>
      <c r="AK435" t="str">
        <f t="shared" si="27"/>
        <v>1TA</v>
      </c>
      <c r="AL435">
        <v>6</v>
      </c>
      <c r="AM435">
        <v>0</v>
      </c>
      <c r="AN435" t="s">
        <v>41</v>
      </c>
      <c r="AO435" t="s">
        <v>78</v>
      </c>
      <c r="AP435" t="s">
        <v>58</v>
      </c>
      <c r="AQ435">
        <v>2</v>
      </c>
      <c r="AR435">
        <v>588</v>
      </c>
      <c r="AS435" t="s">
        <v>55</v>
      </c>
      <c r="AT435" t="s">
        <v>60</v>
      </c>
      <c r="AU435">
        <v>120</v>
      </c>
      <c r="AV435">
        <v>0</v>
      </c>
      <c r="AW435">
        <v>0</v>
      </c>
      <c r="AX435">
        <v>0</v>
      </c>
      <c r="AY435">
        <v>0</v>
      </c>
      <c r="AZ435" t="s">
        <v>109</v>
      </c>
      <c r="BA435">
        <v>3</v>
      </c>
      <c r="BB435">
        <v>2006</v>
      </c>
      <c r="BC435" t="s">
        <v>63</v>
      </c>
      <c r="BD435" t="s">
        <v>64</v>
      </c>
      <c r="BE435">
        <v>142500</v>
      </c>
    </row>
    <row r="436" spans="1:57" x14ac:dyDescent="0.3">
      <c r="A436">
        <v>435</v>
      </c>
      <c r="B436">
        <v>180</v>
      </c>
      <c r="C436" t="s">
        <v>222</v>
      </c>
      <c r="D436">
        <v>21</v>
      </c>
      <c r="E436">
        <v>1890</v>
      </c>
      <c r="F436" t="s">
        <v>40</v>
      </c>
      <c r="G436" t="s">
        <v>42</v>
      </c>
      <c r="H436" t="s">
        <v>43</v>
      </c>
      <c r="I436" t="s">
        <v>44</v>
      </c>
      <c r="J436" t="s">
        <v>45</v>
      </c>
      <c r="K436" t="s">
        <v>121</v>
      </c>
      <c r="L436" t="str">
        <f>VLOOKUP($K436,[1]Zipcodes_neighbourhood!$A$2:$C$27,2,FALSE)</f>
        <v>Meadow village</v>
      </c>
      <c r="M436">
        <f>VLOOKUP($K436,[1]Zipcodes_neighbourhood!$A$2:$C$27,3,FALSE)</f>
        <v>50125</v>
      </c>
      <c r="N436" t="s">
        <v>47</v>
      </c>
      <c r="O436" t="s">
        <v>136</v>
      </c>
      <c r="P436" t="s">
        <v>131</v>
      </c>
      <c r="Q436">
        <v>4</v>
      </c>
      <c r="R436">
        <v>1972</v>
      </c>
      <c r="S436">
        <v>1972</v>
      </c>
      <c r="T436" t="s">
        <v>50</v>
      </c>
      <c r="U436" t="s">
        <v>51</v>
      </c>
      <c r="V436" t="s">
        <v>123</v>
      </c>
      <c r="W436" t="s">
        <v>55</v>
      </c>
      <c r="X436" t="s">
        <v>70</v>
      </c>
      <c r="Y436" t="s">
        <v>54</v>
      </c>
      <c r="Z436" t="s">
        <v>81</v>
      </c>
      <c r="AA436">
        <v>630</v>
      </c>
      <c r="AB436" t="str">
        <f t="shared" si="24"/>
        <v>0-1000</v>
      </c>
      <c r="AC436" t="s">
        <v>54</v>
      </c>
      <c r="AD436" t="s">
        <v>60</v>
      </c>
      <c r="AE436">
        <v>630</v>
      </c>
      <c r="AF436">
        <f t="shared" si="25"/>
        <v>1</v>
      </c>
      <c r="AG436">
        <f t="shared" si="26"/>
        <v>1</v>
      </c>
      <c r="AH436">
        <v>1</v>
      </c>
      <c r="AI436">
        <v>1</v>
      </c>
      <c r="AJ436" t="s">
        <v>55</v>
      </c>
      <c r="AK436" t="str">
        <f t="shared" si="27"/>
        <v>1TA</v>
      </c>
      <c r="AL436">
        <v>3</v>
      </c>
      <c r="AM436">
        <v>0</v>
      </c>
      <c r="AN436" t="s">
        <v>41</v>
      </c>
      <c r="AO436" t="s">
        <v>41</v>
      </c>
      <c r="AP436" t="s">
        <v>41</v>
      </c>
      <c r="AQ436">
        <v>0</v>
      </c>
      <c r="AR436">
        <v>0</v>
      </c>
      <c r="AS436" t="s">
        <v>41</v>
      </c>
      <c r="AT436" t="s">
        <v>60</v>
      </c>
      <c r="AU436">
        <v>88</v>
      </c>
      <c r="AV436">
        <v>0</v>
      </c>
      <c r="AW436">
        <v>0</v>
      </c>
      <c r="AX436">
        <v>0</v>
      </c>
      <c r="AY436">
        <v>0</v>
      </c>
      <c r="AZ436" t="s">
        <v>41</v>
      </c>
      <c r="BA436">
        <v>6</v>
      </c>
      <c r="BB436">
        <v>2008</v>
      </c>
      <c r="BC436" t="s">
        <v>63</v>
      </c>
      <c r="BD436" t="s">
        <v>64</v>
      </c>
      <c r="BE436">
        <v>81000</v>
      </c>
    </row>
    <row r="437" spans="1:57" x14ac:dyDescent="0.3">
      <c r="A437">
        <v>778</v>
      </c>
      <c r="B437">
        <v>20</v>
      </c>
      <c r="C437" t="s">
        <v>221</v>
      </c>
      <c r="D437">
        <v>100</v>
      </c>
      <c r="E437">
        <v>13350</v>
      </c>
      <c r="F437" t="s">
        <v>40</v>
      </c>
      <c r="G437" t="s">
        <v>71</v>
      </c>
      <c r="H437" t="s">
        <v>43</v>
      </c>
      <c r="I437" t="s">
        <v>44</v>
      </c>
      <c r="J437" t="s">
        <v>45</v>
      </c>
      <c r="K437" t="s">
        <v>98</v>
      </c>
      <c r="L437" t="str">
        <f>VLOOKUP($K437,[1]Zipcodes_neighbourhood!$A$2:$C$27,2,FALSE)</f>
        <v>Sawyer</v>
      </c>
      <c r="M437">
        <f>VLOOKUP($K437,[1]Zipcodes_neighbourhood!$A$2:$C$27,3,FALSE)</f>
        <v>52627</v>
      </c>
      <c r="N437" t="s">
        <v>47</v>
      </c>
      <c r="O437" t="s">
        <v>48</v>
      </c>
      <c r="P437" t="s">
        <v>68</v>
      </c>
      <c r="Q437">
        <v>5</v>
      </c>
      <c r="R437">
        <v>1974</v>
      </c>
      <c r="S437">
        <v>1974</v>
      </c>
      <c r="T437" t="s">
        <v>99</v>
      </c>
      <c r="U437" t="s">
        <v>51</v>
      </c>
      <c r="V437" t="s">
        <v>106</v>
      </c>
      <c r="W437" t="s">
        <v>55</v>
      </c>
      <c r="X437" t="s">
        <v>70</v>
      </c>
      <c r="Y437" t="s">
        <v>55</v>
      </c>
      <c r="Z437" t="s">
        <v>57</v>
      </c>
      <c r="AA437">
        <v>864</v>
      </c>
      <c r="AB437" t="str">
        <f t="shared" si="24"/>
        <v>0-1000</v>
      </c>
      <c r="AC437" t="s">
        <v>55</v>
      </c>
      <c r="AD437" t="s">
        <v>60</v>
      </c>
      <c r="AE437">
        <v>894</v>
      </c>
      <c r="AF437">
        <f t="shared" si="25"/>
        <v>1</v>
      </c>
      <c r="AG437">
        <f t="shared" si="26"/>
        <v>2.2999999999999998</v>
      </c>
      <c r="AH437">
        <v>3</v>
      </c>
      <c r="AI437">
        <v>1</v>
      </c>
      <c r="AJ437" t="s">
        <v>55</v>
      </c>
      <c r="AK437" t="str">
        <f t="shared" si="27"/>
        <v>1TA</v>
      </c>
      <c r="AL437">
        <v>5</v>
      </c>
      <c r="AM437">
        <v>1</v>
      </c>
      <c r="AN437" t="s">
        <v>94</v>
      </c>
      <c r="AO437" t="s">
        <v>61</v>
      </c>
      <c r="AP437" t="s">
        <v>58</v>
      </c>
      <c r="AQ437">
        <v>2</v>
      </c>
      <c r="AR437">
        <v>440</v>
      </c>
      <c r="AS437" t="s">
        <v>55</v>
      </c>
      <c r="AT437" t="s">
        <v>60</v>
      </c>
      <c r="AU437">
        <v>241</v>
      </c>
      <c r="AV437">
        <v>0</v>
      </c>
      <c r="AW437">
        <v>0</v>
      </c>
      <c r="AX437">
        <v>0</v>
      </c>
      <c r="AY437">
        <v>0</v>
      </c>
      <c r="AZ437" t="s">
        <v>85</v>
      </c>
      <c r="BA437">
        <v>6</v>
      </c>
      <c r="BB437">
        <v>2006</v>
      </c>
      <c r="BC437" t="s">
        <v>63</v>
      </c>
      <c r="BD437" t="s">
        <v>64</v>
      </c>
      <c r="BE437">
        <v>142500</v>
      </c>
    </row>
    <row r="438" spans="1:57" x14ac:dyDescent="0.3">
      <c r="A438">
        <v>437</v>
      </c>
      <c r="B438">
        <v>50</v>
      </c>
      <c r="C438" t="s">
        <v>222</v>
      </c>
      <c r="D438">
        <v>40</v>
      </c>
      <c r="E438">
        <v>4400</v>
      </c>
      <c r="F438" t="s">
        <v>40</v>
      </c>
      <c r="G438" t="s">
        <v>42</v>
      </c>
      <c r="H438" t="s">
        <v>43</v>
      </c>
      <c r="I438" t="s">
        <v>44</v>
      </c>
      <c r="J438" t="s">
        <v>45</v>
      </c>
      <c r="K438" t="s">
        <v>92</v>
      </c>
      <c r="L438" t="str">
        <f>VLOOKUP($K438,[1]Zipcodes_neighbourhood!$A$2:$C$27,2,FALSE)</f>
        <v>Old Town</v>
      </c>
      <c r="M438">
        <f>VLOOKUP($K438,[1]Zipcodes_neighbourhood!$A$2:$C$27,3,FALSE)</f>
        <v>51351</v>
      </c>
      <c r="N438" t="s">
        <v>47</v>
      </c>
      <c r="O438" t="s">
        <v>48</v>
      </c>
      <c r="P438" t="s">
        <v>83</v>
      </c>
      <c r="Q438">
        <v>6</v>
      </c>
      <c r="R438">
        <v>1920</v>
      </c>
      <c r="S438">
        <v>1950</v>
      </c>
      <c r="T438" t="s">
        <v>50</v>
      </c>
      <c r="U438" t="s">
        <v>51</v>
      </c>
      <c r="V438" t="s">
        <v>141</v>
      </c>
      <c r="W438" t="s">
        <v>55</v>
      </c>
      <c r="X438" t="s">
        <v>77</v>
      </c>
      <c r="Y438" t="s">
        <v>94</v>
      </c>
      <c r="Z438" t="s">
        <v>57</v>
      </c>
      <c r="AA438">
        <v>648</v>
      </c>
      <c r="AB438" t="str">
        <f t="shared" si="24"/>
        <v>0-1000</v>
      </c>
      <c r="AC438" t="s">
        <v>55</v>
      </c>
      <c r="AD438" t="s">
        <v>60</v>
      </c>
      <c r="AE438">
        <v>1118</v>
      </c>
      <c r="AF438">
        <f t="shared" si="25"/>
        <v>0</v>
      </c>
      <c r="AG438">
        <f t="shared" si="26"/>
        <v>1</v>
      </c>
      <c r="AH438">
        <v>2</v>
      </c>
      <c r="AI438">
        <v>1</v>
      </c>
      <c r="AJ438" t="s">
        <v>55</v>
      </c>
      <c r="AK438" t="str">
        <f t="shared" si="27"/>
        <v>1TA</v>
      </c>
      <c r="AL438">
        <v>6</v>
      </c>
      <c r="AM438">
        <v>0</v>
      </c>
      <c r="AN438" t="s">
        <v>41</v>
      </c>
      <c r="AO438" t="s">
        <v>78</v>
      </c>
      <c r="AP438" t="s">
        <v>58</v>
      </c>
      <c r="AQ438">
        <v>2</v>
      </c>
      <c r="AR438">
        <v>440</v>
      </c>
      <c r="AS438" t="s">
        <v>55</v>
      </c>
      <c r="AT438" t="s">
        <v>60</v>
      </c>
      <c r="AU438">
        <v>0</v>
      </c>
      <c r="AV438">
        <v>0</v>
      </c>
      <c r="AW438">
        <v>0</v>
      </c>
      <c r="AX438">
        <v>0</v>
      </c>
      <c r="AY438">
        <v>0</v>
      </c>
      <c r="AZ438" t="s">
        <v>41</v>
      </c>
      <c r="BA438">
        <v>10</v>
      </c>
      <c r="BB438">
        <v>2006</v>
      </c>
      <c r="BC438" t="s">
        <v>63</v>
      </c>
      <c r="BD438" t="s">
        <v>64</v>
      </c>
      <c r="BE438">
        <v>116000</v>
      </c>
    </row>
    <row r="439" spans="1:57" x14ac:dyDescent="0.3">
      <c r="A439">
        <v>438</v>
      </c>
      <c r="B439">
        <v>45</v>
      </c>
      <c r="C439" t="s">
        <v>222</v>
      </c>
      <c r="D439">
        <v>50</v>
      </c>
      <c r="E439">
        <v>6000</v>
      </c>
      <c r="F439" t="s">
        <v>40</v>
      </c>
      <c r="G439" t="s">
        <v>42</v>
      </c>
      <c r="H439" t="s">
        <v>43</v>
      </c>
      <c r="I439" t="s">
        <v>44</v>
      </c>
      <c r="J439" t="s">
        <v>45</v>
      </c>
      <c r="K439" t="s">
        <v>95</v>
      </c>
      <c r="L439" t="str">
        <f>VLOOKUP($K439,[1]Zipcodes_neighbourhood!$A$2:$C$27,2,FALSE)</f>
        <v>Brookside</v>
      </c>
      <c r="M439">
        <f>VLOOKUP($K439,[1]Zipcodes_neighbourhood!$A$2:$C$27,3,FALSE)</f>
        <v>50613</v>
      </c>
      <c r="N439" t="s">
        <v>47</v>
      </c>
      <c r="O439" t="s">
        <v>48</v>
      </c>
      <c r="P439" t="s">
        <v>97</v>
      </c>
      <c r="Q439">
        <v>6</v>
      </c>
      <c r="R439">
        <v>1926</v>
      </c>
      <c r="S439">
        <v>2004</v>
      </c>
      <c r="T439" t="s">
        <v>50</v>
      </c>
      <c r="U439" t="s">
        <v>51</v>
      </c>
      <c r="V439" t="s">
        <v>75</v>
      </c>
      <c r="W439" t="s">
        <v>54</v>
      </c>
      <c r="X439" t="s">
        <v>56</v>
      </c>
      <c r="Y439" t="s">
        <v>55</v>
      </c>
      <c r="Z439" t="s">
        <v>57</v>
      </c>
      <c r="AA439">
        <v>884</v>
      </c>
      <c r="AB439" t="str">
        <f t="shared" si="24"/>
        <v>0-1000</v>
      </c>
      <c r="AC439" t="s">
        <v>54</v>
      </c>
      <c r="AD439" t="s">
        <v>60</v>
      </c>
      <c r="AE439">
        <v>904</v>
      </c>
      <c r="AF439">
        <f t="shared" si="25"/>
        <v>0</v>
      </c>
      <c r="AG439">
        <f t="shared" si="26"/>
        <v>1</v>
      </c>
      <c r="AH439">
        <v>2</v>
      </c>
      <c r="AI439">
        <v>1</v>
      </c>
      <c r="AJ439" t="s">
        <v>55</v>
      </c>
      <c r="AK439" t="str">
        <f t="shared" si="27"/>
        <v>1TA</v>
      </c>
      <c r="AL439">
        <v>4</v>
      </c>
      <c r="AM439">
        <v>0</v>
      </c>
      <c r="AN439" t="s">
        <v>41</v>
      </c>
      <c r="AO439" t="s">
        <v>78</v>
      </c>
      <c r="AP439" t="s">
        <v>58</v>
      </c>
      <c r="AQ439">
        <v>1</v>
      </c>
      <c r="AR439">
        <v>180</v>
      </c>
      <c r="AS439" t="s">
        <v>55</v>
      </c>
      <c r="AT439" t="s">
        <v>60</v>
      </c>
      <c r="AU439">
        <v>0</v>
      </c>
      <c r="AV439">
        <v>0</v>
      </c>
      <c r="AW439">
        <v>105</v>
      </c>
      <c r="AX439">
        <v>0</v>
      </c>
      <c r="AY439">
        <v>0</v>
      </c>
      <c r="AZ439" t="s">
        <v>41</v>
      </c>
      <c r="BA439">
        <v>1</v>
      </c>
      <c r="BB439">
        <v>2009</v>
      </c>
      <c r="BC439" t="s">
        <v>63</v>
      </c>
      <c r="BD439" t="s">
        <v>64</v>
      </c>
      <c r="BE439">
        <v>119000</v>
      </c>
    </row>
    <row r="440" spans="1:57" x14ac:dyDescent="0.3">
      <c r="A440">
        <v>1239</v>
      </c>
      <c r="B440">
        <v>20</v>
      </c>
      <c r="C440" t="s">
        <v>221</v>
      </c>
      <c r="D440">
        <v>63</v>
      </c>
      <c r="E440">
        <v>13072</v>
      </c>
      <c r="F440" t="s">
        <v>40</v>
      </c>
      <c r="G440" t="s">
        <v>42</v>
      </c>
      <c r="H440" t="s">
        <v>43</v>
      </c>
      <c r="I440" t="s">
        <v>44</v>
      </c>
      <c r="J440" t="s">
        <v>45</v>
      </c>
      <c r="K440" t="s">
        <v>114</v>
      </c>
      <c r="L440" t="str">
        <f>VLOOKUP($K440,[1]Zipcodes_neighbourhood!$A$2:$C$27,2,FALSE)</f>
        <v>Sawyer West</v>
      </c>
      <c r="M440">
        <f>VLOOKUP($K440,[1]Zipcodes_neighbourhood!$A$2:$C$27,3,FALSE)</f>
        <v>50014</v>
      </c>
      <c r="N440" t="s">
        <v>115</v>
      </c>
      <c r="O440" t="s">
        <v>48</v>
      </c>
      <c r="P440" t="s">
        <v>68</v>
      </c>
      <c r="Q440">
        <v>6</v>
      </c>
      <c r="R440">
        <v>2005</v>
      </c>
      <c r="S440">
        <v>2005</v>
      </c>
      <c r="T440" t="s">
        <v>50</v>
      </c>
      <c r="U440" t="s">
        <v>51</v>
      </c>
      <c r="V440" t="s">
        <v>52</v>
      </c>
      <c r="W440" t="s">
        <v>54</v>
      </c>
      <c r="X440" t="s">
        <v>56</v>
      </c>
      <c r="Y440" t="s">
        <v>54</v>
      </c>
      <c r="Z440" t="s">
        <v>57</v>
      </c>
      <c r="AA440">
        <v>1141</v>
      </c>
      <c r="AB440" t="str">
        <f t="shared" si="24"/>
        <v>1001-2000</v>
      </c>
      <c r="AC440" t="s">
        <v>59</v>
      </c>
      <c r="AD440" t="s">
        <v>60</v>
      </c>
      <c r="AE440">
        <v>1141</v>
      </c>
      <c r="AF440">
        <f t="shared" si="25"/>
        <v>0</v>
      </c>
      <c r="AG440">
        <f t="shared" si="26"/>
        <v>1</v>
      </c>
      <c r="AH440">
        <v>3</v>
      </c>
      <c r="AI440">
        <v>1</v>
      </c>
      <c r="AJ440" t="s">
        <v>55</v>
      </c>
      <c r="AK440" t="str">
        <f t="shared" si="27"/>
        <v>1TA</v>
      </c>
      <c r="AL440">
        <v>6</v>
      </c>
      <c r="AM440">
        <v>0</v>
      </c>
      <c r="AN440" t="s">
        <v>41</v>
      </c>
      <c r="AO440" t="s">
        <v>78</v>
      </c>
      <c r="AP440" t="s">
        <v>58</v>
      </c>
      <c r="AQ440">
        <v>2</v>
      </c>
      <c r="AR440">
        <v>484</v>
      </c>
      <c r="AS440" t="s">
        <v>55</v>
      </c>
      <c r="AT440" t="s">
        <v>60</v>
      </c>
      <c r="AU440">
        <v>0</v>
      </c>
      <c r="AV440">
        <v>0</v>
      </c>
      <c r="AW440">
        <v>0</v>
      </c>
      <c r="AX440">
        <v>0</v>
      </c>
      <c r="AY440">
        <v>0</v>
      </c>
      <c r="AZ440" t="s">
        <v>41</v>
      </c>
      <c r="BA440">
        <v>3</v>
      </c>
      <c r="BB440">
        <v>2006</v>
      </c>
      <c r="BC440" t="s">
        <v>63</v>
      </c>
      <c r="BD440" t="s">
        <v>79</v>
      </c>
      <c r="BE440">
        <v>142500</v>
      </c>
    </row>
    <row r="441" spans="1:57" x14ac:dyDescent="0.3">
      <c r="A441">
        <v>571</v>
      </c>
      <c r="B441">
        <v>90</v>
      </c>
      <c r="C441" t="s">
        <v>221</v>
      </c>
      <c r="D441">
        <v>74</v>
      </c>
      <c r="E441">
        <v>13101</v>
      </c>
      <c r="F441" t="s">
        <v>40</v>
      </c>
      <c r="G441" t="s">
        <v>71</v>
      </c>
      <c r="H441" t="s">
        <v>43</v>
      </c>
      <c r="I441" t="s">
        <v>44</v>
      </c>
      <c r="J441" t="s">
        <v>45</v>
      </c>
      <c r="K441" t="s">
        <v>107</v>
      </c>
      <c r="L441" t="str">
        <f>VLOOKUP($K441,[1]Zipcodes_neighbourhood!$A$2:$C$27,2,FALSE)</f>
        <v>NorthAmes</v>
      </c>
      <c r="M441">
        <f>VLOOKUP($K441,[1]Zipcodes_neighbourhood!$A$2:$C$27,3,FALSE)</f>
        <v>50010</v>
      </c>
      <c r="N441" t="s">
        <v>47</v>
      </c>
      <c r="O441" t="s">
        <v>111</v>
      </c>
      <c r="P441" t="s">
        <v>68</v>
      </c>
      <c r="Q441">
        <v>5</v>
      </c>
      <c r="R441">
        <v>1965</v>
      </c>
      <c r="S441">
        <v>1965</v>
      </c>
      <c r="T441" t="s">
        <v>50</v>
      </c>
      <c r="U441" t="s">
        <v>51</v>
      </c>
      <c r="V441" t="s">
        <v>91</v>
      </c>
      <c r="W441" t="s">
        <v>55</v>
      </c>
      <c r="X441" t="s">
        <v>70</v>
      </c>
      <c r="Y441" t="s">
        <v>55</v>
      </c>
      <c r="Z441" t="s">
        <v>57</v>
      </c>
      <c r="AA441">
        <v>1728</v>
      </c>
      <c r="AB441" t="str">
        <f t="shared" si="24"/>
        <v>1001-2000</v>
      </c>
      <c r="AC441" t="s">
        <v>55</v>
      </c>
      <c r="AD441" t="s">
        <v>60</v>
      </c>
      <c r="AE441">
        <v>1728</v>
      </c>
      <c r="AF441">
        <f t="shared" si="25"/>
        <v>0</v>
      </c>
      <c r="AG441">
        <f t="shared" si="26"/>
        <v>1</v>
      </c>
      <c r="AH441">
        <v>6</v>
      </c>
      <c r="AI441">
        <v>2</v>
      </c>
      <c r="AJ441" t="s">
        <v>55</v>
      </c>
      <c r="AK441" t="str">
        <f t="shared" si="27"/>
        <v>2TA</v>
      </c>
      <c r="AL441">
        <v>10</v>
      </c>
      <c r="AM441">
        <v>0</v>
      </c>
      <c r="AN441" t="s">
        <v>41</v>
      </c>
      <c r="AO441" t="s">
        <v>78</v>
      </c>
      <c r="AP441" t="s">
        <v>58</v>
      </c>
      <c r="AQ441">
        <v>2</v>
      </c>
      <c r="AR441">
        <v>576</v>
      </c>
      <c r="AS441" t="s">
        <v>55</v>
      </c>
      <c r="AT441" t="s">
        <v>60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41</v>
      </c>
      <c r="BA441">
        <v>11</v>
      </c>
      <c r="BB441">
        <v>2008</v>
      </c>
      <c r="BC441" t="s">
        <v>63</v>
      </c>
      <c r="BD441" t="s">
        <v>64</v>
      </c>
      <c r="BE441">
        <v>142600</v>
      </c>
    </row>
    <row r="442" spans="1:57" x14ac:dyDescent="0.3">
      <c r="A442">
        <v>898</v>
      </c>
      <c r="B442">
        <v>90</v>
      </c>
      <c r="C442" t="s">
        <v>221</v>
      </c>
      <c r="D442">
        <v>64</v>
      </c>
      <c r="E442">
        <v>7018</v>
      </c>
      <c r="F442" t="s">
        <v>40</v>
      </c>
      <c r="G442" t="s">
        <v>42</v>
      </c>
      <c r="H442" t="s">
        <v>43</v>
      </c>
      <c r="I442" t="s">
        <v>44</v>
      </c>
      <c r="J442" t="s">
        <v>45</v>
      </c>
      <c r="K442" t="s">
        <v>114</v>
      </c>
      <c r="L442" t="str">
        <f>VLOOKUP($K442,[1]Zipcodes_neighbourhood!$A$2:$C$27,2,FALSE)</f>
        <v>Sawyer West</v>
      </c>
      <c r="M442">
        <f>VLOOKUP($K442,[1]Zipcodes_neighbourhood!$A$2:$C$27,3,FALSE)</f>
        <v>50014</v>
      </c>
      <c r="N442" t="s">
        <v>67</v>
      </c>
      <c r="O442" t="s">
        <v>111</v>
      </c>
      <c r="P442" t="s">
        <v>49</v>
      </c>
      <c r="Q442">
        <v>5</v>
      </c>
      <c r="R442">
        <v>1979</v>
      </c>
      <c r="S442">
        <v>1979</v>
      </c>
      <c r="T442" t="s">
        <v>50</v>
      </c>
      <c r="U442" t="s">
        <v>51</v>
      </c>
      <c r="V442" t="s">
        <v>106</v>
      </c>
      <c r="W442" t="s">
        <v>55</v>
      </c>
      <c r="X442" t="s">
        <v>112</v>
      </c>
      <c r="Y442" t="s">
        <v>41</v>
      </c>
      <c r="Z442" t="s">
        <v>41</v>
      </c>
      <c r="AA442">
        <v>0</v>
      </c>
      <c r="AB442" t="str">
        <f t="shared" si="24"/>
        <v>0-1000</v>
      </c>
      <c r="AC442" t="s">
        <v>55</v>
      </c>
      <c r="AD442" t="s">
        <v>60</v>
      </c>
      <c r="AE442">
        <v>2240</v>
      </c>
      <c r="AF442">
        <f t="shared" si="25"/>
        <v>1</v>
      </c>
      <c r="AG442">
        <f t="shared" si="26"/>
        <v>2</v>
      </c>
      <c r="AH442">
        <v>6</v>
      </c>
      <c r="AI442">
        <v>2</v>
      </c>
      <c r="AJ442" t="s">
        <v>55</v>
      </c>
      <c r="AK442" t="str">
        <f t="shared" si="27"/>
        <v>2TA</v>
      </c>
      <c r="AL442">
        <v>12</v>
      </c>
      <c r="AM442">
        <v>0</v>
      </c>
      <c r="AN442" t="s">
        <v>41</v>
      </c>
      <c r="AO442" t="s">
        <v>78</v>
      </c>
      <c r="AP442" t="s">
        <v>58</v>
      </c>
      <c r="AQ442">
        <v>2</v>
      </c>
      <c r="AR442">
        <v>528</v>
      </c>
      <c r="AS442" t="s">
        <v>55</v>
      </c>
      <c r="AT442" t="s">
        <v>60</v>
      </c>
      <c r="AU442">
        <v>154</v>
      </c>
      <c r="AV442">
        <v>0</v>
      </c>
      <c r="AW442">
        <v>0</v>
      </c>
      <c r="AX442">
        <v>0</v>
      </c>
      <c r="AY442">
        <v>0</v>
      </c>
      <c r="AZ442" t="s">
        <v>41</v>
      </c>
      <c r="BA442">
        <v>6</v>
      </c>
      <c r="BB442">
        <v>2009</v>
      </c>
      <c r="BC442" t="s">
        <v>63</v>
      </c>
      <c r="BD442" t="s">
        <v>146</v>
      </c>
      <c r="BE442">
        <v>142953</v>
      </c>
    </row>
    <row r="443" spans="1:57" x14ac:dyDescent="0.3">
      <c r="A443">
        <v>6</v>
      </c>
      <c r="B443">
        <v>50</v>
      </c>
      <c r="C443" t="s">
        <v>221</v>
      </c>
      <c r="D443">
        <v>85</v>
      </c>
      <c r="E443">
        <v>14115</v>
      </c>
      <c r="F443" t="s">
        <v>40</v>
      </c>
      <c r="G443" t="s">
        <v>71</v>
      </c>
      <c r="H443" t="s">
        <v>43</v>
      </c>
      <c r="I443" t="s">
        <v>44</v>
      </c>
      <c r="J443" t="s">
        <v>45</v>
      </c>
      <c r="K443" t="s">
        <v>82</v>
      </c>
      <c r="L443" t="str">
        <f>VLOOKUP($K443,[1]Zipcodes_neighbourhood!$A$2:$C$27,2,FALSE)</f>
        <v>Mitchell</v>
      </c>
      <c r="M443">
        <f>VLOOKUP($K443,[1]Zipcodes_neighbourhood!$A$2:$C$27,3,FALSE)</f>
        <v>50461</v>
      </c>
      <c r="N443" t="s">
        <v>47</v>
      </c>
      <c r="O443" t="s">
        <v>48</v>
      </c>
      <c r="P443" t="s">
        <v>83</v>
      </c>
      <c r="Q443">
        <v>5</v>
      </c>
      <c r="R443">
        <v>1993</v>
      </c>
      <c r="S443">
        <v>1995</v>
      </c>
      <c r="T443" t="s">
        <v>50</v>
      </c>
      <c r="U443" t="s">
        <v>51</v>
      </c>
      <c r="V443" t="s">
        <v>52</v>
      </c>
      <c r="W443" t="s">
        <v>55</v>
      </c>
      <c r="X443" t="s">
        <v>84</v>
      </c>
      <c r="Y443" t="s">
        <v>54</v>
      </c>
      <c r="Z443" t="s">
        <v>57</v>
      </c>
      <c r="AA443">
        <v>796</v>
      </c>
      <c r="AB443" t="str">
        <f t="shared" si="24"/>
        <v>0-1000</v>
      </c>
      <c r="AC443" t="s">
        <v>59</v>
      </c>
      <c r="AD443" t="s">
        <v>60</v>
      </c>
      <c r="AE443">
        <v>1362</v>
      </c>
      <c r="AF443">
        <f t="shared" si="25"/>
        <v>0</v>
      </c>
      <c r="AG443">
        <f t="shared" si="26"/>
        <v>2</v>
      </c>
      <c r="AH443">
        <v>1</v>
      </c>
      <c r="AI443">
        <v>1</v>
      </c>
      <c r="AJ443" t="s">
        <v>55</v>
      </c>
      <c r="AK443" t="str">
        <f t="shared" si="27"/>
        <v>1TA</v>
      </c>
      <c r="AL443">
        <v>5</v>
      </c>
      <c r="AM443">
        <v>0</v>
      </c>
      <c r="AN443" t="s">
        <v>41</v>
      </c>
      <c r="AO443" t="s">
        <v>61</v>
      </c>
      <c r="AP443" t="s">
        <v>58</v>
      </c>
      <c r="AQ443">
        <v>2</v>
      </c>
      <c r="AR443">
        <v>480</v>
      </c>
      <c r="AS443" t="s">
        <v>55</v>
      </c>
      <c r="AT443" t="s">
        <v>60</v>
      </c>
      <c r="AU443">
        <v>40</v>
      </c>
      <c r="AV443">
        <v>30</v>
      </c>
      <c r="AW443">
        <v>0</v>
      </c>
      <c r="AX443">
        <v>0</v>
      </c>
      <c r="AY443">
        <v>320</v>
      </c>
      <c r="AZ443" t="s">
        <v>85</v>
      </c>
      <c r="BA443">
        <v>10</v>
      </c>
      <c r="BB443">
        <v>2009</v>
      </c>
      <c r="BC443" t="s">
        <v>63</v>
      </c>
      <c r="BD443" t="s">
        <v>64</v>
      </c>
      <c r="BE443">
        <v>143000</v>
      </c>
    </row>
    <row r="444" spans="1:57" x14ac:dyDescent="0.3">
      <c r="A444">
        <v>443</v>
      </c>
      <c r="B444">
        <v>50</v>
      </c>
      <c r="C444" t="s">
        <v>222</v>
      </c>
      <c r="D444">
        <v>52</v>
      </c>
      <c r="E444">
        <v>6240</v>
      </c>
      <c r="F444" t="s">
        <v>40</v>
      </c>
      <c r="G444" t="s">
        <v>42</v>
      </c>
      <c r="H444" t="s">
        <v>43</v>
      </c>
      <c r="I444" t="s">
        <v>44</v>
      </c>
      <c r="J444" t="s">
        <v>45</v>
      </c>
      <c r="K444" t="s">
        <v>95</v>
      </c>
      <c r="L444" t="str">
        <f>VLOOKUP($K444,[1]Zipcodes_neighbourhood!$A$2:$C$27,2,FALSE)</f>
        <v>Brookside</v>
      </c>
      <c r="M444">
        <f>VLOOKUP($K444,[1]Zipcodes_neighbourhood!$A$2:$C$27,3,FALSE)</f>
        <v>50613</v>
      </c>
      <c r="N444" t="s">
        <v>47</v>
      </c>
      <c r="O444" t="s">
        <v>48</v>
      </c>
      <c r="P444" t="s">
        <v>83</v>
      </c>
      <c r="Q444">
        <v>5</v>
      </c>
      <c r="R444">
        <v>1930</v>
      </c>
      <c r="S444">
        <v>1992</v>
      </c>
      <c r="T444" t="s">
        <v>50</v>
      </c>
      <c r="U444" t="s">
        <v>51</v>
      </c>
      <c r="V444" t="s">
        <v>69</v>
      </c>
      <c r="W444" t="s">
        <v>55</v>
      </c>
      <c r="X444" t="s">
        <v>56</v>
      </c>
      <c r="Y444" t="s">
        <v>55</v>
      </c>
      <c r="Z444" t="s">
        <v>57</v>
      </c>
      <c r="AA444">
        <v>1078</v>
      </c>
      <c r="AB444" t="str">
        <f t="shared" si="24"/>
        <v>1001-2000</v>
      </c>
      <c r="AC444" t="s">
        <v>55</v>
      </c>
      <c r="AD444" t="s">
        <v>60</v>
      </c>
      <c r="AE444">
        <v>1573</v>
      </c>
      <c r="AF444">
        <f t="shared" si="25"/>
        <v>0</v>
      </c>
      <c r="AG444">
        <f t="shared" si="26"/>
        <v>2</v>
      </c>
      <c r="AH444">
        <v>3</v>
      </c>
      <c r="AI444">
        <v>1</v>
      </c>
      <c r="AJ444" t="s">
        <v>55</v>
      </c>
      <c r="AK444" t="str">
        <f t="shared" si="27"/>
        <v>1TA</v>
      </c>
      <c r="AL444">
        <v>8</v>
      </c>
      <c r="AM444">
        <v>1</v>
      </c>
      <c r="AN444" t="s">
        <v>54</v>
      </c>
      <c r="AO444" t="s">
        <v>78</v>
      </c>
      <c r="AP444" t="s">
        <v>58</v>
      </c>
      <c r="AQ444">
        <v>2</v>
      </c>
      <c r="AR444">
        <v>360</v>
      </c>
      <c r="AS444" t="s">
        <v>55</v>
      </c>
      <c r="AT444" t="s">
        <v>130</v>
      </c>
      <c r="AU444">
        <v>0</v>
      </c>
      <c r="AV444">
        <v>0</v>
      </c>
      <c r="AW444">
        <v>0</v>
      </c>
      <c r="AX444">
        <v>0</v>
      </c>
      <c r="AY444">
        <v>0</v>
      </c>
      <c r="AZ444" t="s">
        <v>41</v>
      </c>
      <c r="BA444">
        <v>6</v>
      </c>
      <c r="BB444">
        <v>2008</v>
      </c>
      <c r="BC444" t="s">
        <v>63</v>
      </c>
      <c r="BD444" t="s">
        <v>64</v>
      </c>
      <c r="BE444">
        <v>162900</v>
      </c>
    </row>
    <row r="445" spans="1:57" x14ac:dyDescent="0.3">
      <c r="A445">
        <v>137</v>
      </c>
      <c r="B445">
        <v>20</v>
      </c>
      <c r="C445" t="s">
        <v>221</v>
      </c>
      <c r="D445" t="s">
        <v>41</v>
      </c>
      <c r="E445">
        <v>10355</v>
      </c>
      <c r="F445" t="s">
        <v>40</v>
      </c>
      <c r="G445" t="s">
        <v>71</v>
      </c>
      <c r="H445" t="s">
        <v>43</v>
      </c>
      <c r="I445" t="s">
        <v>44</v>
      </c>
      <c r="J445" t="s">
        <v>73</v>
      </c>
      <c r="K445" t="s">
        <v>107</v>
      </c>
      <c r="L445" t="str">
        <f>VLOOKUP($K445,[1]Zipcodes_neighbourhood!$A$2:$C$27,2,FALSE)</f>
        <v>NorthAmes</v>
      </c>
      <c r="M445">
        <f>VLOOKUP($K445,[1]Zipcodes_neighbourhood!$A$2:$C$27,3,FALSE)</f>
        <v>50010</v>
      </c>
      <c r="N445" t="s">
        <v>47</v>
      </c>
      <c r="O445" t="s">
        <v>48</v>
      </c>
      <c r="P445" t="s">
        <v>68</v>
      </c>
      <c r="Q445">
        <v>5</v>
      </c>
      <c r="R445">
        <v>1967</v>
      </c>
      <c r="S445">
        <v>1967</v>
      </c>
      <c r="T445" t="s">
        <v>50</v>
      </c>
      <c r="U445" t="s">
        <v>51</v>
      </c>
      <c r="V445" t="s">
        <v>69</v>
      </c>
      <c r="W445" t="s">
        <v>55</v>
      </c>
      <c r="X445" t="s">
        <v>70</v>
      </c>
      <c r="Y445" t="s">
        <v>55</v>
      </c>
      <c r="Z445" t="s">
        <v>57</v>
      </c>
      <c r="AA445">
        <v>1214</v>
      </c>
      <c r="AB445" t="str">
        <f t="shared" si="24"/>
        <v>1001-2000</v>
      </c>
      <c r="AC445" t="s">
        <v>55</v>
      </c>
      <c r="AD445" t="s">
        <v>60</v>
      </c>
      <c r="AE445">
        <v>1214</v>
      </c>
      <c r="AF445">
        <f t="shared" si="25"/>
        <v>0</v>
      </c>
      <c r="AG445">
        <f t="shared" si="26"/>
        <v>2</v>
      </c>
      <c r="AH445">
        <v>3</v>
      </c>
      <c r="AI445">
        <v>1</v>
      </c>
      <c r="AJ445" t="s">
        <v>55</v>
      </c>
      <c r="AK445" t="str">
        <f t="shared" si="27"/>
        <v>1TA</v>
      </c>
      <c r="AL445">
        <v>5</v>
      </c>
      <c r="AM445">
        <v>1</v>
      </c>
      <c r="AN445" t="s">
        <v>94</v>
      </c>
      <c r="AO445" t="s">
        <v>61</v>
      </c>
      <c r="AP445" t="s">
        <v>62</v>
      </c>
      <c r="AQ445">
        <v>1</v>
      </c>
      <c r="AR445">
        <v>318</v>
      </c>
      <c r="AS445" t="s">
        <v>55</v>
      </c>
      <c r="AT445" t="s">
        <v>60</v>
      </c>
      <c r="AU445">
        <v>0</v>
      </c>
      <c r="AV445">
        <v>111</v>
      </c>
      <c r="AW445">
        <v>0</v>
      </c>
      <c r="AX445">
        <v>0</v>
      </c>
      <c r="AY445">
        <v>0</v>
      </c>
      <c r="AZ445" t="s">
        <v>41</v>
      </c>
      <c r="BA445">
        <v>7</v>
      </c>
      <c r="BB445">
        <v>2007</v>
      </c>
      <c r="BC445" t="s">
        <v>63</v>
      </c>
      <c r="BD445" t="s">
        <v>64</v>
      </c>
      <c r="BE445">
        <v>143000</v>
      </c>
    </row>
    <row r="446" spans="1:57" x14ac:dyDescent="0.3">
      <c r="A446">
        <v>589</v>
      </c>
      <c r="B446">
        <v>20</v>
      </c>
      <c r="C446" t="s">
        <v>221</v>
      </c>
      <c r="D446">
        <v>65</v>
      </c>
      <c r="E446">
        <v>25095</v>
      </c>
      <c r="F446" t="s">
        <v>40</v>
      </c>
      <c r="G446" t="s">
        <v>71</v>
      </c>
      <c r="H446" t="s">
        <v>133</v>
      </c>
      <c r="I446" t="s">
        <v>44</v>
      </c>
      <c r="J446" t="s">
        <v>45</v>
      </c>
      <c r="K446" t="s">
        <v>143</v>
      </c>
      <c r="L446" t="str">
        <f>VLOOKUP($K446,[1]Zipcodes_neighbourhood!$A$2:$C$27,2,FALSE)</f>
        <v>Clear creek</v>
      </c>
      <c r="M446" t="str">
        <f>VLOOKUP($K446,[1]Zipcodes_neighbourhood!$A$2:$C$27,3,FALSE)</f>
        <v>52248(641)</v>
      </c>
      <c r="N446" t="s">
        <v>47</v>
      </c>
      <c r="O446" t="s">
        <v>48</v>
      </c>
      <c r="P446" t="s">
        <v>68</v>
      </c>
      <c r="Q446">
        <v>5</v>
      </c>
      <c r="R446">
        <v>1968</v>
      </c>
      <c r="S446">
        <v>2003</v>
      </c>
      <c r="T446" t="s">
        <v>149</v>
      </c>
      <c r="U446" t="s">
        <v>171</v>
      </c>
      <c r="V446" t="s">
        <v>75</v>
      </c>
      <c r="W446" t="s">
        <v>55</v>
      </c>
      <c r="X446" t="s">
        <v>70</v>
      </c>
      <c r="Y446" t="s">
        <v>55</v>
      </c>
      <c r="Z446" t="s">
        <v>54</v>
      </c>
      <c r="AA446">
        <v>1437</v>
      </c>
      <c r="AB446" t="str">
        <f t="shared" si="24"/>
        <v>1001-2000</v>
      </c>
      <c r="AC446" t="s">
        <v>59</v>
      </c>
      <c r="AD446" t="s">
        <v>60</v>
      </c>
      <c r="AE446">
        <v>1473</v>
      </c>
      <c r="AF446">
        <f t="shared" si="25"/>
        <v>1</v>
      </c>
      <c r="AG446">
        <f t="shared" si="26"/>
        <v>2.2999999999999998</v>
      </c>
      <c r="AH446">
        <v>1</v>
      </c>
      <c r="AI446">
        <v>1</v>
      </c>
      <c r="AJ446" t="s">
        <v>59</v>
      </c>
      <c r="AK446" t="str">
        <f t="shared" si="27"/>
        <v>1Ex</v>
      </c>
      <c r="AL446">
        <v>5</v>
      </c>
      <c r="AM446">
        <v>2</v>
      </c>
      <c r="AN446" t="s">
        <v>54</v>
      </c>
      <c r="AO446" t="s">
        <v>61</v>
      </c>
      <c r="AP446" t="s">
        <v>58</v>
      </c>
      <c r="AQ446">
        <v>1</v>
      </c>
      <c r="AR446">
        <v>452</v>
      </c>
      <c r="AS446" t="s">
        <v>55</v>
      </c>
      <c r="AT446" t="s">
        <v>60</v>
      </c>
      <c r="AU446">
        <v>0</v>
      </c>
      <c r="AV446">
        <v>48</v>
      </c>
      <c r="AW446">
        <v>0</v>
      </c>
      <c r="AX446">
        <v>60</v>
      </c>
      <c r="AY446">
        <v>0</v>
      </c>
      <c r="AZ446" t="s">
        <v>41</v>
      </c>
      <c r="BA446">
        <v>6</v>
      </c>
      <c r="BB446">
        <v>2009</v>
      </c>
      <c r="BC446" t="s">
        <v>63</v>
      </c>
      <c r="BD446" t="s">
        <v>104</v>
      </c>
      <c r="BE446">
        <v>143000</v>
      </c>
    </row>
    <row r="447" spans="1:57" x14ac:dyDescent="0.3">
      <c r="A447">
        <v>681</v>
      </c>
      <c r="B447">
        <v>120</v>
      </c>
      <c r="C447" t="s">
        <v>221</v>
      </c>
      <c r="D447">
        <v>50</v>
      </c>
      <c r="E447">
        <v>8012</v>
      </c>
      <c r="F447" t="s">
        <v>40</v>
      </c>
      <c r="G447" t="s">
        <v>42</v>
      </c>
      <c r="H447" t="s">
        <v>43</v>
      </c>
      <c r="I447" t="s">
        <v>44</v>
      </c>
      <c r="J447" t="s">
        <v>45</v>
      </c>
      <c r="K447" t="s">
        <v>114</v>
      </c>
      <c r="L447" t="str">
        <f>VLOOKUP($K447,[1]Zipcodes_neighbourhood!$A$2:$C$27,2,FALSE)</f>
        <v>Sawyer West</v>
      </c>
      <c r="M447">
        <f>VLOOKUP($K447,[1]Zipcodes_neighbourhood!$A$2:$C$27,3,FALSE)</f>
        <v>50014</v>
      </c>
      <c r="N447" t="s">
        <v>47</v>
      </c>
      <c r="O447" t="s">
        <v>122</v>
      </c>
      <c r="P447" t="s">
        <v>68</v>
      </c>
      <c r="Q447">
        <v>6</v>
      </c>
      <c r="R447">
        <v>1980</v>
      </c>
      <c r="S447">
        <v>1980</v>
      </c>
      <c r="T447" t="s">
        <v>50</v>
      </c>
      <c r="U447" t="s">
        <v>51</v>
      </c>
      <c r="V447" t="s">
        <v>106</v>
      </c>
      <c r="W447" t="s">
        <v>55</v>
      </c>
      <c r="X447" t="s">
        <v>70</v>
      </c>
      <c r="Y447" t="s">
        <v>54</v>
      </c>
      <c r="Z447" t="s">
        <v>57</v>
      </c>
      <c r="AA447">
        <v>923</v>
      </c>
      <c r="AB447" t="str">
        <f t="shared" si="24"/>
        <v>0-1000</v>
      </c>
      <c r="AC447" t="s">
        <v>55</v>
      </c>
      <c r="AD447" t="s">
        <v>60</v>
      </c>
      <c r="AE447">
        <v>923</v>
      </c>
      <c r="AF447">
        <f t="shared" si="25"/>
        <v>0</v>
      </c>
      <c r="AG447">
        <f t="shared" si="26"/>
        <v>1</v>
      </c>
      <c r="AH447">
        <v>2</v>
      </c>
      <c r="AI447">
        <v>1</v>
      </c>
      <c r="AJ447" t="s">
        <v>55</v>
      </c>
      <c r="AK447" t="str">
        <f t="shared" si="27"/>
        <v>1TA</v>
      </c>
      <c r="AL447">
        <v>5</v>
      </c>
      <c r="AM447">
        <v>1</v>
      </c>
      <c r="AN447" t="s">
        <v>55</v>
      </c>
      <c r="AO447" t="s">
        <v>61</v>
      </c>
      <c r="AP447" t="s">
        <v>62</v>
      </c>
      <c r="AQ447">
        <v>1</v>
      </c>
      <c r="AR447">
        <v>264</v>
      </c>
      <c r="AS447" t="s">
        <v>55</v>
      </c>
      <c r="AT447" t="s">
        <v>60</v>
      </c>
      <c r="AU447">
        <v>80</v>
      </c>
      <c r="AV447">
        <v>0</v>
      </c>
      <c r="AW447">
        <v>0</v>
      </c>
      <c r="AX447">
        <v>0</v>
      </c>
      <c r="AY447">
        <v>0</v>
      </c>
      <c r="AZ447" t="s">
        <v>41</v>
      </c>
      <c r="BA447">
        <v>5</v>
      </c>
      <c r="BB447">
        <v>2010</v>
      </c>
      <c r="BC447" t="s">
        <v>63</v>
      </c>
      <c r="BD447" t="s">
        <v>64</v>
      </c>
      <c r="BE447">
        <v>143000</v>
      </c>
    </row>
    <row r="448" spans="1:57" x14ac:dyDescent="0.3">
      <c r="A448">
        <v>944</v>
      </c>
      <c r="B448">
        <v>90</v>
      </c>
      <c r="C448" t="s">
        <v>221</v>
      </c>
      <c r="D448">
        <v>100</v>
      </c>
      <c r="E448">
        <v>25000</v>
      </c>
      <c r="F448" t="s">
        <v>40</v>
      </c>
      <c r="G448" t="s">
        <v>42</v>
      </c>
      <c r="H448" t="s">
        <v>133</v>
      </c>
      <c r="I448" t="s">
        <v>44</v>
      </c>
      <c r="J448" t="s">
        <v>45</v>
      </c>
      <c r="K448" t="s">
        <v>82</v>
      </c>
      <c r="L448" t="str">
        <f>VLOOKUP($K448,[1]Zipcodes_neighbourhood!$A$2:$C$27,2,FALSE)</f>
        <v>Mitchell</v>
      </c>
      <c r="M448">
        <f>VLOOKUP($K448,[1]Zipcodes_neighbourhood!$A$2:$C$27,3,FALSE)</f>
        <v>50461</v>
      </c>
      <c r="N448" t="s">
        <v>47</v>
      </c>
      <c r="O448" t="s">
        <v>111</v>
      </c>
      <c r="P448" t="s">
        <v>68</v>
      </c>
      <c r="Q448">
        <v>5</v>
      </c>
      <c r="R448">
        <v>1967</v>
      </c>
      <c r="S448">
        <v>1967</v>
      </c>
      <c r="T448" t="s">
        <v>50</v>
      </c>
      <c r="U448" t="s">
        <v>51</v>
      </c>
      <c r="V448" t="s">
        <v>106</v>
      </c>
      <c r="W448" t="s">
        <v>55</v>
      </c>
      <c r="X448" t="s">
        <v>70</v>
      </c>
      <c r="Y448" t="s">
        <v>55</v>
      </c>
      <c r="Z448" t="s">
        <v>81</v>
      </c>
      <c r="AA448">
        <v>1632</v>
      </c>
      <c r="AB448" t="str">
        <f t="shared" si="24"/>
        <v>1001-2000</v>
      </c>
      <c r="AC448" t="s">
        <v>55</v>
      </c>
      <c r="AD448" t="s">
        <v>60</v>
      </c>
      <c r="AE448">
        <v>1632</v>
      </c>
      <c r="AF448">
        <f t="shared" si="25"/>
        <v>0</v>
      </c>
      <c r="AG448">
        <f t="shared" si="26"/>
        <v>2.2999999999999998</v>
      </c>
      <c r="AH448">
        <v>4</v>
      </c>
      <c r="AI448">
        <v>2</v>
      </c>
      <c r="AJ448" t="s">
        <v>55</v>
      </c>
      <c r="AK448" t="str">
        <f t="shared" si="27"/>
        <v>2TA</v>
      </c>
      <c r="AL448">
        <v>8</v>
      </c>
      <c r="AM448">
        <v>0</v>
      </c>
      <c r="AN448" t="s">
        <v>41</v>
      </c>
      <c r="AO448" t="s">
        <v>61</v>
      </c>
      <c r="AP448" t="s">
        <v>58</v>
      </c>
      <c r="AQ448">
        <v>2</v>
      </c>
      <c r="AR448">
        <v>576</v>
      </c>
      <c r="AS448" t="s">
        <v>55</v>
      </c>
      <c r="AT448" t="s">
        <v>130</v>
      </c>
      <c r="AU448">
        <v>0</v>
      </c>
      <c r="AV448">
        <v>0</v>
      </c>
      <c r="AW448">
        <v>0</v>
      </c>
      <c r="AX448">
        <v>0</v>
      </c>
      <c r="AY448">
        <v>0</v>
      </c>
      <c r="AZ448" t="s">
        <v>41</v>
      </c>
      <c r="BA448">
        <v>6</v>
      </c>
      <c r="BB448">
        <v>2007</v>
      </c>
      <c r="BC448" t="s">
        <v>63</v>
      </c>
      <c r="BD448" t="s">
        <v>64</v>
      </c>
      <c r="BE448">
        <v>143000</v>
      </c>
    </row>
    <row r="449" spans="1:57" x14ac:dyDescent="0.3">
      <c r="A449">
        <v>947</v>
      </c>
      <c r="B449">
        <v>80</v>
      </c>
      <c r="C449" t="s">
        <v>221</v>
      </c>
      <c r="D449">
        <v>70</v>
      </c>
      <c r="E449">
        <v>8163</v>
      </c>
      <c r="F449" t="s">
        <v>40</v>
      </c>
      <c r="G449" t="s">
        <v>42</v>
      </c>
      <c r="H449" t="s">
        <v>43</v>
      </c>
      <c r="I449" t="s">
        <v>44</v>
      </c>
      <c r="J449" t="s">
        <v>45</v>
      </c>
      <c r="K449" t="s">
        <v>107</v>
      </c>
      <c r="L449" t="str">
        <f>VLOOKUP($K449,[1]Zipcodes_neighbourhood!$A$2:$C$27,2,FALSE)</f>
        <v>NorthAmes</v>
      </c>
      <c r="M449">
        <f>VLOOKUP($K449,[1]Zipcodes_neighbourhood!$A$2:$C$27,3,FALSE)</f>
        <v>50010</v>
      </c>
      <c r="N449" t="s">
        <v>47</v>
      </c>
      <c r="O449" t="s">
        <v>48</v>
      </c>
      <c r="P449" t="s">
        <v>135</v>
      </c>
      <c r="Q449">
        <v>5</v>
      </c>
      <c r="R449">
        <v>1959</v>
      </c>
      <c r="S449">
        <v>1959</v>
      </c>
      <c r="T449" t="s">
        <v>50</v>
      </c>
      <c r="U449" t="s">
        <v>51</v>
      </c>
      <c r="V449" t="s">
        <v>91</v>
      </c>
      <c r="W449" t="s">
        <v>55</v>
      </c>
      <c r="X449" t="s">
        <v>70</v>
      </c>
      <c r="Y449" t="s">
        <v>55</v>
      </c>
      <c r="Z449" t="s">
        <v>81</v>
      </c>
      <c r="AA449">
        <v>1144</v>
      </c>
      <c r="AB449" t="str">
        <f t="shared" si="24"/>
        <v>1001-2000</v>
      </c>
      <c r="AC449" t="s">
        <v>55</v>
      </c>
      <c r="AD449" t="s">
        <v>60</v>
      </c>
      <c r="AE449">
        <v>1144</v>
      </c>
      <c r="AF449">
        <f t="shared" si="25"/>
        <v>0</v>
      </c>
      <c r="AG449">
        <f t="shared" si="26"/>
        <v>2.2999999999999998</v>
      </c>
      <c r="AH449">
        <v>3</v>
      </c>
      <c r="AI449">
        <v>1</v>
      </c>
      <c r="AJ449" t="s">
        <v>55</v>
      </c>
      <c r="AK449" t="str">
        <f t="shared" si="27"/>
        <v>1TA</v>
      </c>
      <c r="AL449">
        <v>6</v>
      </c>
      <c r="AM449">
        <v>1</v>
      </c>
      <c r="AN449" t="s">
        <v>55</v>
      </c>
      <c r="AO449" t="s">
        <v>61</v>
      </c>
      <c r="AP449" t="s">
        <v>62</v>
      </c>
      <c r="AQ449">
        <v>1</v>
      </c>
      <c r="AR449">
        <v>796</v>
      </c>
      <c r="AS449" t="s">
        <v>55</v>
      </c>
      <c r="AT449" t="s">
        <v>60</v>
      </c>
      <c r="AU449">
        <v>86</v>
      </c>
      <c r="AV449">
        <v>0</v>
      </c>
      <c r="AW449">
        <v>0</v>
      </c>
      <c r="AX449">
        <v>0</v>
      </c>
      <c r="AY449">
        <v>0</v>
      </c>
      <c r="AZ449" t="s">
        <v>41</v>
      </c>
      <c r="BA449">
        <v>3</v>
      </c>
      <c r="BB449">
        <v>2006</v>
      </c>
      <c r="BC449" t="s">
        <v>63</v>
      </c>
      <c r="BD449" t="s">
        <v>64</v>
      </c>
      <c r="BE449">
        <v>143000</v>
      </c>
    </row>
    <row r="450" spans="1:57" x14ac:dyDescent="0.3">
      <c r="A450">
        <v>449</v>
      </c>
      <c r="B450">
        <v>50</v>
      </c>
      <c r="C450" t="s">
        <v>222</v>
      </c>
      <c r="D450">
        <v>50</v>
      </c>
      <c r="E450">
        <v>8600</v>
      </c>
      <c r="F450" t="s">
        <v>40</v>
      </c>
      <c r="G450" t="s">
        <v>42</v>
      </c>
      <c r="H450" t="s">
        <v>118</v>
      </c>
      <c r="I450" t="s">
        <v>44</v>
      </c>
      <c r="J450" t="s">
        <v>45</v>
      </c>
      <c r="K450" t="s">
        <v>119</v>
      </c>
      <c r="L450" t="str">
        <f>VLOOKUP($K450,[1]Zipcodes_neighbourhood!$A$2:$C$27,2,FALSE)</f>
        <v>Iowa DOT and rail road</v>
      </c>
      <c r="M450">
        <f>VLOOKUP($K450,[1]Zipcodes_neighbourhood!$A$2:$C$27,3,FALSE)</f>
        <v>50313</v>
      </c>
      <c r="N450" t="s">
        <v>47</v>
      </c>
      <c r="O450" t="s">
        <v>48</v>
      </c>
      <c r="P450" t="s">
        <v>83</v>
      </c>
      <c r="Q450">
        <v>6</v>
      </c>
      <c r="R450">
        <v>1937</v>
      </c>
      <c r="S450">
        <v>1950</v>
      </c>
      <c r="T450" t="s">
        <v>50</v>
      </c>
      <c r="U450" t="s">
        <v>51</v>
      </c>
      <c r="V450" t="s">
        <v>69</v>
      </c>
      <c r="W450" t="s">
        <v>55</v>
      </c>
      <c r="X450" t="s">
        <v>77</v>
      </c>
      <c r="Y450" t="s">
        <v>55</v>
      </c>
      <c r="Z450" t="s">
        <v>57</v>
      </c>
      <c r="AA450">
        <v>780</v>
      </c>
      <c r="AB450" t="str">
        <f t="shared" ref="AB450:AB513" si="28">IF(AA450&lt;1001,"0-1000",IF(AA450&lt;2001,"1001-2000",IF(AA450&lt;3001,"3001-4000",IF(AA450&lt;4001,"4001-5000",IF(AA450&lt;5001,"4001-5000",IF(AA450&gt;5000,"&gt;5000"))))))</f>
        <v>0-1000</v>
      </c>
      <c r="AC450" t="s">
        <v>55</v>
      </c>
      <c r="AD450" t="s">
        <v>60</v>
      </c>
      <c r="AE450">
        <v>1376</v>
      </c>
      <c r="AF450">
        <f t="shared" ref="AF450:AF513" si="29">bfb+bhb</f>
        <v>0</v>
      </c>
      <c r="AG450">
        <f t="shared" ref="AG450:AG513" si="30">fb+hb</f>
        <v>2</v>
      </c>
      <c r="AH450">
        <v>3</v>
      </c>
      <c r="AI450">
        <v>1</v>
      </c>
      <c r="AJ450" t="s">
        <v>55</v>
      </c>
      <c r="AK450" t="str">
        <f t="shared" ref="AK450:AK513" si="31">CONCATENATE(KitchenAbvGr,KitchenQuality)</f>
        <v>1TA</v>
      </c>
      <c r="AL450">
        <v>7</v>
      </c>
      <c r="AM450">
        <v>1</v>
      </c>
      <c r="AN450" t="s">
        <v>54</v>
      </c>
      <c r="AO450" t="s">
        <v>78</v>
      </c>
      <c r="AP450" t="s">
        <v>58</v>
      </c>
      <c r="AQ450">
        <v>1</v>
      </c>
      <c r="AR450">
        <v>198</v>
      </c>
      <c r="AS450" t="s">
        <v>55</v>
      </c>
      <c r="AT450" t="s">
        <v>120</v>
      </c>
      <c r="AU450">
        <v>0</v>
      </c>
      <c r="AV450">
        <v>0</v>
      </c>
      <c r="AW450">
        <v>0</v>
      </c>
      <c r="AX450">
        <v>0</v>
      </c>
      <c r="AY450">
        <v>0</v>
      </c>
      <c r="AZ450" t="s">
        <v>41</v>
      </c>
      <c r="BA450">
        <v>6</v>
      </c>
      <c r="BB450">
        <v>2006</v>
      </c>
      <c r="BC450" t="s">
        <v>63</v>
      </c>
      <c r="BD450" t="s">
        <v>64</v>
      </c>
      <c r="BE450">
        <v>119500</v>
      </c>
    </row>
    <row r="451" spans="1:57" x14ac:dyDescent="0.3">
      <c r="A451">
        <v>450</v>
      </c>
      <c r="B451">
        <v>50</v>
      </c>
      <c r="C451" t="s">
        <v>222</v>
      </c>
      <c r="D451">
        <v>50</v>
      </c>
      <c r="E451">
        <v>6000</v>
      </c>
      <c r="F451" t="s">
        <v>40</v>
      </c>
      <c r="G451" t="s">
        <v>42</v>
      </c>
      <c r="H451" t="s">
        <v>43</v>
      </c>
      <c r="I451" t="s">
        <v>44</v>
      </c>
      <c r="J451" t="s">
        <v>45</v>
      </c>
      <c r="K451" t="s">
        <v>92</v>
      </c>
      <c r="L451" t="str">
        <f>VLOOKUP($K451,[1]Zipcodes_neighbourhood!$A$2:$C$27,2,FALSE)</f>
        <v>Old Town</v>
      </c>
      <c r="M451">
        <f>VLOOKUP($K451,[1]Zipcodes_neighbourhood!$A$2:$C$27,3,FALSE)</f>
        <v>51351</v>
      </c>
      <c r="N451" t="s">
        <v>47</v>
      </c>
      <c r="O451" t="s">
        <v>48</v>
      </c>
      <c r="P451" t="s">
        <v>83</v>
      </c>
      <c r="Q451">
        <v>3</v>
      </c>
      <c r="R451">
        <v>1948</v>
      </c>
      <c r="S451">
        <v>2002</v>
      </c>
      <c r="T451" t="s">
        <v>50</v>
      </c>
      <c r="U451" t="s">
        <v>51</v>
      </c>
      <c r="V451" t="s">
        <v>69</v>
      </c>
      <c r="W451" t="s">
        <v>55</v>
      </c>
      <c r="X451" t="s">
        <v>70</v>
      </c>
      <c r="Y451" t="s">
        <v>55</v>
      </c>
      <c r="Z451" t="s">
        <v>57</v>
      </c>
      <c r="AA451">
        <v>649</v>
      </c>
      <c r="AB451" t="str">
        <f t="shared" si="28"/>
        <v>0-1000</v>
      </c>
      <c r="AC451" t="s">
        <v>59</v>
      </c>
      <c r="AD451" t="s">
        <v>60</v>
      </c>
      <c r="AE451">
        <v>1183</v>
      </c>
      <c r="AF451">
        <f t="shared" si="29"/>
        <v>0</v>
      </c>
      <c r="AG451">
        <f t="shared" si="30"/>
        <v>1.3</v>
      </c>
      <c r="AH451">
        <v>2</v>
      </c>
      <c r="AI451">
        <v>1</v>
      </c>
      <c r="AJ451" t="s">
        <v>55</v>
      </c>
      <c r="AK451" t="str">
        <f t="shared" si="31"/>
        <v>1TA</v>
      </c>
      <c r="AL451">
        <v>6</v>
      </c>
      <c r="AM451">
        <v>0</v>
      </c>
      <c r="AN451" t="s">
        <v>41</v>
      </c>
      <c r="AO451" t="s">
        <v>78</v>
      </c>
      <c r="AP451" t="s">
        <v>58</v>
      </c>
      <c r="AQ451">
        <v>1</v>
      </c>
      <c r="AR451">
        <v>308</v>
      </c>
      <c r="AS451" t="s">
        <v>55</v>
      </c>
      <c r="AT451" t="s">
        <v>60</v>
      </c>
      <c r="AU451">
        <v>0</v>
      </c>
      <c r="AV451">
        <v>176</v>
      </c>
      <c r="AW451">
        <v>0</v>
      </c>
      <c r="AX451">
        <v>0</v>
      </c>
      <c r="AY451">
        <v>0</v>
      </c>
      <c r="AZ451" t="s">
        <v>41</v>
      </c>
      <c r="BA451">
        <v>6</v>
      </c>
      <c r="BB451">
        <v>2007</v>
      </c>
      <c r="BC451" t="s">
        <v>63</v>
      </c>
      <c r="BD451" t="s">
        <v>64</v>
      </c>
      <c r="BE451">
        <v>120000</v>
      </c>
    </row>
    <row r="452" spans="1:57" x14ac:dyDescent="0.3">
      <c r="A452">
        <v>451</v>
      </c>
      <c r="B452">
        <v>30</v>
      </c>
      <c r="C452" t="s">
        <v>222</v>
      </c>
      <c r="D452">
        <v>70</v>
      </c>
      <c r="E452">
        <v>5684</v>
      </c>
      <c r="F452" t="s">
        <v>40</v>
      </c>
      <c r="G452" t="s">
        <v>42</v>
      </c>
      <c r="H452" t="s">
        <v>43</v>
      </c>
      <c r="I452" t="s">
        <v>44</v>
      </c>
      <c r="J452" t="s">
        <v>45</v>
      </c>
      <c r="K452" t="s">
        <v>92</v>
      </c>
      <c r="L452" t="str">
        <f>VLOOKUP($K452,[1]Zipcodes_neighbourhood!$A$2:$C$27,2,FALSE)</f>
        <v>Old Town</v>
      </c>
      <c r="M452">
        <f>VLOOKUP($K452,[1]Zipcodes_neighbourhood!$A$2:$C$27,3,FALSE)</f>
        <v>51351</v>
      </c>
      <c r="N452" t="s">
        <v>47</v>
      </c>
      <c r="O452" t="s">
        <v>48</v>
      </c>
      <c r="P452" t="s">
        <v>68</v>
      </c>
      <c r="Q452">
        <v>6</v>
      </c>
      <c r="R452">
        <v>1930</v>
      </c>
      <c r="S452">
        <v>2005</v>
      </c>
      <c r="T452" t="s">
        <v>99</v>
      </c>
      <c r="U452" t="s">
        <v>51</v>
      </c>
      <c r="V452" t="s">
        <v>75</v>
      </c>
      <c r="W452" t="s">
        <v>55</v>
      </c>
      <c r="X452" t="s">
        <v>77</v>
      </c>
      <c r="Y452" t="s">
        <v>55</v>
      </c>
      <c r="Z452" t="s">
        <v>57</v>
      </c>
      <c r="AA452">
        <v>813</v>
      </c>
      <c r="AB452" t="str">
        <f t="shared" si="28"/>
        <v>0-1000</v>
      </c>
      <c r="AC452" t="s">
        <v>59</v>
      </c>
      <c r="AD452" t="s">
        <v>60</v>
      </c>
      <c r="AE452">
        <v>813</v>
      </c>
      <c r="AF452">
        <f t="shared" si="29"/>
        <v>0</v>
      </c>
      <c r="AG452">
        <f t="shared" si="30"/>
        <v>1</v>
      </c>
      <c r="AH452">
        <v>2</v>
      </c>
      <c r="AI452">
        <v>1</v>
      </c>
      <c r="AJ452" t="s">
        <v>54</v>
      </c>
      <c r="AK452" t="str">
        <f t="shared" si="31"/>
        <v>1Gd</v>
      </c>
      <c r="AL452">
        <v>5</v>
      </c>
      <c r="AM452">
        <v>0</v>
      </c>
      <c r="AN452" t="s">
        <v>41</v>
      </c>
      <c r="AO452" t="s">
        <v>78</v>
      </c>
      <c r="AP452" t="s">
        <v>58</v>
      </c>
      <c r="AQ452">
        <v>1</v>
      </c>
      <c r="AR452">
        <v>270</v>
      </c>
      <c r="AS452" t="s">
        <v>94</v>
      </c>
      <c r="AT452" t="s">
        <v>120</v>
      </c>
      <c r="AU452">
        <v>0</v>
      </c>
      <c r="AV452">
        <v>113</v>
      </c>
      <c r="AW452">
        <v>0</v>
      </c>
      <c r="AX452">
        <v>0</v>
      </c>
      <c r="AY452">
        <v>0</v>
      </c>
      <c r="AZ452" t="s">
        <v>41</v>
      </c>
      <c r="BA452">
        <v>6</v>
      </c>
      <c r="BB452">
        <v>2006</v>
      </c>
      <c r="BC452" t="s">
        <v>63</v>
      </c>
      <c r="BD452" t="s">
        <v>64</v>
      </c>
      <c r="BE452">
        <v>110000</v>
      </c>
    </row>
    <row r="453" spans="1:57" x14ac:dyDescent="0.3">
      <c r="A453">
        <v>1223</v>
      </c>
      <c r="B453">
        <v>50</v>
      </c>
      <c r="C453" t="s">
        <v>221</v>
      </c>
      <c r="D453">
        <v>78</v>
      </c>
      <c r="E453">
        <v>10496</v>
      </c>
      <c r="F453" t="s">
        <v>40</v>
      </c>
      <c r="G453" t="s">
        <v>42</v>
      </c>
      <c r="H453" t="s">
        <v>43</v>
      </c>
      <c r="I453" t="s">
        <v>44</v>
      </c>
      <c r="J453" t="s">
        <v>45</v>
      </c>
      <c r="K453" t="s">
        <v>107</v>
      </c>
      <c r="L453" t="str">
        <f>VLOOKUP($K453,[1]Zipcodes_neighbourhood!$A$2:$C$27,2,FALSE)</f>
        <v>NorthAmes</v>
      </c>
      <c r="M453">
        <f>VLOOKUP($K453,[1]Zipcodes_neighbourhood!$A$2:$C$27,3,FALSE)</f>
        <v>50010</v>
      </c>
      <c r="N453" t="s">
        <v>93</v>
      </c>
      <c r="O453" t="s">
        <v>48</v>
      </c>
      <c r="P453" t="s">
        <v>83</v>
      </c>
      <c r="Q453">
        <v>6</v>
      </c>
      <c r="R453">
        <v>1949</v>
      </c>
      <c r="S453">
        <v>1950</v>
      </c>
      <c r="T453" t="s">
        <v>50</v>
      </c>
      <c r="U453" t="s">
        <v>51</v>
      </c>
      <c r="V453" t="s">
        <v>75</v>
      </c>
      <c r="W453" t="s">
        <v>55</v>
      </c>
      <c r="X453" t="s">
        <v>70</v>
      </c>
      <c r="Y453" t="s">
        <v>55</v>
      </c>
      <c r="Z453" t="s">
        <v>72</v>
      </c>
      <c r="AA453">
        <v>1040</v>
      </c>
      <c r="AB453" t="str">
        <f t="shared" si="28"/>
        <v>1001-2000</v>
      </c>
      <c r="AC453" t="s">
        <v>59</v>
      </c>
      <c r="AD453" t="s">
        <v>60</v>
      </c>
      <c r="AE453">
        <v>1846</v>
      </c>
      <c r="AF453">
        <f t="shared" si="29"/>
        <v>1</v>
      </c>
      <c r="AG453">
        <f t="shared" si="30"/>
        <v>2</v>
      </c>
      <c r="AH453">
        <v>3</v>
      </c>
      <c r="AI453">
        <v>1</v>
      </c>
      <c r="AJ453" t="s">
        <v>55</v>
      </c>
      <c r="AK453" t="str">
        <f t="shared" si="31"/>
        <v>1TA</v>
      </c>
      <c r="AL453">
        <v>7</v>
      </c>
      <c r="AM453">
        <v>1</v>
      </c>
      <c r="AN453" t="s">
        <v>54</v>
      </c>
      <c r="AO453" t="s">
        <v>61</v>
      </c>
      <c r="AP453" t="s">
        <v>58</v>
      </c>
      <c r="AQ453">
        <v>1</v>
      </c>
      <c r="AR453">
        <v>315</v>
      </c>
      <c r="AS453" t="s">
        <v>55</v>
      </c>
      <c r="AT453" t="s">
        <v>60</v>
      </c>
      <c r="AU453">
        <v>0</v>
      </c>
      <c r="AV453">
        <v>0</v>
      </c>
      <c r="AW453">
        <v>0</v>
      </c>
      <c r="AX453">
        <v>0</v>
      </c>
      <c r="AY453">
        <v>0</v>
      </c>
      <c r="AZ453" t="s">
        <v>108</v>
      </c>
      <c r="BA453">
        <v>1</v>
      </c>
      <c r="BB453">
        <v>2007</v>
      </c>
      <c r="BC453" t="s">
        <v>63</v>
      </c>
      <c r="BD453" t="s">
        <v>64</v>
      </c>
      <c r="BE453">
        <v>143000</v>
      </c>
    </row>
    <row r="454" spans="1:57" x14ac:dyDescent="0.3">
      <c r="A454">
        <v>1287</v>
      </c>
      <c r="B454">
        <v>20</v>
      </c>
      <c r="C454" t="s">
        <v>221</v>
      </c>
      <c r="D454" t="s">
        <v>41</v>
      </c>
      <c r="E454">
        <v>9790</v>
      </c>
      <c r="F454" t="s">
        <v>40</v>
      </c>
      <c r="G454" t="s">
        <v>42</v>
      </c>
      <c r="H454" t="s">
        <v>43</v>
      </c>
      <c r="I454" t="s">
        <v>44</v>
      </c>
      <c r="J454" t="s">
        <v>45</v>
      </c>
      <c r="K454" t="s">
        <v>89</v>
      </c>
      <c r="L454" t="str">
        <f>VLOOKUP($K454,[1]Zipcodes_neighbourhood!$A$2:$C$27,2,FALSE)</f>
        <v>Northwest Ames</v>
      </c>
      <c r="M454">
        <f>VLOOKUP($K454,[1]Zipcodes_neighbourhood!$A$2:$C$27,3,FALSE)</f>
        <v>50010</v>
      </c>
      <c r="N454" t="s">
        <v>67</v>
      </c>
      <c r="O454" t="s">
        <v>48</v>
      </c>
      <c r="P454" t="s">
        <v>68</v>
      </c>
      <c r="Q454">
        <v>6</v>
      </c>
      <c r="R454">
        <v>1963</v>
      </c>
      <c r="S454">
        <v>1963</v>
      </c>
      <c r="T454" t="s">
        <v>99</v>
      </c>
      <c r="U454" t="s">
        <v>51</v>
      </c>
      <c r="V454" t="s">
        <v>91</v>
      </c>
      <c r="W454" t="s">
        <v>55</v>
      </c>
      <c r="X454" t="s">
        <v>70</v>
      </c>
      <c r="Y454" t="s">
        <v>55</v>
      </c>
      <c r="Z454" t="s">
        <v>57</v>
      </c>
      <c r="AA454">
        <v>1328</v>
      </c>
      <c r="AB454" t="str">
        <f t="shared" si="28"/>
        <v>1001-2000</v>
      </c>
      <c r="AC454" t="s">
        <v>55</v>
      </c>
      <c r="AD454" t="s">
        <v>60</v>
      </c>
      <c r="AE454">
        <v>1328</v>
      </c>
      <c r="AF454">
        <f t="shared" si="29"/>
        <v>1</v>
      </c>
      <c r="AG454">
        <f t="shared" si="30"/>
        <v>2.2999999999999998</v>
      </c>
      <c r="AH454">
        <v>3</v>
      </c>
      <c r="AI454">
        <v>1</v>
      </c>
      <c r="AJ454" t="s">
        <v>55</v>
      </c>
      <c r="AK454" t="str">
        <f t="shared" si="31"/>
        <v>1TA</v>
      </c>
      <c r="AL454">
        <v>6</v>
      </c>
      <c r="AM454">
        <v>2</v>
      </c>
      <c r="AN454" t="s">
        <v>54</v>
      </c>
      <c r="AO454" t="s">
        <v>61</v>
      </c>
      <c r="AP454" t="s">
        <v>58</v>
      </c>
      <c r="AQ454">
        <v>2</v>
      </c>
      <c r="AR454">
        <v>528</v>
      </c>
      <c r="AS454" t="s">
        <v>55</v>
      </c>
      <c r="AT454" t="s">
        <v>60</v>
      </c>
      <c r="AU454">
        <v>0</v>
      </c>
      <c r="AV454">
        <v>26</v>
      </c>
      <c r="AW454">
        <v>0</v>
      </c>
      <c r="AX454">
        <v>0</v>
      </c>
      <c r="AY454">
        <v>0</v>
      </c>
      <c r="AZ454" t="s">
        <v>41</v>
      </c>
      <c r="BA454">
        <v>6</v>
      </c>
      <c r="BB454">
        <v>2010</v>
      </c>
      <c r="BC454" t="s">
        <v>63</v>
      </c>
      <c r="BD454" t="s">
        <v>64</v>
      </c>
      <c r="BE454">
        <v>143000</v>
      </c>
    </row>
    <row r="455" spans="1:57" x14ac:dyDescent="0.3">
      <c r="A455">
        <v>1359</v>
      </c>
      <c r="B455">
        <v>160</v>
      </c>
      <c r="C455" t="s">
        <v>224</v>
      </c>
      <c r="D455" t="s">
        <v>41</v>
      </c>
      <c r="E455">
        <v>2117</v>
      </c>
      <c r="F455" t="s">
        <v>40</v>
      </c>
      <c r="G455" t="s">
        <v>42</v>
      </c>
      <c r="H455" t="s">
        <v>43</v>
      </c>
      <c r="I455" t="s">
        <v>44</v>
      </c>
      <c r="J455" t="s">
        <v>45</v>
      </c>
      <c r="K455" t="s">
        <v>87</v>
      </c>
      <c r="L455" t="str">
        <f>VLOOKUP($K455,[1]Zipcodes_neighbourhood!$A$2:$C$27,2,FALSE)</f>
        <v>Somerset</v>
      </c>
      <c r="M455">
        <f>VLOOKUP($K455,[1]Zipcodes_neighbourhood!$A$2:$C$27,3,FALSE)</f>
        <v>50010</v>
      </c>
      <c r="N455" t="s">
        <v>47</v>
      </c>
      <c r="O455" t="s">
        <v>136</v>
      </c>
      <c r="P455" t="s">
        <v>49</v>
      </c>
      <c r="Q455">
        <v>6</v>
      </c>
      <c r="R455">
        <v>2000</v>
      </c>
      <c r="S455">
        <v>2000</v>
      </c>
      <c r="T455" t="s">
        <v>50</v>
      </c>
      <c r="U455" t="s">
        <v>51</v>
      </c>
      <c r="V455" t="s">
        <v>69</v>
      </c>
      <c r="W455" t="s">
        <v>54</v>
      </c>
      <c r="X455" t="s">
        <v>56</v>
      </c>
      <c r="Y455" t="s">
        <v>54</v>
      </c>
      <c r="Z455" t="s">
        <v>57</v>
      </c>
      <c r="AA455">
        <v>756</v>
      </c>
      <c r="AB455" t="str">
        <f t="shared" si="28"/>
        <v>0-1000</v>
      </c>
      <c r="AC455" t="s">
        <v>59</v>
      </c>
      <c r="AD455" t="s">
        <v>60</v>
      </c>
      <c r="AE455">
        <v>1573</v>
      </c>
      <c r="AF455">
        <f t="shared" si="29"/>
        <v>0</v>
      </c>
      <c r="AG455">
        <f t="shared" si="30"/>
        <v>2.2999999999999998</v>
      </c>
      <c r="AH455">
        <v>3</v>
      </c>
      <c r="AI455">
        <v>1</v>
      </c>
      <c r="AJ455" t="s">
        <v>54</v>
      </c>
      <c r="AK455" t="str">
        <f t="shared" si="31"/>
        <v>1Gd</v>
      </c>
      <c r="AL455">
        <v>5</v>
      </c>
      <c r="AM455">
        <v>0</v>
      </c>
      <c r="AN455" t="s">
        <v>41</v>
      </c>
      <c r="AO455" t="s">
        <v>78</v>
      </c>
      <c r="AP455" t="s">
        <v>58</v>
      </c>
      <c r="AQ455">
        <v>2</v>
      </c>
      <c r="AR455">
        <v>440</v>
      </c>
      <c r="AS455" t="s">
        <v>55</v>
      </c>
      <c r="AT455" t="s">
        <v>60</v>
      </c>
      <c r="AU455">
        <v>0</v>
      </c>
      <c r="AV455">
        <v>32</v>
      </c>
      <c r="AW455">
        <v>0</v>
      </c>
      <c r="AX455">
        <v>0</v>
      </c>
      <c r="AY455">
        <v>0</v>
      </c>
      <c r="AZ455" t="s">
        <v>41</v>
      </c>
      <c r="BA455">
        <v>6</v>
      </c>
      <c r="BB455">
        <v>2010</v>
      </c>
      <c r="BC455" t="s">
        <v>63</v>
      </c>
      <c r="BD455" t="s">
        <v>64</v>
      </c>
      <c r="BE455">
        <v>177500</v>
      </c>
    </row>
    <row r="456" spans="1:57" x14ac:dyDescent="0.3">
      <c r="A456">
        <v>646</v>
      </c>
      <c r="B456">
        <v>20</v>
      </c>
      <c r="C456" t="s">
        <v>221</v>
      </c>
      <c r="D456" t="s">
        <v>41</v>
      </c>
      <c r="E456">
        <v>10530</v>
      </c>
      <c r="F456" t="s">
        <v>40</v>
      </c>
      <c r="G456" t="s">
        <v>71</v>
      </c>
      <c r="H456" t="s">
        <v>43</v>
      </c>
      <c r="I456" t="s">
        <v>44</v>
      </c>
      <c r="J456" t="s">
        <v>73</v>
      </c>
      <c r="K456" t="s">
        <v>107</v>
      </c>
      <c r="L456" t="str">
        <f>VLOOKUP($K456,[1]Zipcodes_neighbourhood!$A$2:$C$27,2,FALSE)</f>
        <v>NorthAmes</v>
      </c>
      <c r="M456">
        <f>VLOOKUP($K456,[1]Zipcodes_neighbourhood!$A$2:$C$27,3,FALSE)</f>
        <v>50010</v>
      </c>
      <c r="N456" t="s">
        <v>47</v>
      </c>
      <c r="O456" t="s">
        <v>48</v>
      </c>
      <c r="P456" t="s">
        <v>68</v>
      </c>
      <c r="Q456">
        <v>6</v>
      </c>
      <c r="R456">
        <v>1971</v>
      </c>
      <c r="S456">
        <v>1971</v>
      </c>
      <c r="T456" t="s">
        <v>99</v>
      </c>
      <c r="U456" t="s">
        <v>51</v>
      </c>
      <c r="V456" t="s">
        <v>106</v>
      </c>
      <c r="W456" t="s">
        <v>55</v>
      </c>
      <c r="X456" t="s">
        <v>70</v>
      </c>
      <c r="Y456" t="s">
        <v>55</v>
      </c>
      <c r="Z456" t="s">
        <v>57</v>
      </c>
      <c r="AA456">
        <v>981</v>
      </c>
      <c r="AB456" t="str">
        <f t="shared" si="28"/>
        <v>0-1000</v>
      </c>
      <c r="AC456" t="s">
        <v>55</v>
      </c>
      <c r="AD456" t="s">
        <v>60</v>
      </c>
      <c r="AE456">
        <v>981</v>
      </c>
      <c r="AF456">
        <f t="shared" si="29"/>
        <v>2</v>
      </c>
      <c r="AG456">
        <f t="shared" si="30"/>
        <v>2</v>
      </c>
      <c r="AH456">
        <v>3</v>
      </c>
      <c r="AI456">
        <v>1</v>
      </c>
      <c r="AJ456" t="s">
        <v>55</v>
      </c>
      <c r="AK456" t="str">
        <f t="shared" si="31"/>
        <v>1TA</v>
      </c>
      <c r="AL456">
        <v>5</v>
      </c>
      <c r="AM456">
        <v>0</v>
      </c>
      <c r="AN456" t="s">
        <v>41</v>
      </c>
      <c r="AO456" t="s">
        <v>78</v>
      </c>
      <c r="AP456" t="s">
        <v>58</v>
      </c>
      <c r="AQ456">
        <v>2</v>
      </c>
      <c r="AR456">
        <v>576</v>
      </c>
      <c r="AS456" t="s">
        <v>55</v>
      </c>
      <c r="AT456" t="s">
        <v>60</v>
      </c>
      <c r="AU456">
        <v>0</v>
      </c>
      <c r="AV456">
        <v>312</v>
      </c>
      <c r="AW456">
        <v>40</v>
      </c>
      <c r="AX456">
        <v>0</v>
      </c>
      <c r="AY456">
        <v>0</v>
      </c>
      <c r="AZ456" t="s">
        <v>41</v>
      </c>
      <c r="BA456">
        <v>3</v>
      </c>
      <c r="BB456">
        <v>2007</v>
      </c>
      <c r="BC456" t="s">
        <v>63</v>
      </c>
      <c r="BD456" t="s">
        <v>64</v>
      </c>
      <c r="BE456">
        <v>143250</v>
      </c>
    </row>
    <row r="457" spans="1:57" x14ac:dyDescent="0.3">
      <c r="A457">
        <v>797</v>
      </c>
      <c r="B457">
        <v>20</v>
      </c>
      <c r="C457" t="s">
        <v>221</v>
      </c>
      <c r="D457">
        <v>71</v>
      </c>
      <c r="E457">
        <v>8197</v>
      </c>
      <c r="F457" t="s">
        <v>40</v>
      </c>
      <c r="G457" t="s">
        <v>42</v>
      </c>
      <c r="H457" t="s">
        <v>43</v>
      </c>
      <c r="I457" t="s">
        <v>44</v>
      </c>
      <c r="J457" t="s">
        <v>45</v>
      </c>
      <c r="K457" t="s">
        <v>98</v>
      </c>
      <c r="L457" t="str">
        <f>VLOOKUP($K457,[1]Zipcodes_neighbourhood!$A$2:$C$27,2,FALSE)</f>
        <v>Sawyer</v>
      </c>
      <c r="M457">
        <f>VLOOKUP($K457,[1]Zipcodes_neighbourhood!$A$2:$C$27,3,FALSE)</f>
        <v>52627</v>
      </c>
      <c r="N457" t="s">
        <v>47</v>
      </c>
      <c r="O457" t="s">
        <v>48</v>
      </c>
      <c r="P457" t="s">
        <v>68</v>
      </c>
      <c r="Q457">
        <v>6</v>
      </c>
      <c r="R457">
        <v>1977</v>
      </c>
      <c r="S457">
        <v>1977</v>
      </c>
      <c r="T457" t="s">
        <v>50</v>
      </c>
      <c r="U457" t="s">
        <v>51</v>
      </c>
      <c r="V457" t="s">
        <v>106</v>
      </c>
      <c r="W457" t="s">
        <v>55</v>
      </c>
      <c r="X457" t="s">
        <v>70</v>
      </c>
      <c r="Y457" t="s">
        <v>55</v>
      </c>
      <c r="Z457" t="s">
        <v>57</v>
      </c>
      <c r="AA457">
        <v>660</v>
      </c>
      <c r="AB457" t="str">
        <f t="shared" si="28"/>
        <v>0-1000</v>
      </c>
      <c r="AC457" t="s">
        <v>59</v>
      </c>
      <c r="AD457" t="s">
        <v>60</v>
      </c>
      <c r="AE457">
        <v>1285</v>
      </c>
      <c r="AF457">
        <f t="shared" si="29"/>
        <v>0</v>
      </c>
      <c r="AG457">
        <f t="shared" si="30"/>
        <v>1.3</v>
      </c>
      <c r="AH457">
        <v>3</v>
      </c>
      <c r="AI457">
        <v>1</v>
      </c>
      <c r="AJ457" t="s">
        <v>55</v>
      </c>
      <c r="AK457" t="str">
        <f t="shared" si="31"/>
        <v>1TA</v>
      </c>
      <c r="AL457">
        <v>7</v>
      </c>
      <c r="AM457">
        <v>1</v>
      </c>
      <c r="AN457" t="s">
        <v>55</v>
      </c>
      <c r="AO457" t="s">
        <v>61</v>
      </c>
      <c r="AP457" t="s">
        <v>62</v>
      </c>
      <c r="AQ457">
        <v>2</v>
      </c>
      <c r="AR457">
        <v>528</v>
      </c>
      <c r="AS457" t="s">
        <v>55</v>
      </c>
      <c r="AT457" t="s">
        <v>60</v>
      </c>
      <c r="AU457">
        <v>138</v>
      </c>
      <c r="AV457">
        <v>0</v>
      </c>
      <c r="AW457">
        <v>0</v>
      </c>
      <c r="AX457">
        <v>0</v>
      </c>
      <c r="AY457">
        <v>0</v>
      </c>
      <c r="AZ457" t="s">
        <v>85</v>
      </c>
      <c r="BA457">
        <v>4</v>
      </c>
      <c r="BB457">
        <v>2007</v>
      </c>
      <c r="BC457" t="s">
        <v>63</v>
      </c>
      <c r="BD457" t="s">
        <v>64</v>
      </c>
      <c r="BE457">
        <v>143500</v>
      </c>
    </row>
    <row r="458" spans="1:57" x14ac:dyDescent="0.3">
      <c r="A458">
        <v>457</v>
      </c>
      <c r="B458">
        <v>70</v>
      </c>
      <c r="C458" t="s">
        <v>222</v>
      </c>
      <c r="D458">
        <v>34</v>
      </c>
      <c r="E458">
        <v>4571</v>
      </c>
      <c r="F458" t="s">
        <v>40</v>
      </c>
      <c r="G458" t="s">
        <v>42</v>
      </c>
      <c r="H458" t="s">
        <v>43</v>
      </c>
      <c r="I458" t="s">
        <v>44</v>
      </c>
      <c r="J458" t="s">
        <v>45</v>
      </c>
      <c r="K458" t="s">
        <v>92</v>
      </c>
      <c r="L458" t="str">
        <f>VLOOKUP($K458,[1]Zipcodes_neighbourhood!$A$2:$C$27,2,FALSE)</f>
        <v>Old Town</v>
      </c>
      <c r="M458">
        <f>VLOOKUP($K458,[1]Zipcodes_neighbourhood!$A$2:$C$27,3,FALSE)</f>
        <v>51351</v>
      </c>
      <c r="N458" t="s">
        <v>47</v>
      </c>
      <c r="O458" t="s">
        <v>48</v>
      </c>
      <c r="P458" t="s">
        <v>49</v>
      </c>
      <c r="Q458">
        <v>5</v>
      </c>
      <c r="R458">
        <v>1916</v>
      </c>
      <c r="S458">
        <v>1950</v>
      </c>
      <c r="T458" t="s">
        <v>50</v>
      </c>
      <c r="U458" t="s">
        <v>51</v>
      </c>
      <c r="V458" t="s">
        <v>127</v>
      </c>
      <c r="W458" t="s">
        <v>55</v>
      </c>
      <c r="X458" t="s">
        <v>77</v>
      </c>
      <c r="Y458" t="s">
        <v>55</v>
      </c>
      <c r="Z458" t="s">
        <v>57</v>
      </c>
      <c r="AA458">
        <v>624</v>
      </c>
      <c r="AB458" t="str">
        <f t="shared" si="28"/>
        <v>0-1000</v>
      </c>
      <c r="AC458" t="s">
        <v>94</v>
      </c>
      <c r="AD458" t="s">
        <v>120</v>
      </c>
      <c r="AE458">
        <v>1344</v>
      </c>
      <c r="AF458">
        <f t="shared" si="29"/>
        <v>0</v>
      </c>
      <c r="AG458">
        <f t="shared" si="30"/>
        <v>1</v>
      </c>
      <c r="AH458">
        <v>4</v>
      </c>
      <c r="AI458">
        <v>1</v>
      </c>
      <c r="AJ458" t="s">
        <v>55</v>
      </c>
      <c r="AK458" t="str">
        <f t="shared" si="31"/>
        <v>1TA</v>
      </c>
      <c r="AL458">
        <v>7</v>
      </c>
      <c r="AM458">
        <v>0</v>
      </c>
      <c r="AN458" t="s">
        <v>41</v>
      </c>
      <c r="AO458" t="s">
        <v>78</v>
      </c>
      <c r="AP458" t="s">
        <v>58</v>
      </c>
      <c r="AQ458">
        <v>3</v>
      </c>
      <c r="AR458">
        <v>513</v>
      </c>
      <c r="AS458" t="s">
        <v>94</v>
      </c>
      <c r="AT458" t="s">
        <v>60</v>
      </c>
      <c r="AU458">
        <v>0</v>
      </c>
      <c r="AV458">
        <v>0</v>
      </c>
      <c r="AW458">
        <v>96</v>
      </c>
      <c r="AX458">
        <v>0</v>
      </c>
      <c r="AY458">
        <v>0</v>
      </c>
      <c r="AZ458" t="s">
        <v>41</v>
      </c>
      <c r="BA458">
        <v>5</v>
      </c>
      <c r="BB458">
        <v>2008</v>
      </c>
      <c r="BC458" t="s">
        <v>116</v>
      </c>
      <c r="BD458" t="s">
        <v>79</v>
      </c>
      <c r="BE458">
        <v>98000</v>
      </c>
    </row>
    <row r="459" spans="1:57" x14ac:dyDescent="0.3">
      <c r="A459">
        <v>912</v>
      </c>
      <c r="B459">
        <v>20</v>
      </c>
      <c r="C459" t="s">
        <v>221</v>
      </c>
      <c r="D459" t="s">
        <v>41</v>
      </c>
      <c r="E459">
        <v>9286</v>
      </c>
      <c r="F459" t="s">
        <v>40</v>
      </c>
      <c r="G459" t="s">
        <v>71</v>
      </c>
      <c r="H459" t="s">
        <v>43</v>
      </c>
      <c r="I459" t="s">
        <v>44</v>
      </c>
      <c r="J459" t="s">
        <v>110</v>
      </c>
      <c r="K459" t="s">
        <v>46</v>
      </c>
      <c r="L459" t="str">
        <f>VLOOKUP($K459,[1]Zipcodes_neighbourhood!$A$2:$C$27,2,FALSE)</f>
        <v>College creek</v>
      </c>
      <c r="M459">
        <f>VLOOKUP($K459,[1]Zipcodes_neighbourhood!$A$2:$C$27,3,FALSE)</f>
        <v>50014</v>
      </c>
      <c r="N459" t="s">
        <v>47</v>
      </c>
      <c r="O459" t="s">
        <v>48</v>
      </c>
      <c r="P459" t="s">
        <v>68</v>
      </c>
      <c r="Q459">
        <v>5</v>
      </c>
      <c r="R459">
        <v>1977</v>
      </c>
      <c r="S459">
        <v>1989</v>
      </c>
      <c r="T459" t="s">
        <v>50</v>
      </c>
      <c r="U459" t="s">
        <v>51</v>
      </c>
      <c r="V459" t="s">
        <v>106</v>
      </c>
      <c r="W459" t="s">
        <v>55</v>
      </c>
      <c r="X459" t="s">
        <v>70</v>
      </c>
      <c r="Y459" t="s">
        <v>54</v>
      </c>
      <c r="Z459" t="s">
        <v>81</v>
      </c>
      <c r="AA459">
        <v>1268</v>
      </c>
      <c r="AB459" t="str">
        <f t="shared" si="28"/>
        <v>1001-2000</v>
      </c>
      <c r="AC459" t="s">
        <v>55</v>
      </c>
      <c r="AD459" t="s">
        <v>60</v>
      </c>
      <c r="AE459">
        <v>1268</v>
      </c>
      <c r="AF459">
        <f t="shared" si="29"/>
        <v>1</v>
      </c>
      <c r="AG459">
        <f t="shared" si="30"/>
        <v>1</v>
      </c>
      <c r="AH459">
        <v>3</v>
      </c>
      <c r="AI459">
        <v>1</v>
      </c>
      <c r="AJ459" t="s">
        <v>54</v>
      </c>
      <c r="AK459" t="str">
        <f t="shared" si="31"/>
        <v>1Gd</v>
      </c>
      <c r="AL459">
        <v>5</v>
      </c>
      <c r="AM459">
        <v>0</v>
      </c>
      <c r="AN459" t="s">
        <v>41</v>
      </c>
      <c r="AO459" t="s">
        <v>78</v>
      </c>
      <c r="AP459" t="s">
        <v>58</v>
      </c>
      <c r="AQ459">
        <v>1</v>
      </c>
      <c r="AR459">
        <v>252</v>
      </c>
      <c r="AS459" t="s">
        <v>55</v>
      </c>
      <c r="AT459" t="s">
        <v>60</v>
      </c>
      <c r="AU459">
        <v>173</v>
      </c>
      <c r="AV459">
        <v>0</v>
      </c>
      <c r="AW459">
        <v>0</v>
      </c>
      <c r="AX459">
        <v>0</v>
      </c>
      <c r="AY459">
        <v>0</v>
      </c>
      <c r="AZ459" t="s">
        <v>41</v>
      </c>
      <c r="BA459">
        <v>10</v>
      </c>
      <c r="BB459">
        <v>2009</v>
      </c>
      <c r="BC459" t="s">
        <v>63</v>
      </c>
      <c r="BD459" t="s">
        <v>64</v>
      </c>
      <c r="BE459">
        <v>143500</v>
      </c>
    </row>
    <row r="460" spans="1:57" x14ac:dyDescent="0.3">
      <c r="A460">
        <v>459</v>
      </c>
      <c r="B460">
        <v>70</v>
      </c>
      <c r="C460" t="s">
        <v>222</v>
      </c>
      <c r="D460" t="s">
        <v>41</v>
      </c>
      <c r="E460">
        <v>5100</v>
      </c>
      <c r="F460" t="s">
        <v>40</v>
      </c>
      <c r="G460" t="s">
        <v>42</v>
      </c>
      <c r="H460" t="s">
        <v>43</v>
      </c>
      <c r="I460" t="s">
        <v>44</v>
      </c>
      <c r="J460" t="s">
        <v>45</v>
      </c>
      <c r="K460" t="s">
        <v>92</v>
      </c>
      <c r="L460" t="str">
        <f>VLOOKUP($K460,[1]Zipcodes_neighbourhood!$A$2:$C$27,2,FALSE)</f>
        <v>Old Town</v>
      </c>
      <c r="M460">
        <f>VLOOKUP($K460,[1]Zipcodes_neighbourhood!$A$2:$C$27,3,FALSE)</f>
        <v>51351</v>
      </c>
      <c r="N460" t="s">
        <v>47</v>
      </c>
      <c r="O460" t="s">
        <v>48</v>
      </c>
      <c r="P460" t="s">
        <v>49</v>
      </c>
      <c r="Q460">
        <v>8</v>
      </c>
      <c r="R460">
        <v>1925</v>
      </c>
      <c r="S460">
        <v>1996</v>
      </c>
      <c r="T460" t="s">
        <v>99</v>
      </c>
      <c r="U460" t="s">
        <v>51</v>
      </c>
      <c r="V460" t="s">
        <v>76</v>
      </c>
      <c r="W460" t="s">
        <v>55</v>
      </c>
      <c r="X460" t="s">
        <v>56</v>
      </c>
      <c r="Y460" t="s">
        <v>55</v>
      </c>
      <c r="Z460" t="s">
        <v>57</v>
      </c>
      <c r="AA460">
        <v>588</v>
      </c>
      <c r="AB460" t="str">
        <f t="shared" si="28"/>
        <v>0-1000</v>
      </c>
      <c r="AC460" t="s">
        <v>94</v>
      </c>
      <c r="AD460" t="s">
        <v>60</v>
      </c>
      <c r="AE460">
        <v>1666</v>
      </c>
      <c r="AF460">
        <f t="shared" si="29"/>
        <v>0</v>
      </c>
      <c r="AG460">
        <f t="shared" si="30"/>
        <v>1</v>
      </c>
      <c r="AH460">
        <v>3</v>
      </c>
      <c r="AI460">
        <v>1</v>
      </c>
      <c r="AJ460" t="s">
        <v>54</v>
      </c>
      <c r="AK460" t="str">
        <f t="shared" si="31"/>
        <v>1Gd</v>
      </c>
      <c r="AL460">
        <v>7</v>
      </c>
      <c r="AM460">
        <v>1</v>
      </c>
      <c r="AN460" t="s">
        <v>54</v>
      </c>
      <c r="AO460" t="s">
        <v>78</v>
      </c>
      <c r="AP460" t="s">
        <v>58</v>
      </c>
      <c r="AQ460">
        <v>1</v>
      </c>
      <c r="AR460">
        <v>228</v>
      </c>
      <c r="AS460" t="s">
        <v>55</v>
      </c>
      <c r="AT460" t="s">
        <v>60</v>
      </c>
      <c r="AU460">
        <v>192</v>
      </c>
      <c r="AV460">
        <v>63</v>
      </c>
      <c r="AW460">
        <v>0</v>
      </c>
      <c r="AX460">
        <v>0</v>
      </c>
      <c r="AY460">
        <v>0</v>
      </c>
      <c r="AZ460" t="s">
        <v>85</v>
      </c>
      <c r="BA460">
        <v>6</v>
      </c>
      <c r="BB460">
        <v>2008</v>
      </c>
      <c r="BC460" t="s">
        <v>63</v>
      </c>
      <c r="BD460" t="s">
        <v>64</v>
      </c>
      <c r="BE460">
        <v>161000</v>
      </c>
    </row>
    <row r="461" spans="1:57" x14ac:dyDescent="0.3">
      <c r="A461">
        <v>1432</v>
      </c>
      <c r="B461">
        <v>120</v>
      </c>
      <c r="C461" t="s">
        <v>221</v>
      </c>
      <c r="D461" t="s">
        <v>41</v>
      </c>
      <c r="E461">
        <v>4928</v>
      </c>
      <c r="F461" t="s">
        <v>40</v>
      </c>
      <c r="G461" t="s">
        <v>71</v>
      </c>
      <c r="H461" t="s">
        <v>43</v>
      </c>
      <c r="I461" t="s">
        <v>44</v>
      </c>
      <c r="J461" t="s">
        <v>45</v>
      </c>
      <c r="K461" t="s">
        <v>151</v>
      </c>
      <c r="L461" t="str">
        <f>VLOOKUP($K461,[1]Zipcodes_neighbourhood!$A$2:$C$27,2,FALSE)</f>
        <v>Northpark Villa</v>
      </c>
      <c r="M461">
        <f>VLOOKUP($K461,[1]Zipcodes_neighbourhood!$A$2:$C$27,3,FALSE)</f>
        <v>50131</v>
      </c>
      <c r="N461" t="s">
        <v>47</v>
      </c>
      <c r="O461" t="s">
        <v>122</v>
      </c>
      <c r="P461" t="s">
        <v>68</v>
      </c>
      <c r="Q461">
        <v>6</v>
      </c>
      <c r="R461">
        <v>1976</v>
      </c>
      <c r="S461">
        <v>1976</v>
      </c>
      <c r="T461" t="s">
        <v>50</v>
      </c>
      <c r="U461" t="s">
        <v>51</v>
      </c>
      <c r="V461" t="s">
        <v>106</v>
      </c>
      <c r="W461" t="s">
        <v>55</v>
      </c>
      <c r="X461" t="s">
        <v>70</v>
      </c>
      <c r="Y461" t="s">
        <v>54</v>
      </c>
      <c r="Z461" t="s">
        <v>57</v>
      </c>
      <c r="AA461">
        <v>958</v>
      </c>
      <c r="AB461" t="str">
        <f t="shared" si="28"/>
        <v>0-1000</v>
      </c>
      <c r="AC461" t="s">
        <v>55</v>
      </c>
      <c r="AD461" t="s">
        <v>60</v>
      </c>
      <c r="AE461">
        <v>958</v>
      </c>
      <c r="AF461">
        <f t="shared" si="29"/>
        <v>1</v>
      </c>
      <c r="AG461">
        <f t="shared" si="30"/>
        <v>1</v>
      </c>
      <c r="AH461">
        <v>2</v>
      </c>
      <c r="AI461">
        <v>1</v>
      </c>
      <c r="AJ461" t="s">
        <v>55</v>
      </c>
      <c r="AK461" t="str">
        <f t="shared" si="31"/>
        <v>1TA</v>
      </c>
      <c r="AL461">
        <v>5</v>
      </c>
      <c r="AM461">
        <v>0</v>
      </c>
      <c r="AN461" t="s">
        <v>41</v>
      </c>
      <c r="AO461" t="s">
        <v>61</v>
      </c>
      <c r="AP461" t="s">
        <v>62</v>
      </c>
      <c r="AQ461">
        <v>2</v>
      </c>
      <c r="AR461">
        <v>440</v>
      </c>
      <c r="AS461" t="s">
        <v>55</v>
      </c>
      <c r="AT461" t="s">
        <v>60</v>
      </c>
      <c r="AU461">
        <v>0</v>
      </c>
      <c r="AV461">
        <v>60</v>
      </c>
      <c r="AW461">
        <v>0</v>
      </c>
      <c r="AX461">
        <v>0</v>
      </c>
      <c r="AY461">
        <v>0</v>
      </c>
      <c r="AZ461" t="s">
        <v>41</v>
      </c>
      <c r="BA461">
        <v>10</v>
      </c>
      <c r="BB461">
        <v>2009</v>
      </c>
      <c r="BC461" t="s">
        <v>63</v>
      </c>
      <c r="BD461" t="s">
        <v>64</v>
      </c>
      <c r="BE461">
        <v>143750</v>
      </c>
    </row>
    <row r="462" spans="1:57" x14ac:dyDescent="0.3">
      <c r="A462">
        <v>759</v>
      </c>
      <c r="B462">
        <v>160</v>
      </c>
      <c r="C462" t="s">
        <v>224</v>
      </c>
      <c r="D462">
        <v>24</v>
      </c>
      <c r="E462">
        <v>2280</v>
      </c>
      <c r="F462" t="s">
        <v>40</v>
      </c>
      <c r="G462" t="s">
        <v>42</v>
      </c>
      <c r="H462" t="s">
        <v>43</v>
      </c>
      <c r="I462" t="s">
        <v>44</v>
      </c>
      <c r="J462" t="s">
        <v>45</v>
      </c>
      <c r="K462" t="s">
        <v>87</v>
      </c>
      <c r="L462" t="str">
        <f>VLOOKUP($K462,[1]Zipcodes_neighbourhood!$A$2:$C$27,2,FALSE)</f>
        <v>Somerset</v>
      </c>
      <c r="M462">
        <f>VLOOKUP($K462,[1]Zipcodes_neighbourhood!$A$2:$C$27,3,FALSE)</f>
        <v>50010</v>
      </c>
      <c r="N462" t="s">
        <v>47</v>
      </c>
      <c r="O462" t="s">
        <v>136</v>
      </c>
      <c r="P462" t="s">
        <v>49</v>
      </c>
      <c r="Q462">
        <v>7</v>
      </c>
      <c r="R462">
        <v>1999</v>
      </c>
      <c r="S462">
        <v>1999</v>
      </c>
      <c r="T462" t="s">
        <v>50</v>
      </c>
      <c r="U462" t="s">
        <v>51</v>
      </c>
      <c r="V462" t="s">
        <v>69</v>
      </c>
      <c r="W462" t="s">
        <v>55</v>
      </c>
      <c r="X462" t="s">
        <v>56</v>
      </c>
      <c r="Y462" t="s">
        <v>54</v>
      </c>
      <c r="Z462" t="s">
        <v>57</v>
      </c>
      <c r="AA462">
        <v>744</v>
      </c>
      <c r="AB462" t="str">
        <f t="shared" si="28"/>
        <v>0-1000</v>
      </c>
      <c r="AC462" t="s">
        <v>54</v>
      </c>
      <c r="AD462" t="s">
        <v>60</v>
      </c>
      <c r="AE462">
        <v>1501</v>
      </c>
      <c r="AF462">
        <f t="shared" si="29"/>
        <v>1</v>
      </c>
      <c r="AG462">
        <f t="shared" si="30"/>
        <v>2.2999999999999998</v>
      </c>
      <c r="AH462">
        <v>3</v>
      </c>
      <c r="AI462">
        <v>1</v>
      </c>
      <c r="AJ462" t="s">
        <v>55</v>
      </c>
      <c r="AK462" t="str">
        <f t="shared" si="31"/>
        <v>1TA</v>
      </c>
      <c r="AL462">
        <v>6</v>
      </c>
      <c r="AM462">
        <v>0</v>
      </c>
      <c r="AN462" t="s">
        <v>41</v>
      </c>
      <c r="AO462" t="s">
        <v>78</v>
      </c>
      <c r="AP462" t="s">
        <v>58</v>
      </c>
      <c r="AQ462">
        <v>2</v>
      </c>
      <c r="AR462">
        <v>440</v>
      </c>
      <c r="AS462" t="s">
        <v>55</v>
      </c>
      <c r="AT462" t="s">
        <v>60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41</v>
      </c>
      <c r="BA462">
        <v>8</v>
      </c>
      <c r="BB462">
        <v>2008</v>
      </c>
      <c r="BC462" t="s">
        <v>63</v>
      </c>
      <c r="BD462" t="s">
        <v>64</v>
      </c>
      <c r="BE462">
        <v>179400</v>
      </c>
    </row>
    <row r="463" spans="1:57" x14ac:dyDescent="0.3">
      <c r="A463">
        <v>207</v>
      </c>
      <c r="B463">
        <v>20</v>
      </c>
      <c r="C463" t="s">
        <v>221</v>
      </c>
      <c r="D463">
        <v>40</v>
      </c>
      <c r="E463">
        <v>13673</v>
      </c>
      <c r="F463" t="s">
        <v>40</v>
      </c>
      <c r="G463" t="s">
        <v>71</v>
      </c>
      <c r="H463" t="s">
        <v>43</v>
      </c>
      <c r="I463" t="s">
        <v>44</v>
      </c>
      <c r="J463" t="s">
        <v>110</v>
      </c>
      <c r="K463" t="s">
        <v>98</v>
      </c>
      <c r="L463" t="str">
        <f>VLOOKUP($K463,[1]Zipcodes_neighbourhood!$A$2:$C$27,2,FALSE)</f>
        <v>Sawyer</v>
      </c>
      <c r="M463">
        <f>VLOOKUP($K463,[1]Zipcodes_neighbourhood!$A$2:$C$27,3,FALSE)</f>
        <v>52627</v>
      </c>
      <c r="N463" t="s">
        <v>115</v>
      </c>
      <c r="O463" t="s">
        <v>48</v>
      </c>
      <c r="P463" t="s">
        <v>68</v>
      </c>
      <c r="Q463">
        <v>5</v>
      </c>
      <c r="R463">
        <v>1962</v>
      </c>
      <c r="S463">
        <v>1962</v>
      </c>
      <c r="T463" t="s">
        <v>50</v>
      </c>
      <c r="U463" t="s">
        <v>51</v>
      </c>
      <c r="V463" t="s">
        <v>91</v>
      </c>
      <c r="W463" t="s">
        <v>55</v>
      </c>
      <c r="X463" t="s">
        <v>70</v>
      </c>
      <c r="Y463" t="s">
        <v>55</v>
      </c>
      <c r="Z463" t="s">
        <v>57</v>
      </c>
      <c r="AA463">
        <v>1140</v>
      </c>
      <c r="AB463" t="str">
        <f t="shared" si="28"/>
        <v>1001-2000</v>
      </c>
      <c r="AC463" t="s">
        <v>55</v>
      </c>
      <c r="AD463" t="s">
        <v>60</v>
      </c>
      <c r="AE463">
        <v>1696</v>
      </c>
      <c r="AF463">
        <f t="shared" si="29"/>
        <v>1</v>
      </c>
      <c r="AG463">
        <f t="shared" si="30"/>
        <v>1</v>
      </c>
      <c r="AH463">
        <v>3</v>
      </c>
      <c r="AI463">
        <v>1</v>
      </c>
      <c r="AJ463" t="s">
        <v>55</v>
      </c>
      <c r="AK463" t="str">
        <f t="shared" si="31"/>
        <v>1TA</v>
      </c>
      <c r="AL463">
        <v>8</v>
      </c>
      <c r="AM463">
        <v>1</v>
      </c>
      <c r="AN463" t="s">
        <v>55</v>
      </c>
      <c r="AO463" t="s">
        <v>61</v>
      </c>
      <c r="AP463" t="s">
        <v>62</v>
      </c>
      <c r="AQ463">
        <v>1</v>
      </c>
      <c r="AR463">
        <v>349</v>
      </c>
      <c r="AS463" t="s">
        <v>55</v>
      </c>
      <c r="AT463" t="s">
        <v>60</v>
      </c>
      <c r="AU463">
        <v>0</v>
      </c>
      <c r="AV463">
        <v>30</v>
      </c>
      <c r="AW463">
        <v>0</v>
      </c>
      <c r="AX463">
        <v>0</v>
      </c>
      <c r="AY463">
        <v>0</v>
      </c>
      <c r="AZ463" t="s">
        <v>41</v>
      </c>
      <c r="BA463">
        <v>3</v>
      </c>
      <c r="BB463">
        <v>2007</v>
      </c>
      <c r="BC463" t="s">
        <v>63</v>
      </c>
      <c r="BD463" t="s">
        <v>64</v>
      </c>
      <c r="BE463">
        <v>143900</v>
      </c>
    </row>
    <row r="464" spans="1:57" x14ac:dyDescent="0.3">
      <c r="A464">
        <v>13</v>
      </c>
      <c r="B464">
        <v>20</v>
      </c>
      <c r="C464" t="s">
        <v>221</v>
      </c>
      <c r="D464" t="s">
        <v>41</v>
      </c>
      <c r="E464">
        <v>12968</v>
      </c>
      <c r="F464" t="s">
        <v>40</v>
      </c>
      <c r="G464" t="s">
        <v>105</v>
      </c>
      <c r="H464" t="s">
        <v>43</v>
      </c>
      <c r="I464" t="s">
        <v>44</v>
      </c>
      <c r="J464" t="s">
        <v>45</v>
      </c>
      <c r="K464" t="s">
        <v>98</v>
      </c>
      <c r="L464" t="str">
        <f>VLOOKUP($K464,[1]Zipcodes_neighbourhood!$A$2:$C$27,2,FALSE)</f>
        <v>Sawyer</v>
      </c>
      <c r="M464">
        <f>VLOOKUP($K464,[1]Zipcodes_neighbourhood!$A$2:$C$27,3,FALSE)</f>
        <v>52627</v>
      </c>
      <c r="N464" t="s">
        <v>47</v>
      </c>
      <c r="O464" t="s">
        <v>48</v>
      </c>
      <c r="P464" t="s">
        <v>68</v>
      </c>
      <c r="Q464">
        <v>5</v>
      </c>
      <c r="R464">
        <v>1962</v>
      </c>
      <c r="S464">
        <v>1962</v>
      </c>
      <c r="T464" t="s">
        <v>99</v>
      </c>
      <c r="U464" t="s">
        <v>51</v>
      </c>
      <c r="V464" t="s">
        <v>106</v>
      </c>
      <c r="W464" t="s">
        <v>55</v>
      </c>
      <c r="X464" t="s">
        <v>70</v>
      </c>
      <c r="Y464" t="s">
        <v>55</v>
      </c>
      <c r="Z464" t="s">
        <v>57</v>
      </c>
      <c r="AA464">
        <v>912</v>
      </c>
      <c r="AB464" t="str">
        <f t="shared" si="28"/>
        <v>0-1000</v>
      </c>
      <c r="AC464" t="s">
        <v>55</v>
      </c>
      <c r="AD464" t="s">
        <v>60</v>
      </c>
      <c r="AE464">
        <v>912</v>
      </c>
      <c r="AF464">
        <f t="shared" si="29"/>
        <v>0</v>
      </c>
      <c r="AG464">
        <f t="shared" si="30"/>
        <v>1</v>
      </c>
      <c r="AH464">
        <v>2</v>
      </c>
      <c r="AI464">
        <v>1</v>
      </c>
      <c r="AJ464" t="s">
        <v>55</v>
      </c>
      <c r="AK464" t="str">
        <f t="shared" si="31"/>
        <v>1TA</v>
      </c>
      <c r="AL464">
        <v>4</v>
      </c>
      <c r="AM464">
        <v>0</v>
      </c>
      <c r="AN464" t="s">
        <v>41</v>
      </c>
      <c r="AO464" t="s">
        <v>78</v>
      </c>
      <c r="AP464" t="s">
        <v>58</v>
      </c>
      <c r="AQ464">
        <v>1</v>
      </c>
      <c r="AR464">
        <v>352</v>
      </c>
      <c r="AS464" t="s">
        <v>55</v>
      </c>
      <c r="AT464" t="s">
        <v>60</v>
      </c>
      <c r="AU464">
        <v>140</v>
      </c>
      <c r="AV464">
        <v>0</v>
      </c>
      <c r="AW464">
        <v>0</v>
      </c>
      <c r="AX464">
        <v>176</v>
      </c>
      <c r="AY464">
        <v>0</v>
      </c>
      <c r="AZ464" t="s">
        <v>41</v>
      </c>
      <c r="BA464">
        <v>9</v>
      </c>
      <c r="BB464">
        <v>2008</v>
      </c>
      <c r="BC464" t="s">
        <v>63</v>
      </c>
      <c r="BD464" t="s">
        <v>64</v>
      </c>
      <c r="BE464">
        <v>144000</v>
      </c>
    </row>
    <row r="465" spans="1:57" x14ac:dyDescent="0.3">
      <c r="A465">
        <v>43</v>
      </c>
      <c r="B465">
        <v>85</v>
      </c>
      <c r="C465" t="s">
        <v>221</v>
      </c>
      <c r="D465" t="s">
        <v>41</v>
      </c>
      <c r="E465">
        <v>9180</v>
      </c>
      <c r="F465" t="s">
        <v>40</v>
      </c>
      <c r="G465" t="s">
        <v>71</v>
      </c>
      <c r="H465" t="s">
        <v>43</v>
      </c>
      <c r="I465" t="s">
        <v>44</v>
      </c>
      <c r="J465" t="s">
        <v>110</v>
      </c>
      <c r="K465" t="s">
        <v>114</v>
      </c>
      <c r="L465" t="str">
        <f>VLOOKUP($K465,[1]Zipcodes_neighbourhood!$A$2:$C$27,2,FALSE)</f>
        <v>Sawyer West</v>
      </c>
      <c r="M465">
        <f>VLOOKUP($K465,[1]Zipcodes_neighbourhood!$A$2:$C$27,3,FALSE)</f>
        <v>50014</v>
      </c>
      <c r="N465" t="s">
        <v>47</v>
      </c>
      <c r="O465" t="s">
        <v>48</v>
      </c>
      <c r="P465" t="s">
        <v>131</v>
      </c>
      <c r="Q465">
        <v>5</v>
      </c>
      <c r="R465">
        <v>1983</v>
      </c>
      <c r="S465">
        <v>1983</v>
      </c>
      <c r="T465" t="s">
        <v>50</v>
      </c>
      <c r="U465" t="s">
        <v>51</v>
      </c>
      <c r="V465" t="s">
        <v>91</v>
      </c>
      <c r="W465" t="s">
        <v>55</v>
      </c>
      <c r="X465" t="s">
        <v>70</v>
      </c>
      <c r="Y465" t="s">
        <v>54</v>
      </c>
      <c r="Z465" t="s">
        <v>81</v>
      </c>
      <c r="AA465">
        <v>840</v>
      </c>
      <c r="AB465" t="str">
        <f t="shared" si="28"/>
        <v>0-1000</v>
      </c>
      <c r="AC465" t="s">
        <v>54</v>
      </c>
      <c r="AD465" t="s">
        <v>60</v>
      </c>
      <c r="AE465">
        <v>884</v>
      </c>
      <c r="AF465">
        <f t="shared" si="29"/>
        <v>0</v>
      </c>
      <c r="AG465">
        <f t="shared" si="30"/>
        <v>1.3</v>
      </c>
      <c r="AH465">
        <v>2</v>
      </c>
      <c r="AI465">
        <v>1</v>
      </c>
      <c r="AJ465" t="s">
        <v>54</v>
      </c>
      <c r="AK465" t="str">
        <f t="shared" si="31"/>
        <v>1Gd</v>
      </c>
      <c r="AL465">
        <v>5</v>
      </c>
      <c r="AM465">
        <v>0</v>
      </c>
      <c r="AN465" t="s">
        <v>41</v>
      </c>
      <c r="AO465" t="s">
        <v>61</v>
      </c>
      <c r="AP465" t="s">
        <v>62</v>
      </c>
      <c r="AQ465">
        <v>2</v>
      </c>
      <c r="AR465">
        <v>504</v>
      </c>
      <c r="AS465" t="s">
        <v>55</v>
      </c>
      <c r="AT465" t="s">
        <v>60</v>
      </c>
      <c r="AU465">
        <v>240</v>
      </c>
      <c r="AV465">
        <v>0</v>
      </c>
      <c r="AW465">
        <v>0</v>
      </c>
      <c r="AX465">
        <v>0</v>
      </c>
      <c r="AY465">
        <v>0</v>
      </c>
      <c r="AZ465" t="s">
        <v>85</v>
      </c>
      <c r="BA465">
        <v>12</v>
      </c>
      <c r="BB465">
        <v>2007</v>
      </c>
      <c r="BC465" t="s">
        <v>63</v>
      </c>
      <c r="BD465" t="s">
        <v>64</v>
      </c>
      <c r="BE465">
        <v>144000</v>
      </c>
    </row>
    <row r="466" spans="1:57" x14ac:dyDescent="0.3">
      <c r="A466">
        <v>635</v>
      </c>
      <c r="B466">
        <v>90</v>
      </c>
      <c r="C466" t="s">
        <v>221</v>
      </c>
      <c r="D466">
        <v>64</v>
      </c>
      <c r="E466">
        <v>6979</v>
      </c>
      <c r="F466" t="s">
        <v>40</v>
      </c>
      <c r="G466" t="s">
        <v>42</v>
      </c>
      <c r="H466" t="s">
        <v>43</v>
      </c>
      <c r="I466" t="s">
        <v>44</v>
      </c>
      <c r="J466" t="s">
        <v>45</v>
      </c>
      <c r="K466" t="s">
        <v>92</v>
      </c>
      <c r="L466" t="str">
        <f>VLOOKUP($K466,[1]Zipcodes_neighbourhood!$A$2:$C$27,2,FALSE)</f>
        <v>Old Town</v>
      </c>
      <c r="M466">
        <f>VLOOKUP($K466,[1]Zipcodes_neighbourhood!$A$2:$C$27,3,FALSE)</f>
        <v>51351</v>
      </c>
      <c r="N466" t="s">
        <v>47</v>
      </c>
      <c r="O466" t="s">
        <v>111</v>
      </c>
      <c r="P466" t="s">
        <v>131</v>
      </c>
      <c r="Q466">
        <v>6</v>
      </c>
      <c r="R466">
        <v>1980</v>
      </c>
      <c r="S466">
        <v>1980</v>
      </c>
      <c r="T466" t="s">
        <v>50</v>
      </c>
      <c r="U466" t="s">
        <v>51</v>
      </c>
      <c r="V466" t="s">
        <v>106</v>
      </c>
      <c r="W466" t="s">
        <v>55</v>
      </c>
      <c r="X466" t="s">
        <v>70</v>
      </c>
      <c r="Y466" t="s">
        <v>55</v>
      </c>
      <c r="Z466" t="s">
        <v>57</v>
      </c>
      <c r="AA466">
        <v>1056</v>
      </c>
      <c r="AB466" t="str">
        <f t="shared" si="28"/>
        <v>1001-2000</v>
      </c>
      <c r="AC466" t="s">
        <v>54</v>
      </c>
      <c r="AD466" t="s">
        <v>60</v>
      </c>
      <c r="AE466">
        <v>1056</v>
      </c>
      <c r="AF466">
        <f t="shared" si="29"/>
        <v>0</v>
      </c>
      <c r="AG466">
        <f t="shared" si="30"/>
        <v>2</v>
      </c>
      <c r="AH466">
        <v>0</v>
      </c>
      <c r="AI466">
        <v>2</v>
      </c>
      <c r="AJ466" t="s">
        <v>55</v>
      </c>
      <c r="AK466" t="str">
        <f t="shared" si="31"/>
        <v>2TA</v>
      </c>
      <c r="AL466">
        <v>4</v>
      </c>
      <c r="AM466">
        <v>0</v>
      </c>
      <c r="AN466" t="s">
        <v>41</v>
      </c>
      <c r="AO466" t="s">
        <v>78</v>
      </c>
      <c r="AP466" t="s">
        <v>58</v>
      </c>
      <c r="AQ466">
        <v>2</v>
      </c>
      <c r="AR466">
        <v>576</v>
      </c>
      <c r="AS466" t="s">
        <v>55</v>
      </c>
      <c r="AT466" t="s">
        <v>60</v>
      </c>
      <c r="AU466">
        <v>264</v>
      </c>
      <c r="AV466">
        <v>56</v>
      </c>
      <c r="AW466">
        <v>0</v>
      </c>
      <c r="AX466">
        <v>0</v>
      </c>
      <c r="AY466">
        <v>0</v>
      </c>
      <c r="AZ466" t="s">
        <v>109</v>
      </c>
      <c r="BA466">
        <v>6</v>
      </c>
      <c r="BB466">
        <v>2010</v>
      </c>
      <c r="BC466" t="s">
        <v>63</v>
      </c>
      <c r="BD466" t="s">
        <v>64</v>
      </c>
      <c r="BE466">
        <v>144000</v>
      </c>
    </row>
    <row r="467" spans="1:57" x14ac:dyDescent="0.3">
      <c r="A467">
        <v>466</v>
      </c>
      <c r="B467">
        <v>120</v>
      </c>
      <c r="C467" t="s">
        <v>222</v>
      </c>
      <c r="D467" t="s">
        <v>41</v>
      </c>
      <c r="E467">
        <v>3072</v>
      </c>
      <c r="F467" t="s">
        <v>40</v>
      </c>
      <c r="G467" t="s">
        <v>42</v>
      </c>
      <c r="H467" t="s">
        <v>43</v>
      </c>
      <c r="I467" t="s">
        <v>44</v>
      </c>
      <c r="J467" t="s">
        <v>45</v>
      </c>
      <c r="K467" t="s">
        <v>159</v>
      </c>
      <c r="L467" t="str">
        <f>VLOOKUP($K467,[1]Zipcodes_neighbourhood!$A$2:$C$27,2,FALSE)</f>
        <v>Bloomington Heights</v>
      </c>
      <c r="M467">
        <f>VLOOKUP($K467,[1]Zipcodes_neighbourhood!$A$2:$C$27,3,FALSE)</f>
        <v>50010</v>
      </c>
      <c r="N467" t="s">
        <v>47</v>
      </c>
      <c r="O467" t="s">
        <v>122</v>
      </c>
      <c r="P467" t="s">
        <v>68</v>
      </c>
      <c r="Q467">
        <v>7</v>
      </c>
      <c r="R467">
        <v>2004</v>
      </c>
      <c r="S467">
        <v>2004</v>
      </c>
      <c r="T467" t="s">
        <v>99</v>
      </c>
      <c r="U467" t="s">
        <v>51</v>
      </c>
      <c r="V467" t="s">
        <v>52</v>
      </c>
      <c r="W467" t="s">
        <v>54</v>
      </c>
      <c r="X467" t="s">
        <v>56</v>
      </c>
      <c r="Y467" t="s">
        <v>54</v>
      </c>
      <c r="Z467" t="s">
        <v>57</v>
      </c>
      <c r="AA467">
        <v>1375</v>
      </c>
      <c r="AB467" t="str">
        <f t="shared" si="28"/>
        <v>1001-2000</v>
      </c>
      <c r="AC467" t="s">
        <v>59</v>
      </c>
      <c r="AD467" t="s">
        <v>60</v>
      </c>
      <c r="AE467">
        <v>1414</v>
      </c>
      <c r="AF467">
        <f t="shared" si="29"/>
        <v>0</v>
      </c>
      <c r="AG467">
        <f t="shared" si="30"/>
        <v>2</v>
      </c>
      <c r="AH467">
        <v>2</v>
      </c>
      <c r="AI467">
        <v>1</v>
      </c>
      <c r="AJ467" t="s">
        <v>54</v>
      </c>
      <c r="AK467" t="str">
        <f t="shared" si="31"/>
        <v>1Gd</v>
      </c>
      <c r="AL467">
        <v>6</v>
      </c>
      <c r="AM467">
        <v>1</v>
      </c>
      <c r="AN467" t="s">
        <v>55</v>
      </c>
      <c r="AO467" t="s">
        <v>61</v>
      </c>
      <c r="AP467" t="s">
        <v>102</v>
      </c>
      <c r="AQ467">
        <v>2</v>
      </c>
      <c r="AR467">
        <v>398</v>
      </c>
      <c r="AS467" t="s">
        <v>55</v>
      </c>
      <c r="AT467" t="s">
        <v>60</v>
      </c>
      <c r="AU467">
        <v>144</v>
      </c>
      <c r="AV467">
        <v>20</v>
      </c>
      <c r="AW467">
        <v>0</v>
      </c>
      <c r="AX467">
        <v>0</v>
      </c>
      <c r="AY467">
        <v>0</v>
      </c>
      <c r="AZ467" t="s">
        <v>41</v>
      </c>
      <c r="BA467">
        <v>5</v>
      </c>
      <c r="BB467">
        <v>2006</v>
      </c>
      <c r="BC467" t="s">
        <v>63</v>
      </c>
      <c r="BD467" t="s">
        <v>64</v>
      </c>
      <c r="BE467">
        <v>178740</v>
      </c>
    </row>
    <row r="468" spans="1:57" x14ac:dyDescent="0.3">
      <c r="A468">
        <v>839</v>
      </c>
      <c r="B468">
        <v>20</v>
      </c>
      <c r="C468" t="s">
        <v>221</v>
      </c>
      <c r="D468">
        <v>75</v>
      </c>
      <c r="E468">
        <v>9525</v>
      </c>
      <c r="F468" t="s">
        <v>40</v>
      </c>
      <c r="G468" t="s">
        <v>42</v>
      </c>
      <c r="H468" t="s">
        <v>43</v>
      </c>
      <c r="I468" t="s">
        <v>44</v>
      </c>
      <c r="J468" t="s">
        <v>45</v>
      </c>
      <c r="K468" t="s">
        <v>46</v>
      </c>
      <c r="L468" t="str">
        <f>VLOOKUP($K468,[1]Zipcodes_neighbourhood!$A$2:$C$27,2,FALSE)</f>
        <v>College creek</v>
      </c>
      <c r="M468">
        <f>VLOOKUP($K468,[1]Zipcodes_neighbourhood!$A$2:$C$27,3,FALSE)</f>
        <v>50014</v>
      </c>
      <c r="N468" t="s">
        <v>47</v>
      </c>
      <c r="O468" t="s">
        <v>48</v>
      </c>
      <c r="P468" t="s">
        <v>68</v>
      </c>
      <c r="Q468">
        <v>5</v>
      </c>
      <c r="R468">
        <v>1995</v>
      </c>
      <c r="S468">
        <v>2006</v>
      </c>
      <c r="T468" t="s">
        <v>50</v>
      </c>
      <c r="U468" t="s">
        <v>51</v>
      </c>
      <c r="V468" t="s">
        <v>52</v>
      </c>
      <c r="W468" t="s">
        <v>55</v>
      </c>
      <c r="X468" t="s">
        <v>56</v>
      </c>
      <c r="Y468" t="s">
        <v>54</v>
      </c>
      <c r="Z468" t="s">
        <v>57</v>
      </c>
      <c r="AA468">
        <v>1099</v>
      </c>
      <c r="AB468" t="str">
        <f t="shared" si="28"/>
        <v>1001-2000</v>
      </c>
      <c r="AC468" t="s">
        <v>59</v>
      </c>
      <c r="AD468" t="s">
        <v>60</v>
      </c>
      <c r="AE468">
        <v>1099</v>
      </c>
      <c r="AF468">
        <f t="shared" si="29"/>
        <v>1</v>
      </c>
      <c r="AG468">
        <f t="shared" si="30"/>
        <v>1</v>
      </c>
      <c r="AH468">
        <v>3</v>
      </c>
      <c r="AI468">
        <v>1</v>
      </c>
      <c r="AJ468" t="s">
        <v>54</v>
      </c>
      <c r="AK468" t="str">
        <f t="shared" si="31"/>
        <v>1Gd</v>
      </c>
      <c r="AL468">
        <v>6</v>
      </c>
      <c r="AM468">
        <v>0</v>
      </c>
      <c r="AN468" t="s">
        <v>41</v>
      </c>
      <c r="AO468" t="s">
        <v>61</v>
      </c>
      <c r="AP468" t="s">
        <v>58</v>
      </c>
      <c r="AQ468">
        <v>1</v>
      </c>
      <c r="AR468">
        <v>352</v>
      </c>
      <c r="AS468" t="s">
        <v>55</v>
      </c>
      <c r="AT468" t="s">
        <v>60</v>
      </c>
      <c r="AU468">
        <v>278</v>
      </c>
      <c r="AV468">
        <v>0</v>
      </c>
      <c r="AW468">
        <v>0</v>
      </c>
      <c r="AX468">
        <v>0</v>
      </c>
      <c r="AY468">
        <v>0</v>
      </c>
      <c r="AZ468" t="s">
        <v>41</v>
      </c>
      <c r="BA468">
        <v>6</v>
      </c>
      <c r="BB468">
        <v>2008</v>
      </c>
      <c r="BC468" t="s">
        <v>63</v>
      </c>
      <c r="BD468" t="s">
        <v>64</v>
      </c>
      <c r="BE468">
        <v>144000</v>
      </c>
    </row>
    <row r="469" spans="1:57" x14ac:dyDescent="0.3">
      <c r="A469">
        <v>1140</v>
      </c>
      <c r="B469">
        <v>30</v>
      </c>
      <c r="C469" t="s">
        <v>221</v>
      </c>
      <c r="D469">
        <v>98</v>
      </c>
      <c r="E469">
        <v>8731</v>
      </c>
      <c r="F469" t="s">
        <v>40</v>
      </c>
      <c r="G469" t="s">
        <v>71</v>
      </c>
      <c r="H469" t="s">
        <v>43</v>
      </c>
      <c r="I469" t="s">
        <v>44</v>
      </c>
      <c r="J469" t="s">
        <v>45</v>
      </c>
      <c r="K469" t="s">
        <v>95</v>
      </c>
      <c r="L469" t="str">
        <f>VLOOKUP($K469,[1]Zipcodes_neighbourhood!$A$2:$C$27,2,FALSE)</f>
        <v>Brookside</v>
      </c>
      <c r="M469">
        <f>VLOOKUP($K469,[1]Zipcodes_neighbourhood!$A$2:$C$27,3,FALSE)</f>
        <v>50613</v>
      </c>
      <c r="N469" t="s">
        <v>47</v>
      </c>
      <c r="O469" t="s">
        <v>48</v>
      </c>
      <c r="P469" t="s">
        <v>68</v>
      </c>
      <c r="Q469">
        <v>5</v>
      </c>
      <c r="R469">
        <v>1920</v>
      </c>
      <c r="S469">
        <v>1950</v>
      </c>
      <c r="T469" t="s">
        <v>50</v>
      </c>
      <c r="U469" t="s">
        <v>51</v>
      </c>
      <c r="V469" t="s">
        <v>141</v>
      </c>
      <c r="W469" t="s">
        <v>55</v>
      </c>
      <c r="X469" t="s">
        <v>77</v>
      </c>
      <c r="Y469" t="s">
        <v>55</v>
      </c>
      <c r="Z469" t="s">
        <v>57</v>
      </c>
      <c r="AA469">
        <v>915</v>
      </c>
      <c r="AB469" t="str">
        <f t="shared" si="28"/>
        <v>0-1000</v>
      </c>
      <c r="AC469" t="s">
        <v>55</v>
      </c>
      <c r="AD469" t="s">
        <v>60</v>
      </c>
      <c r="AE469">
        <v>1167</v>
      </c>
      <c r="AF469">
        <f t="shared" si="29"/>
        <v>0</v>
      </c>
      <c r="AG469">
        <f t="shared" si="30"/>
        <v>1.3</v>
      </c>
      <c r="AH469">
        <v>3</v>
      </c>
      <c r="AI469">
        <v>1</v>
      </c>
      <c r="AJ469" t="s">
        <v>55</v>
      </c>
      <c r="AK469" t="str">
        <f t="shared" si="31"/>
        <v>1TA</v>
      </c>
      <c r="AL469">
        <v>6</v>
      </c>
      <c r="AM469">
        <v>1</v>
      </c>
      <c r="AN469" t="s">
        <v>54</v>
      </c>
      <c r="AO469" t="s">
        <v>78</v>
      </c>
      <c r="AP469" t="s">
        <v>58</v>
      </c>
      <c r="AQ469">
        <v>2</v>
      </c>
      <c r="AR469">
        <v>495</v>
      </c>
      <c r="AS469" t="s">
        <v>55</v>
      </c>
      <c r="AT469" t="s">
        <v>60</v>
      </c>
      <c r="AU469">
        <v>0</v>
      </c>
      <c r="AV469">
        <v>0</v>
      </c>
      <c r="AW469">
        <v>216</v>
      </c>
      <c r="AX469">
        <v>126</v>
      </c>
      <c r="AY469">
        <v>0</v>
      </c>
      <c r="AZ469" t="s">
        <v>41</v>
      </c>
      <c r="BA469">
        <v>5</v>
      </c>
      <c r="BB469">
        <v>2007</v>
      </c>
      <c r="BC469" t="s">
        <v>63</v>
      </c>
      <c r="BD469" t="s">
        <v>64</v>
      </c>
      <c r="BE469">
        <v>144000</v>
      </c>
    </row>
    <row r="470" spans="1:57" x14ac:dyDescent="0.3">
      <c r="A470">
        <v>1270</v>
      </c>
      <c r="B470">
        <v>50</v>
      </c>
      <c r="C470" t="s">
        <v>221</v>
      </c>
      <c r="D470">
        <v>78</v>
      </c>
      <c r="E470">
        <v>11344</v>
      </c>
      <c r="F470" t="s">
        <v>40</v>
      </c>
      <c r="G470" t="s">
        <v>42</v>
      </c>
      <c r="H470" t="s">
        <v>43</v>
      </c>
      <c r="I470" t="s">
        <v>44</v>
      </c>
      <c r="J470" t="s">
        <v>45</v>
      </c>
      <c r="K470" t="s">
        <v>107</v>
      </c>
      <c r="L470" t="str">
        <f>VLOOKUP($K470,[1]Zipcodes_neighbourhood!$A$2:$C$27,2,FALSE)</f>
        <v>NorthAmes</v>
      </c>
      <c r="M470">
        <f>VLOOKUP($K470,[1]Zipcodes_neighbourhood!$A$2:$C$27,3,FALSE)</f>
        <v>50010</v>
      </c>
      <c r="N470" t="s">
        <v>67</v>
      </c>
      <c r="O470" t="s">
        <v>48</v>
      </c>
      <c r="P470" t="s">
        <v>83</v>
      </c>
      <c r="Q470">
        <v>5</v>
      </c>
      <c r="R470">
        <v>1958</v>
      </c>
      <c r="S470">
        <v>1958</v>
      </c>
      <c r="T470" t="s">
        <v>50</v>
      </c>
      <c r="U470" t="s">
        <v>51</v>
      </c>
      <c r="V470" t="s">
        <v>69</v>
      </c>
      <c r="W470" t="s">
        <v>55</v>
      </c>
      <c r="X470" t="s">
        <v>70</v>
      </c>
      <c r="Y470" t="s">
        <v>55</v>
      </c>
      <c r="Z470" t="s">
        <v>57</v>
      </c>
      <c r="AA470">
        <v>874</v>
      </c>
      <c r="AB470" t="str">
        <f t="shared" si="28"/>
        <v>0-1000</v>
      </c>
      <c r="AC470" t="s">
        <v>55</v>
      </c>
      <c r="AD470" t="s">
        <v>60</v>
      </c>
      <c r="AE470">
        <v>1524</v>
      </c>
      <c r="AF470">
        <f t="shared" si="29"/>
        <v>0</v>
      </c>
      <c r="AG470">
        <f t="shared" si="30"/>
        <v>2</v>
      </c>
      <c r="AH470">
        <v>3</v>
      </c>
      <c r="AI470">
        <v>1</v>
      </c>
      <c r="AJ470" t="s">
        <v>55</v>
      </c>
      <c r="AK470" t="str">
        <f t="shared" si="31"/>
        <v>1TA</v>
      </c>
      <c r="AL470">
        <v>7</v>
      </c>
      <c r="AM470">
        <v>0</v>
      </c>
      <c r="AN470" t="s">
        <v>41</v>
      </c>
      <c r="AO470" t="s">
        <v>61</v>
      </c>
      <c r="AP470" t="s">
        <v>58</v>
      </c>
      <c r="AQ470">
        <v>1</v>
      </c>
      <c r="AR470">
        <v>315</v>
      </c>
      <c r="AS470" t="s">
        <v>55</v>
      </c>
      <c r="AT470" t="s">
        <v>60</v>
      </c>
      <c r="AU470">
        <v>0</v>
      </c>
      <c r="AV470">
        <v>0</v>
      </c>
      <c r="AW470">
        <v>0</v>
      </c>
      <c r="AX470">
        <v>0</v>
      </c>
      <c r="AY470">
        <v>0</v>
      </c>
      <c r="AZ470" t="s">
        <v>108</v>
      </c>
      <c r="BA470">
        <v>7</v>
      </c>
      <c r="BB470">
        <v>2007</v>
      </c>
      <c r="BC470" t="s">
        <v>63</v>
      </c>
      <c r="BD470" t="s">
        <v>64</v>
      </c>
      <c r="BE470">
        <v>144000</v>
      </c>
    </row>
    <row r="471" spans="1:57" x14ac:dyDescent="0.3">
      <c r="A471">
        <v>1425</v>
      </c>
      <c r="B471">
        <v>20</v>
      </c>
      <c r="C471" t="s">
        <v>221</v>
      </c>
      <c r="D471" t="s">
        <v>41</v>
      </c>
      <c r="E471">
        <v>9503</v>
      </c>
      <c r="F471" t="s">
        <v>40</v>
      </c>
      <c r="G471" t="s">
        <v>42</v>
      </c>
      <c r="H471" t="s">
        <v>43</v>
      </c>
      <c r="I471" t="s">
        <v>44</v>
      </c>
      <c r="J471" t="s">
        <v>45</v>
      </c>
      <c r="K471" t="s">
        <v>107</v>
      </c>
      <c r="L471" t="str">
        <f>VLOOKUP($K471,[1]Zipcodes_neighbourhood!$A$2:$C$27,2,FALSE)</f>
        <v>NorthAmes</v>
      </c>
      <c r="M471">
        <f>VLOOKUP($K471,[1]Zipcodes_neighbourhood!$A$2:$C$27,3,FALSE)</f>
        <v>50010</v>
      </c>
      <c r="N471" t="s">
        <v>47</v>
      </c>
      <c r="O471" t="s">
        <v>48</v>
      </c>
      <c r="P471" t="s">
        <v>68</v>
      </c>
      <c r="Q471">
        <v>5</v>
      </c>
      <c r="R471">
        <v>1958</v>
      </c>
      <c r="S471">
        <v>1983</v>
      </c>
      <c r="T471" t="s">
        <v>99</v>
      </c>
      <c r="U471" t="s">
        <v>51</v>
      </c>
      <c r="V471" t="s">
        <v>91</v>
      </c>
      <c r="W471" t="s">
        <v>55</v>
      </c>
      <c r="X471" t="s">
        <v>70</v>
      </c>
      <c r="Y471" t="s">
        <v>55</v>
      </c>
      <c r="Z471" t="s">
        <v>57</v>
      </c>
      <c r="AA471">
        <v>1024</v>
      </c>
      <c r="AB471" t="str">
        <f t="shared" si="28"/>
        <v>1001-2000</v>
      </c>
      <c r="AC471" t="s">
        <v>55</v>
      </c>
      <c r="AD471" t="s">
        <v>60</v>
      </c>
      <c r="AE471">
        <v>1344</v>
      </c>
      <c r="AF471">
        <f t="shared" si="29"/>
        <v>0</v>
      </c>
      <c r="AG471">
        <f t="shared" si="30"/>
        <v>2.2999999999999998</v>
      </c>
      <c r="AH471">
        <v>2</v>
      </c>
      <c r="AI471">
        <v>1</v>
      </c>
      <c r="AJ471" t="s">
        <v>55</v>
      </c>
      <c r="AK471" t="str">
        <f t="shared" si="31"/>
        <v>1TA</v>
      </c>
      <c r="AL471">
        <v>6</v>
      </c>
      <c r="AM471">
        <v>1</v>
      </c>
      <c r="AN471" t="s">
        <v>55</v>
      </c>
      <c r="AO471" t="s">
        <v>78</v>
      </c>
      <c r="AP471" t="s">
        <v>58</v>
      </c>
      <c r="AQ471">
        <v>1</v>
      </c>
      <c r="AR471">
        <v>484</v>
      </c>
      <c r="AS471" t="s">
        <v>55</v>
      </c>
      <c r="AT471" t="s">
        <v>60</v>
      </c>
      <c r="AU471">
        <v>316</v>
      </c>
      <c r="AV471">
        <v>28</v>
      </c>
      <c r="AW471">
        <v>0</v>
      </c>
      <c r="AX471">
        <v>0</v>
      </c>
      <c r="AY471">
        <v>0</v>
      </c>
      <c r="AZ471" t="s">
        <v>108</v>
      </c>
      <c r="BA471">
        <v>6</v>
      </c>
      <c r="BB471">
        <v>2007</v>
      </c>
      <c r="BC471" t="s">
        <v>63</v>
      </c>
      <c r="BD471" t="s">
        <v>64</v>
      </c>
      <c r="BE471">
        <v>144000</v>
      </c>
    </row>
    <row r="472" spans="1:57" x14ac:dyDescent="0.3">
      <c r="A472">
        <v>1054</v>
      </c>
      <c r="B472">
        <v>20</v>
      </c>
      <c r="C472" t="s">
        <v>221</v>
      </c>
      <c r="D472">
        <v>68</v>
      </c>
      <c r="E472">
        <v>8562</v>
      </c>
      <c r="F472" t="s">
        <v>40</v>
      </c>
      <c r="G472" t="s">
        <v>42</v>
      </c>
      <c r="H472" t="s">
        <v>43</v>
      </c>
      <c r="I472" t="s">
        <v>44</v>
      </c>
      <c r="J472" t="s">
        <v>45</v>
      </c>
      <c r="K472" t="s">
        <v>126</v>
      </c>
      <c r="L472" t="str">
        <f>VLOOKUP($K472,[1]Zipcodes_neighbourhood!$A$2:$C$27,2,FALSE)</f>
        <v>Edwards</v>
      </c>
      <c r="M472">
        <f>VLOOKUP($K472,[1]Zipcodes_neighbourhood!$A$2:$C$27,3,FALSE)</f>
        <v>50014</v>
      </c>
      <c r="N472" t="s">
        <v>47</v>
      </c>
      <c r="O472" t="s">
        <v>48</v>
      </c>
      <c r="P472" t="s">
        <v>68</v>
      </c>
      <c r="Q472">
        <v>5</v>
      </c>
      <c r="R472">
        <v>1957</v>
      </c>
      <c r="S472">
        <v>2002</v>
      </c>
      <c r="T472" t="s">
        <v>99</v>
      </c>
      <c r="U472" t="s">
        <v>51</v>
      </c>
      <c r="V472" t="s">
        <v>91</v>
      </c>
      <c r="W472" t="s">
        <v>55</v>
      </c>
      <c r="X472" t="s">
        <v>70</v>
      </c>
      <c r="Y472" t="s">
        <v>55</v>
      </c>
      <c r="Z472" t="s">
        <v>81</v>
      </c>
      <c r="AA472">
        <v>1216</v>
      </c>
      <c r="AB472" t="str">
        <f t="shared" si="28"/>
        <v>1001-2000</v>
      </c>
      <c r="AC472" t="s">
        <v>59</v>
      </c>
      <c r="AD472" t="s">
        <v>60</v>
      </c>
      <c r="AE472">
        <v>1526</v>
      </c>
      <c r="AF472">
        <f t="shared" si="29"/>
        <v>1</v>
      </c>
      <c r="AG472">
        <f t="shared" si="30"/>
        <v>1.3</v>
      </c>
      <c r="AH472">
        <v>4</v>
      </c>
      <c r="AI472">
        <v>1</v>
      </c>
      <c r="AJ472" t="s">
        <v>55</v>
      </c>
      <c r="AK472" t="str">
        <f t="shared" si="31"/>
        <v>1TA</v>
      </c>
      <c r="AL472">
        <v>7</v>
      </c>
      <c r="AM472">
        <v>1</v>
      </c>
      <c r="AN472" t="s">
        <v>54</v>
      </c>
      <c r="AO472" t="s">
        <v>145</v>
      </c>
      <c r="AP472" t="s">
        <v>58</v>
      </c>
      <c r="AQ472">
        <v>1</v>
      </c>
      <c r="AR472">
        <v>364</v>
      </c>
      <c r="AS472" t="s">
        <v>55</v>
      </c>
      <c r="AT472" t="s">
        <v>60</v>
      </c>
      <c r="AU472">
        <v>116</v>
      </c>
      <c r="AV472">
        <v>78</v>
      </c>
      <c r="AW472">
        <v>0</v>
      </c>
      <c r="AX472">
        <v>0</v>
      </c>
      <c r="AY472">
        <v>0</v>
      </c>
      <c r="AZ472" t="s">
        <v>41</v>
      </c>
      <c r="BA472">
        <v>5</v>
      </c>
      <c r="BB472">
        <v>2010</v>
      </c>
      <c r="BC472" t="s">
        <v>63</v>
      </c>
      <c r="BD472" t="s">
        <v>64</v>
      </c>
      <c r="BE472">
        <v>144500</v>
      </c>
    </row>
    <row r="473" spans="1:57" x14ac:dyDescent="0.3">
      <c r="A473">
        <v>74</v>
      </c>
      <c r="B473">
        <v>20</v>
      </c>
      <c r="C473" t="s">
        <v>221</v>
      </c>
      <c r="D473">
        <v>85</v>
      </c>
      <c r="E473">
        <v>10200</v>
      </c>
      <c r="F473" t="s">
        <v>40</v>
      </c>
      <c r="G473" t="s">
        <v>42</v>
      </c>
      <c r="H473" t="s">
        <v>43</v>
      </c>
      <c r="I473" t="s">
        <v>44</v>
      </c>
      <c r="J473" t="s">
        <v>45</v>
      </c>
      <c r="K473" t="s">
        <v>107</v>
      </c>
      <c r="L473" t="str">
        <f>VLOOKUP($K473,[1]Zipcodes_neighbourhood!$A$2:$C$27,2,FALSE)</f>
        <v>NorthAmes</v>
      </c>
      <c r="M473">
        <f>VLOOKUP($K473,[1]Zipcodes_neighbourhood!$A$2:$C$27,3,FALSE)</f>
        <v>50010</v>
      </c>
      <c r="N473" t="s">
        <v>47</v>
      </c>
      <c r="O473" t="s">
        <v>48</v>
      </c>
      <c r="P473" t="s">
        <v>68</v>
      </c>
      <c r="Q473">
        <v>5</v>
      </c>
      <c r="R473">
        <v>1954</v>
      </c>
      <c r="S473">
        <v>2003</v>
      </c>
      <c r="T473" t="s">
        <v>50</v>
      </c>
      <c r="U473" t="s">
        <v>51</v>
      </c>
      <c r="V473" t="s">
        <v>75</v>
      </c>
      <c r="W473" t="s">
        <v>55</v>
      </c>
      <c r="X473" t="s">
        <v>70</v>
      </c>
      <c r="Y473" t="s">
        <v>55</v>
      </c>
      <c r="Z473" t="s">
        <v>57</v>
      </c>
      <c r="AA473">
        <v>1086</v>
      </c>
      <c r="AB473" t="str">
        <f t="shared" si="28"/>
        <v>1001-2000</v>
      </c>
      <c r="AC473" t="s">
        <v>54</v>
      </c>
      <c r="AD473" t="s">
        <v>60</v>
      </c>
      <c r="AE473">
        <v>1086</v>
      </c>
      <c r="AF473">
        <f t="shared" si="29"/>
        <v>0</v>
      </c>
      <c r="AG473">
        <f t="shared" si="30"/>
        <v>2.2999999999999998</v>
      </c>
      <c r="AH473">
        <v>3</v>
      </c>
      <c r="AI473">
        <v>1</v>
      </c>
      <c r="AJ473" t="s">
        <v>55</v>
      </c>
      <c r="AK473" t="str">
        <f t="shared" si="31"/>
        <v>1TA</v>
      </c>
      <c r="AL473">
        <v>6</v>
      </c>
      <c r="AM473">
        <v>0</v>
      </c>
      <c r="AN473" t="s">
        <v>41</v>
      </c>
      <c r="AO473" t="s">
        <v>61</v>
      </c>
      <c r="AP473" t="s">
        <v>58</v>
      </c>
      <c r="AQ473">
        <v>2</v>
      </c>
      <c r="AR473">
        <v>490</v>
      </c>
      <c r="AS473" t="s">
        <v>55</v>
      </c>
      <c r="AT473" t="s">
        <v>60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108</v>
      </c>
      <c r="BA473">
        <v>5</v>
      </c>
      <c r="BB473">
        <v>2010</v>
      </c>
      <c r="BC473" t="s">
        <v>63</v>
      </c>
      <c r="BD473" t="s">
        <v>64</v>
      </c>
      <c r="BE473">
        <v>144900</v>
      </c>
    </row>
    <row r="474" spans="1:57" x14ac:dyDescent="0.3">
      <c r="A474">
        <v>473</v>
      </c>
      <c r="B474">
        <v>180</v>
      </c>
      <c r="C474" t="s">
        <v>222</v>
      </c>
      <c r="D474">
        <v>35</v>
      </c>
      <c r="E474">
        <v>3675</v>
      </c>
      <c r="F474" t="s">
        <v>40</v>
      </c>
      <c r="G474" t="s">
        <v>42</v>
      </c>
      <c r="H474" t="s">
        <v>43</v>
      </c>
      <c r="I474" t="s">
        <v>44</v>
      </c>
      <c r="J474" t="s">
        <v>45</v>
      </c>
      <c r="K474" t="s">
        <v>126</v>
      </c>
      <c r="L474" t="str">
        <f>VLOOKUP($K474,[1]Zipcodes_neighbourhood!$A$2:$C$27,2,FALSE)</f>
        <v>Edwards</v>
      </c>
      <c r="M474">
        <f>VLOOKUP($K474,[1]Zipcodes_neighbourhood!$A$2:$C$27,3,FALSE)</f>
        <v>50014</v>
      </c>
      <c r="N474" t="s">
        <v>47</v>
      </c>
      <c r="O474" t="s">
        <v>122</v>
      </c>
      <c r="P474" t="s">
        <v>135</v>
      </c>
      <c r="Q474">
        <v>6</v>
      </c>
      <c r="R474">
        <v>2005</v>
      </c>
      <c r="S474">
        <v>2005</v>
      </c>
      <c r="T474" t="s">
        <v>50</v>
      </c>
      <c r="U474" t="s">
        <v>51</v>
      </c>
      <c r="V474" t="s">
        <v>52</v>
      </c>
      <c r="W474" t="s">
        <v>55</v>
      </c>
      <c r="X474" t="s">
        <v>56</v>
      </c>
      <c r="Y474" t="s">
        <v>54</v>
      </c>
      <c r="Z474" t="s">
        <v>54</v>
      </c>
      <c r="AA474">
        <v>547</v>
      </c>
      <c r="AB474" t="str">
        <f t="shared" si="28"/>
        <v>0-1000</v>
      </c>
      <c r="AC474" t="s">
        <v>59</v>
      </c>
      <c r="AD474" t="s">
        <v>60</v>
      </c>
      <c r="AE474">
        <v>1072</v>
      </c>
      <c r="AF474">
        <f t="shared" si="29"/>
        <v>1</v>
      </c>
      <c r="AG474">
        <f t="shared" si="30"/>
        <v>1</v>
      </c>
      <c r="AH474">
        <v>2</v>
      </c>
      <c r="AI474">
        <v>1</v>
      </c>
      <c r="AJ474" t="s">
        <v>55</v>
      </c>
      <c r="AK474" t="str">
        <f t="shared" si="31"/>
        <v>1TA</v>
      </c>
      <c r="AL474">
        <v>5</v>
      </c>
      <c r="AM474">
        <v>0</v>
      </c>
      <c r="AN474" t="s">
        <v>41</v>
      </c>
      <c r="AO474" t="s">
        <v>145</v>
      </c>
      <c r="AP474" t="s">
        <v>62</v>
      </c>
      <c r="AQ474">
        <v>2</v>
      </c>
      <c r="AR474">
        <v>525</v>
      </c>
      <c r="AS474" t="s">
        <v>55</v>
      </c>
      <c r="AT474" t="s">
        <v>60</v>
      </c>
      <c r="AU474">
        <v>0</v>
      </c>
      <c r="AV474">
        <v>28</v>
      </c>
      <c r="AW474">
        <v>0</v>
      </c>
      <c r="AX474">
        <v>0</v>
      </c>
      <c r="AY474">
        <v>0</v>
      </c>
      <c r="AZ474" t="s">
        <v>41</v>
      </c>
      <c r="BA474">
        <v>6</v>
      </c>
      <c r="BB474">
        <v>2008</v>
      </c>
      <c r="BC474" t="s">
        <v>63</v>
      </c>
      <c r="BD474" t="s">
        <v>64</v>
      </c>
      <c r="BE474">
        <v>148000</v>
      </c>
    </row>
    <row r="475" spans="1:57" x14ac:dyDescent="0.3">
      <c r="A475">
        <v>37</v>
      </c>
      <c r="B475">
        <v>20</v>
      </c>
      <c r="C475" t="s">
        <v>221</v>
      </c>
      <c r="D475">
        <v>112</v>
      </c>
      <c r="E475">
        <v>10859</v>
      </c>
      <c r="F475" t="s">
        <v>40</v>
      </c>
      <c r="G475" t="s">
        <v>42</v>
      </c>
      <c r="H475" t="s">
        <v>43</v>
      </c>
      <c r="I475" t="s">
        <v>44</v>
      </c>
      <c r="J475" t="s">
        <v>73</v>
      </c>
      <c r="K475" t="s">
        <v>46</v>
      </c>
      <c r="L475" t="str">
        <f>VLOOKUP($K475,[1]Zipcodes_neighbourhood!$A$2:$C$27,2,FALSE)</f>
        <v>College creek</v>
      </c>
      <c r="M475">
        <f>VLOOKUP($K475,[1]Zipcodes_neighbourhood!$A$2:$C$27,3,FALSE)</f>
        <v>50014</v>
      </c>
      <c r="N475" t="s">
        <v>47</v>
      </c>
      <c r="O475" t="s">
        <v>48</v>
      </c>
      <c r="P475" t="s">
        <v>68</v>
      </c>
      <c r="Q475">
        <v>5</v>
      </c>
      <c r="R475">
        <v>1994</v>
      </c>
      <c r="S475">
        <v>1995</v>
      </c>
      <c r="T475" t="s">
        <v>50</v>
      </c>
      <c r="U475" t="s">
        <v>51</v>
      </c>
      <c r="V475" t="s">
        <v>52</v>
      </c>
      <c r="W475" t="s">
        <v>55</v>
      </c>
      <c r="X475" t="s">
        <v>56</v>
      </c>
      <c r="Y475" t="s">
        <v>54</v>
      </c>
      <c r="Z475" t="s">
        <v>57</v>
      </c>
      <c r="AA475">
        <v>1097</v>
      </c>
      <c r="AB475" t="str">
        <f t="shared" si="28"/>
        <v>1001-2000</v>
      </c>
      <c r="AC475" t="s">
        <v>59</v>
      </c>
      <c r="AD475" t="s">
        <v>60</v>
      </c>
      <c r="AE475">
        <v>1097</v>
      </c>
      <c r="AF475">
        <f t="shared" si="29"/>
        <v>1</v>
      </c>
      <c r="AG475">
        <f t="shared" si="30"/>
        <v>2</v>
      </c>
      <c r="AH475">
        <v>3</v>
      </c>
      <c r="AI475">
        <v>1</v>
      </c>
      <c r="AJ475" t="s">
        <v>55</v>
      </c>
      <c r="AK475" t="str">
        <f t="shared" si="31"/>
        <v>1TA</v>
      </c>
      <c r="AL475">
        <v>6</v>
      </c>
      <c r="AM475">
        <v>0</v>
      </c>
      <c r="AN475" t="s">
        <v>41</v>
      </c>
      <c r="AO475" t="s">
        <v>61</v>
      </c>
      <c r="AP475" t="s">
        <v>58</v>
      </c>
      <c r="AQ475">
        <v>2</v>
      </c>
      <c r="AR475">
        <v>672</v>
      </c>
      <c r="AS475" t="s">
        <v>55</v>
      </c>
      <c r="AT475" t="s">
        <v>60</v>
      </c>
      <c r="AU475">
        <v>392</v>
      </c>
      <c r="AV475">
        <v>64</v>
      </c>
      <c r="AW475">
        <v>0</v>
      </c>
      <c r="AX475">
        <v>0</v>
      </c>
      <c r="AY475">
        <v>0</v>
      </c>
      <c r="AZ475" t="s">
        <v>41</v>
      </c>
      <c r="BA475">
        <v>6</v>
      </c>
      <c r="BB475">
        <v>2009</v>
      </c>
      <c r="BC475" t="s">
        <v>63</v>
      </c>
      <c r="BD475" t="s">
        <v>64</v>
      </c>
      <c r="BE475">
        <v>145000</v>
      </c>
    </row>
    <row r="476" spans="1:57" x14ac:dyDescent="0.3">
      <c r="A476">
        <v>210</v>
      </c>
      <c r="B476">
        <v>20</v>
      </c>
      <c r="C476" t="s">
        <v>221</v>
      </c>
      <c r="D476">
        <v>75</v>
      </c>
      <c r="E476">
        <v>8250</v>
      </c>
      <c r="F476" t="s">
        <v>40</v>
      </c>
      <c r="G476" t="s">
        <v>42</v>
      </c>
      <c r="H476" t="s">
        <v>43</v>
      </c>
      <c r="I476" t="s">
        <v>44</v>
      </c>
      <c r="J476" t="s">
        <v>45</v>
      </c>
      <c r="K476" t="s">
        <v>107</v>
      </c>
      <c r="L476" t="str">
        <f>VLOOKUP($K476,[1]Zipcodes_neighbourhood!$A$2:$C$27,2,FALSE)</f>
        <v>NorthAmes</v>
      </c>
      <c r="M476">
        <f>VLOOKUP($K476,[1]Zipcodes_neighbourhood!$A$2:$C$27,3,FALSE)</f>
        <v>50010</v>
      </c>
      <c r="N476" t="s">
        <v>47</v>
      </c>
      <c r="O476" t="s">
        <v>48</v>
      </c>
      <c r="P476" t="s">
        <v>68</v>
      </c>
      <c r="Q476">
        <v>6</v>
      </c>
      <c r="R476">
        <v>1964</v>
      </c>
      <c r="S476">
        <v>1964</v>
      </c>
      <c r="T476" t="s">
        <v>99</v>
      </c>
      <c r="U476" t="s">
        <v>51</v>
      </c>
      <c r="V476" t="s">
        <v>91</v>
      </c>
      <c r="W476" t="s">
        <v>55</v>
      </c>
      <c r="X476" t="s">
        <v>70</v>
      </c>
      <c r="Y476" t="s">
        <v>54</v>
      </c>
      <c r="Z476" t="s">
        <v>57</v>
      </c>
      <c r="AA476">
        <v>1092</v>
      </c>
      <c r="AB476" t="str">
        <f t="shared" si="28"/>
        <v>1001-2000</v>
      </c>
      <c r="AC476" t="s">
        <v>59</v>
      </c>
      <c r="AD476" t="s">
        <v>60</v>
      </c>
      <c r="AE476">
        <v>1092</v>
      </c>
      <c r="AF476">
        <f t="shared" si="29"/>
        <v>1</v>
      </c>
      <c r="AG476">
        <f t="shared" si="30"/>
        <v>2</v>
      </c>
      <c r="AH476">
        <v>3</v>
      </c>
      <c r="AI476">
        <v>1</v>
      </c>
      <c r="AJ476" t="s">
        <v>55</v>
      </c>
      <c r="AK476" t="str">
        <f t="shared" si="31"/>
        <v>1TA</v>
      </c>
      <c r="AL476">
        <v>6</v>
      </c>
      <c r="AM476">
        <v>0</v>
      </c>
      <c r="AN476" t="s">
        <v>41</v>
      </c>
      <c r="AO476" t="s">
        <v>61</v>
      </c>
      <c r="AP476" t="s">
        <v>62</v>
      </c>
      <c r="AQ476">
        <v>2</v>
      </c>
      <c r="AR476">
        <v>504</v>
      </c>
      <c r="AS476" t="s">
        <v>55</v>
      </c>
      <c r="AT476" t="s">
        <v>60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85</v>
      </c>
      <c r="BA476">
        <v>7</v>
      </c>
      <c r="BB476">
        <v>2008</v>
      </c>
      <c r="BC476" t="s">
        <v>63</v>
      </c>
      <c r="BD476" t="s">
        <v>64</v>
      </c>
      <c r="BE476">
        <v>145000</v>
      </c>
    </row>
    <row r="477" spans="1:57" x14ac:dyDescent="0.3">
      <c r="A477">
        <v>255</v>
      </c>
      <c r="B477">
        <v>20</v>
      </c>
      <c r="C477" t="s">
        <v>221</v>
      </c>
      <c r="D477">
        <v>70</v>
      </c>
      <c r="E477">
        <v>8400</v>
      </c>
      <c r="F477" t="s">
        <v>40</v>
      </c>
      <c r="G477" t="s">
        <v>42</v>
      </c>
      <c r="H477" t="s">
        <v>43</v>
      </c>
      <c r="I477" t="s">
        <v>44</v>
      </c>
      <c r="J477" t="s">
        <v>45</v>
      </c>
      <c r="K477" t="s">
        <v>107</v>
      </c>
      <c r="L477" t="str">
        <f>VLOOKUP($K477,[1]Zipcodes_neighbourhood!$A$2:$C$27,2,FALSE)</f>
        <v>NorthAmes</v>
      </c>
      <c r="M477">
        <f>VLOOKUP($K477,[1]Zipcodes_neighbourhood!$A$2:$C$27,3,FALSE)</f>
        <v>50010</v>
      </c>
      <c r="N477" t="s">
        <v>47</v>
      </c>
      <c r="O477" t="s">
        <v>48</v>
      </c>
      <c r="P477" t="s">
        <v>68</v>
      </c>
      <c r="Q477">
        <v>5</v>
      </c>
      <c r="R477">
        <v>1957</v>
      </c>
      <c r="S477">
        <v>1957</v>
      </c>
      <c r="T477" t="s">
        <v>50</v>
      </c>
      <c r="U477" t="s">
        <v>51</v>
      </c>
      <c r="V477" t="s">
        <v>69</v>
      </c>
      <c r="W477" t="s">
        <v>55</v>
      </c>
      <c r="X477" t="s">
        <v>70</v>
      </c>
      <c r="Y477" t="s">
        <v>55</v>
      </c>
      <c r="Z477" t="s">
        <v>57</v>
      </c>
      <c r="AA477">
        <v>1314</v>
      </c>
      <c r="AB477" t="str">
        <f t="shared" si="28"/>
        <v>1001-2000</v>
      </c>
      <c r="AC477" t="s">
        <v>55</v>
      </c>
      <c r="AD477" t="s">
        <v>60</v>
      </c>
      <c r="AE477">
        <v>1314</v>
      </c>
      <c r="AF477">
        <f t="shared" si="29"/>
        <v>1</v>
      </c>
      <c r="AG477">
        <f t="shared" si="30"/>
        <v>1</v>
      </c>
      <c r="AH477">
        <v>3</v>
      </c>
      <c r="AI477">
        <v>1</v>
      </c>
      <c r="AJ477" t="s">
        <v>55</v>
      </c>
      <c r="AK477" t="str">
        <f t="shared" si="31"/>
        <v>1TA</v>
      </c>
      <c r="AL477">
        <v>5</v>
      </c>
      <c r="AM477">
        <v>0</v>
      </c>
      <c r="AN477" t="s">
        <v>41</v>
      </c>
      <c r="AO477" t="s">
        <v>61</v>
      </c>
      <c r="AP477" t="s">
        <v>62</v>
      </c>
      <c r="AQ477">
        <v>1</v>
      </c>
      <c r="AR477">
        <v>294</v>
      </c>
      <c r="AS477" t="s">
        <v>55</v>
      </c>
      <c r="AT477" t="s">
        <v>60</v>
      </c>
      <c r="AU477">
        <v>250</v>
      </c>
      <c r="AV477">
        <v>0</v>
      </c>
      <c r="AW477">
        <v>0</v>
      </c>
      <c r="AX477">
        <v>0</v>
      </c>
      <c r="AY477">
        <v>0</v>
      </c>
      <c r="AZ477" t="s">
        <v>41</v>
      </c>
      <c r="BA477">
        <v>6</v>
      </c>
      <c r="BB477">
        <v>2010</v>
      </c>
      <c r="BC477" t="s">
        <v>63</v>
      </c>
      <c r="BD477" t="s">
        <v>64</v>
      </c>
      <c r="BE477">
        <v>145000</v>
      </c>
    </row>
    <row r="478" spans="1:57" x14ac:dyDescent="0.3">
      <c r="A478">
        <v>362</v>
      </c>
      <c r="B478">
        <v>50</v>
      </c>
      <c r="C478" t="s">
        <v>221</v>
      </c>
      <c r="D478" t="s">
        <v>41</v>
      </c>
      <c r="E478">
        <v>9144</v>
      </c>
      <c r="F478" t="s">
        <v>40</v>
      </c>
      <c r="G478" t="s">
        <v>42</v>
      </c>
      <c r="H478" t="s">
        <v>43</v>
      </c>
      <c r="I478" t="s">
        <v>44</v>
      </c>
      <c r="J478" t="s">
        <v>45</v>
      </c>
      <c r="K478" t="s">
        <v>95</v>
      </c>
      <c r="L478" t="str">
        <f>VLOOKUP($K478,[1]Zipcodes_neighbourhood!$A$2:$C$27,2,FALSE)</f>
        <v>Brookside</v>
      </c>
      <c r="M478">
        <f>VLOOKUP($K478,[1]Zipcodes_neighbourhood!$A$2:$C$27,3,FALSE)</f>
        <v>50613</v>
      </c>
      <c r="N478" t="s">
        <v>47</v>
      </c>
      <c r="O478" t="s">
        <v>48</v>
      </c>
      <c r="P478" t="s">
        <v>83</v>
      </c>
      <c r="Q478">
        <v>5</v>
      </c>
      <c r="R478">
        <v>1940</v>
      </c>
      <c r="S478">
        <v>1982</v>
      </c>
      <c r="T478" t="s">
        <v>50</v>
      </c>
      <c r="U478" t="s">
        <v>51</v>
      </c>
      <c r="V478" t="s">
        <v>69</v>
      </c>
      <c r="W478" t="s">
        <v>55</v>
      </c>
      <c r="X478" t="s">
        <v>70</v>
      </c>
      <c r="Y478" t="s">
        <v>55</v>
      </c>
      <c r="Z478" t="s">
        <v>57</v>
      </c>
      <c r="AA478">
        <v>883</v>
      </c>
      <c r="AB478" t="str">
        <f t="shared" si="28"/>
        <v>0-1000</v>
      </c>
      <c r="AC478" t="s">
        <v>54</v>
      </c>
      <c r="AD478" t="s">
        <v>60</v>
      </c>
      <c r="AE478">
        <v>1505</v>
      </c>
      <c r="AF478">
        <f t="shared" si="29"/>
        <v>1</v>
      </c>
      <c r="AG478">
        <f t="shared" si="30"/>
        <v>2</v>
      </c>
      <c r="AH478">
        <v>3</v>
      </c>
      <c r="AI478">
        <v>1</v>
      </c>
      <c r="AJ478" t="s">
        <v>55</v>
      </c>
      <c r="AK478" t="str">
        <f t="shared" si="31"/>
        <v>1TA</v>
      </c>
      <c r="AL478">
        <v>8</v>
      </c>
      <c r="AM478">
        <v>0</v>
      </c>
      <c r="AN478" t="s">
        <v>41</v>
      </c>
      <c r="AO478" t="s">
        <v>78</v>
      </c>
      <c r="AP478" t="s">
        <v>58</v>
      </c>
      <c r="AQ478">
        <v>1</v>
      </c>
      <c r="AR478">
        <v>240</v>
      </c>
      <c r="AS478" t="s">
        <v>55</v>
      </c>
      <c r="AT478" t="s">
        <v>120</v>
      </c>
      <c r="AU478">
        <v>0</v>
      </c>
      <c r="AV478">
        <v>0</v>
      </c>
      <c r="AW478">
        <v>0</v>
      </c>
      <c r="AX478">
        <v>0</v>
      </c>
      <c r="AY478">
        <v>0</v>
      </c>
      <c r="AZ478" t="s">
        <v>41</v>
      </c>
      <c r="BA478">
        <v>7</v>
      </c>
      <c r="BB478">
        <v>2008</v>
      </c>
      <c r="BC478" t="s">
        <v>63</v>
      </c>
      <c r="BD478" t="s">
        <v>64</v>
      </c>
      <c r="BE478">
        <v>145000</v>
      </c>
    </row>
    <row r="479" spans="1:57" x14ac:dyDescent="0.3">
      <c r="A479">
        <v>412</v>
      </c>
      <c r="B479">
        <v>190</v>
      </c>
      <c r="C479" t="s">
        <v>221</v>
      </c>
      <c r="D479">
        <v>100</v>
      </c>
      <c r="E479">
        <v>34650</v>
      </c>
      <c r="F479" t="s">
        <v>40</v>
      </c>
      <c r="G479" t="s">
        <v>42</v>
      </c>
      <c r="H479" t="s">
        <v>118</v>
      </c>
      <c r="I479" t="s">
        <v>44</v>
      </c>
      <c r="J479" t="s">
        <v>45</v>
      </c>
      <c r="K479" t="s">
        <v>132</v>
      </c>
      <c r="L479" t="str">
        <f>VLOOKUP($K479,[1]Zipcodes_neighbourhood!$A$2:$C$27,2,FALSE)</f>
        <v>Gilbert</v>
      </c>
      <c r="M479">
        <f>VLOOKUP($K479,[1]Zipcodes_neighbourhood!$A$2:$C$27,3,FALSE)</f>
        <v>50105</v>
      </c>
      <c r="N479" t="s">
        <v>47</v>
      </c>
      <c r="O479" t="s">
        <v>96</v>
      </c>
      <c r="P479" t="s">
        <v>68</v>
      </c>
      <c r="Q479">
        <v>5</v>
      </c>
      <c r="R479">
        <v>1955</v>
      </c>
      <c r="S479">
        <v>1955</v>
      </c>
      <c r="T479" t="s">
        <v>99</v>
      </c>
      <c r="U479" t="s">
        <v>51</v>
      </c>
      <c r="V479" t="s">
        <v>75</v>
      </c>
      <c r="W479" t="s">
        <v>55</v>
      </c>
      <c r="X479" t="s">
        <v>70</v>
      </c>
      <c r="Y479" t="s">
        <v>55</v>
      </c>
      <c r="Z479" t="s">
        <v>72</v>
      </c>
      <c r="AA479">
        <v>1056</v>
      </c>
      <c r="AB479" t="str">
        <f t="shared" si="28"/>
        <v>1001-2000</v>
      </c>
      <c r="AC479" t="s">
        <v>55</v>
      </c>
      <c r="AD479" t="s">
        <v>120</v>
      </c>
      <c r="AE479">
        <v>1056</v>
      </c>
      <c r="AF479">
        <f t="shared" si="29"/>
        <v>0</v>
      </c>
      <c r="AG479">
        <f t="shared" si="30"/>
        <v>2.2999999999999998</v>
      </c>
      <c r="AH479">
        <v>3</v>
      </c>
      <c r="AI479">
        <v>1</v>
      </c>
      <c r="AJ479" t="s">
        <v>55</v>
      </c>
      <c r="AK479" t="str">
        <f t="shared" si="31"/>
        <v>1TA</v>
      </c>
      <c r="AL479">
        <v>5</v>
      </c>
      <c r="AM479">
        <v>0</v>
      </c>
      <c r="AN479" t="s">
        <v>41</v>
      </c>
      <c r="AO479" t="s">
        <v>61</v>
      </c>
      <c r="AP479" t="s">
        <v>102</v>
      </c>
      <c r="AQ479">
        <v>2</v>
      </c>
      <c r="AR479">
        <v>572</v>
      </c>
      <c r="AS479" t="s">
        <v>55</v>
      </c>
      <c r="AT479" t="s">
        <v>60</v>
      </c>
      <c r="AU479">
        <v>264</v>
      </c>
      <c r="AV479">
        <v>0</v>
      </c>
      <c r="AW479">
        <v>0</v>
      </c>
      <c r="AX479">
        <v>0</v>
      </c>
      <c r="AY479">
        <v>0</v>
      </c>
      <c r="AZ479" t="s">
        <v>41</v>
      </c>
      <c r="BA479">
        <v>1</v>
      </c>
      <c r="BB479">
        <v>2006</v>
      </c>
      <c r="BC479" t="s">
        <v>63</v>
      </c>
      <c r="BD479" t="s">
        <v>64</v>
      </c>
      <c r="BE479">
        <v>145000</v>
      </c>
    </row>
    <row r="480" spans="1:57" x14ac:dyDescent="0.3">
      <c r="A480">
        <v>577</v>
      </c>
      <c r="B480">
        <v>50</v>
      </c>
      <c r="C480" t="s">
        <v>221</v>
      </c>
      <c r="D480">
        <v>52</v>
      </c>
      <c r="E480">
        <v>6292</v>
      </c>
      <c r="F480" t="s">
        <v>40</v>
      </c>
      <c r="G480" t="s">
        <v>42</v>
      </c>
      <c r="H480" t="s">
        <v>43</v>
      </c>
      <c r="I480" t="s">
        <v>44</v>
      </c>
      <c r="J480" t="s">
        <v>45</v>
      </c>
      <c r="K480" t="s">
        <v>164</v>
      </c>
      <c r="L480" t="str">
        <f>VLOOKUP($K480,[1]Zipcodes_neighbourhood!$A$2:$C$27,2,FALSE)</f>
        <v>South&amp;West of Iowa State University</v>
      </c>
      <c r="M480">
        <f>VLOOKUP($K480,[1]Zipcodes_neighbourhood!$A$2:$C$27,3,FALSE)</f>
        <v>50011</v>
      </c>
      <c r="N480" t="s">
        <v>47</v>
      </c>
      <c r="O480" t="s">
        <v>48</v>
      </c>
      <c r="P480" t="s">
        <v>83</v>
      </c>
      <c r="Q480">
        <v>7</v>
      </c>
      <c r="R480">
        <v>1928</v>
      </c>
      <c r="S480">
        <v>1950</v>
      </c>
      <c r="T480" t="s">
        <v>50</v>
      </c>
      <c r="U480" t="s">
        <v>51</v>
      </c>
      <c r="V480" t="s">
        <v>75</v>
      </c>
      <c r="W480" t="s">
        <v>55</v>
      </c>
      <c r="X480" t="s">
        <v>77</v>
      </c>
      <c r="Y480" t="s">
        <v>55</v>
      </c>
      <c r="Z480" t="s">
        <v>57</v>
      </c>
      <c r="AA480">
        <v>861</v>
      </c>
      <c r="AB480" t="str">
        <f t="shared" si="28"/>
        <v>0-1000</v>
      </c>
      <c r="AC480" t="s">
        <v>54</v>
      </c>
      <c r="AD480" t="s">
        <v>60</v>
      </c>
      <c r="AE480">
        <v>1477</v>
      </c>
      <c r="AF480">
        <f t="shared" si="29"/>
        <v>1</v>
      </c>
      <c r="AG480">
        <f t="shared" si="30"/>
        <v>2</v>
      </c>
      <c r="AH480">
        <v>3</v>
      </c>
      <c r="AI480">
        <v>1</v>
      </c>
      <c r="AJ480" t="s">
        <v>55</v>
      </c>
      <c r="AK480" t="str">
        <f t="shared" si="31"/>
        <v>1TA</v>
      </c>
      <c r="AL480">
        <v>6</v>
      </c>
      <c r="AM480">
        <v>1</v>
      </c>
      <c r="AN480" t="s">
        <v>54</v>
      </c>
      <c r="AO480" t="s">
        <v>78</v>
      </c>
      <c r="AP480" t="s">
        <v>58</v>
      </c>
      <c r="AQ480">
        <v>1</v>
      </c>
      <c r="AR480">
        <v>216</v>
      </c>
      <c r="AS480" t="s">
        <v>55</v>
      </c>
      <c r="AT480" t="s">
        <v>60</v>
      </c>
      <c r="AU480">
        <v>0</v>
      </c>
      <c r="AV480">
        <v>50</v>
      </c>
      <c r="AW480">
        <v>0</v>
      </c>
      <c r="AX480">
        <v>0</v>
      </c>
      <c r="AY480">
        <v>0</v>
      </c>
      <c r="AZ480" t="s">
        <v>41</v>
      </c>
      <c r="BA480">
        <v>8</v>
      </c>
      <c r="BB480">
        <v>2009</v>
      </c>
      <c r="BC480" t="s">
        <v>63</v>
      </c>
      <c r="BD480" t="s">
        <v>64</v>
      </c>
      <c r="BE480">
        <v>145000</v>
      </c>
    </row>
    <row r="481" spans="1:57" x14ac:dyDescent="0.3">
      <c r="A481">
        <v>480</v>
      </c>
      <c r="B481">
        <v>30</v>
      </c>
      <c r="C481" t="s">
        <v>222</v>
      </c>
      <c r="D481">
        <v>50</v>
      </c>
      <c r="E481">
        <v>5925</v>
      </c>
      <c r="F481" t="s">
        <v>40</v>
      </c>
      <c r="G481" t="s">
        <v>42</v>
      </c>
      <c r="H481" t="s">
        <v>118</v>
      </c>
      <c r="I481" t="s">
        <v>44</v>
      </c>
      <c r="J481" t="s">
        <v>45</v>
      </c>
      <c r="K481" t="s">
        <v>92</v>
      </c>
      <c r="L481" t="str">
        <f>VLOOKUP($K481,[1]Zipcodes_neighbourhood!$A$2:$C$27,2,FALSE)</f>
        <v>Old Town</v>
      </c>
      <c r="M481">
        <f>VLOOKUP($K481,[1]Zipcodes_neighbourhood!$A$2:$C$27,3,FALSE)</f>
        <v>51351</v>
      </c>
      <c r="N481" t="s">
        <v>47</v>
      </c>
      <c r="O481" t="s">
        <v>48</v>
      </c>
      <c r="P481" t="s">
        <v>68</v>
      </c>
      <c r="Q481">
        <v>4</v>
      </c>
      <c r="R481">
        <v>1937</v>
      </c>
      <c r="S481">
        <v>2000</v>
      </c>
      <c r="T481" t="s">
        <v>99</v>
      </c>
      <c r="U481" t="s">
        <v>51</v>
      </c>
      <c r="V481" t="s">
        <v>141</v>
      </c>
      <c r="W481" t="s">
        <v>55</v>
      </c>
      <c r="X481" t="s">
        <v>77</v>
      </c>
      <c r="Y481" t="s">
        <v>94</v>
      </c>
      <c r="Z481" t="s">
        <v>57</v>
      </c>
      <c r="AA481">
        <v>907</v>
      </c>
      <c r="AB481" t="str">
        <f t="shared" si="28"/>
        <v>0-1000</v>
      </c>
      <c r="AC481" t="s">
        <v>55</v>
      </c>
      <c r="AD481" t="s">
        <v>60</v>
      </c>
      <c r="AE481">
        <v>1131</v>
      </c>
      <c r="AF481">
        <f t="shared" si="29"/>
        <v>0</v>
      </c>
      <c r="AG481">
        <f t="shared" si="30"/>
        <v>1</v>
      </c>
      <c r="AH481">
        <v>2</v>
      </c>
      <c r="AI481">
        <v>1</v>
      </c>
      <c r="AJ481" t="s">
        <v>55</v>
      </c>
      <c r="AK481" t="str">
        <f t="shared" si="31"/>
        <v>1TA</v>
      </c>
      <c r="AL481">
        <v>7</v>
      </c>
      <c r="AM481">
        <v>0</v>
      </c>
      <c r="AN481" t="s">
        <v>41</v>
      </c>
      <c r="AO481" t="s">
        <v>78</v>
      </c>
      <c r="AP481" t="s">
        <v>58</v>
      </c>
      <c r="AQ481">
        <v>2</v>
      </c>
      <c r="AR481">
        <v>672</v>
      </c>
      <c r="AS481" t="s">
        <v>55</v>
      </c>
      <c r="AT481" t="s">
        <v>60</v>
      </c>
      <c r="AU481">
        <v>0</v>
      </c>
      <c r="AV481">
        <v>72</v>
      </c>
      <c r="AW481">
        <v>0</v>
      </c>
      <c r="AX481">
        <v>0</v>
      </c>
      <c r="AY481">
        <v>0</v>
      </c>
      <c r="AZ481" t="s">
        <v>85</v>
      </c>
      <c r="BA481">
        <v>3</v>
      </c>
      <c r="BB481">
        <v>2007</v>
      </c>
      <c r="BC481" t="s">
        <v>63</v>
      </c>
      <c r="BD481" t="s">
        <v>146</v>
      </c>
      <c r="BE481">
        <v>89471</v>
      </c>
    </row>
    <row r="482" spans="1:57" x14ac:dyDescent="0.3">
      <c r="A482">
        <v>887</v>
      </c>
      <c r="B482">
        <v>90</v>
      </c>
      <c r="C482" t="s">
        <v>221</v>
      </c>
      <c r="D482">
        <v>70</v>
      </c>
      <c r="E482">
        <v>8393</v>
      </c>
      <c r="F482" t="s">
        <v>40</v>
      </c>
      <c r="G482" t="s">
        <v>42</v>
      </c>
      <c r="H482" t="s">
        <v>43</v>
      </c>
      <c r="I482" t="s">
        <v>44</v>
      </c>
      <c r="J482" t="s">
        <v>73</v>
      </c>
      <c r="K482" t="s">
        <v>107</v>
      </c>
      <c r="L482" t="str">
        <f>VLOOKUP($K482,[1]Zipcodes_neighbourhood!$A$2:$C$27,2,FALSE)</f>
        <v>NorthAmes</v>
      </c>
      <c r="M482">
        <f>VLOOKUP($K482,[1]Zipcodes_neighbourhood!$A$2:$C$27,3,FALSE)</f>
        <v>50010</v>
      </c>
      <c r="N482" t="s">
        <v>47</v>
      </c>
      <c r="O482" t="s">
        <v>111</v>
      </c>
      <c r="P482" t="s">
        <v>68</v>
      </c>
      <c r="Q482">
        <v>5</v>
      </c>
      <c r="R482">
        <v>1959</v>
      </c>
      <c r="S482">
        <v>2005</v>
      </c>
      <c r="T482" t="s">
        <v>50</v>
      </c>
      <c r="U482" t="s">
        <v>51</v>
      </c>
      <c r="V482" t="s">
        <v>69</v>
      </c>
      <c r="W482" t="s">
        <v>55</v>
      </c>
      <c r="X482" t="s">
        <v>70</v>
      </c>
      <c r="Y482" t="s">
        <v>55</v>
      </c>
      <c r="Z482" t="s">
        <v>57</v>
      </c>
      <c r="AA482">
        <v>1626</v>
      </c>
      <c r="AB482" t="str">
        <f t="shared" si="28"/>
        <v>1001-2000</v>
      </c>
      <c r="AC482" t="s">
        <v>59</v>
      </c>
      <c r="AD482" t="s">
        <v>60</v>
      </c>
      <c r="AE482">
        <v>1712</v>
      </c>
      <c r="AF482">
        <f t="shared" si="29"/>
        <v>1</v>
      </c>
      <c r="AG482">
        <f t="shared" si="30"/>
        <v>2</v>
      </c>
      <c r="AH482">
        <v>4</v>
      </c>
      <c r="AI482">
        <v>2</v>
      </c>
      <c r="AJ482" t="s">
        <v>55</v>
      </c>
      <c r="AK482" t="str">
        <f t="shared" si="31"/>
        <v>2TA</v>
      </c>
      <c r="AL482">
        <v>8</v>
      </c>
      <c r="AM482">
        <v>0</v>
      </c>
      <c r="AN482" t="s">
        <v>41</v>
      </c>
      <c r="AO482" t="s">
        <v>61</v>
      </c>
      <c r="AP482" t="s">
        <v>102</v>
      </c>
      <c r="AQ482">
        <v>2</v>
      </c>
      <c r="AR482">
        <v>588</v>
      </c>
      <c r="AS482" t="s">
        <v>55</v>
      </c>
      <c r="AT482" t="s">
        <v>60</v>
      </c>
      <c r="AU482">
        <v>272</v>
      </c>
      <c r="AV482">
        <v>54</v>
      </c>
      <c r="AW482">
        <v>0</v>
      </c>
      <c r="AX482">
        <v>0</v>
      </c>
      <c r="AY482">
        <v>0</v>
      </c>
      <c r="AZ482" t="s">
        <v>41</v>
      </c>
      <c r="BA482">
        <v>6</v>
      </c>
      <c r="BB482">
        <v>2006</v>
      </c>
      <c r="BC482" t="s">
        <v>63</v>
      </c>
      <c r="BD482" t="s">
        <v>154</v>
      </c>
      <c r="BE482">
        <v>145000</v>
      </c>
    </row>
    <row r="483" spans="1:57" x14ac:dyDescent="0.3">
      <c r="A483">
        <v>1048</v>
      </c>
      <c r="B483">
        <v>20</v>
      </c>
      <c r="C483" t="s">
        <v>221</v>
      </c>
      <c r="D483">
        <v>57</v>
      </c>
      <c r="E483">
        <v>9245</v>
      </c>
      <c r="F483" t="s">
        <v>40</v>
      </c>
      <c r="G483" t="s">
        <v>105</v>
      </c>
      <c r="H483" t="s">
        <v>43</v>
      </c>
      <c r="I483" t="s">
        <v>44</v>
      </c>
      <c r="J483" t="s">
        <v>45</v>
      </c>
      <c r="K483" t="s">
        <v>46</v>
      </c>
      <c r="L483" t="str">
        <f>VLOOKUP($K483,[1]Zipcodes_neighbourhood!$A$2:$C$27,2,FALSE)</f>
        <v>College creek</v>
      </c>
      <c r="M483">
        <f>VLOOKUP($K483,[1]Zipcodes_neighbourhood!$A$2:$C$27,3,FALSE)</f>
        <v>50014</v>
      </c>
      <c r="N483" t="s">
        <v>47</v>
      </c>
      <c r="O483" t="s">
        <v>48</v>
      </c>
      <c r="P483" t="s">
        <v>68</v>
      </c>
      <c r="Q483">
        <v>5</v>
      </c>
      <c r="R483">
        <v>1994</v>
      </c>
      <c r="S483">
        <v>1995</v>
      </c>
      <c r="T483" t="s">
        <v>50</v>
      </c>
      <c r="U483" t="s">
        <v>51</v>
      </c>
      <c r="V483" t="s">
        <v>52</v>
      </c>
      <c r="W483" t="s">
        <v>55</v>
      </c>
      <c r="X483" t="s">
        <v>56</v>
      </c>
      <c r="Y483" t="s">
        <v>54</v>
      </c>
      <c r="Z483" t="s">
        <v>57</v>
      </c>
      <c r="AA483">
        <v>990</v>
      </c>
      <c r="AB483" t="str">
        <f t="shared" si="28"/>
        <v>0-1000</v>
      </c>
      <c r="AC483" t="s">
        <v>59</v>
      </c>
      <c r="AD483" t="s">
        <v>60</v>
      </c>
      <c r="AE483">
        <v>990</v>
      </c>
      <c r="AF483">
        <f t="shared" si="29"/>
        <v>1</v>
      </c>
      <c r="AG483">
        <f t="shared" si="30"/>
        <v>2</v>
      </c>
      <c r="AH483">
        <v>3</v>
      </c>
      <c r="AI483">
        <v>1</v>
      </c>
      <c r="AJ483" t="s">
        <v>55</v>
      </c>
      <c r="AK483" t="str">
        <f t="shared" si="31"/>
        <v>1TA</v>
      </c>
      <c r="AL483">
        <v>5</v>
      </c>
      <c r="AM483">
        <v>0</v>
      </c>
      <c r="AN483" t="s">
        <v>41</v>
      </c>
      <c r="AO483" t="s">
        <v>78</v>
      </c>
      <c r="AP483" t="s">
        <v>58</v>
      </c>
      <c r="AQ483">
        <v>2</v>
      </c>
      <c r="AR483">
        <v>672</v>
      </c>
      <c r="AS483" t="s">
        <v>55</v>
      </c>
      <c r="AT483" t="s">
        <v>60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41</v>
      </c>
      <c r="BA483">
        <v>2</v>
      </c>
      <c r="BB483">
        <v>2008</v>
      </c>
      <c r="BC483" t="s">
        <v>63</v>
      </c>
      <c r="BD483" t="s">
        <v>64</v>
      </c>
      <c r="BE483">
        <v>145000</v>
      </c>
    </row>
    <row r="484" spans="1:57" x14ac:dyDescent="0.3">
      <c r="A484">
        <v>483</v>
      </c>
      <c r="B484">
        <v>70</v>
      </c>
      <c r="C484" t="s">
        <v>222</v>
      </c>
      <c r="D484">
        <v>50</v>
      </c>
      <c r="E484">
        <v>2500</v>
      </c>
      <c r="F484" t="s">
        <v>40</v>
      </c>
      <c r="G484" t="s">
        <v>42</v>
      </c>
      <c r="H484" t="s">
        <v>43</v>
      </c>
      <c r="I484" t="s">
        <v>44</v>
      </c>
      <c r="J484" t="s">
        <v>73</v>
      </c>
      <c r="K484" t="s">
        <v>92</v>
      </c>
      <c r="L484" t="str">
        <f>VLOOKUP($K484,[1]Zipcodes_neighbourhood!$A$2:$C$27,2,FALSE)</f>
        <v>Old Town</v>
      </c>
      <c r="M484">
        <f>VLOOKUP($K484,[1]Zipcodes_neighbourhood!$A$2:$C$27,3,FALSE)</f>
        <v>51351</v>
      </c>
      <c r="N484" t="s">
        <v>47</v>
      </c>
      <c r="O484" t="s">
        <v>48</v>
      </c>
      <c r="P484" t="s">
        <v>49</v>
      </c>
      <c r="Q484">
        <v>7</v>
      </c>
      <c r="R484">
        <v>1915</v>
      </c>
      <c r="S484">
        <v>2005</v>
      </c>
      <c r="T484" t="s">
        <v>50</v>
      </c>
      <c r="U484" t="s">
        <v>51</v>
      </c>
      <c r="V484" t="s">
        <v>141</v>
      </c>
      <c r="W484" t="s">
        <v>54</v>
      </c>
      <c r="X484" t="s">
        <v>56</v>
      </c>
      <c r="Y484" t="s">
        <v>55</v>
      </c>
      <c r="Z484" t="s">
        <v>57</v>
      </c>
      <c r="AA484">
        <v>910</v>
      </c>
      <c r="AB484" t="str">
        <f t="shared" si="28"/>
        <v>0-1000</v>
      </c>
      <c r="AC484" t="s">
        <v>59</v>
      </c>
      <c r="AD484" t="s">
        <v>60</v>
      </c>
      <c r="AE484">
        <v>1826</v>
      </c>
      <c r="AF484">
        <f t="shared" si="29"/>
        <v>1</v>
      </c>
      <c r="AG484">
        <f t="shared" si="30"/>
        <v>1.3</v>
      </c>
      <c r="AH484">
        <v>4</v>
      </c>
      <c r="AI484">
        <v>1</v>
      </c>
      <c r="AJ484" t="s">
        <v>59</v>
      </c>
      <c r="AK484" t="str">
        <f t="shared" si="31"/>
        <v>1Ex</v>
      </c>
      <c r="AL484">
        <v>7</v>
      </c>
      <c r="AM484">
        <v>1</v>
      </c>
      <c r="AN484" t="s">
        <v>54</v>
      </c>
      <c r="AO484" t="s">
        <v>61</v>
      </c>
      <c r="AP484" t="s">
        <v>58</v>
      </c>
      <c r="AQ484">
        <v>1</v>
      </c>
      <c r="AR484">
        <v>164</v>
      </c>
      <c r="AS484" t="s">
        <v>94</v>
      </c>
      <c r="AT484" t="s">
        <v>60</v>
      </c>
      <c r="AU484">
        <v>0</v>
      </c>
      <c r="AV484">
        <v>0</v>
      </c>
      <c r="AW484">
        <v>0</v>
      </c>
      <c r="AX484">
        <v>0</v>
      </c>
      <c r="AY484">
        <v>0</v>
      </c>
      <c r="AZ484" t="s">
        <v>41</v>
      </c>
      <c r="BA484">
        <v>6</v>
      </c>
      <c r="BB484">
        <v>2009</v>
      </c>
      <c r="BC484" t="s">
        <v>63</v>
      </c>
      <c r="BD484" t="s">
        <v>64</v>
      </c>
      <c r="BE484">
        <v>155000</v>
      </c>
    </row>
    <row r="485" spans="1:57" x14ac:dyDescent="0.3">
      <c r="A485">
        <v>484</v>
      </c>
      <c r="B485">
        <v>120</v>
      </c>
      <c r="C485" t="s">
        <v>222</v>
      </c>
      <c r="D485">
        <v>32</v>
      </c>
      <c r="E485">
        <v>4500</v>
      </c>
      <c r="F485" t="s">
        <v>40</v>
      </c>
      <c r="G485" t="s">
        <v>42</v>
      </c>
      <c r="H485" t="s">
        <v>43</v>
      </c>
      <c r="I485" t="s">
        <v>44</v>
      </c>
      <c r="J485" t="s">
        <v>65</v>
      </c>
      <c r="K485" t="s">
        <v>82</v>
      </c>
      <c r="L485" t="str">
        <f>VLOOKUP($K485,[1]Zipcodes_neighbourhood!$A$2:$C$27,2,FALSE)</f>
        <v>Mitchell</v>
      </c>
      <c r="M485">
        <f>VLOOKUP($K485,[1]Zipcodes_neighbourhood!$A$2:$C$27,3,FALSE)</f>
        <v>50461</v>
      </c>
      <c r="N485" t="s">
        <v>47</v>
      </c>
      <c r="O485" t="s">
        <v>136</v>
      </c>
      <c r="P485" t="s">
        <v>68</v>
      </c>
      <c r="Q485">
        <v>6</v>
      </c>
      <c r="R485">
        <v>1998</v>
      </c>
      <c r="S485">
        <v>1998</v>
      </c>
      <c r="T485" t="s">
        <v>99</v>
      </c>
      <c r="U485" t="s">
        <v>51</v>
      </c>
      <c r="V485" t="s">
        <v>52</v>
      </c>
      <c r="W485" t="s">
        <v>55</v>
      </c>
      <c r="X485" t="s">
        <v>56</v>
      </c>
      <c r="Y485" t="s">
        <v>59</v>
      </c>
      <c r="Z485" t="s">
        <v>57</v>
      </c>
      <c r="AA485">
        <v>1216</v>
      </c>
      <c r="AB485" t="str">
        <f t="shared" si="28"/>
        <v>1001-2000</v>
      </c>
      <c r="AC485" t="s">
        <v>59</v>
      </c>
      <c r="AD485" t="s">
        <v>60</v>
      </c>
      <c r="AE485">
        <v>1216</v>
      </c>
      <c r="AF485">
        <f t="shared" si="29"/>
        <v>1</v>
      </c>
      <c r="AG485">
        <f t="shared" si="30"/>
        <v>2</v>
      </c>
      <c r="AH485">
        <v>2</v>
      </c>
      <c r="AI485">
        <v>1</v>
      </c>
      <c r="AJ485" t="s">
        <v>55</v>
      </c>
      <c r="AK485" t="str">
        <f t="shared" si="31"/>
        <v>1TA</v>
      </c>
      <c r="AL485">
        <v>5</v>
      </c>
      <c r="AM485">
        <v>0</v>
      </c>
      <c r="AN485" t="s">
        <v>41</v>
      </c>
      <c r="AO485" t="s">
        <v>61</v>
      </c>
      <c r="AP485" t="s">
        <v>58</v>
      </c>
      <c r="AQ485">
        <v>2</v>
      </c>
      <c r="AR485">
        <v>402</v>
      </c>
      <c r="AS485" t="s">
        <v>55</v>
      </c>
      <c r="AT485" t="s">
        <v>60</v>
      </c>
      <c r="AU485">
        <v>0</v>
      </c>
      <c r="AV485">
        <v>125</v>
      </c>
      <c r="AW485">
        <v>0</v>
      </c>
      <c r="AX485">
        <v>0</v>
      </c>
      <c r="AY485">
        <v>0</v>
      </c>
      <c r="AZ485" t="s">
        <v>41</v>
      </c>
      <c r="BA485">
        <v>5</v>
      </c>
      <c r="BB485">
        <v>2006</v>
      </c>
      <c r="BC485" t="s">
        <v>63</v>
      </c>
      <c r="BD485" t="s">
        <v>64</v>
      </c>
      <c r="BE485">
        <v>164000</v>
      </c>
    </row>
    <row r="486" spans="1:57" x14ac:dyDescent="0.3">
      <c r="A486">
        <v>1081</v>
      </c>
      <c r="B486">
        <v>20</v>
      </c>
      <c r="C486" t="s">
        <v>221</v>
      </c>
      <c r="D486">
        <v>80</v>
      </c>
      <c r="E486">
        <v>11040</v>
      </c>
      <c r="F486" t="s">
        <v>40</v>
      </c>
      <c r="G486" t="s">
        <v>42</v>
      </c>
      <c r="H486" t="s">
        <v>43</v>
      </c>
      <c r="I486" t="s">
        <v>44</v>
      </c>
      <c r="J486" t="s">
        <v>45</v>
      </c>
      <c r="K486" t="s">
        <v>89</v>
      </c>
      <c r="L486" t="str">
        <f>VLOOKUP($K486,[1]Zipcodes_neighbourhood!$A$2:$C$27,2,FALSE)</f>
        <v>Northwest Ames</v>
      </c>
      <c r="M486">
        <f>VLOOKUP($K486,[1]Zipcodes_neighbourhood!$A$2:$C$27,3,FALSE)</f>
        <v>50010</v>
      </c>
      <c r="N486" t="s">
        <v>47</v>
      </c>
      <c r="O486" t="s">
        <v>48</v>
      </c>
      <c r="P486" t="s">
        <v>68</v>
      </c>
      <c r="Q486">
        <v>6</v>
      </c>
      <c r="R486">
        <v>1971</v>
      </c>
      <c r="S486">
        <v>2004</v>
      </c>
      <c r="T486" t="s">
        <v>50</v>
      </c>
      <c r="U486" t="s">
        <v>51</v>
      </c>
      <c r="V486" t="s">
        <v>52</v>
      </c>
      <c r="W486" t="s">
        <v>54</v>
      </c>
      <c r="X486" t="s">
        <v>70</v>
      </c>
      <c r="Y486" t="s">
        <v>55</v>
      </c>
      <c r="Z486" t="s">
        <v>57</v>
      </c>
      <c r="AA486">
        <v>1258</v>
      </c>
      <c r="AB486" t="str">
        <f t="shared" si="28"/>
        <v>1001-2000</v>
      </c>
      <c r="AC486" t="s">
        <v>59</v>
      </c>
      <c r="AD486" t="s">
        <v>60</v>
      </c>
      <c r="AE486">
        <v>1258</v>
      </c>
      <c r="AF486">
        <f t="shared" si="29"/>
        <v>1</v>
      </c>
      <c r="AG486">
        <f t="shared" si="30"/>
        <v>1</v>
      </c>
      <c r="AH486">
        <v>3</v>
      </c>
      <c r="AI486">
        <v>1</v>
      </c>
      <c r="AJ486" t="s">
        <v>54</v>
      </c>
      <c r="AK486" t="str">
        <f t="shared" si="31"/>
        <v>1Gd</v>
      </c>
      <c r="AL486">
        <v>5</v>
      </c>
      <c r="AM486">
        <v>0</v>
      </c>
      <c r="AN486" t="s">
        <v>41</v>
      </c>
      <c r="AO486" t="s">
        <v>61</v>
      </c>
      <c r="AP486" t="s">
        <v>62</v>
      </c>
      <c r="AQ486">
        <v>2</v>
      </c>
      <c r="AR486">
        <v>528</v>
      </c>
      <c r="AS486" t="s">
        <v>55</v>
      </c>
      <c r="AT486" t="s">
        <v>60</v>
      </c>
      <c r="AU486">
        <v>55</v>
      </c>
      <c r="AV486">
        <v>0</v>
      </c>
      <c r="AW486">
        <v>0</v>
      </c>
      <c r="AX486">
        <v>0</v>
      </c>
      <c r="AY486">
        <v>216</v>
      </c>
      <c r="AZ486" t="s">
        <v>41</v>
      </c>
      <c r="BA486">
        <v>10</v>
      </c>
      <c r="BB486">
        <v>2008</v>
      </c>
      <c r="BC486" t="s">
        <v>116</v>
      </c>
      <c r="BD486" t="s">
        <v>79</v>
      </c>
      <c r="BE486">
        <v>145000</v>
      </c>
    </row>
    <row r="487" spans="1:57" x14ac:dyDescent="0.3">
      <c r="A487">
        <v>1214</v>
      </c>
      <c r="B487">
        <v>80</v>
      </c>
      <c r="C487" t="s">
        <v>221</v>
      </c>
      <c r="D487" t="s">
        <v>41</v>
      </c>
      <c r="E487">
        <v>10246</v>
      </c>
      <c r="F487" t="s">
        <v>40</v>
      </c>
      <c r="G487" t="s">
        <v>71</v>
      </c>
      <c r="H487" t="s">
        <v>43</v>
      </c>
      <c r="I487" t="s">
        <v>44</v>
      </c>
      <c r="J487" t="s">
        <v>110</v>
      </c>
      <c r="K487" t="s">
        <v>98</v>
      </c>
      <c r="L487" t="str">
        <f>VLOOKUP($K487,[1]Zipcodes_neighbourhood!$A$2:$C$27,2,FALSE)</f>
        <v>Sawyer</v>
      </c>
      <c r="M487">
        <f>VLOOKUP($K487,[1]Zipcodes_neighbourhood!$A$2:$C$27,3,FALSE)</f>
        <v>52627</v>
      </c>
      <c r="N487" t="s">
        <v>47</v>
      </c>
      <c r="O487" t="s">
        <v>48</v>
      </c>
      <c r="P487" t="s">
        <v>135</v>
      </c>
      <c r="Q487">
        <v>4</v>
      </c>
      <c r="R487">
        <v>1965</v>
      </c>
      <c r="S487">
        <v>2001</v>
      </c>
      <c r="T487" t="s">
        <v>50</v>
      </c>
      <c r="U487" t="s">
        <v>51</v>
      </c>
      <c r="V487" t="s">
        <v>52</v>
      </c>
      <c r="W487" t="s">
        <v>55</v>
      </c>
      <c r="X487" t="s">
        <v>70</v>
      </c>
      <c r="Y487" t="s">
        <v>55</v>
      </c>
      <c r="Z487" t="s">
        <v>81</v>
      </c>
      <c r="AA487">
        <v>648</v>
      </c>
      <c r="AB487" t="str">
        <f t="shared" si="28"/>
        <v>0-1000</v>
      </c>
      <c r="AC487" t="s">
        <v>59</v>
      </c>
      <c r="AD487" t="s">
        <v>60</v>
      </c>
      <c r="AE487">
        <v>960</v>
      </c>
      <c r="AF487">
        <f t="shared" si="29"/>
        <v>0</v>
      </c>
      <c r="AG487">
        <f t="shared" si="30"/>
        <v>1</v>
      </c>
      <c r="AH487">
        <v>0</v>
      </c>
      <c r="AI487">
        <v>1</v>
      </c>
      <c r="AJ487" t="s">
        <v>55</v>
      </c>
      <c r="AK487" t="str">
        <f t="shared" si="31"/>
        <v>1TA</v>
      </c>
      <c r="AL487">
        <v>3</v>
      </c>
      <c r="AM487">
        <v>0</v>
      </c>
      <c r="AN487" t="s">
        <v>41</v>
      </c>
      <c r="AO487" t="s">
        <v>61</v>
      </c>
      <c r="AP487" t="s">
        <v>58</v>
      </c>
      <c r="AQ487">
        <v>1</v>
      </c>
      <c r="AR487">
        <v>364</v>
      </c>
      <c r="AS487" t="s">
        <v>55</v>
      </c>
      <c r="AT487" t="s">
        <v>60</v>
      </c>
      <c r="AU487">
        <v>88</v>
      </c>
      <c r="AV487">
        <v>0</v>
      </c>
      <c r="AW487">
        <v>0</v>
      </c>
      <c r="AX487">
        <v>0</v>
      </c>
      <c r="AY487">
        <v>0</v>
      </c>
      <c r="AZ487" t="s">
        <v>41</v>
      </c>
      <c r="BA487">
        <v>5</v>
      </c>
      <c r="BB487">
        <v>2006</v>
      </c>
      <c r="BC487" t="s">
        <v>63</v>
      </c>
      <c r="BD487" t="s">
        <v>64</v>
      </c>
      <c r="BE487">
        <v>145000</v>
      </c>
    </row>
    <row r="488" spans="1:57" x14ac:dyDescent="0.3">
      <c r="A488">
        <v>1226</v>
      </c>
      <c r="B488">
        <v>80</v>
      </c>
      <c r="C488" t="s">
        <v>221</v>
      </c>
      <c r="D488">
        <v>65</v>
      </c>
      <c r="E488">
        <v>10482</v>
      </c>
      <c r="F488" t="s">
        <v>40</v>
      </c>
      <c r="G488" t="s">
        <v>42</v>
      </c>
      <c r="H488" t="s">
        <v>43</v>
      </c>
      <c r="I488" t="s">
        <v>44</v>
      </c>
      <c r="J488" t="s">
        <v>45</v>
      </c>
      <c r="K488" t="s">
        <v>107</v>
      </c>
      <c r="L488" t="str">
        <f>VLOOKUP($K488,[1]Zipcodes_neighbourhood!$A$2:$C$27,2,FALSE)</f>
        <v>NorthAmes</v>
      </c>
      <c r="M488">
        <f>VLOOKUP($K488,[1]Zipcodes_neighbourhood!$A$2:$C$27,3,FALSE)</f>
        <v>50010</v>
      </c>
      <c r="N488" t="s">
        <v>47</v>
      </c>
      <c r="O488" t="s">
        <v>48</v>
      </c>
      <c r="P488" t="s">
        <v>135</v>
      </c>
      <c r="Q488">
        <v>6</v>
      </c>
      <c r="R488">
        <v>1958</v>
      </c>
      <c r="S488">
        <v>1958</v>
      </c>
      <c r="T488" t="s">
        <v>99</v>
      </c>
      <c r="U488" t="s">
        <v>51</v>
      </c>
      <c r="V488" t="s">
        <v>52</v>
      </c>
      <c r="W488" t="s">
        <v>55</v>
      </c>
      <c r="X488" t="s">
        <v>70</v>
      </c>
      <c r="Y488" t="s">
        <v>55</v>
      </c>
      <c r="Z488" t="s">
        <v>81</v>
      </c>
      <c r="AA488">
        <v>588</v>
      </c>
      <c r="AB488" t="str">
        <f t="shared" si="28"/>
        <v>0-1000</v>
      </c>
      <c r="AC488" t="s">
        <v>59</v>
      </c>
      <c r="AD488" t="s">
        <v>60</v>
      </c>
      <c r="AE488">
        <v>1138</v>
      </c>
      <c r="AF488">
        <f t="shared" si="29"/>
        <v>1</v>
      </c>
      <c r="AG488">
        <f t="shared" si="30"/>
        <v>1.3</v>
      </c>
      <c r="AH488">
        <v>3</v>
      </c>
      <c r="AI488">
        <v>1</v>
      </c>
      <c r="AJ488" t="s">
        <v>55</v>
      </c>
      <c r="AK488" t="str">
        <f t="shared" si="31"/>
        <v>1TA</v>
      </c>
      <c r="AL488">
        <v>6</v>
      </c>
      <c r="AM488">
        <v>0</v>
      </c>
      <c r="AN488" t="s">
        <v>41</v>
      </c>
      <c r="AO488" t="s">
        <v>61</v>
      </c>
      <c r="AP488" t="s">
        <v>62</v>
      </c>
      <c r="AQ488">
        <v>1</v>
      </c>
      <c r="AR488">
        <v>264</v>
      </c>
      <c r="AS488" t="s">
        <v>55</v>
      </c>
      <c r="AT488" t="s">
        <v>60</v>
      </c>
      <c r="AU488">
        <v>224</v>
      </c>
      <c r="AV488">
        <v>0</v>
      </c>
      <c r="AW488">
        <v>0</v>
      </c>
      <c r="AX488">
        <v>0</v>
      </c>
      <c r="AY488">
        <v>0</v>
      </c>
      <c r="AZ488" t="s">
        <v>153</v>
      </c>
      <c r="BA488">
        <v>6</v>
      </c>
      <c r="BB488">
        <v>2007</v>
      </c>
      <c r="BC488" t="s">
        <v>63</v>
      </c>
      <c r="BD488" t="s">
        <v>64</v>
      </c>
      <c r="BE488">
        <v>145000</v>
      </c>
    </row>
    <row r="489" spans="1:57" x14ac:dyDescent="0.3">
      <c r="A489">
        <v>328</v>
      </c>
      <c r="B489">
        <v>20</v>
      </c>
      <c r="C489" t="s">
        <v>221</v>
      </c>
      <c r="D489">
        <v>80</v>
      </c>
      <c r="E489">
        <v>11600</v>
      </c>
      <c r="F489" t="s">
        <v>40</v>
      </c>
      <c r="G489" t="s">
        <v>42</v>
      </c>
      <c r="H489" t="s">
        <v>43</v>
      </c>
      <c r="I489" t="s">
        <v>44</v>
      </c>
      <c r="J489" t="s">
        <v>45</v>
      </c>
      <c r="K489" t="s">
        <v>107</v>
      </c>
      <c r="L489" t="str">
        <f>VLOOKUP($K489,[1]Zipcodes_neighbourhood!$A$2:$C$27,2,FALSE)</f>
        <v>NorthAmes</v>
      </c>
      <c r="M489">
        <f>VLOOKUP($K489,[1]Zipcodes_neighbourhood!$A$2:$C$27,3,FALSE)</f>
        <v>50010</v>
      </c>
      <c r="N489" t="s">
        <v>47</v>
      </c>
      <c r="O489" t="s">
        <v>48</v>
      </c>
      <c r="P489" t="s">
        <v>68</v>
      </c>
      <c r="Q489">
        <v>6</v>
      </c>
      <c r="R489">
        <v>1960</v>
      </c>
      <c r="S489">
        <v>1960</v>
      </c>
      <c r="T489" t="s">
        <v>99</v>
      </c>
      <c r="U489" t="s">
        <v>51</v>
      </c>
      <c r="V489" t="s">
        <v>75</v>
      </c>
      <c r="W489" t="s">
        <v>55</v>
      </c>
      <c r="X489" t="s">
        <v>70</v>
      </c>
      <c r="Y489" t="s">
        <v>55</v>
      </c>
      <c r="Z489" t="s">
        <v>57</v>
      </c>
      <c r="AA489">
        <v>1383</v>
      </c>
      <c r="AB489" t="str">
        <f t="shared" si="28"/>
        <v>1001-2000</v>
      </c>
      <c r="AC489" t="s">
        <v>55</v>
      </c>
      <c r="AD489" t="s">
        <v>60</v>
      </c>
      <c r="AE489">
        <v>1383</v>
      </c>
      <c r="AF489">
        <f t="shared" si="29"/>
        <v>0</v>
      </c>
      <c r="AG489">
        <f t="shared" si="30"/>
        <v>2</v>
      </c>
      <c r="AH489">
        <v>3</v>
      </c>
      <c r="AI489">
        <v>1</v>
      </c>
      <c r="AJ489" t="s">
        <v>55</v>
      </c>
      <c r="AK489" t="str">
        <f t="shared" si="31"/>
        <v>1TA</v>
      </c>
      <c r="AL489">
        <v>7</v>
      </c>
      <c r="AM489">
        <v>0</v>
      </c>
      <c r="AN489" t="s">
        <v>41</v>
      </c>
      <c r="AO489" t="s">
        <v>61</v>
      </c>
      <c r="AP489" t="s">
        <v>62</v>
      </c>
      <c r="AQ489">
        <v>1</v>
      </c>
      <c r="AR489">
        <v>292</v>
      </c>
      <c r="AS489" t="s">
        <v>55</v>
      </c>
      <c r="AT489" t="s">
        <v>60</v>
      </c>
      <c r="AU489">
        <v>0</v>
      </c>
      <c r="AV489">
        <v>45</v>
      </c>
      <c r="AW489">
        <v>0</v>
      </c>
      <c r="AX489">
        <v>0</v>
      </c>
      <c r="AY489">
        <v>0</v>
      </c>
      <c r="AZ489" t="s">
        <v>41</v>
      </c>
      <c r="BA489">
        <v>4</v>
      </c>
      <c r="BB489">
        <v>2006</v>
      </c>
      <c r="BC489" t="s">
        <v>63</v>
      </c>
      <c r="BD489" t="s">
        <v>64</v>
      </c>
      <c r="BE489">
        <v>145250</v>
      </c>
    </row>
    <row r="490" spans="1:57" x14ac:dyDescent="0.3">
      <c r="A490">
        <v>657</v>
      </c>
      <c r="B490">
        <v>20</v>
      </c>
      <c r="C490" t="s">
        <v>221</v>
      </c>
      <c r="D490">
        <v>72</v>
      </c>
      <c r="E490">
        <v>10007</v>
      </c>
      <c r="F490" t="s">
        <v>40</v>
      </c>
      <c r="G490" t="s">
        <v>71</v>
      </c>
      <c r="H490" t="s">
        <v>43</v>
      </c>
      <c r="I490" t="s">
        <v>44</v>
      </c>
      <c r="J490" t="s">
        <v>45</v>
      </c>
      <c r="K490" t="s">
        <v>107</v>
      </c>
      <c r="L490" t="str">
        <f>VLOOKUP($K490,[1]Zipcodes_neighbourhood!$A$2:$C$27,2,FALSE)</f>
        <v>NorthAmes</v>
      </c>
      <c r="M490">
        <f>VLOOKUP($K490,[1]Zipcodes_neighbourhood!$A$2:$C$27,3,FALSE)</f>
        <v>50010</v>
      </c>
      <c r="N490" t="s">
        <v>47</v>
      </c>
      <c r="O490" t="s">
        <v>48</v>
      </c>
      <c r="P490" t="s">
        <v>68</v>
      </c>
      <c r="Q490">
        <v>5</v>
      </c>
      <c r="R490">
        <v>1959</v>
      </c>
      <c r="S490">
        <v>2006</v>
      </c>
      <c r="T490" t="s">
        <v>50</v>
      </c>
      <c r="U490" t="s">
        <v>51</v>
      </c>
      <c r="V490" t="s">
        <v>91</v>
      </c>
      <c r="W490" t="s">
        <v>54</v>
      </c>
      <c r="X490" t="s">
        <v>70</v>
      </c>
      <c r="Y490" t="s">
        <v>55</v>
      </c>
      <c r="Z490" t="s">
        <v>57</v>
      </c>
      <c r="AA490">
        <v>1053</v>
      </c>
      <c r="AB490" t="str">
        <f t="shared" si="28"/>
        <v>1001-2000</v>
      </c>
      <c r="AC490" t="s">
        <v>59</v>
      </c>
      <c r="AD490" t="s">
        <v>60</v>
      </c>
      <c r="AE490">
        <v>1053</v>
      </c>
      <c r="AF490">
        <f t="shared" si="29"/>
        <v>0</v>
      </c>
      <c r="AG490">
        <f t="shared" si="30"/>
        <v>2</v>
      </c>
      <c r="AH490">
        <v>3</v>
      </c>
      <c r="AI490">
        <v>1</v>
      </c>
      <c r="AJ490" t="s">
        <v>54</v>
      </c>
      <c r="AK490" t="str">
        <f t="shared" si="31"/>
        <v>1Gd</v>
      </c>
      <c r="AL490">
        <v>5</v>
      </c>
      <c r="AM490">
        <v>0</v>
      </c>
      <c r="AN490" t="s">
        <v>41</v>
      </c>
      <c r="AO490" t="s">
        <v>61</v>
      </c>
      <c r="AP490" t="s">
        <v>62</v>
      </c>
      <c r="AQ490">
        <v>1</v>
      </c>
      <c r="AR490">
        <v>312</v>
      </c>
      <c r="AS490" t="s">
        <v>55</v>
      </c>
      <c r="AT490" t="s">
        <v>60</v>
      </c>
      <c r="AU490">
        <v>0</v>
      </c>
      <c r="AV490">
        <v>0</v>
      </c>
      <c r="AW490">
        <v>0</v>
      </c>
      <c r="AX490">
        <v>0</v>
      </c>
      <c r="AY490">
        <v>0</v>
      </c>
      <c r="AZ490" t="s">
        <v>85</v>
      </c>
      <c r="BA490">
        <v>8</v>
      </c>
      <c r="BB490">
        <v>2008</v>
      </c>
      <c r="BC490" t="s">
        <v>63</v>
      </c>
      <c r="BD490" t="s">
        <v>64</v>
      </c>
      <c r="BE490">
        <v>145500</v>
      </c>
    </row>
    <row r="491" spans="1:57" x14ac:dyDescent="0.3">
      <c r="A491">
        <v>490</v>
      </c>
      <c r="B491">
        <v>180</v>
      </c>
      <c r="C491" t="s">
        <v>222</v>
      </c>
      <c r="D491">
        <v>21</v>
      </c>
      <c r="E491">
        <v>1526</v>
      </c>
      <c r="F491" t="s">
        <v>40</v>
      </c>
      <c r="G491" t="s">
        <v>42</v>
      </c>
      <c r="H491" t="s">
        <v>43</v>
      </c>
      <c r="I491" t="s">
        <v>44</v>
      </c>
      <c r="J491" t="s">
        <v>45</v>
      </c>
      <c r="K491" t="s">
        <v>121</v>
      </c>
      <c r="L491" t="str">
        <f>VLOOKUP($K491,[1]Zipcodes_neighbourhood!$A$2:$C$27,2,FALSE)</f>
        <v>Meadow village</v>
      </c>
      <c r="M491">
        <f>VLOOKUP($K491,[1]Zipcodes_neighbourhood!$A$2:$C$27,3,FALSE)</f>
        <v>50125</v>
      </c>
      <c r="N491" t="s">
        <v>47</v>
      </c>
      <c r="O491" t="s">
        <v>136</v>
      </c>
      <c r="P491" t="s">
        <v>131</v>
      </c>
      <c r="Q491">
        <v>4</v>
      </c>
      <c r="R491">
        <v>1970</v>
      </c>
      <c r="S491">
        <v>2002</v>
      </c>
      <c r="T491" t="s">
        <v>50</v>
      </c>
      <c r="U491" t="s">
        <v>51</v>
      </c>
      <c r="V491" t="s">
        <v>123</v>
      </c>
      <c r="W491" t="s">
        <v>55</v>
      </c>
      <c r="X491" t="s">
        <v>70</v>
      </c>
      <c r="Y491" t="s">
        <v>54</v>
      </c>
      <c r="Z491" t="s">
        <v>81</v>
      </c>
      <c r="AA491">
        <v>630</v>
      </c>
      <c r="AB491" t="str">
        <f t="shared" si="28"/>
        <v>0-1000</v>
      </c>
      <c r="AC491" t="s">
        <v>55</v>
      </c>
      <c r="AD491" t="s">
        <v>60</v>
      </c>
      <c r="AE491">
        <v>630</v>
      </c>
      <c r="AF491">
        <f t="shared" si="29"/>
        <v>1</v>
      </c>
      <c r="AG491">
        <f t="shared" si="30"/>
        <v>1</v>
      </c>
      <c r="AH491">
        <v>1</v>
      </c>
      <c r="AI491">
        <v>1</v>
      </c>
      <c r="AJ491" t="s">
        <v>54</v>
      </c>
      <c r="AK491" t="str">
        <f t="shared" si="31"/>
        <v>1Gd</v>
      </c>
      <c r="AL491">
        <v>3</v>
      </c>
      <c r="AM491">
        <v>0</v>
      </c>
      <c r="AN491" t="s">
        <v>41</v>
      </c>
      <c r="AO491" t="s">
        <v>61</v>
      </c>
      <c r="AP491" t="s">
        <v>58</v>
      </c>
      <c r="AQ491">
        <v>1</v>
      </c>
      <c r="AR491">
        <v>286</v>
      </c>
      <c r="AS491" t="s">
        <v>55</v>
      </c>
      <c r="AT491" t="s">
        <v>60</v>
      </c>
      <c r="AU491">
        <v>0</v>
      </c>
      <c r="AV491">
        <v>0</v>
      </c>
      <c r="AW491">
        <v>0</v>
      </c>
      <c r="AX491">
        <v>0</v>
      </c>
      <c r="AY491">
        <v>0</v>
      </c>
      <c r="AZ491" t="s">
        <v>41</v>
      </c>
      <c r="BA491">
        <v>5</v>
      </c>
      <c r="BB491">
        <v>2009</v>
      </c>
      <c r="BC491" t="s">
        <v>63</v>
      </c>
      <c r="BD491" t="s">
        <v>64</v>
      </c>
      <c r="BE491">
        <v>86000</v>
      </c>
    </row>
    <row r="492" spans="1:57" x14ac:dyDescent="0.3">
      <c r="A492">
        <v>491</v>
      </c>
      <c r="B492">
        <v>160</v>
      </c>
      <c r="C492" t="s">
        <v>222</v>
      </c>
      <c r="D492" t="s">
        <v>41</v>
      </c>
      <c r="E492">
        <v>2665</v>
      </c>
      <c r="F492" t="s">
        <v>40</v>
      </c>
      <c r="G492" t="s">
        <v>42</v>
      </c>
      <c r="H492" t="s">
        <v>43</v>
      </c>
      <c r="I492" t="s">
        <v>44</v>
      </c>
      <c r="J492" t="s">
        <v>45</v>
      </c>
      <c r="K492" t="s">
        <v>121</v>
      </c>
      <c r="L492" t="str">
        <f>VLOOKUP($K492,[1]Zipcodes_neighbourhood!$A$2:$C$27,2,FALSE)</f>
        <v>Meadow village</v>
      </c>
      <c r="M492">
        <f>VLOOKUP($K492,[1]Zipcodes_neighbourhood!$A$2:$C$27,3,FALSE)</f>
        <v>50125</v>
      </c>
      <c r="N492" t="s">
        <v>47</v>
      </c>
      <c r="O492" t="s">
        <v>122</v>
      </c>
      <c r="P492" t="s">
        <v>49</v>
      </c>
      <c r="Q492">
        <v>5</v>
      </c>
      <c r="R492">
        <v>1976</v>
      </c>
      <c r="S492">
        <v>1976</v>
      </c>
      <c r="T492" t="s">
        <v>50</v>
      </c>
      <c r="U492" t="s">
        <v>51</v>
      </c>
      <c r="V492" t="s">
        <v>123</v>
      </c>
      <c r="W492" t="s">
        <v>55</v>
      </c>
      <c r="X492" t="s">
        <v>56</v>
      </c>
      <c r="Y492" t="s">
        <v>54</v>
      </c>
      <c r="Z492" t="s">
        <v>72</v>
      </c>
      <c r="AA492">
        <v>264</v>
      </c>
      <c r="AB492" t="str">
        <f t="shared" si="28"/>
        <v>0-1000</v>
      </c>
      <c r="AC492" t="s">
        <v>55</v>
      </c>
      <c r="AD492" t="s">
        <v>60</v>
      </c>
      <c r="AE492">
        <v>1304</v>
      </c>
      <c r="AF492">
        <f t="shared" si="29"/>
        <v>0</v>
      </c>
      <c r="AG492">
        <f t="shared" si="30"/>
        <v>1.3</v>
      </c>
      <c r="AH492">
        <v>3</v>
      </c>
      <c r="AI492">
        <v>1</v>
      </c>
      <c r="AJ492" t="s">
        <v>55</v>
      </c>
      <c r="AK492" t="str">
        <f t="shared" si="31"/>
        <v>1TA</v>
      </c>
      <c r="AL492">
        <v>4</v>
      </c>
      <c r="AM492">
        <v>1</v>
      </c>
      <c r="AN492" t="s">
        <v>54</v>
      </c>
      <c r="AO492" t="s">
        <v>101</v>
      </c>
      <c r="AP492" t="s">
        <v>102</v>
      </c>
      <c r="AQ492">
        <v>1</v>
      </c>
      <c r="AR492">
        <v>336</v>
      </c>
      <c r="AS492" t="s">
        <v>55</v>
      </c>
      <c r="AT492" t="s">
        <v>60</v>
      </c>
      <c r="AU492">
        <v>141</v>
      </c>
      <c r="AV492">
        <v>24</v>
      </c>
      <c r="AW492">
        <v>0</v>
      </c>
      <c r="AX492">
        <v>0</v>
      </c>
      <c r="AY492">
        <v>0</v>
      </c>
      <c r="AZ492" t="s">
        <v>41</v>
      </c>
      <c r="BA492">
        <v>6</v>
      </c>
      <c r="BB492">
        <v>2008</v>
      </c>
      <c r="BC492" t="s">
        <v>63</v>
      </c>
      <c r="BD492" t="s">
        <v>64</v>
      </c>
      <c r="BE492">
        <v>115000</v>
      </c>
    </row>
    <row r="493" spans="1:57" x14ac:dyDescent="0.3">
      <c r="A493">
        <v>922</v>
      </c>
      <c r="B493">
        <v>90</v>
      </c>
      <c r="C493" t="s">
        <v>221</v>
      </c>
      <c r="D493">
        <v>67</v>
      </c>
      <c r="E493">
        <v>8777</v>
      </c>
      <c r="F493" t="s">
        <v>40</v>
      </c>
      <c r="G493" t="s">
        <v>42</v>
      </c>
      <c r="H493" t="s">
        <v>43</v>
      </c>
      <c r="I493" t="s">
        <v>44</v>
      </c>
      <c r="J493" t="s">
        <v>45</v>
      </c>
      <c r="K493" t="s">
        <v>126</v>
      </c>
      <c r="L493" t="str">
        <f>VLOOKUP($K493,[1]Zipcodes_neighbourhood!$A$2:$C$27,2,FALSE)</f>
        <v>Edwards</v>
      </c>
      <c r="M493">
        <f>VLOOKUP($K493,[1]Zipcodes_neighbourhood!$A$2:$C$27,3,FALSE)</f>
        <v>50014</v>
      </c>
      <c r="N493" t="s">
        <v>67</v>
      </c>
      <c r="O493" t="s">
        <v>111</v>
      </c>
      <c r="P493" t="s">
        <v>83</v>
      </c>
      <c r="Q493">
        <v>5</v>
      </c>
      <c r="R493">
        <v>1900</v>
      </c>
      <c r="S493">
        <v>2003</v>
      </c>
      <c r="T493" t="s">
        <v>50</v>
      </c>
      <c r="U493" t="s">
        <v>51</v>
      </c>
      <c r="V493" t="s">
        <v>69</v>
      </c>
      <c r="W493" t="s">
        <v>55</v>
      </c>
      <c r="X493" t="s">
        <v>70</v>
      </c>
      <c r="Y493" t="s">
        <v>55</v>
      </c>
      <c r="Z493" t="s">
        <v>57</v>
      </c>
      <c r="AA493">
        <v>1272</v>
      </c>
      <c r="AB493" t="str">
        <f t="shared" si="28"/>
        <v>1001-2000</v>
      </c>
      <c r="AC493" t="s">
        <v>54</v>
      </c>
      <c r="AD493" t="s">
        <v>60</v>
      </c>
      <c r="AE493">
        <v>2200</v>
      </c>
      <c r="AF493">
        <f t="shared" si="29"/>
        <v>1</v>
      </c>
      <c r="AG493">
        <f t="shared" si="30"/>
        <v>1</v>
      </c>
      <c r="AH493">
        <v>4</v>
      </c>
      <c r="AI493">
        <v>2</v>
      </c>
      <c r="AJ493" t="s">
        <v>55</v>
      </c>
      <c r="AK493" t="str">
        <f t="shared" si="31"/>
        <v>2TA</v>
      </c>
      <c r="AL493">
        <v>9</v>
      </c>
      <c r="AM493">
        <v>0</v>
      </c>
      <c r="AN493" t="s">
        <v>41</v>
      </c>
      <c r="AO493" t="s">
        <v>41</v>
      </c>
      <c r="AP493" t="s">
        <v>41</v>
      </c>
      <c r="AQ493">
        <v>0</v>
      </c>
      <c r="AR493">
        <v>0</v>
      </c>
      <c r="AS493" t="s">
        <v>41</v>
      </c>
      <c r="AT493" t="s">
        <v>120</v>
      </c>
      <c r="AU493">
        <v>0</v>
      </c>
      <c r="AV493">
        <v>70</v>
      </c>
      <c r="AW493">
        <v>0</v>
      </c>
      <c r="AX493">
        <v>0</v>
      </c>
      <c r="AY493">
        <v>0</v>
      </c>
      <c r="AZ493" t="s">
        <v>109</v>
      </c>
      <c r="BA493">
        <v>9</v>
      </c>
      <c r="BB493">
        <v>2008</v>
      </c>
      <c r="BC493" t="s">
        <v>63</v>
      </c>
      <c r="BD493" t="s">
        <v>64</v>
      </c>
      <c r="BE493">
        <v>145900</v>
      </c>
    </row>
    <row r="494" spans="1:57" x14ac:dyDescent="0.3">
      <c r="A494">
        <v>1094</v>
      </c>
      <c r="B494">
        <v>20</v>
      </c>
      <c r="C494" t="s">
        <v>221</v>
      </c>
      <c r="D494">
        <v>71</v>
      </c>
      <c r="E494">
        <v>9230</v>
      </c>
      <c r="F494" t="s">
        <v>40</v>
      </c>
      <c r="G494" t="s">
        <v>42</v>
      </c>
      <c r="H494" t="s">
        <v>43</v>
      </c>
      <c r="I494" t="s">
        <v>44</v>
      </c>
      <c r="J494" t="s">
        <v>73</v>
      </c>
      <c r="K494" t="s">
        <v>107</v>
      </c>
      <c r="L494" t="str">
        <f>VLOOKUP($K494,[1]Zipcodes_neighbourhood!$A$2:$C$27,2,FALSE)</f>
        <v>NorthAmes</v>
      </c>
      <c r="M494">
        <f>VLOOKUP($K494,[1]Zipcodes_neighbourhood!$A$2:$C$27,3,FALSE)</f>
        <v>50010</v>
      </c>
      <c r="N494" t="s">
        <v>67</v>
      </c>
      <c r="O494" t="s">
        <v>48</v>
      </c>
      <c r="P494" t="s">
        <v>68</v>
      </c>
      <c r="Q494">
        <v>5</v>
      </c>
      <c r="R494">
        <v>1965</v>
      </c>
      <c r="S494">
        <v>1998</v>
      </c>
      <c r="T494" t="s">
        <v>99</v>
      </c>
      <c r="U494" t="s">
        <v>51</v>
      </c>
      <c r="V494" t="s">
        <v>69</v>
      </c>
      <c r="W494" t="s">
        <v>55</v>
      </c>
      <c r="X494" t="s">
        <v>70</v>
      </c>
      <c r="Y494" t="s">
        <v>55</v>
      </c>
      <c r="Z494" t="s">
        <v>72</v>
      </c>
      <c r="AA494">
        <v>864</v>
      </c>
      <c r="AB494" t="str">
        <f t="shared" si="28"/>
        <v>0-1000</v>
      </c>
      <c r="AC494" t="s">
        <v>54</v>
      </c>
      <c r="AD494" t="s">
        <v>60</v>
      </c>
      <c r="AE494">
        <v>1200</v>
      </c>
      <c r="AF494">
        <f t="shared" si="29"/>
        <v>0</v>
      </c>
      <c r="AG494">
        <f t="shared" si="30"/>
        <v>2.2999999999999998</v>
      </c>
      <c r="AH494">
        <v>1</v>
      </c>
      <c r="AI494">
        <v>1</v>
      </c>
      <c r="AJ494" t="s">
        <v>54</v>
      </c>
      <c r="AK494" t="str">
        <f t="shared" si="31"/>
        <v>1Gd</v>
      </c>
      <c r="AL494">
        <v>6</v>
      </c>
      <c r="AM494">
        <v>0</v>
      </c>
      <c r="AN494" t="s">
        <v>41</v>
      </c>
      <c r="AO494" t="s">
        <v>78</v>
      </c>
      <c r="AP494" t="s">
        <v>58</v>
      </c>
      <c r="AQ494">
        <v>2</v>
      </c>
      <c r="AR494">
        <v>884</v>
      </c>
      <c r="AS494" t="s">
        <v>55</v>
      </c>
      <c r="AT494" t="s">
        <v>60</v>
      </c>
      <c r="AU494">
        <v>0</v>
      </c>
      <c r="AV494">
        <v>64</v>
      </c>
      <c r="AW494">
        <v>0</v>
      </c>
      <c r="AX494">
        <v>0</v>
      </c>
      <c r="AY494">
        <v>0</v>
      </c>
      <c r="AZ494" t="s">
        <v>85</v>
      </c>
      <c r="BA494">
        <v>10</v>
      </c>
      <c r="BB494">
        <v>2006</v>
      </c>
      <c r="BC494" t="s">
        <v>63</v>
      </c>
      <c r="BD494" t="s">
        <v>64</v>
      </c>
      <c r="BE494">
        <v>146000</v>
      </c>
    </row>
    <row r="495" spans="1:57" x14ac:dyDescent="0.3">
      <c r="A495">
        <v>1161</v>
      </c>
      <c r="B495">
        <v>160</v>
      </c>
      <c r="C495" t="s">
        <v>221</v>
      </c>
      <c r="D495">
        <v>24</v>
      </c>
      <c r="E495">
        <v>2280</v>
      </c>
      <c r="F495" t="s">
        <v>40</v>
      </c>
      <c r="G495" t="s">
        <v>42</v>
      </c>
      <c r="H495" t="s">
        <v>43</v>
      </c>
      <c r="I495" t="s">
        <v>44</v>
      </c>
      <c r="J495" t="s">
        <v>45</v>
      </c>
      <c r="K495" t="s">
        <v>151</v>
      </c>
      <c r="L495" t="str">
        <f>VLOOKUP($K495,[1]Zipcodes_neighbourhood!$A$2:$C$27,2,FALSE)</f>
        <v>Northpark Villa</v>
      </c>
      <c r="M495">
        <f>VLOOKUP($K495,[1]Zipcodes_neighbourhood!$A$2:$C$27,3,FALSE)</f>
        <v>50131</v>
      </c>
      <c r="N495" t="s">
        <v>47</v>
      </c>
      <c r="O495" t="s">
        <v>136</v>
      </c>
      <c r="P495" t="s">
        <v>49</v>
      </c>
      <c r="Q495">
        <v>6</v>
      </c>
      <c r="R495">
        <v>1978</v>
      </c>
      <c r="S495">
        <v>1978</v>
      </c>
      <c r="T495" t="s">
        <v>50</v>
      </c>
      <c r="U495" t="s">
        <v>51</v>
      </c>
      <c r="V495" t="s">
        <v>158</v>
      </c>
      <c r="W495" t="s">
        <v>55</v>
      </c>
      <c r="X495" t="s">
        <v>70</v>
      </c>
      <c r="Y495" t="s">
        <v>54</v>
      </c>
      <c r="Z495" t="s">
        <v>57</v>
      </c>
      <c r="AA495">
        <v>855</v>
      </c>
      <c r="AB495" t="str">
        <f t="shared" si="28"/>
        <v>0-1000</v>
      </c>
      <c r="AC495" t="s">
        <v>94</v>
      </c>
      <c r="AD495" t="s">
        <v>60</v>
      </c>
      <c r="AE495">
        <v>1456</v>
      </c>
      <c r="AF495">
        <f t="shared" si="29"/>
        <v>0</v>
      </c>
      <c r="AG495">
        <f t="shared" si="30"/>
        <v>1.3</v>
      </c>
      <c r="AH495">
        <v>3</v>
      </c>
      <c r="AI495">
        <v>1</v>
      </c>
      <c r="AJ495" t="s">
        <v>55</v>
      </c>
      <c r="AK495" t="str">
        <f t="shared" si="31"/>
        <v>1TA</v>
      </c>
      <c r="AL495">
        <v>7</v>
      </c>
      <c r="AM495">
        <v>1</v>
      </c>
      <c r="AN495" t="s">
        <v>55</v>
      </c>
      <c r="AO495" t="s">
        <v>61</v>
      </c>
      <c r="AP495" t="s">
        <v>58</v>
      </c>
      <c r="AQ495">
        <v>2</v>
      </c>
      <c r="AR495">
        <v>440</v>
      </c>
      <c r="AS495" t="s">
        <v>55</v>
      </c>
      <c r="AT495" t="s">
        <v>60</v>
      </c>
      <c r="AU495">
        <v>26</v>
      </c>
      <c r="AV495">
        <v>0</v>
      </c>
      <c r="AW495">
        <v>0</v>
      </c>
      <c r="AX495">
        <v>0</v>
      </c>
      <c r="AY495">
        <v>0</v>
      </c>
      <c r="AZ495" t="s">
        <v>41</v>
      </c>
      <c r="BA495">
        <v>7</v>
      </c>
      <c r="BB495">
        <v>2010</v>
      </c>
      <c r="BC495" t="s">
        <v>63</v>
      </c>
      <c r="BD495" t="s">
        <v>64</v>
      </c>
      <c r="BE495">
        <v>146000</v>
      </c>
    </row>
    <row r="496" spans="1:57" x14ac:dyDescent="0.3">
      <c r="A496">
        <v>495</v>
      </c>
      <c r="B496">
        <v>30</v>
      </c>
      <c r="C496" t="s">
        <v>222</v>
      </c>
      <c r="D496">
        <v>50</v>
      </c>
      <c r="E496">
        <v>5784</v>
      </c>
      <c r="F496" t="s">
        <v>40</v>
      </c>
      <c r="G496" t="s">
        <v>42</v>
      </c>
      <c r="H496" t="s">
        <v>43</v>
      </c>
      <c r="I496" t="s">
        <v>44</v>
      </c>
      <c r="J496" t="s">
        <v>45</v>
      </c>
      <c r="K496" t="s">
        <v>92</v>
      </c>
      <c r="L496" t="str">
        <f>VLOOKUP($K496,[1]Zipcodes_neighbourhood!$A$2:$C$27,2,FALSE)</f>
        <v>Old Town</v>
      </c>
      <c r="M496">
        <f>VLOOKUP($K496,[1]Zipcodes_neighbourhood!$A$2:$C$27,3,FALSE)</f>
        <v>51351</v>
      </c>
      <c r="N496" t="s">
        <v>93</v>
      </c>
      <c r="O496" t="s">
        <v>48</v>
      </c>
      <c r="P496" t="s">
        <v>68</v>
      </c>
      <c r="Q496">
        <v>5</v>
      </c>
      <c r="R496">
        <v>1938</v>
      </c>
      <c r="S496">
        <v>1996</v>
      </c>
      <c r="T496" t="s">
        <v>50</v>
      </c>
      <c r="U496" t="s">
        <v>51</v>
      </c>
      <c r="V496" t="s">
        <v>69</v>
      </c>
      <c r="W496" t="s">
        <v>55</v>
      </c>
      <c r="X496" t="s">
        <v>77</v>
      </c>
      <c r="Y496" t="s">
        <v>94</v>
      </c>
      <c r="Z496" t="s">
        <v>57</v>
      </c>
      <c r="AA496">
        <v>190</v>
      </c>
      <c r="AB496" t="str">
        <f t="shared" si="28"/>
        <v>0-1000</v>
      </c>
      <c r="AC496" t="s">
        <v>54</v>
      </c>
      <c r="AD496" t="s">
        <v>60</v>
      </c>
      <c r="AE496">
        <v>886</v>
      </c>
      <c r="AF496">
        <f t="shared" si="29"/>
        <v>0</v>
      </c>
      <c r="AG496">
        <f t="shared" si="30"/>
        <v>1</v>
      </c>
      <c r="AH496">
        <v>2</v>
      </c>
      <c r="AI496">
        <v>1</v>
      </c>
      <c r="AJ496" t="s">
        <v>55</v>
      </c>
      <c r="AK496" t="str">
        <f t="shared" si="31"/>
        <v>1TA</v>
      </c>
      <c r="AL496">
        <v>4</v>
      </c>
      <c r="AM496">
        <v>0</v>
      </c>
      <c r="AN496" t="s">
        <v>41</v>
      </c>
      <c r="AO496" t="s">
        <v>61</v>
      </c>
      <c r="AP496" t="s">
        <v>58</v>
      </c>
      <c r="AQ496">
        <v>1</v>
      </c>
      <c r="AR496">
        <v>273</v>
      </c>
      <c r="AS496" t="s">
        <v>55</v>
      </c>
      <c r="AT496" t="s">
        <v>60</v>
      </c>
      <c r="AU496">
        <v>144</v>
      </c>
      <c r="AV496">
        <v>20</v>
      </c>
      <c r="AW496">
        <v>80</v>
      </c>
      <c r="AX496">
        <v>0</v>
      </c>
      <c r="AY496">
        <v>0</v>
      </c>
      <c r="AZ496" t="s">
        <v>41</v>
      </c>
      <c r="BA496">
        <v>12</v>
      </c>
      <c r="BB496">
        <v>2009</v>
      </c>
      <c r="BC496" t="s">
        <v>63</v>
      </c>
      <c r="BD496" t="s">
        <v>64</v>
      </c>
      <c r="BE496">
        <v>91300</v>
      </c>
    </row>
    <row r="497" spans="1:57" x14ac:dyDescent="0.3">
      <c r="A497">
        <v>496</v>
      </c>
      <c r="B497">
        <v>30</v>
      </c>
      <c r="C497" t="s">
        <v>223</v>
      </c>
      <c r="D497">
        <v>60</v>
      </c>
      <c r="E497">
        <v>7879</v>
      </c>
      <c r="F497" t="s">
        <v>40</v>
      </c>
      <c r="G497" t="s">
        <v>42</v>
      </c>
      <c r="H497" t="s">
        <v>43</v>
      </c>
      <c r="I497" t="s">
        <v>44</v>
      </c>
      <c r="J497" t="s">
        <v>45</v>
      </c>
      <c r="K497" t="s">
        <v>119</v>
      </c>
      <c r="L497" t="str">
        <f>VLOOKUP($K497,[1]Zipcodes_neighbourhood!$A$2:$C$27,2,FALSE)</f>
        <v>Iowa DOT and rail road</v>
      </c>
      <c r="M497">
        <f>VLOOKUP($K497,[1]Zipcodes_neighbourhood!$A$2:$C$27,3,FALSE)</f>
        <v>50313</v>
      </c>
      <c r="N497" t="s">
        <v>47</v>
      </c>
      <c r="O497" t="s">
        <v>48</v>
      </c>
      <c r="P497" t="s">
        <v>68</v>
      </c>
      <c r="Q497">
        <v>4</v>
      </c>
      <c r="R497">
        <v>1920</v>
      </c>
      <c r="S497">
        <v>1950</v>
      </c>
      <c r="T497" t="s">
        <v>50</v>
      </c>
      <c r="U497" t="s">
        <v>51</v>
      </c>
      <c r="V497" t="s">
        <v>75</v>
      </c>
      <c r="W497" t="s">
        <v>55</v>
      </c>
      <c r="X497" t="s">
        <v>70</v>
      </c>
      <c r="Y497" t="s">
        <v>55</v>
      </c>
      <c r="Z497" t="s">
        <v>57</v>
      </c>
      <c r="AA497">
        <v>720</v>
      </c>
      <c r="AB497" t="str">
        <f t="shared" si="28"/>
        <v>0-1000</v>
      </c>
      <c r="AC497" t="s">
        <v>55</v>
      </c>
      <c r="AD497" t="s">
        <v>120</v>
      </c>
      <c r="AE497">
        <v>720</v>
      </c>
      <c r="AF497">
        <f t="shared" si="29"/>
        <v>0</v>
      </c>
      <c r="AG497">
        <f t="shared" si="30"/>
        <v>1</v>
      </c>
      <c r="AH497">
        <v>2</v>
      </c>
      <c r="AI497">
        <v>1</v>
      </c>
      <c r="AJ497" t="s">
        <v>55</v>
      </c>
      <c r="AK497" t="str">
        <f t="shared" si="31"/>
        <v>1TA</v>
      </c>
      <c r="AL497">
        <v>4</v>
      </c>
      <c r="AM497">
        <v>0</v>
      </c>
      <c r="AN497" t="s">
        <v>41</v>
      </c>
      <c r="AO497" t="s">
        <v>41</v>
      </c>
      <c r="AP497" t="s">
        <v>41</v>
      </c>
      <c r="AQ497">
        <v>0</v>
      </c>
      <c r="AR497">
        <v>0</v>
      </c>
      <c r="AS497" t="s">
        <v>41</v>
      </c>
      <c r="AT497" t="s">
        <v>120</v>
      </c>
      <c r="AU497">
        <v>0</v>
      </c>
      <c r="AV497">
        <v>523</v>
      </c>
      <c r="AW497">
        <v>115</v>
      </c>
      <c r="AX497">
        <v>0</v>
      </c>
      <c r="AY497">
        <v>0</v>
      </c>
      <c r="AZ497" t="s">
        <v>108</v>
      </c>
      <c r="BA497">
        <v>11</v>
      </c>
      <c r="BB497">
        <v>2009</v>
      </c>
      <c r="BC497" t="s">
        <v>63</v>
      </c>
      <c r="BD497" t="s">
        <v>79</v>
      </c>
      <c r="BE497">
        <v>34900</v>
      </c>
    </row>
    <row r="498" spans="1:57" x14ac:dyDescent="0.3">
      <c r="A498">
        <v>468</v>
      </c>
      <c r="B498">
        <v>70</v>
      </c>
      <c r="C498" t="s">
        <v>221</v>
      </c>
      <c r="D498">
        <v>79</v>
      </c>
      <c r="E498">
        <v>9480</v>
      </c>
      <c r="F498" t="s">
        <v>40</v>
      </c>
      <c r="G498" t="s">
        <v>42</v>
      </c>
      <c r="H498" t="s">
        <v>43</v>
      </c>
      <c r="I498" t="s">
        <v>44</v>
      </c>
      <c r="J498" t="s">
        <v>45</v>
      </c>
      <c r="K498" t="s">
        <v>107</v>
      </c>
      <c r="L498" t="str">
        <f>VLOOKUP($K498,[1]Zipcodes_neighbourhood!$A$2:$C$27,2,FALSE)</f>
        <v>NorthAmes</v>
      </c>
      <c r="M498">
        <f>VLOOKUP($K498,[1]Zipcodes_neighbourhood!$A$2:$C$27,3,FALSE)</f>
        <v>50010</v>
      </c>
      <c r="N498" t="s">
        <v>93</v>
      </c>
      <c r="O498" t="s">
        <v>48</v>
      </c>
      <c r="P498" t="s">
        <v>49</v>
      </c>
      <c r="Q498">
        <v>5</v>
      </c>
      <c r="R498">
        <v>1942</v>
      </c>
      <c r="S498">
        <v>1995</v>
      </c>
      <c r="T498" t="s">
        <v>50</v>
      </c>
      <c r="U498" t="s">
        <v>51</v>
      </c>
      <c r="V498" t="s">
        <v>69</v>
      </c>
      <c r="W498" t="s">
        <v>55</v>
      </c>
      <c r="X498" t="s">
        <v>70</v>
      </c>
      <c r="Y498" t="s">
        <v>55</v>
      </c>
      <c r="Z498" t="s">
        <v>57</v>
      </c>
      <c r="AA498">
        <v>728</v>
      </c>
      <c r="AB498" t="str">
        <f t="shared" si="28"/>
        <v>0-1000</v>
      </c>
      <c r="AC498" t="s">
        <v>59</v>
      </c>
      <c r="AD498" t="s">
        <v>60</v>
      </c>
      <c r="AE498">
        <v>1644</v>
      </c>
      <c r="AF498">
        <f t="shared" si="29"/>
        <v>1</v>
      </c>
      <c r="AG498">
        <f t="shared" si="30"/>
        <v>3</v>
      </c>
      <c r="AH498">
        <v>3</v>
      </c>
      <c r="AI498">
        <v>1</v>
      </c>
      <c r="AJ498" t="s">
        <v>54</v>
      </c>
      <c r="AK498" t="str">
        <f t="shared" si="31"/>
        <v>1Gd</v>
      </c>
      <c r="AL498">
        <v>7</v>
      </c>
      <c r="AM498">
        <v>2</v>
      </c>
      <c r="AN498" t="s">
        <v>54</v>
      </c>
      <c r="AO498" t="s">
        <v>61</v>
      </c>
      <c r="AP498" t="s">
        <v>58</v>
      </c>
      <c r="AQ498">
        <v>1</v>
      </c>
      <c r="AR498">
        <v>312</v>
      </c>
      <c r="AS498" t="s">
        <v>55</v>
      </c>
      <c r="AT498" t="s">
        <v>60</v>
      </c>
      <c r="AU498">
        <v>168</v>
      </c>
      <c r="AV498">
        <v>0</v>
      </c>
      <c r="AW498">
        <v>0</v>
      </c>
      <c r="AX498">
        <v>0</v>
      </c>
      <c r="AY498">
        <v>0</v>
      </c>
      <c r="AZ498" t="s">
        <v>41</v>
      </c>
      <c r="BA498">
        <v>6</v>
      </c>
      <c r="BB498">
        <v>2007</v>
      </c>
      <c r="BC498" t="s">
        <v>63</v>
      </c>
      <c r="BD498" t="s">
        <v>64</v>
      </c>
      <c r="BE498">
        <v>146500</v>
      </c>
    </row>
    <row r="499" spans="1:57" x14ac:dyDescent="0.3">
      <c r="A499">
        <v>792</v>
      </c>
      <c r="B499">
        <v>80</v>
      </c>
      <c r="C499" t="s">
        <v>221</v>
      </c>
      <c r="D499" t="s">
        <v>41</v>
      </c>
      <c r="E499">
        <v>11333</v>
      </c>
      <c r="F499" t="s">
        <v>40</v>
      </c>
      <c r="G499" t="s">
        <v>71</v>
      </c>
      <c r="H499" t="s">
        <v>43</v>
      </c>
      <c r="I499" t="s">
        <v>44</v>
      </c>
      <c r="J499" t="s">
        <v>73</v>
      </c>
      <c r="K499" t="s">
        <v>82</v>
      </c>
      <c r="L499" t="str">
        <f>VLOOKUP($K499,[1]Zipcodes_neighbourhood!$A$2:$C$27,2,FALSE)</f>
        <v>Mitchell</v>
      </c>
      <c r="M499">
        <f>VLOOKUP($K499,[1]Zipcodes_neighbourhood!$A$2:$C$27,3,FALSE)</f>
        <v>50461</v>
      </c>
      <c r="N499" t="s">
        <v>47</v>
      </c>
      <c r="O499" t="s">
        <v>48</v>
      </c>
      <c r="P499" t="s">
        <v>135</v>
      </c>
      <c r="Q499">
        <v>6</v>
      </c>
      <c r="R499">
        <v>1976</v>
      </c>
      <c r="S499">
        <v>1976</v>
      </c>
      <c r="T499" t="s">
        <v>50</v>
      </c>
      <c r="U499" t="s">
        <v>51</v>
      </c>
      <c r="V499" t="s">
        <v>91</v>
      </c>
      <c r="W499" t="s">
        <v>55</v>
      </c>
      <c r="X499" t="s">
        <v>56</v>
      </c>
      <c r="Y499" t="s">
        <v>54</v>
      </c>
      <c r="Z499" t="s">
        <v>81</v>
      </c>
      <c r="AA499">
        <v>1029</v>
      </c>
      <c r="AB499" t="str">
        <f t="shared" si="28"/>
        <v>1001-2000</v>
      </c>
      <c r="AC499" t="s">
        <v>55</v>
      </c>
      <c r="AD499" t="s">
        <v>60</v>
      </c>
      <c r="AE499">
        <v>1062</v>
      </c>
      <c r="AF499">
        <f t="shared" si="29"/>
        <v>1</v>
      </c>
      <c r="AG499">
        <f t="shared" si="30"/>
        <v>2</v>
      </c>
      <c r="AH499">
        <v>3</v>
      </c>
      <c r="AI499">
        <v>1</v>
      </c>
      <c r="AJ499" t="s">
        <v>55</v>
      </c>
      <c r="AK499" t="str">
        <f t="shared" si="31"/>
        <v>1TA</v>
      </c>
      <c r="AL499">
        <v>5</v>
      </c>
      <c r="AM499">
        <v>2</v>
      </c>
      <c r="AN499" t="s">
        <v>55</v>
      </c>
      <c r="AO499" t="s">
        <v>61</v>
      </c>
      <c r="AP499" t="s">
        <v>62</v>
      </c>
      <c r="AQ499">
        <v>2</v>
      </c>
      <c r="AR499">
        <v>539</v>
      </c>
      <c r="AS499" t="s">
        <v>55</v>
      </c>
      <c r="AT499" t="s">
        <v>60</v>
      </c>
      <c r="AU499">
        <v>120</v>
      </c>
      <c r="AV499">
        <v>0</v>
      </c>
      <c r="AW499">
        <v>0</v>
      </c>
      <c r="AX499">
        <v>0</v>
      </c>
      <c r="AY499">
        <v>0</v>
      </c>
      <c r="AZ499" t="s">
        <v>41</v>
      </c>
      <c r="BA499">
        <v>5</v>
      </c>
      <c r="BB499">
        <v>2007</v>
      </c>
      <c r="BC499" t="s">
        <v>63</v>
      </c>
      <c r="BD499" t="s">
        <v>64</v>
      </c>
      <c r="BE499">
        <v>146800</v>
      </c>
    </row>
    <row r="500" spans="1:57" x14ac:dyDescent="0.3">
      <c r="A500">
        <v>486</v>
      </c>
      <c r="B500">
        <v>20</v>
      </c>
      <c r="C500" t="s">
        <v>221</v>
      </c>
      <c r="D500">
        <v>80</v>
      </c>
      <c r="E500">
        <v>9600</v>
      </c>
      <c r="F500" t="s">
        <v>40</v>
      </c>
      <c r="G500" t="s">
        <v>42</v>
      </c>
      <c r="H500" t="s">
        <v>43</v>
      </c>
      <c r="I500" t="s">
        <v>44</v>
      </c>
      <c r="J500" t="s">
        <v>45</v>
      </c>
      <c r="K500" t="s">
        <v>107</v>
      </c>
      <c r="L500" t="str">
        <f>VLOOKUP($K500,[1]Zipcodes_neighbourhood!$A$2:$C$27,2,FALSE)</f>
        <v>NorthAmes</v>
      </c>
      <c r="M500">
        <f>VLOOKUP($K500,[1]Zipcodes_neighbourhood!$A$2:$C$27,3,FALSE)</f>
        <v>50010</v>
      </c>
      <c r="N500" t="s">
        <v>47</v>
      </c>
      <c r="O500" t="s">
        <v>48</v>
      </c>
      <c r="P500" t="s">
        <v>68</v>
      </c>
      <c r="Q500">
        <v>5</v>
      </c>
      <c r="R500">
        <v>1950</v>
      </c>
      <c r="S500">
        <v>2007</v>
      </c>
      <c r="T500" t="s">
        <v>50</v>
      </c>
      <c r="U500" t="s">
        <v>51</v>
      </c>
      <c r="V500" t="s">
        <v>69</v>
      </c>
      <c r="W500" t="s">
        <v>54</v>
      </c>
      <c r="X500" t="s">
        <v>70</v>
      </c>
      <c r="Y500" t="s">
        <v>55</v>
      </c>
      <c r="Z500" t="s">
        <v>57</v>
      </c>
      <c r="AA500">
        <v>1113</v>
      </c>
      <c r="AB500" t="str">
        <f t="shared" si="28"/>
        <v>1001-2000</v>
      </c>
      <c r="AC500" t="s">
        <v>54</v>
      </c>
      <c r="AD500" t="s">
        <v>60</v>
      </c>
      <c r="AE500">
        <v>1113</v>
      </c>
      <c r="AF500">
        <f t="shared" si="29"/>
        <v>0</v>
      </c>
      <c r="AG500">
        <f t="shared" si="30"/>
        <v>1</v>
      </c>
      <c r="AH500">
        <v>3</v>
      </c>
      <c r="AI500">
        <v>1</v>
      </c>
      <c r="AJ500" t="s">
        <v>54</v>
      </c>
      <c r="AK500" t="str">
        <f t="shared" si="31"/>
        <v>1Gd</v>
      </c>
      <c r="AL500">
        <v>5</v>
      </c>
      <c r="AM500">
        <v>1</v>
      </c>
      <c r="AN500" t="s">
        <v>54</v>
      </c>
      <c r="AO500" t="s">
        <v>61</v>
      </c>
      <c r="AP500" t="s">
        <v>58</v>
      </c>
      <c r="AQ500">
        <v>1</v>
      </c>
      <c r="AR500">
        <v>264</v>
      </c>
      <c r="AS500" t="s">
        <v>55</v>
      </c>
      <c r="AT500" t="s">
        <v>60</v>
      </c>
      <c r="AU500">
        <v>0</v>
      </c>
      <c r="AV500">
        <v>80</v>
      </c>
      <c r="AW500">
        <v>120</v>
      </c>
      <c r="AX500">
        <v>0</v>
      </c>
      <c r="AY500">
        <v>0</v>
      </c>
      <c r="AZ500" t="s">
        <v>41</v>
      </c>
      <c r="BA500">
        <v>7</v>
      </c>
      <c r="BB500">
        <v>2009</v>
      </c>
      <c r="BC500" t="s">
        <v>63</v>
      </c>
      <c r="BD500" t="s">
        <v>64</v>
      </c>
      <c r="BE500">
        <v>147000</v>
      </c>
    </row>
    <row r="501" spans="1:57" x14ac:dyDescent="0.3">
      <c r="A501">
        <v>505</v>
      </c>
      <c r="B501">
        <v>160</v>
      </c>
      <c r="C501" t="s">
        <v>221</v>
      </c>
      <c r="D501">
        <v>24</v>
      </c>
      <c r="E501">
        <v>2308</v>
      </c>
      <c r="F501" t="s">
        <v>40</v>
      </c>
      <c r="G501" t="s">
        <v>42</v>
      </c>
      <c r="H501" t="s">
        <v>43</v>
      </c>
      <c r="I501" t="s">
        <v>44</v>
      </c>
      <c r="J501" t="s">
        <v>45</v>
      </c>
      <c r="K501" t="s">
        <v>151</v>
      </c>
      <c r="L501" t="str">
        <f>VLOOKUP($K501,[1]Zipcodes_neighbourhood!$A$2:$C$27,2,FALSE)</f>
        <v>Northpark Villa</v>
      </c>
      <c r="M501">
        <f>VLOOKUP($K501,[1]Zipcodes_neighbourhood!$A$2:$C$27,3,FALSE)</f>
        <v>50131</v>
      </c>
      <c r="N501" t="s">
        <v>47</v>
      </c>
      <c r="O501" t="s">
        <v>122</v>
      </c>
      <c r="P501" t="s">
        <v>49</v>
      </c>
      <c r="Q501">
        <v>6</v>
      </c>
      <c r="R501">
        <v>1974</v>
      </c>
      <c r="S501">
        <v>1974</v>
      </c>
      <c r="T501" t="s">
        <v>50</v>
      </c>
      <c r="U501" t="s">
        <v>51</v>
      </c>
      <c r="V501" t="s">
        <v>158</v>
      </c>
      <c r="W501" t="s">
        <v>55</v>
      </c>
      <c r="X501" t="s">
        <v>70</v>
      </c>
      <c r="Y501" t="s">
        <v>55</v>
      </c>
      <c r="Z501" t="s">
        <v>57</v>
      </c>
      <c r="AA501">
        <v>855</v>
      </c>
      <c r="AB501" t="str">
        <f t="shared" si="28"/>
        <v>0-1000</v>
      </c>
      <c r="AC501" t="s">
        <v>55</v>
      </c>
      <c r="AD501" t="s">
        <v>60</v>
      </c>
      <c r="AE501">
        <v>1322</v>
      </c>
      <c r="AF501">
        <f t="shared" si="29"/>
        <v>0.3</v>
      </c>
      <c r="AG501">
        <f t="shared" si="30"/>
        <v>1</v>
      </c>
      <c r="AH501">
        <v>3</v>
      </c>
      <c r="AI501">
        <v>1</v>
      </c>
      <c r="AJ501" t="s">
        <v>55</v>
      </c>
      <c r="AK501" t="str">
        <f t="shared" si="31"/>
        <v>1TA</v>
      </c>
      <c r="AL501">
        <v>6</v>
      </c>
      <c r="AM501">
        <v>1</v>
      </c>
      <c r="AN501" t="s">
        <v>94</v>
      </c>
      <c r="AO501" t="s">
        <v>61</v>
      </c>
      <c r="AP501" t="s">
        <v>58</v>
      </c>
      <c r="AQ501">
        <v>2</v>
      </c>
      <c r="AR501">
        <v>440</v>
      </c>
      <c r="AS501" t="s">
        <v>55</v>
      </c>
      <c r="AT501" t="s">
        <v>60</v>
      </c>
      <c r="AU501">
        <v>260</v>
      </c>
      <c r="AV501">
        <v>0</v>
      </c>
      <c r="AW501">
        <v>0</v>
      </c>
      <c r="AX501">
        <v>0</v>
      </c>
      <c r="AY501">
        <v>0</v>
      </c>
      <c r="AZ501" t="s">
        <v>41</v>
      </c>
      <c r="BA501">
        <v>6</v>
      </c>
      <c r="BB501">
        <v>2009</v>
      </c>
      <c r="BC501" t="s">
        <v>63</v>
      </c>
      <c r="BD501" t="s">
        <v>64</v>
      </c>
      <c r="BE501">
        <v>147000</v>
      </c>
    </row>
    <row r="502" spans="1:57" x14ac:dyDescent="0.3">
      <c r="A502">
        <v>501</v>
      </c>
      <c r="B502">
        <v>160</v>
      </c>
      <c r="C502" t="s">
        <v>222</v>
      </c>
      <c r="D502">
        <v>21</v>
      </c>
      <c r="E502">
        <v>1890</v>
      </c>
      <c r="F502" t="s">
        <v>40</v>
      </c>
      <c r="G502" t="s">
        <v>42</v>
      </c>
      <c r="H502" t="s">
        <v>43</v>
      </c>
      <c r="I502" t="s">
        <v>44</v>
      </c>
      <c r="J502" t="s">
        <v>45</v>
      </c>
      <c r="K502" t="s">
        <v>160</v>
      </c>
      <c r="L502" t="str">
        <f>VLOOKUP($K502,[1]Zipcodes_neighbourhood!$A$2:$C$27,2,FALSE)</f>
        <v>Briardale</v>
      </c>
      <c r="M502">
        <f>VLOOKUP($K502,[1]Zipcodes_neighbourhood!$A$2:$C$27,3,FALSE)</f>
        <v>50010</v>
      </c>
      <c r="N502" t="s">
        <v>47</v>
      </c>
      <c r="O502" t="s">
        <v>136</v>
      </c>
      <c r="P502" t="s">
        <v>49</v>
      </c>
      <c r="Q502">
        <v>6</v>
      </c>
      <c r="R502">
        <v>1973</v>
      </c>
      <c r="S502">
        <v>1973</v>
      </c>
      <c r="T502" t="s">
        <v>50</v>
      </c>
      <c r="U502" t="s">
        <v>51</v>
      </c>
      <c r="V502" t="s">
        <v>91</v>
      </c>
      <c r="W502" t="s">
        <v>55</v>
      </c>
      <c r="X502" t="s">
        <v>70</v>
      </c>
      <c r="Y502" t="s">
        <v>55</v>
      </c>
      <c r="Z502" t="s">
        <v>57</v>
      </c>
      <c r="AA502">
        <v>672</v>
      </c>
      <c r="AB502" t="str">
        <f t="shared" si="28"/>
        <v>0-1000</v>
      </c>
      <c r="AC502" t="s">
        <v>55</v>
      </c>
      <c r="AD502" t="s">
        <v>60</v>
      </c>
      <c r="AE502">
        <v>1218</v>
      </c>
      <c r="AF502">
        <f t="shared" si="29"/>
        <v>0</v>
      </c>
      <c r="AG502">
        <f t="shared" si="30"/>
        <v>1.3</v>
      </c>
      <c r="AH502">
        <v>3</v>
      </c>
      <c r="AI502">
        <v>1</v>
      </c>
      <c r="AJ502" t="s">
        <v>55</v>
      </c>
      <c r="AK502" t="str">
        <f t="shared" si="31"/>
        <v>1TA</v>
      </c>
      <c r="AL502">
        <v>7</v>
      </c>
      <c r="AM502">
        <v>0</v>
      </c>
      <c r="AN502" t="s">
        <v>41</v>
      </c>
      <c r="AO502" t="s">
        <v>78</v>
      </c>
      <c r="AP502" t="s">
        <v>58</v>
      </c>
      <c r="AQ502">
        <v>1</v>
      </c>
      <c r="AR502">
        <v>264</v>
      </c>
      <c r="AS502" t="s">
        <v>55</v>
      </c>
      <c r="AT502" t="s">
        <v>60</v>
      </c>
      <c r="AU502">
        <v>144</v>
      </c>
      <c r="AV502">
        <v>28</v>
      </c>
      <c r="AW502">
        <v>0</v>
      </c>
      <c r="AX502">
        <v>0</v>
      </c>
      <c r="AY502">
        <v>0</v>
      </c>
      <c r="AZ502" t="s">
        <v>41</v>
      </c>
      <c r="BA502">
        <v>5</v>
      </c>
      <c r="BB502">
        <v>2007</v>
      </c>
      <c r="BC502" t="s">
        <v>63</v>
      </c>
      <c r="BD502" t="s">
        <v>64</v>
      </c>
      <c r="BE502">
        <v>113000</v>
      </c>
    </row>
    <row r="503" spans="1:57" x14ac:dyDescent="0.3">
      <c r="A503">
        <v>974</v>
      </c>
      <c r="B503">
        <v>20</v>
      </c>
      <c r="C503" t="s">
        <v>224</v>
      </c>
      <c r="D503">
        <v>95</v>
      </c>
      <c r="E503">
        <v>11639</v>
      </c>
      <c r="F503" t="s">
        <v>40</v>
      </c>
      <c r="G503" t="s">
        <v>42</v>
      </c>
      <c r="H503" t="s">
        <v>43</v>
      </c>
      <c r="I503" t="s">
        <v>44</v>
      </c>
      <c r="J503" t="s">
        <v>73</v>
      </c>
      <c r="K503" t="s">
        <v>87</v>
      </c>
      <c r="L503" t="str">
        <f>VLOOKUP($K503,[1]Zipcodes_neighbourhood!$A$2:$C$27,2,FALSE)</f>
        <v>Somerset</v>
      </c>
      <c r="M503">
        <f>VLOOKUP($K503,[1]Zipcodes_neighbourhood!$A$2:$C$27,3,FALSE)</f>
        <v>50010</v>
      </c>
      <c r="N503" t="s">
        <v>47</v>
      </c>
      <c r="O503" t="s">
        <v>48</v>
      </c>
      <c r="P503" t="s">
        <v>68</v>
      </c>
      <c r="Q503">
        <v>7</v>
      </c>
      <c r="R503">
        <v>2007</v>
      </c>
      <c r="S503">
        <v>2008</v>
      </c>
      <c r="T503" t="s">
        <v>50</v>
      </c>
      <c r="U503" t="s">
        <v>51</v>
      </c>
      <c r="V503" t="s">
        <v>123</v>
      </c>
      <c r="W503" t="s">
        <v>54</v>
      </c>
      <c r="X503" t="s">
        <v>56</v>
      </c>
      <c r="Y503" t="s">
        <v>54</v>
      </c>
      <c r="Z503" t="s">
        <v>57</v>
      </c>
      <c r="AA503">
        <v>1428</v>
      </c>
      <c r="AB503" t="str">
        <f t="shared" si="28"/>
        <v>1001-2000</v>
      </c>
      <c r="AC503" t="s">
        <v>59</v>
      </c>
      <c r="AD503" t="s">
        <v>60</v>
      </c>
      <c r="AE503">
        <v>1428</v>
      </c>
      <c r="AF503">
        <f t="shared" si="29"/>
        <v>0</v>
      </c>
      <c r="AG503">
        <f t="shared" si="30"/>
        <v>2.2999999999999998</v>
      </c>
      <c r="AH503">
        <v>3</v>
      </c>
      <c r="AI503">
        <v>1</v>
      </c>
      <c r="AJ503" t="s">
        <v>54</v>
      </c>
      <c r="AK503" t="str">
        <f t="shared" si="31"/>
        <v>1Gd</v>
      </c>
      <c r="AL503">
        <v>6</v>
      </c>
      <c r="AM503">
        <v>0</v>
      </c>
      <c r="AN503" t="s">
        <v>41</v>
      </c>
      <c r="AO503" t="s">
        <v>61</v>
      </c>
      <c r="AP503" t="s">
        <v>102</v>
      </c>
      <c r="AQ503">
        <v>2</v>
      </c>
      <c r="AR503">
        <v>480</v>
      </c>
      <c r="AS503" t="s">
        <v>55</v>
      </c>
      <c r="AT503" t="s">
        <v>60</v>
      </c>
      <c r="AU503">
        <v>0</v>
      </c>
      <c r="AV503">
        <v>120</v>
      </c>
      <c r="AW503">
        <v>0</v>
      </c>
      <c r="AX503">
        <v>0</v>
      </c>
      <c r="AY503">
        <v>0</v>
      </c>
      <c r="AZ503" t="s">
        <v>41</v>
      </c>
      <c r="BA503">
        <v>12</v>
      </c>
      <c r="BB503">
        <v>2008</v>
      </c>
      <c r="BC503" t="s">
        <v>103</v>
      </c>
      <c r="BD503" t="s">
        <v>104</v>
      </c>
      <c r="BE503">
        <v>182000</v>
      </c>
    </row>
    <row r="504" spans="1:57" x14ac:dyDescent="0.3">
      <c r="A504">
        <v>614</v>
      </c>
      <c r="B504">
        <v>20</v>
      </c>
      <c r="C504" t="s">
        <v>221</v>
      </c>
      <c r="D504">
        <v>70</v>
      </c>
      <c r="E504">
        <v>8402</v>
      </c>
      <c r="F504" t="s">
        <v>40</v>
      </c>
      <c r="G504" t="s">
        <v>42</v>
      </c>
      <c r="H504" t="s">
        <v>43</v>
      </c>
      <c r="I504" t="s">
        <v>44</v>
      </c>
      <c r="J504" t="s">
        <v>45</v>
      </c>
      <c r="K504" t="s">
        <v>82</v>
      </c>
      <c r="L504" t="str">
        <f>VLOOKUP($K504,[1]Zipcodes_neighbourhood!$A$2:$C$27,2,FALSE)</f>
        <v>Mitchell</v>
      </c>
      <c r="M504">
        <f>VLOOKUP($K504,[1]Zipcodes_neighbourhood!$A$2:$C$27,3,FALSE)</f>
        <v>50461</v>
      </c>
      <c r="N504" t="s">
        <v>67</v>
      </c>
      <c r="O504" t="s">
        <v>48</v>
      </c>
      <c r="P504" t="s">
        <v>68</v>
      </c>
      <c r="Q504">
        <v>5</v>
      </c>
      <c r="R504">
        <v>2007</v>
      </c>
      <c r="S504">
        <v>2007</v>
      </c>
      <c r="T504" t="s">
        <v>50</v>
      </c>
      <c r="U504" t="s">
        <v>51</v>
      </c>
      <c r="V504" t="s">
        <v>52</v>
      </c>
      <c r="W504" t="s">
        <v>55</v>
      </c>
      <c r="X504" t="s">
        <v>56</v>
      </c>
      <c r="Y504" t="s">
        <v>54</v>
      </c>
      <c r="Z504" t="s">
        <v>57</v>
      </c>
      <c r="AA504">
        <v>1120</v>
      </c>
      <c r="AB504" t="str">
        <f t="shared" si="28"/>
        <v>1001-2000</v>
      </c>
      <c r="AC504" t="s">
        <v>59</v>
      </c>
      <c r="AD504" t="s">
        <v>60</v>
      </c>
      <c r="AE504">
        <v>1120</v>
      </c>
      <c r="AF504">
        <f t="shared" si="29"/>
        <v>1</v>
      </c>
      <c r="AG504">
        <f t="shared" si="30"/>
        <v>1</v>
      </c>
      <c r="AH504">
        <v>3</v>
      </c>
      <c r="AI504">
        <v>1</v>
      </c>
      <c r="AJ504" t="s">
        <v>55</v>
      </c>
      <c r="AK504" t="str">
        <f t="shared" si="31"/>
        <v>1TA</v>
      </c>
      <c r="AL504">
        <v>6</v>
      </c>
      <c r="AM504">
        <v>0</v>
      </c>
      <c r="AN504" t="s">
        <v>41</v>
      </c>
      <c r="AO504" t="s">
        <v>41</v>
      </c>
      <c r="AP504" t="s">
        <v>41</v>
      </c>
      <c r="AQ504">
        <v>0</v>
      </c>
      <c r="AR504">
        <v>0</v>
      </c>
      <c r="AS504" t="s">
        <v>41</v>
      </c>
      <c r="AT504" t="s">
        <v>60</v>
      </c>
      <c r="AU504">
        <v>0</v>
      </c>
      <c r="AV504">
        <v>30</v>
      </c>
      <c r="AW504">
        <v>0</v>
      </c>
      <c r="AX504">
        <v>0</v>
      </c>
      <c r="AY504">
        <v>0</v>
      </c>
      <c r="AZ504" t="s">
        <v>41</v>
      </c>
      <c r="BA504">
        <v>12</v>
      </c>
      <c r="BB504">
        <v>2007</v>
      </c>
      <c r="BC504" t="s">
        <v>103</v>
      </c>
      <c r="BD504" t="s">
        <v>104</v>
      </c>
      <c r="BE504">
        <v>147000</v>
      </c>
    </row>
    <row r="505" spans="1:57" x14ac:dyDescent="0.3">
      <c r="A505">
        <v>857</v>
      </c>
      <c r="B505">
        <v>80</v>
      </c>
      <c r="C505" t="s">
        <v>221</v>
      </c>
      <c r="D505" t="s">
        <v>41</v>
      </c>
      <c r="E505">
        <v>10970</v>
      </c>
      <c r="F505" t="s">
        <v>40</v>
      </c>
      <c r="G505" t="s">
        <v>71</v>
      </c>
      <c r="H505" t="s">
        <v>133</v>
      </c>
      <c r="I505" t="s">
        <v>44</v>
      </c>
      <c r="J505" t="s">
        <v>45</v>
      </c>
      <c r="K505" t="s">
        <v>46</v>
      </c>
      <c r="L505" t="str">
        <f>VLOOKUP($K505,[1]Zipcodes_neighbourhood!$A$2:$C$27,2,FALSE)</f>
        <v>College creek</v>
      </c>
      <c r="M505">
        <f>VLOOKUP($K505,[1]Zipcodes_neighbourhood!$A$2:$C$27,3,FALSE)</f>
        <v>50014</v>
      </c>
      <c r="N505" t="s">
        <v>47</v>
      </c>
      <c r="O505" t="s">
        <v>48</v>
      </c>
      <c r="P505" t="s">
        <v>135</v>
      </c>
      <c r="Q505">
        <v>6</v>
      </c>
      <c r="R505">
        <v>1978</v>
      </c>
      <c r="S505">
        <v>1978</v>
      </c>
      <c r="T505" t="s">
        <v>50</v>
      </c>
      <c r="U505" t="s">
        <v>51</v>
      </c>
      <c r="V505" t="s">
        <v>91</v>
      </c>
      <c r="W505" t="s">
        <v>55</v>
      </c>
      <c r="X505" t="s">
        <v>70</v>
      </c>
      <c r="Y505" t="s">
        <v>54</v>
      </c>
      <c r="Z505" t="s">
        <v>54</v>
      </c>
      <c r="AA505">
        <v>940</v>
      </c>
      <c r="AB505" t="str">
        <f t="shared" si="28"/>
        <v>0-1000</v>
      </c>
      <c r="AC505" t="s">
        <v>55</v>
      </c>
      <c r="AD505" t="s">
        <v>60</v>
      </c>
      <c r="AE505">
        <v>1026</v>
      </c>
      <c r="AF505">
        <f t="shared" si="29"/>
        <v>1</v>
      </c>
      <c r="AG505">
        <f t="shared" si="30"/>
        <v>2</v>
      </c>
      <c r="AH505">
        <v>3</v>
      </c>
      <c r="AI505">
        <v>1</v>
      </c>
      <c r="AJ505" t="s">
        <v>55</v>
      </c>
      <c r="AK505" t="str">
        <f t="shared" si="31"/>
        <v>1TA</v>
      </c>
      <c r="AL505">
        <v>5</v>
      </c>
      <c r="AM505">
        <v>0</v>
      </c>
      <c r="AN505" t="s">
        <v>41</v>
      </c>
      <c r="AO505" t="s">
        <v>78</v>
      </c>
      <c r="AP505" t="s">
        <v>58</v>
      </c>
      <c r="AQ505">
        <v>2</v>
      </c>
      <c r="AR505">
        <v>576</v>
      </c>
      <c r="AS505" t="s">
        <v>55</v>
      </c>
      <c r="AT505" t="s">
        <v>60</v>
      </c>
      <c r="AU505">
        <v>0</v>
      </c>
      <c r="AV505">
        <v>0</v>
      </c>
      <c r="AW505">
        <v>34</v>
      </c>
      <c r="AX505">
        <v>0</v>
      </c>
      <c r="AY505">
        <v>0</v>
      </c>
      <c r="AZ505" t="s">
        <v>85</v>
      </c>
      <c r="BA505">
        <v>10</v>
      </c>
      <c r="BB505">
        <v>2008</v>
      </c>
      <c r="BC505" t="s">
        <v>63</v>
      </c>
      <c r="BD505" t="s">
        <v>64</v>
      </c>
      <c r="BE505">
        <v>147000</v>
      </c>
    </row>
    <row r="506" spans="1:57" x14ac:dyDescent="0.3">
      <c r="A506">
        <v>1086</v>
      </c>
      <c r="B506">
        <v>85</v>
      </c>
      <c r="C506" t="s">
        <v>221</v>
      </c>
      <c r="D506">
        <v>73</v>
      </c>
      <c r="E506">
        <v>9069</v>
      </c>
      <c r="F506" t="s">
        <v>40</v>
      </c>
      <c r="G506" t="s">
        <v>42</v>
      </c>
      <c r="H506" t="s">
        <v>43</v>
      </c>
      <c r="I506" t="s">
        <v>44</v>
      </c>
      <c r="J506" t="s">
        <v>45</v>
      </c>
      <c r="K506" t="s">
        <v>114</v>
      </c>
      <c r="L506" t="str">
        <f>VLOOKUP($K506,[1]Zipcodes_neighbourhood!$A$2:$C$27,2,FALSE)</f>
        <v>Sawyer West</v>
      </c>
      <c r="M506">
        <f>VLOOKUP($K506,[1]Zipcodes_neighbourhood!$A$2:$C$27,3,FALSE)</f>
        <v>50014</v>
      </c>
      <c r="N506" t="s">
        <v>47</v>
      </c>
      <c r="O506" t="s">
        <v>48</v>
      </c>
      <c r="P506" t="s">
        <v>131</v>
      </c>
      <c r="Q506">
        <v>6</v>
      </c>
      <c r="R506">
        <v>1992</v>
      </c>
      <c r="S506">
        <v>1992</v>
      </c>
      <c r="T506" t="s">
        <v>50</v>
      </c>
      <c r="U506" t="s">
        <v>51</v>
      </c>
      <c r="V506" t="s">
        <v>91</v>
      </c>
      <c r="W506" t="s">
        <v>55</v>
      </c>
      <c r="X506" t="s">
        <v>56</v>
      </c>
      <c r="Y506" t="s">
        <v>54</v>
      </c>
      <c r="Z506" t="s">
        <v>81</v>
      </c>
      <c r="AA506">
        <v>936</v>
      </c>
      <c r="AB506" t="str">
        <f t="shared" si="28"/>
        <v>0-1000</v>
      </c>
      <c r="AC506" t="s">
        <v>59</v>
      </c>
      <c r="AD506" t="s">
        <v>60</v>
      </c>
      <c r="AE506">
        <v>996</v>
      </c>
      <c r="AF506">
        <f t="shared" si="29"/>
        <v>0.3</v>
      </c>
      <c r="AG506">
        <f t="shared" si="30"/>
        <v>2.2999999999999998</v>
      </c>
      <c r="AH506">
        <v>2</v>
      </c>
      <c r="AI506">
        <v>1</v>
      </c>
      <c r="AJ506" t="s">
        <v>54</v>
      </c>
      <c r="AK506" t="str">
        <f t="shared" si="31"/>
        <v>1Gd</v>
      </c>
      <c r="AL506">
        <v>5</v>
      </c>
      <c r="AM506">
        <v>0</v>
      </c>
      <c r="AN506" t="s">
        <v>41</v>
      </c>
      <c r="AO506" t="s">
        <v>61</v>
      </c>
      <c r="AP506" t="s">
        <v>58</v>
      </c>
      <c r="AQ506">
        <v>2</v>
      </c>
      <c r="AR506">
        <v>564</v>
      </c>
      <c r="AS506" t="s">
        <v>55</v>
      </c>
      <c r="AT506" t="s">
        <v>60</v>
      </c>
      <c r="AU506">
        <v>120</v>
      </c>
      <c r="AV506">
        <v>0</v>
      </c>
      <c r="AW506">
        <v>0</v>
      </c>
      <c r="AX506">
        <v>0</v>
      </c>
      <c r="AY506">
        <v>0</v>
      </c>
      <c r="AZ506" t="s">
        <v>41</v>
      </c>
      <c r="BA506">
        <v>4</v>
      </c>
      <c r="BB506">
        <v>2010</v>
      </c>
      <c r="BC506" t="s">
        <v>63</v>
      </c>
      <c r="BD506" t="s">
        <v>64</v>
      </c>
      <c r="BE506">
        <v>147000</v>
      </c>
    </row>
    <row r="507" spans="1:57" x14ac:dyDescent="0.3">
      <c r="A507">
        <v>506</v>
      </c>
      <c r="B507">
        <v>90</v>
      </c>
      <c r="C507" t="s">
        <v>222</v>
      </c>
      <c r="D507">
        <v>60</v>
      </c>
      <c r="E507">
        <v>7596</v>
      </c>
      <c r="F507" t="s">
        <v>40</v>
      </c>
      <c r="G507" t="s">
        <v>42</v>
      </c>
      <c r="H507" t="s">
        <v>43</v>
      </c>
      <c r="I507" t="s">
        <v>44</v>
      </c>
      <c r="J507" t="s">
        <v>45</v>
      </c>
      <c r="K507" t="s">
        <v>92</v>
      </c>
      <c r="L507" t="str">
        <f>VLOOKUP($K507,[1]Zipcodes_neighbourhood!$A$2:$C$27,2,FALSE)</f>
        <v>Old Town</v>
      </c>
      <c r="M507">
        <f>VLOOKUP($K507,[1]Zipcodes_neighbourhood!$A$2:$C$27,3,FALSE)</f>
        <v>51351</v>
      </c>
      <c r="N507" t="s">
        <v>93</v>
      </c>
      <c r="O507" t="s">
        <v>111</v>
      </c>
      <c r="P507" t="s">
        <v>49</v>
      </c>
      <c r="Q507">
        <v>5</v>
      </c>
      <c r="R507">
        <v>1952</v>
      </c>
      <c r="S507">
        <v>1952</v>
      </c>
      <c r="T507" t="s">
        <v>99</v>
      </c>
      <c r="U507" t="s">
        <v>51</v>
      </c>
      <c r="V507" t="s">
        <v>75</v>
      </c>
      <c r="W507" t="s">
        <v>55</v>
      </c>
      <c r="X507" t="s">
        <v>70</v>
      </c>
      <c r="Y507" t="s">
        <v>55</v>
      </c>
      <c r="Z507" t="s">
        <v>57</v>
      </c>
      <c r="AA507">
        <v>960</v>
      </c>
      <c r="AB507" t="str">
        <f t="shared" si="28"/>
        <v>0-1000</v>
      </c>
      <c r="AC507" t="s">
        <v>54</v>
      </c>
      <c r="AD507" t="s">
        <v>60</v>
      </c>
      <c r="AE507">
        <v>1960</v>
      </c>
      <c r="AF507">
        <f t="shared" si="29"/>
        <v>0</v>
      </c>
      <c r="AG507">
        <f t="shared" si="30"/>
        <v>2</v>
      </c>
      <c r="AH507">
        <v>4</v>
      </c>
      <c r="AI507">
        <v>2</v>
      </c>
      <c r="AJ507" t="s">
        <v>55</v>
      </c>
      <c r="AK507" t="str">
        <f t="shared" si="31"/>
        <v>2TA</v>
      </c>
      <c r="AL507">
        <v>10</v>
      </c>
      <c r="AM507">
        <v>0</v>
      </c>
      <c r="AN507" t="s">
        <v>41</v>
      </c>
      <c r="AO507" t="s">
        <v>78</v>
      </c>
      <c r="AP507" t="s">
        <v>58</v>
      </c>
      <c r="AQ507">
        <v>2</v>
      </c>
      <c r="AR507">
        <v>400</v>
      </c>
      <c r="AS507" t="s">
        <v>55</v>
      </c>
      <c r="AT507" t="s">
        <v>120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41</v>
      </c>
      <c r="BA507">
        <v>7</v>
      </c>
      <c r="BB507">
        <v>2009</v>
      </c>
      <c r="BC507" t="s">
        <v>116</v>
      </c>
      <c r="BD507" t="s">
        <v>64</v>
      </c>
      <c r="BE507">
        <v>124500</v>
      </c>
    </row>
    <row r="508" spans="1:57" x14ac:dyDescent="0.3">
      <c r="A508">
        <v>1228</v>
      </c>
      <c r="B508">
        <v>20</v>
      </c>
      <c r="C508" t="s">
        <v>221</v>
      </c>
      <c r="D508">
        <v>72</v>
      </c>
      <c r="E508">
        <v>8872</v>
      </c>
      <c r="F508" t="s">
        <v>40</v>
      </c>
      <c r="G508" t="s">
        <v>42</v>
      </c>
      <c r="H508" t="s">
        <v>43</v>
      </c>
      <c r="I508" t="s">
        <v>44</v>
      </c>
      <c r="J508" t="s">
        <v>73</v>
      </c>
      <c r="K508" t="s">
        <v>107</v>
      </c>
      <c r="L508" t="str">
        <f>VLOOKUP($K508,[1]Zipcodes_neighbourhood!$A$2:$C$27,2,FALSE)</f>
        <v>NorthAmes</v>
      </c>
      <c r="M508">
        <f>VLOOKUP($K508,[1]Zipcodes_neighbourhood!$A$2:$C$27,3,FALSE)</f>
        <v>50010</v>
      </c>
      <c r="N508" t="s">
        <v>47</v>
      </c>
      <c r="O508" t="s">
        <v>48</v>
      </c>
      <c r="P508" t="s">
        <v>68</v>
      </c>
      <c r="Q508">
        <v>5</v>
      </c>
      <c r="R508">
        <v>1965</v>
      </c>
      <c r="S508">
        <v>2008</v>
      </c>
      <c r="T508" t="s">
        <v>50</v>
      </c>
      <c r="U508" t="s">
        <v>51</v>
      </c>
      <c r="V508" t="s">
        <v>52</v>
      </c>
      <c r="W508" t="s">
        <v>55</v>
      </c>
      <c r="X508" t="s">
        <v>70</v>
      </c>
      <c r="Y508" t="s">
        <v>55</v>
      </c>
      <c r="Z508" t="s">
        <v>57</v>
      </c>
      <c r="AA508">
        <v>912</v>
      </c>
      <c r="AB508" t="str">
        <f t="shared" si="28"/>
        <v>0-1000</v>
      </c>
      <c r="AC508" t="s">
        <v>59</v>
      </c>
      <c r="AD508" t="s">
        <v>60</v>
      </c>
      <c r="AE508">
        <v>912</v>
      </c>
      <c r="AF508">
        <f t="shared" si="29"/>
        <v>0</v>
      </c>
      <c r="AG508">
        <f t="shared" si="30"/>
        <v>2.2999999999999998</v>
      </c>
      <c r="AH508">
        <v>2</v>
      </c>
      <c r="AI508">
        <v>1</v>
      </c>
      <c r="AJ508" t="s">
        <v>54</v>
      </c>
      <c r="AK508" t="str">
        <f t="shared" si="31"/>
        <v>1Gd</v>
      </c>
      <c r="AL508">
        <v>5</v>
      </c>
      <c r="AM508">
        <v>0</v>
      </c>
      <c r="AN508" t="s">
        <v>41</v>
      </c>
      <c r="AO508" t="s">
        <v>78</v>
      </c>
      <c r="AP508" t="s">
        <v>58</v>
      </c>
      <c r="AQ508">
        <v>2</v>
      </c>
      <c r="AR508">
        <v>576</v>
      </c>
      <c r="AS508" t="s">
        <v>55</v>
      </c>
      <c r="AT508" t="s">
        <v>60</v>
      </c>
      <c r="AU508">
        <v>0</v>
      </c>
      <c r="AV508">
        <v>240</v>
      </c>
      <c r="AW508">
        <v>0</v>
      </c>
      <c r="AX508">
        <v>0</v>
      </c>
      <c r="AY508">
        <v>0</v>
      </c>
      <c r="AZ508" t="s">
        <v>41</v>
      </c>
      <c r="BA508">
        <v>12</v>
      </c>
      <c r="BB508">
        <v>2008</v>
      </c>
      <c r="BC508" t="s">
        <v>63</v>
      </c>
      <c r="BD508" t="s">
        <v>64</v>
      </c>
      <c r="BE508">
        <v>147000</v>
      </c>
    </row>
    <row r="509" spans="1:57" x14ac:dyDescent="0.3">
      <c r="A509">
        <v>1266</v>
      </c>
      <c r="B509">
        <v>160</v>
      </c>
      <c r="C509" t="s">
        <v>224</v>
      </c>
      <c r="D509">
        <v>35</v>
      </c>
      <c r="E509">
        <v>3735</v>
      </c>
      <c r="F509" t="s">
        <v>40</v>
      </c>
      <c r="G509" t="s">
        <v>42</v>
      </c>
      <c r="H509" t="s">
        <v>43</v>
      </c>
      <c r="I509" t="s">
        <v>44</v>
      </c>
      <c r="J509" t="s">
        <v>170</v>
      </c>
      <c r="K509" t="s">
        <v>87</v>
      </c>
      <c r="L509" t="str">
        <f>VLOOKUP($K509,[1]Zipcodes_neighbourhood!$A$2:$C$27,2,FALSE)</f>
        <v>Somerset</v>
      </c>
      <c r="M509">
        <f>VLOOKUP($K509,[1]Zipcodes_neighbourhood!$A$2:$C$27,3,FALSE)</f>
        <v>50010</v>
      </c>
      <c r="N509" t="s">
        <v>47</v>
      </c>
      <c r="O509" t="s">
        <v>122</v>
      </c>
      <c r="P509" t="s">
        <v>49</v>
      </c>
      <c r="Q509">
        <v>7</v>
      </c>
      <c r="R509">
        <v>1999</v>
      </c>
      <c r="S509">
        <v>1999</v>
      </c>
      <c r="T509" t="s">
        <v>99</v>
      </c>
      <c r="U509" t="s">
        <v>51</v>
      </c>
      <c r="V509" t="s">
        <v>69</v>
      </c>
      <c r="W509" t="s">
        <v>54</v>
      </c>
      <c r="X509" t="s">
        <v>56</v>
      </c>
      <c r="Y509" t="s">
        <v>54</v>
      </c>
      <c r="Z509" t="s">
        <v>57</v>
      </c>
      <c r="AA509">
        <v>691</v>
      </c>
      <c r="AB509" t="str">
        <f t="shared" si="28"/>
        <v>0-1000</v>
      </c>
      <c r="AC509" t="s">
        <v>59</v>
      </c>
      <c r="AD509" t="s">
        <v>60</v>
      </c>
      <c r="AE509">
        <v>1452</v>
      </c>
      <c r="AF509">
        <f t="shared" si="29"/>
        <v>0</v>
      </c>
      <c r="AG509">
        <f t="shared" si="30"/>
        <v>2</v>
      </c>
      <c r="AH509">
        <v>3</v>
      </c>
      <c r="AI509">
        <v>1</v>
      </c>
      <c r="AJ509" t="s">
        <v>54</v>
      </c>
      <c r="AK509" t="str">
        <f t="shared" si="31"/>
        <v>1Gd</v>
      </c>
      <c r="AL509">
        <v>6</v>
      </c>
      <c r="AM509">
        <v>0</v>
      </c>
      <c r="AN509" t="s">
        <v>41</v>
      </c>
      <c r="AO509" t="s">
        <v>78</v>
      </c>
      <c r="AP509" t="s">
        <v>58</v>
      </c>
      <c r="AQ509">
        <v>2</v>
      </c>
      <c r="AR509">
        <v>506</v>
      </c>
      <c r="AS509" t="s">
        <v>55</v>
      </c>
      <c r="AT509" t="s">
        <v>60</v>
      </c>
      <c r="AU509">
        <v>0</v>
      </c>
      <c r="AV509">
        <v>34</v>
      </c>
      <c r="AW509">
        <v>0</v>
      </c>
      <c r="AX509">
        <v>0</v>
      </c>
      <c r="AY509">
        <v>0</v>
      </c>
      <c r="AZ509" t="s">
        <v>41</v>
      </c>
      <c r="BA509">
        <v>3</v>
      </c>
      <c r="BB509">
        <v>2006</v>
      </c>
      <c r="BC509" t="s">
        <v>63</v>
      </c>
      <c r="BD509" t="s">
        <v>64</v>
      </c>
      <c r="BE509">
        <v>183900</v>
      </c>
    </row>
    <row r="510" spans="1:57" x14ac:dyDescent="0.3">
      <c r="A510">
        <v>509</v>
      </c>
      <c r="B510">
        <v>70</v>
      </c>
      <c r="C510" t="s">
        <v>222</v>
      </c>
      <c r="D510">
        <v>60</v>
      </c>
      <c r="E510">
        <v>9600</v>
      </c>
      <c r="F510" t="s">
        <v>40</v>
      </c>
      <c r="G510" t="s">
        <v>42</v>
      </c>
      <c r="H510" t="s">
        <v>43</v>
      </c>
      <c r="I510" t="s">
        <v>44</v>
      </c>
      <c r="J510" t="s">
        <v>45</v>
      </c>
      <c r="K510" t="s">
        <v>92</v>
      </c>
      <c r="L510" t="str">
        <f>VLOOKUP($K510,[1]Zipcodes_neighbourhood!$A$2:$C$27,2,FALSE)</f>
        <v>Old Town</v>
      </c>
      <c r="M510">
        <f>VLOOKUP($K510,[1]Zipcodes_neighbourhood!$A$2:$C$27,3,FALSE)</f>
        <v>51351</v>
      </c>
      <c r="N510" t="s">
        <v>47</v>
      </c>
      <c r="O510" t="s">
        <v>48</v>
      </c>
      <c r="P510" t="s">
        <v>49</v>
      </c>
      <c r="Q510">
        <v>7</v>
      </c>
      <c r="R510">
        <v>1928</v>
      </c>
      <c r="S510">
        <v>2005</v>
      </c>
      <c r="T510" t="s">
        <v>125</v>
      </c>
      <c r="U510" t="s">
        <v>51</v>
      </c>
      <c r="V510" t="s">
        <v>69</v>
      </c>
      <c r="W510" t="s">
        <v>55</v>
      </c>
      <c r="X510" t="s">
        <v>77</v>
      </c>
      <c r="Y510" t="s">
        <v>55</v>
      </c>
      <c r="Z510" t="s">
        <v>57</v>
      </c>
      <c r="AA510">
        <v>689</v>
      </c>
      <c r="AB510" t="str">
        <f t="shared" si="28"/>
        <v>0-1000</v>
      </c>
      <c r="AC510" t="s">
        <v>59</v>
      </c>
      <c r="AD510" t="s">
        <v>60</v>
      </c>
      <c r="AE510">
        <v>1378</v>
      </c>
      <c r="AF510">
        <f t="shared" si="29"/>
        <v>0</v>
      </c>
      <c r="AG510">
        <f t="shared" si="30"/>
        <v>2</v>
      </c>
      <c r="AH510">
        <v>3</v>
      </c>
      <c r="AI510">
        <v>1</v>
      </c>
      <c r="AJ510" t="s">
        <v>54</v>
      </c>
      <c r="AK510" t="str">
        <f t="shared" si="31"/>
        <v>1Gd</v>
      </c>
      <c r="AL510">
        <v>7</v>
      </c>
      <c r="AM510">
        <v>1</v>
      </c>
      <c r="AN510" t="s">
        <v>54</v>
      </c>
      <c r="AO510" t="s">
        <v>78</v>
      </c>
      <c r="AP510" t="s">
        <v>58</v>
      </c>
      <c r="AQ510">
        <v>2</v>
      </c>
      <c r="AR510">
        <v>360</v>
      </c>
      <c r="AS510" t="s">
        <v>55</v>
      </c>
      <c r="AT510" t="s">
        <v>120</v>
      </c>
      <c r="AU510">
        <v>0</v>
      </c>
      <c r="AV510">
        <v>0</v>
      </c>
      <c r="AW510">
        <v>116</v>
      </c>
      <c r="AX510">
        <v>0</v>
      </c>
      <c r="AY510">
        <v>0</v>
      </c>
      <c r="AZ510" t="s">
        <v>41</v>
      </c>
      <c r="BA510">
        <v>10</v>
      </c>
      <c r="BB510">
        <v>2008</v>
      </c>
      <c r="BC510" t="s">
        <v>63</v>
      </c>
      <c r="BD510" t="s">
        <v>64</v>
      </c>
      <c r="BE510">
        <v>161000</v>
      </c>
    </row>
    <row r="511" spans="1:57" x14ac:dyDescent="0.3">
      <c r="A511">
        <v>1325</v>
      </c>
      <c r="B511">
        <v>20</v>
      </c>
      <c r="C511" t="s">
        <v>221</v>
      </c>
      <c r="D511">
        <v>75</v>
      </c>
      <c r="E511">
        <v>9986</v>
      </c>
      <c r="F511" t="s">
        <v>40</v>
      </c>
      <c r="G511" t="s">
        <v>42</v>
      </c>
      <c r="H511" t="s">
        <v>43</v>
      </c>
      <c r="I511" t="s">
        <v>44</v>
      </c>
      <c r="J511" t="s">
        <v>45</v>
      </c>
      <c r="K511" t="s">
        <v>87</v>
      </c>
      <c r="L511" t="str">
        <f>VLOOKUP($K511,[1]Zipcodes_neighbourhood!$A$2:$C$27,2,FALSE)</f>
        <v>Somerset</v>
      </c>
      <c r="M511">
        <f>VLOOKUP($K511,[1]Zipcodes_neighbourhood!$A$2:$C$27,3,FALSE)</f>
        <v>50010</v>
      </c>
      <c r="N511" t="s">
        <v>47</v>
      </c>
      <c r="O511" t="s">
        <v>48</v>
      </c>
      <c r="P511" t="s">
        <v>68</v>
      </c>
      <c r="Q511">
        <v>8</v>
      </c>
      <c r="R511">
        <v>2006</v>
      </c>
      <c r="S511">
        <v>2007</v>
      </c>
      <c r="T511" t="s">
        <v>50</v>
      </c>
      <c r="U511" t="s">
        <v>51</v>
      </c>
      <c r="V511" t="s">
        <v>52</v>
      </c>
      <c r="W511" t="s">
        <v>54</v>
      </c>
      <c r="X511" t="s">
        <v>56</v>
      </c>
      <c r="Y511" t="s">
        <v>59</v>
      </c>
      <c r="Z511" t="s">
        <v>81</v>
      </c>
      <c r="AA511">
        <v>1795</v>
      </c>
      <c r="AB511" t="str">
        <f t="shared" si="28"/>
        <v>1001-2000</v>
      </c>
      <c r="AC511" t="s">
        <v>59</v>
      </c>
      <c r="AD511" t="s">
        <v>60</v>
      </c>
      <c r="AE511">
        <v>1795</v>
      </c>
      <c r="AF511">
        <f t="shared" si="29"/>
        <v>1</v>
      </c>
      <c r="AG511">
        <f t="shared" si="30"/>
        <v>1</v>
      </c>
      <c r="AH511">
        <v>2</v>
      </c>
      <c r="AI511">
        <v>1</v>
      </c>
      <c r="AJ511" t="s">
        <v>54</v>
      </c>
      <c r="AK511" t="str">
        <f t="shared" si="31"/>
        <v>1Gd</v>
      </c>
      <c r="AL511">
        <v>7</v>
      </c>
      <c r="AM511">
        <v>1</v>
      </c>
      <c r="AN511" t="s">
        <v>54</v>
      </c>
      <c r="AO511" t="s">
        <v>61</v>
      </c>
      <c r="AP511" t="s">
        <v>62</v>
      </c>
      <c r="AQ511">
        <v>3</v>
      </c>
      <c r="AR511">
        <v>895</v>
      </c>
      <c r="AS511" t="s">
        <v>55</v>
      </c>
      <c r="AT511" t="s">
        <v>60</v>
      </c>
      <c r="AU511">
        <v>0</v>
      </c>
      <c r="AV511">
        <v>49</v>
      </c>
      <c r="AW511">
        <v>0</v>
      </c>
      <c r="AX511">
        <v>0</v>
      </c>
      <c r="AY511">
        <v>0</v>
      </c>
      <c r="AZ511" t="s">
        <v>41</v>
      </c>
      <c r="BA511">
        <v>2</v>
      </c>
      <c r="BB511">
        <v>2007</v>
      </c>
      <c r="BC511" t="s">
        <v>103</v>
      </c>
      <c r="BD511" t="s">
        <v>104</v>
      </c>
      <c r="BE511">
        <v>147000</v>
      </c>
    </row>
    <row r="512" spans="1:57" x14ac:dyDescent="0.3">
      <c r="A512">
        <v>1460</v>
      </c>
      <c r="B512">
        <v>20</v>
      </c>
      <c r="C512" t="s">
        <v>221</v>
      </c>
      <c r="D512">
        <v>75</v>
      </c>
      <c r="E512">
        <v>9937</v>
      </c>
      <c r="F512" t="s">
        <v>40</v>
      </c>
      <c r="G512" t="s">
        <v>42</v>
      </c>
      <c r="H512" t="s">
        <v>43</v>
      </c>
      <c r="I512" t="s">
        <v>44</v>
      </c>
      <c r="J512" t="s">
        <v>45</v>
      </c>
      <c r="K512" t="s">
        <v>126</v>
      </c>
      <c r="L512" t="str">
        <f>VLOOKUP($K512,[1]Zipcodes_neighbourhood!$A$2:$C$27,2,FALSE)</f>
        <v>Edwards</v>
      </c>
      <c r="M512">
        <f>VLOOKUP($K512,[1]Zipcodes_neighbourhood!$A$2:$C$27,3,FALSE)</f>
        <v>50014</v>
      </c>
      <c r="N512" t="s">
        <v>47</v>
      </c>
      <c r="O512" t="s">
        <v>48</v>
      </c>
      <c r="P512" t="s">
        <v>68</v>
      </c>
      <c r="Q512">
        <v>5</v>
      </c>
      <c r="R512">
        <v>1965</v>
      </c>
      <c r="S512">
        <v>1965</v>
      </c>
      <c r="T512" t="s">
        <v>50</v>
      </c>
      <c r="U512" t="s">
        <v>51</v>
      </c>
      <c r="V512" t="s">
        <v>91</v>
      </c>
      <c r="W512" t="s">
        <v>54</v>
      </c>
      <c r="X512" t="s">
        <v>70</v>
      </c>
      <c r="Y512" t="s">
        <v>55</v>
      </c>
      <c r="Z512" t="s">
        <v>57</v>
      </c>
      <c r="AA512">
        <v>1256</v>
      </c>
      <c r="AB512" t="str">
        <f t="shared" si="28"/>
        <v>1001-2000</v>
      </c>
      <c r="AC512" t="s">
        <v>54</v>
      </c>
      <c r="AD512" t="s">
        <v>60</v>
      </c>
      <c r="AE512">
        <v>1256</v>
      </c>
      <c r="AF512">
        <f t="shared" si="29"/>
        <v>1</v>
      </c>
      <c r="AG512">
        <f t="shared" si="30"/>
        <v>1</v>
      </c>
      <c r="AH512">
        <v>3</v>
      </c>
      <c r="AI512">
        <v>1</v>
      </c>
      <c r="AJ512" t="s">
        <v>55</v>
      </c>
      <c r="AK512" t="str">
        <f t="shared" si="31"/>
        <v>1TA</v>
      </c>
      <c r="AL512">
        <v>6</v>
      </c>
      <c r="AM512">
        <v>0</v>
      </c>
      <c r="AN512" t="s">
        <v>41</v>
      </c>
      <c r="AO512" t="s">
        <v>61</v>
      </c>
      <c r="AP512" t="s">
        <v>102</v>
      </c>
      <c r="AQ512">
        <v>1</v>
      </c>
      <c r="AR512">
        <v>276</v>
      </c>
      <c r="AS512" t="s">
        <v>55</v>
      </c>
      <c r="AT512" t="s">
        <v>60</v>
      </c>
      <c r="AU512">
        <v>736</v>
      </c>
      <c r="AV512">
        <v>68</v>
      </c>
      <c r="AW512">
        <v>0</v>
      </c>
      <c r="AX512">
        <v>0</v>
      </c>
      <c r="AY512">
        <v>0</v>
      </c>
      <c r="AZ512" t="s">
        <v>41</v>
      </c>
      <c r="BA512">
        <v>6</v>
      </c>
      <c r="BB512">
        <v>2008</v>
      </c>
      <c r="BC512" t="s">
        <v>63</v>
      </c>
      <c r="BD512" t="s">
        <v>64</v>
      </c>
      <c r="BE512">
        <v>147500</v>
      </c>
    </row>
    <row r="513" spans="1:57" x14ac:dyDescent="0.3">
      <c r="A513">
        <v>231</v>
      </c>
      <c r="B513">
        <v>20</v>
      </c>
      <c r="C513" t="s">
        <v>221</v>
      </c>
      <c r="D513">
        <v>73</v>
      </c>
      <c r="E513">
        <v>8760</v>
      </c>
      <c r="F513" t="s">
        <v>40</v>
      </c>
      <c r="G513" t="s">
        <v>42</v>
      </c>
      <c r="H513" t="s">
        <v>43</v>
      </c>
      <c r="I513" t="s">
        <v>44</v>
      </c>
      <c r="J513" t="s">
        <v>45</v>
      </c>
      <c r="K513" t="s">
        <v>107</v>
      </c>
      <c r="L513" t="str">
        <f>VLOOKUP($K513,[1]Zipcodes_neighbourhood!$A$2:$C$27,2,FALSE)</f>
        <v>NorthAmes</v>
      </c>
      <c r="M513">
        <f>VLOOKUP($K513,[1]Zipcodes_neighbourhood!$A$2:$C$27,3,FALSE)</f>
        <v>50010</v>
      </c>
      <c r="N513" t="s">
        <v>47</v>
      </c>
      <c r="O513" t="s">
        <v>48</v>
      </c>
      <c r="P513" t="s">
        <v>68</v>
      </c>
      <c r="Q513">
        <v>6</v>
      </c>
      <c r="R513">
        <v>1959</v>
      </c>
      <c r="S513">
        <v>1959</v>
      </c>
      <c r="T513" t="s">
        <v>99</v>
      </c>
      <c r="U513" t="s">
        <v>51</v>
      </c>
      <c r="V513" t="s">
        <v>69</v>
      </c>
      <c r="W513" t="s">
        <v>55</v>
      </c>
      <c r="X513" t="s">
        <v>70</v>
      </c>
      <c r="Y513" t="s">
        <v>55</v>
      </c>
      <c r="Z513" t="s">
        <v>57</v>
      </c>
      <c r="AA513">
        <v>1194</v>
      </c>
      <c r="AB513" t="str">
        <f t="shared" si="28"/>
        <v>1001-2000</v>
      </c>
      <c r="AC513" t="s">
        <v>55</v>
      </c>
      <c r="AD513" t="s">
        <v>60</v>
      </c>
      <c r="AE513">
        <v>1194</v>
      </c>
      <c r="AF513">
        <f t="shared" si="29"/>
        <v>0</v>
      </c>
      <c r="AG513">
        <f t="shared" si="30"/>
        <v>2</v>
      </c>
      <c r="AH513">
        <v>3</v>
      </c>
      <c r="AI513">
        <v>1</v>
      </c>
      <c r="AJ513" t="s">
        <v>55</v>
      </c>
      <c r="AK513" t="str">
        <f t="shared" si="31"/>
        <v>1TA</v>
      </c>
      <c r="AL513">
        <v>6</v>
      </c>
      <c r="AM513">
        <v>0</v>
      </c>
      <c r="AN513" t="s">
        <v>41</v>
      </c>
      <c r="AO513" t="s">
        <v>61</v>
      </c>
      <c r="AP513" t="s">
        <v>62</v>
      </c>
      <c r="AQ513">
        <v>1</v>
      </c>
      <c r="AR513">
        <v>312</v>
      </c>
      <c r="AS513" t="s">
        <v>55</v>
      </c>
      <c r="AT513" t="s">
        <v>60</v>
      </c>
      <c r="AU513">
        <v>0</v>
      </c>
      <c r="AV513">
        <v>0</v>
      </c>
      <c r="AW513">
        <v>120</v>
      </c>
      <c r="AX513">
        <v>0</v>
      </c>
      <c r="AY513">
        <v>0</v>
      </c>
      <c r="AZ513" t="s">
        <v>41</v>
      </c>
      <c r="BA513">
        <v>4</v>
      </c>
      <c r="BB513">
        <v>2010</v>
      </c>
      <c r="BC513" t="s">
        <v>63</v>
      </c>
      <c r="BD513" t="s">
        <v>64</v>
      </c>
      <c r="BE513">
        <v>148000</v>
      </c>
    </row>
    <row r="514" spans="1:57" x14ac:dyDescent="0.3">
      <c r="A514">
        <v>270</v>
      </c>
      <c r="B514">
        <v>20</v>
      </c>
      <c r="C514" t="s">
        <v>221</v>
      </c>
      <c r="D514" t="s">
        <v>41</v>
      </c>
      <c r="E514">
        <v>7917</v>
      </c>
      <c r="F514" t="s">
        <v>40</v>
      </c>
      <c r="G514" t="s">
        <v>71</v>
      </c>
      <c r="H514" t="s">
        <v>43</v>
      </c>
      <c r="I514" t="s">
        <v>44</v>
      </c>
      <c r="J514" t="s">
        <v>73</v>
      </c>
      <c r="K514" t="s">
        <v>126</v>
      </c>
      <c r="L514" t="str">
        <f>VLOOKUP($K514,[1]Zipcodes_neighbourhood!$A$2:$C$27,2,FALSE)</f>
        <v>Edwards</v>
      </c>
      <c r="M514">
        <f>VLOOKUP($K514,[1]Zipcodes_neighbourhood!$A$2:$C$27,3,FALSE)</f>
        <v>50014</v>
      </c>
      <c r="N514" t="s">
        <v>47</v>
      </c>
      <c r="O514" t="s">
        <v>48</v>
      </c>
      <c r="P514" t="s">
        <v>68</v>
      </c>
      <c r="Q514">
        <v>6</v>
      </c>
      <c r="R514">
        <v>1976</v>
      </c>
      <c r="S514">
        <v>1976</v>
      </c>
      <c r="T514" t="s">
        <v>99</v>
      </c>
      <c r="U514" t="s">
        <v>51</v>
      </c>
      <c r="V514" t="s">
        <v>91</v>
      </c>
      <c r="W514" t="s">
        <v>55</v>
      </c>
      <c r="X514" t="s">
        <v>70</v>
      </c>
      <c r="Y514" t="s">
        <v>55</v>
      </c>
      <c r="Z514" t="s">
        <v>57</v>
      </c>
      <c r="AA514">
        <v>1143</v>
      </c>
      <c r="AB514" t="str">
        <f t="shared" ref="AB514:AB577" si="32">IF(AA514&lt;1001,"0-1000",IF(AA514&lt;2001,"1001-2000",IF(AA514&lt;3001,"3001-4000",IF(AA514&lt;4001,"4001-5000",IF(AA514&lt;5001,"4001-5000",IF(AA514&gt;5000,"&gt;5000"))))))</f>
        <v>1001-2000</v>
      </c>
      <c r="AC514" t="s">
        <v>55</v>
      </c>
      <c r="AD514" t="s">
        <v>60</v>
      </c>
      <c r="AE514">
        <v>1113</v>
      </c>
      <c r="AF514">
        <f t="shared" ref="AF514:AF577" si="33">bfb+bhb</f>
        <v>1</v>
      </c>
      <c r="AG514">
        <f t="shared" ref="AG514:AG577" si="34">fb+hb</f>
        <v>1</v>
      </c>
      <c r="AH514">
        <v>3</v>
      </c>
      <c r="AI514">
        <v>1</v>
      </c>
      <c r="AJ514" t="s">
        <v>55</v>
      </c>
      <c r="AK514" t="str">
        <f t="shared" ref="AK514:AK577" si="35">CONCATENATE(KitchenAbvGr,KitchenQuality)</f>
        <v>1TA</v>
      </c>
      <c r="AL514">
        <v>6</v>
      </c>
      <c r="AM514">
        <v>1</v>
      </c>
      <c r="AN514" t="s">
        <v>94</v>
      </c>
      <c r="AO514" t="s">
        <v>61</v>
      </c>
      <c r="AP514" t="s">
        <v>62</v>
      </c>
      <c r="AQ514">
        <v>1</v>
      </c>
      <c r="AR514">
        <v>504</v>
      </c>
      <c r="AS514" t="s">
        <v>55</v>
      </c>
      <c r="AT514" t="s">
        <v>60</v>
      </c>
      <c r="AU514">
        <v>370</v>
      </c>
      <c r="AV514">
        <v>30</v>
      </c>
      <c r="AW514">
        <v>0</v>
      </c>
      <c r="AX514">
        <v>0</v>
      </c>
      <c r="AY514">
        <v>0</v>
      </c>
      <c r="AZ514" t="s">
        <v>109</v>
      </c>
      <c r="BA514">
        <v>5</v>
      </c>
      <c r="BB514">
        <v>2007</v>
      </c>
      <c r="BC514" t="s">
        <v>63</v>
      </c>
      <c r="BD514" t="s">
        <v>64</v>
      </c>
      <c r="BE514">
        <v>148000</v>
      </c>
    </row>
    <row r="515" spans="1:57" x14ac:dyDescent="0.3">
      <c r="A515">
        <v>377</v>
      </c>
      <c r="B515">
        <v>85</v>
      </c>
      <c r="C515" t="s">
        <v>221</v>
      </c>
      <c r="D515">
        <v>57</v>
      </c>
      <c r="E515">
        <v>8846</v>
      </c>
      <c r="F515" t="s">
        <v>40</v>
      </c>
      <c r="G515" t="s">
        <v>71</v>
      </c>
      <c r="H515" t="s">
        <v>43</v>
      </c>
      <c r="I515" t="s">
        <v>44</v>
      </c>
      <c r="J515" t="s">
        <v>110</v>
      </c>
      <c r="K515" t="s">
        <v>46</v>
      </c>
      <c r="L515" t="str">
        <f>VLOOKUP($K515,[1]Zipcodes_neighbourhood!$A$2:$C$27,2,FALSE)</f>
        <v>College creek</v>
      </c>
      <c r="M515">
        <f>VLOOKUP($K515,[1]Zipcodes_neighbourhood!$A$2:$C$27,3,FALSE)</f>
        <v>50014</v>
      </c>
      <c r="N515" t="s">
        <v>47</v>
      </c>
      <c r="O515" t="s">
        <v>48</v>
      </c>
      <c r="P515" t="s">
        <v>131</v>
      </c>
      <c r="Q515">
        <v>5</v>
      </c>
      <c r="R515">
        <v>1996</v>
      </c>
      <c r="S515">
        <v>1996</v>
      </c>
      <c r="T515" t="s">
        <v>50</v>
      </c>
      <c r="U515" t="s">
        <v>51</v>
      </c>
      <c r="V515" t="s">
        <v>52</v>
      </c>
      <c r="W515" t="s">
        <v>54</v>
      </c>
      <c r="X515" t="s">
        <v>56</v>
      </c>
      <c r="Y515" t="s">
        <v>54</v>
      </c>
      <c r="Z515" t="s">
        <v>81</v>
      </c>
      <c r="AA515">
        <v>870</v>
      </c>
      <c r="AB515" t="str">
        <f t="shared" si="32"/>
        <v>0-1000</v>
      </c>
      <c r="AC515" t="s">
        <v>59</v>
      </c>
      <c r="AD515" t="s">
        <v>60</v>
      </c>
      <c r="AE515">
        <v>914</v>
      </c>
      <c r="AF515">
        <f t="shared" si="33"/>
        <v>0</v>
      </c>
      <c r="AG515">
        <f t="shared" si="34"/>
        <v>1.3</v>
      </c>
      <c r="AH515">
        <v>2</v>
      </c>
      <c r="AI515">
        <v>1</v>
      </c>
      <c r="AJ515" t="s">
        <v>55</v>
      </c>
      <c r="AK515" t="str">
        <f t="shared" si="35"/>
        <v>1TA</v>
      </c>
      <c r="AL515">
        <v>5</v>
      </c>
      <c r="AM515">
        <v>0</v>
      </c>
      <c r="AN515" t="s">
        <v>41</v>
      </c>
      <c r="AO515" t="s">
        <v>78</v>
      </c>
      <c r="AP515" t="s">
        <v>58</v>
      </c>
      <c r="AQ515">
        <v>2</v>
      </c>
      <c r="AR515">
        <v>576</v>
      </c>
      <c r="AS515" t="s">
        <v>55</v>
      </c>
      <c r="AT515" t="s">
        <v>60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41</v>
      </c>
      <c r="BA515">
        <v>7</v>
      </c>
      <c r="BB515">
        <v>2006</v>
      </c>
      <c r="BC515" t="s">
        <v>63</v>
      </c>
      <c r="BD515" t="s">
        <v>64</v>
      </c>
      <c r="BE515">
        <v>148000</v>
      </c>
    </row>
    <row r="516" spans="1:57" x14ac:dyDescent="0.3">
      <c r="A516">
        <v>612</v>
      </c>
      <c r="B516">
        <v>80</v>
      </c>
      <c r="C516" t="s">
        <v>221</v>
      </c>
      <c r="D516" t="s">
        <v>41</v>
      </c>
      <c r="E516">
        <v>10395</v>
      </c>
      <c r="F516" t="s">
        <v>40</v>
      </c>
      <c r="G516" t="s">
        <v>71</v>
      </c>
      <c r="H516" t="s">
        <v>43</v>
      </c>
      <c r="I516" t="s">
        <v>44</v>
      </c>
      <c r="J516" t="s">
        <v>65</v>
      </c>
      <c r="K516" t="s">
        <v>89</v>
      </c>
      <c r="L516" t="str">
        <f>VLOOKUP($K516,[1]Zipcodes_neighbourhood!$A$2:$C$27,2,FALSE)</f>
        <v>Northwest Ames</v>
      </c>
      <c r="M516">
        <f>VLOOKUP($K516,[1]Zipcodes_neighbourhood!$A$2:$C$27,3,FALSE)</f>
        <v>50010</v>
      </c>
      <c r="N516" t="s">
        <v>47</v>
      </c>
      <c r="O516" t="s">
        <v>48</v>
      </c>
      <c r="P516" t="s">
        <v>135</v>
      </c>
      <c r="Q516">
        <v>6</v>
      </c>
      <c r="R516">
        <v>1978</v>
      </c>
      <c r="S516">
        <v>1978</v>
      </c>
      <c r="T516" t="s">
        <v>50</v>
      </c>
      <c r="U516" t="s">
        <v>51</v>
      </c>
      <c r="V516" t="s">
        <v>91</v>
      </c>
      <c r="W516" t="s">
        <v>55</v>
      </c>
      <c r="X516" t="s">
        <v>70</v>
      </c>
      <c r="Y516" t="s">
        <v>54</v>
      </c>
      <c r="Z516" t="s">
        <v>81</v>
      </c>
      <c r="AA516">
        <v>1032</v>
      </c>
      <c r="AB516" t="str">
        <f t="shared" si="32"/>
        <v>1001-2000</v>
      </c>
      <c r="AC516" t="s">
        <v>55</v>
      </c>
      <c r="AD516" t="s">
        <v>60</v>
      </c>
      <c r="AE516">
        <v>1032</v>
      </c>
      <c r="AF516">
        <f t="shared" si="33"/>
        <v>0</v>
      </c>
      <c r="AG516">
        <f t="shared" si="34"/>
        <v>1</v>
      </c>
      <c r="AH516">
        <v>3</v>
      </c>
      <c r="AI516">
        <v>1</v>
      </c>
      <c r="AJ516" t="s">
        <v>55</v>
      </c>
      <c r="AK516" t="str">
        <f t="shared" si="35"/>
        <v>1TA</v>
      </c>
      <c r="AL516">
        <v>6</v>
      </c>
      <c r="AM516">
        <v>1</v>
      </c>
      <c r="AN516" t="s">
        <v>55</v>
      </c>
      <c r="AO516" t="s">
        <v>61</v>
      </c>
      <c r="AP516" t="s">
        <v>58</v>
      </c>
      <c r="AQ516">
        <v>2</v>
      </c>
      <c r="AR516">
        <v>564</v>
      </c>
      <c r="AS516" t="s">
        <v>55</v>
      </c>
      <c r="AT516" t="s">
        <v>60</v>
      </c>
      <c r="AU516">
        <v>0</v>
      </c>
      <c r="AV516">
        <v>0</v>
      </c>
      <c r="AW516">
        <v>0</v>
      </c>
      <c r="AX516">
        <v>0</v>
      </c>
      <c r="AY516">
        <v>0</v>
      </c>
      <c r="AZ516" t="s">
        <v>85</v>
      </c>
      <c r="BA516">
        <v>7</v>
      </c>
      <c r="BB516">
        <v>2007</v>
      </c>
      <c r="BC516" t="s">
        <v>63</v>
      </c>
      <c r="BD516" t="s">
        <v>64</v>
      </c>
      <c r="BE516">
        <v>148000</v>
      </c>
    </row>
    <row r="517" spans="1:57" x14ac:dyDescent="0.3">
      <c r="A517">
        <v>879</v>
      </c>
      <c r="B517">
        <v>85</v>
      </c>
      <c r="C517" t="s">
        <v>221</v>
      </c>
      <c r="D517">
        <v>88</v>
      </c>
      <c r="E517">
        <v>11782</v>
      </c>
      <c r="F517" t="s">
        <v>40</v>
      </c>
      <c r="G517" t="s">
        <v>71</v>
      </c>
      <c r="H517" t="s">
        <v>43</v>
      </c>
      <c r="I517" t="s">
        <v>44</v>
      </c>
      <c r="J517" t="s">
        <v>45</v>
      </c>
      <c r="K517" t="s">
        <v>98</v>
      </c>
      <c r="L517" t="str">
        <f>VLOOKUP($K517,[1]Zipcodes_neighbourhood!$A$2:$C$27,2,FALSE)</f>
        <v>Sawyer</v>
      </c>
      <c r="M517">
        <f>VLOOKUP($K517,[1]Zipcodes_neighbourhood!$A$2:$C$27,3,FALSE)</f>
        <v>52627</v>
      </c>
      <c r="N517" t="s">
        <v>47</v>
      </c>
      <c r="O517" t="s">
        <v>48</v>
      </c>
      <c r="P517" t="s">
        <v>131</v>
      </c>
      <c r="Q517">
        <v>5</v>
      </c>
      <c r="R517">
        <v>1961</v>
      </c>
      <c r="S517">
        <v>1995</v>
      </c>
      <c r="T517" t="s">
        <v>50</v>
      </c>
      <c r="U517" t="s">
        <v>51</v>
      </c>
      <c r="V517" t="s">
        <v>91</v>
      </c>
      <c r="W517" t="s">
        <v>55</v>
      </c>
      <c r="X517" t="s">
        <v>70</v>
      </c>
      <c r="Y517" t="s">
        <v>55</v>
      </c>
      <c r="Z517" t="s">
        <v>81</v>
      </c>
      <c r="AA517">
        <v>1109</v>
      </c>
      <c r="AB517" t="str">
        <f t="shared" si="32"/>
        <v>1001-2000</v>
      </c>
      <c r="AC517" t="s">
        <v>55</v>
      </c>
      <c r="AD517" t="s">
        <v>60</v>
      </c>
      <c r="AE517">
        <v>1155</v>
      </c>
      <c r="AF517">
        <f t="shared" si="33"/>
        <v>1</v>
      </c>
      <c r="AG517">
        <f t="shared" si="34"/>
        <v>2.2999999999999998</v>
      </c>
      <c r="AH517">
        <v>3</v>
      </c>
      <c r="AI517">
        <v>1</v>
      </c>
      <c r="AJ517" t="s">
        <v>54</v>
      </c>
      <c r="AK517" t="str">
        <f t="shared" si="35"/>
        <v>1Gd</v>
      </c>
      <c r="AL517">
        <v>6</v>
      </c>
      <c r="AM517">
        <v>0</v>
      </c>
      <c r="AN517" t="s">
        <v>41</v>
      </c>
      <c r="AO517" t="s">
        <v>78</v>
      </c>
      <c r="AP517" t="s">
        <v>58</v>
      </c>
      <c r="AQ517">
        <v>2</v>
      </c>
      <c r="AR517">
        <v>576</v>
      </c>
      <c r="AS517" t="s">
        <v>55</v>
      </c>
      <c r="AT517" t="s">
        <v>60</v>
      </c>
      <c r="AU517">
        <v>192</v>
      </c>
      <c r="AV517">
        <v>0</v>
      </c>
      <c r="AW517">
        <v>0</v>
      </c>
      <c r="AX517">
        <v>0</v>
      </c>
      <c r="AY517">
        <v>0</v>
      </c>
      <c r="AZ517" t="s">
        <v>85</v>
      </c>
      <c r="BA517">
        <v>6</v>
      </c>
      <c r="BB517">
        <v>2010</v>
      </c>
      <c r="BC517" t="s">
        <v>63</v>
      </c>
      <c r="BD517" t="s">
        <v>64</v>
      </c>
      <c r="BE517">
        <v>148000</v>
      </c>
    </row>
    <row r="518" spans="1:57" x14ac:dyDescent="0.3">
      <c r="A518">
        <v>1200</v>
      </c>
      <c r="B518">
        <v>20</v>
      </c>
      <c r="C518" t="s">
        <v>221</v>
      </c>
      <c r="D518">
        <v>75</v>
      </c>
      <c r="E518">
        <v>11235</v>
      </c>
      <c r="F518" t="s">
        <v>40</v>
      </c>
      <c r="G518" t="s">
        <v>42</v>
      </c>
      <c r="H518" t="s">
        <v>43</v>
      </c>
      <c r="I518" t="s">
        <v>44</v>
      </c>
      <c r="J518" t="s">
        <v>45</v>
      </c>
      <c r="K518" t="s">
        <v>98</v>
      </c>
      <c r="L518" t="str">
        <f>VLOOKUP($K518,[1]Zipcodes_neighbourhood!$A$2:$C$27,2,FALSE)</f>
        <v>Sawyer</v>
      </c>
      <c r="M518">
        <f>VLOOKUP($K518,[1]Zipcodes_neighbourhood!$A$2:$C$27,3,FALSE)</f>
        <v>52627</v>
      </c>
      <c r="N518" t="s">
        <v>47</v>
      </c>
      <c r="O518" t="s">
        <v>48</v>
      </c>
      <c r="P518" t="s">
        <v>68</v>
      </c>
      <c r="Q518">
        <v>4</v>
      </c>
      <c r="R518">
        <v>1963</v>
      </c>
      <c r="S518">
        <v>1979</v>
      </c>
      <c r="T518" t="s">
        <v>50</v>
      </c>
      <c r="U518" t="s">
        <v>51</v>
      </c>
      <c r="V518" t="s">
        <v>91</v>
      </c>
      <c r="W518" t="s">
        <v>55</v>
      </c>
      <c r="X518" t="s">
        <v>70</v>
      </c>
      <c r="Y518" t="s">
        <v>55</v>
      </c>
      <c r="Z518" t="s">
        <v>57</v>
      </c>
      <c r="AA518">
        <v>1051</v>
      </c>
      <c r="AB518" t="str">
        <f t="shared" si="32"/>
        <v>1001-2000</v>
      </c>
      <c r="AC518" t="s">
        <v>54</v>
      </c>
      <c r="AD518" t="s">
        <v>60</v>
      </c>
      <c r="AE518">
        <v>1382</v>
      </c>
      <c r="AF518">
        <f t="shared" si="33"/>
        <v>0</v>
      </c>
      <c r="AG518">
        <f t="shared" si="34"/>
        <v>2.2999999999999998</v>
      </c>
      <c r="AH518">
        <v>3</v>
      </c>
      <c r="AI518">
        <v>1</v>
      </c>
      <c r="AJ518" t="s">
        <v>55</v>
      </c>
      <c r="AK518" t="str">
        <f t="shared" si="35"/>
        <v>1TA</v>
      </c>
      <c r="AL518">
        <v>6</v>
      </c>
      <c r="AM518">
        <v>1</v>
      </c>
      <c r="AN518" t="s">
        <v>148</v>
      </c>
      <c r="AO518" t="s">
        <v>61</v>
      </c>
      <c r="AP518" t="s">
        <v>58</v>
      </c>
      <c r="AQ518">
        <v>2</v>
      </c>
      <c r="AR518">
        <v>459</v>
      </c>
      <c r="AS518" t="s">
        <v>55</v>
      </c>
      <c r="AT518" t="s">
        <v>60</v>
      </c>
      <c r="AU518">
        <v>0</v>
      </c>
      <c r="AV518">
        <v>82</v>
      </c>
      <c r="AW518">
        <v>0</v>
      </c>
      <c r="AX518">
        <v>0</v>
      </c>
      <c r="AY518">
        <v>0</v>
      </c>
      <c r="AZ518" t="s">
        <v>41</v>
      </c>
      <c r="BA518">
        <v>10</v>
      </c>
      <c r="BB518">
        <v>2006</v>
      </c>
      <c r="BC518" t="s">
        <v>63</v>
      </c>
      <c r="BD518" t="s">
        <v>64</v>
      </c>
      <c r="BE518">
        <v>148000</v>
      </c>
    </row>
    <row r="519" spans="1:57" x14ac:dyDescent="0.3">
      <c r="A519">
        <v>196</v>
      </c>
      <c r="B519">
        <v>160</v>
      </c>
      <c r="C519" t="s">
        <v>221</v>
      </c>
      <c r="D519">
        <v>24</v>
      </c>
      <c r="E519">
        <v>2280</v>
      </c>
      <c r="F519" t="s">
        <v>40</v>
      </c>
      <c r="G519" t="s">
        <v>42</v>
      </c>
      <c r="H519" t="s">
        <v>43</v>
      </c>
      <c r="I519" t="s">
        <v>44</v>
      </c>
      <c r="J519" t="s">
        <v>65</v>
      </c>
      <c r="K519" t="s">
        <v>151</v>
      </c>
      <c r="L519" t="str">
        <f>VLOOKUP($K519,[1]Zipcodes_neighbourhood!$A$2:$C$27,2,FALSE)</f>
        <v>Northpark Villa</v>
      </c>
      <c r="M519">
        <f>VLOOKUP($K519,[1]Zipcodes_neighbourhood!$A$2:$C$27,3,FALSE)</f>
        <v>50131</v>
      </c>
      <c r="N519" t="s">
        <v>47</v>
      </c>
      <c r="O519" t="s">
        <v>136</v>
      </c>
      <c r="P519" t="s">
        <v>49</v>
      </c>
      <c r="Q519">
        <v>6</v>
      </c>
      <c r="R519">
        <v>1976</v>
      </c>
      <c r="S519">
        <v>1976</v>
      </c>
      <c r="T519" t="s">
        <v>50</v>
      </c>
      <c r="U519" t="s">
        <v>51</v>
      </c>
      <c r="V519" t="s">
        <v>158</v>
      </c>
      <c r="W519" t="s">
        <v>55</v>
      </c>
      <c r="X519" t="s">
        <v>70</v>
      </c>
      <c r="Y519" t="s">
        <v>54</v>
      </c>
      <c r="Z519" t="s">
        <v>57</v>
      </c>
      <c r="AA519">
        <v>855</v>
      </c>
      <c r="AB519" t="str">
        <f t="shared" si="32"/>
        <v>0-1000</v>
      </c>
      <c r="AC519" t="s">
        <v>55</v>
      </c>
      <c r="AD519" t="s">
        <v>60</v>
      </c>
      <c r="AE519">
        <v>1456</v>
      </c>
      <c r="AF519">
        <f t="shared" si="33"/>
        <v>0</v>
      </c>
      <c r="AG519">
        <f t="shared" si="34"/>
        <v>2.2999999999999998</v>
      </c>
      <c r="AH519">
        <v>3</v>
      </c>
      <c r="AI519">
        <v>1</v>
      </c>
      <c r="AJ519" t="s">
        <v>55</v>
      </c>
      <c r="AK519" t="str">
        <f t="shared" si="35"/>
        <v>1TA</v>
      </c>
      <c r="AL519">
        <v>7</v>
      </c>
      <c r="AM519">
        <v>1</v>
      </c>
      <c r="AN519" t="s">
        <v>55</v>
      </c>
      <c r="AO519" t="s">
        <v>61</v>
      </c>
      <c r="AP519" t="s">
        <v>58</v>
      </c>
      <c r="AQ519">
        <v>2</v>
      </c>
      <c r="AR519">
        <v>440</v>
      </c>
      <c r="AS519" t="s">
        <v>55</v>
      </c>
      <c r="AT519" t="s">
        <v>60</v>
      </c>
      <c r="AU519">
        <v>87</v>
      </c>
      <c r="AV519">
        <v>0</v>
      </c>
      <c r="AW519">
        <v>0</v>
      </c>
      <c r="AX519">
        <v>0</v>
      </c>
      <c r="AY519">
        <v>0</v>
      </c>
      <c r="AZ519" t="s">
        <v>41</v>
      </c>
      <c r="BA519">
        <v>7</v>
      </c>
      <c r="BB519">
        <v>2009</v>
      </c>
      <c r="BC519" t="s">
        <v>63</v>
      </c>
      <c r="BD519" t="s">
        <v>64</v>
      </c>
      <c r="BE519">
        <v>148500</v>
      </c>
    </row>
    <row r="520" spans="1:57" x14ac:dyDescent="0.3">
      <c r="A520">
        <v>676</v>
      </c>
      <c r="B520">
        <v>160</v>
      </c>
      <c r="C520" t="s">
        <v>221</v>
      </c>
      <c r="D520">
        <v>24</v>
      </c>
      <c r="E520">
        <v>2289</v>
      </c>
      <c r="F520" t="s">
        <v>40</v>
      </c>
      <c r="G520" t="s">
        <v>42</v>
      </c>
      <c r="H520" t="s">
        <v>43</v>
      </c>
      <c r="I520" t="s">
        <v>44</v>
      </c>
      <c r="J520" t="s">
        <v>45</v>
      </c>
      <c r="K520" t="s">
        <v>151</v>
      </c>
      <c r="L520" t="str">
        <f>VLOOKUP($K520,[1]Zipcodes_neighbourhood!$A$2:$C$27,2,FALSE)</f>
        <v>Northpark Villa</v>
      </c>
      <c r="M520">
        <f>VLOOKUP($K520,[1]Zipcodes_neighbourhood!$A$2:$C$27,3,FALSE)</f>
        <v>50131</v>
      </c>
      <c r="N520" t="s">
        <v>47</v>
      </c>
      <c r="O520" t="s">
        <v>136</v>
      </c>
      <c r="P520" t="s">
        <v>49</v>
      </c>
      <c r="Q520">
        <v>6</v>
      </c>
      <c r="R520">
        <v>1978</v>
      </c>
      <c r="S520">
        <v>1978</v>
      </c>
      <c r="T520" t="s">
        <v>50</v>
      </c>
      <c r="U520" t="s">
        <v>51</v>
      </c>
      <c r="V520" t="s">
        <v>158</v>
      </c>
      <c r="W520" t="s">
        <v>55</v>
      </c>
      <c r="X520" t="s">
        <v>70</v>
      </c>
      <c r="Y520" t="s">
        <v>55</v>
      </c>
      <c r="Z520" t="s">
        <v>57</v>
      </c>
      <c r="AA520">
        <v>855</v>
      </c>
      <c r="AB520" t="str">
        <f t="shared" si="32"/>
        <v>0-1000</v>
      </c>
      <c r="AC520" t="s">
        <v>55</v>
      </c>
      <c r="AD520" t="s">
        <v>60</v>
      </c>
      <c r="AE520">
        <v>1441</v>
      </c>
      <c r="AF520">
        <f t="shared" si="33"/>
        <v>1</v>
      </c>
      <c r="AG520">
        <f t="shared" si="34"/>
        <v>2.2999999999999998</v>
      </c>
      <c r="AH520">
        <v>3</v>
      </c>
      <c r="AI520">
        <v>1</v>
      </c>
      <c r="AJ520" t="s">
        <v>55</v>
      </c>
      <c r="AK520" t="str">
        <f t="shared" si="35"/>
        <v>1TA</v>
      </c>
      <c r="AL520">
        <v>7</v>
      </c>
      <c r="AM520">
        <v>1</v>
      </c>
      <c r="AN520" t="s">
        <v>55</v>
      </c>
      <c r="AO520" t="s">
        <v>61</v>
      </c>
      <c r="AP520" t="s">
        <v>58</v>
      </c>
      <c r="AQ520">
        <v>2</v>
      </c>
      <c r="AR520">
        <v>440</v>
      </c>
      <c r="AS520" t="s">
        <v>55</v>
      </c>
      <c r="AT520" t="s">
        <v>60</v>
      </c>
      <c r="AU520">
        <v>28</v>
      </c>
      <c r="AV520">
        <v>0</v>
      </c>
      <c r="AW520">
        <v>0</v>
      </c>
      <c r="AX520">
        <v>0</v>
      </c>
      <c r="AY520">
        <v>0</v>
      </c>
      <c r="AZ520" t="s">
        <v>41</v>
      </c>
      <c r="BA520">
        <v>4</v>
      </c>
      <c r="BB520">
        <v>2009</v>
      </c>
      <c r="BC520" t="s">
        <v>63</v>
      </c>
      <c r="BD520" t="s">
        <v>64</v>
      </c>
      <c r="BE520">
        <v>148500</v>
      </c>
    </row>
    <row r="521" spans="1:57" x14ac:dyDescent="0.3">
      <c r="A521">
        <v>866</v>
      </c>
      <c r="B521">
        <v>20</v>
      </c>
      <c r="C521" t="s">
        <v>221</v>
      </c>
      <c r="D521" t="s">
        <v>41</v>
      </c>
      <c r="E521">
        <v>8750</v>
      </c>
      <c r="F521" t="s">
        <v>40</v>
      </c>
      <c r="G521" t="s">
        <v>71</v>
      </c>
      <c r="H521" t="s">
        <v>43</v>
      </c>
      <c r="I521" t="s">
        <v>44</v>
      </c>
      <c r="J521" t="s">
        <v>45</v>
      </c>
      <c r="K521" t="s">
        <v>107</v>
      </c>
      <c r="L521" t="str">
        <f>VLOOKUP($K521,[1]Zipcodes_neighbourhood!$A$2:$C$27,2,FALSE)</f>
        <v>NorthAmes</v>
      </c>
      <c r="M521">
        <f>VLOOKUP($K521,[1]Zipcodes_neighbourhood!$A$2:$C$27,3,FALSE)</f>
        <v>50010</v>
      </c>
      <c r="N521" t="s">
        <v>47</v>
      </c>
      <c r="O521" t="s">
        <v>48</v>
      </c>
      <c r="P521" t="s">
        <v>68</v>
      </c>
      <c r="Q521">
        <v>5</v>
      </c>
      <c r="R521">
        <v>1970</v>
      </c>
      <c r="S521">
        <v>1970</v>
      </c>
      <c r="T521" t="s">
        <v>50</v>
      </c>
      <c r="U521" t="s">
        <v>51</v>
      </c>
      <c r="V521" t="s">
        <v>69</v>
      </c>
      <c r="W521" t="s">
        <v>55</v>
      </c>
      <c r="X521" t="s">
        <v>70</v>
      </c>
      <c r="Y521" t="s">
        <v>55</v>
      </c>
      <c r="Z521" t="s">
        <v>57</v>
      </c>
      <c r="AA521">
        <v>1002</v>
      </c>
      <c r="AB521" t="str">
        <f t="shared" si="32"/>
        <v>1001-2000</v>
      </c>
      <c r="AC521" t="s">
        <v>55</v>
      </c>
      <c r="AD521" t="s">
        <v>60</v>
      </c>
      <c r="AE521">
        <v>1002</v>
      </c>
      <c r="AF521">
        <f t="shared" si="33"/>
        <v>0</v>
      </c>
      <c r="AG521">
        <f t="shared" si="34"/>
        <v>1.3</v>
      </c>
      <c r="AH521">
        <v>3</v>
      </c>
      <c r="AI521">
        <v>1</v>
      </c>
      <c r="AJ521" t="s">
        <v>55</v>
      </c>
      <c r="AK521" t="str">
        <f t="shared" si="35"/>
        <v>1TA</v>
      </c>
      <c r="AL521">
        <v>5</v>
      </c>
      <c r="AM521">
        <v>0</v>
      </c>
      <c r="AN521" t="s">
        <v>41</v>
      </c>
      <c r="AO521" t="s">
        <v>78</v>
      </c>
      <c r="AP521" t="s">
        <v>58</v>
      </c>
      <c r="AQ521">
        <v>2</v>
      </c>
      <c r="AR521">
        <v>902</v>
      </c>
      <c r="AS521" t="s">
        <v>55</v>
      </c>
      <c r="AT521" t="s">
        <v>60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85</v>
      </c>
      <c r="BA521">
        <v>8</v>
      </c>
      <c r="BB521">
        <v>2009</v>
      </c>
      <c r="BC521" t="s">
        <v>63</v>
      </c>
      <c r="BD521" t="s">
        <v>64</v>
      </c>
      <c r="BE521">
        <v>148500</v>
      </c>
    </row>
    <row r="522" spans="1:57" x14ac:dyDescent="0.3">
      <c r="A522">
        <v>17</v>
      </c>
      <c r="B522">
        <v>20</v>
      </c>
      <c r="C522" t="s">
        <v>221</v>
      </c>
      <c r="D522" t="s">
        <v>41</v>
      </c>
      <c r="E522">
        <v>11241</v>
      </c>
      <c r="F522" t="s">
        <v>40</v>
      </c>
      <c r="G522" t="s">
        <v>71</v>
      </c>
      <c r="H522" t="s">
        <v>43</v>
      </c>
      <c r="I522" t="s">
        <v>44</v>
      </c>
      <c r="J522" t="s">
        <v>110</v>
      </c>
      <c r="K522" t="s">
        <v>107</v>
      </c>
      <c r="L522" t="str">
        <f>VLOOKUP($K522,[1]Zipcodes_neighbourhood!$A$2:$C$27,2,FALSE)</f>
        <v>NorthAmes</v>
      </c>
      <c r="M522">
        <f>VLOOKUP($K522,[1]Zipcodes_neighbourhood!$A$2:$C$27,3,FALSE)</f>
        <v>50010</v>
      </c>
      <c r="N522" t="s">
        <v>47</v>
      </c>
      <c r="O522" t="s">
        <v>48</v>
      </c>
      <c r="P522" t="s">
        <v>68</v>
      </c>
      <c r="Q522">
        <v>6</v>
      </c>
      <c r="R522">
        <v>1970</v>
      </c>
      <c r="S522">
        <v>1970</v>
      </c>
      <c r="T522" t="s">
        <v>50</v>
      </c>
      <c r="U522" t="s">
        <v>51</v>
      </c>
      <c r="V522" t="s">
        <v>75</v>
      </c>
      <c r="W522" t="s">
        <v>55</v>
      </c>
      <c r="X522" t="s">
        <v>70</v>
      </c>
      <c r="Y522" t="s">
        <v>55</v>
      </c>
      <c r="Z522" t="s">
        <v>57</v>
      </c>
      <c r="AA522">
        <v>1004</v>
      </c>
      <c r="AB522" t="str">
        <f t="shared" si="32"/>
        <v>1001-2000</v>
      </c>
      <c r="AC522" t="s">
        <v>59</v>
      </c>
      <c r="AD522" t="s">
        <v>60</v>
      </c>
      <c r="AE522">
        <v>1004</v>
      </c>
      <c r="AF522">
        <f t="shared" si="33"/>
        <v>0</v>
      </c>
      <c r="AG522">
        <f t="shared" si="34"/>
        <v>2</v>
      </c>
      <c r="AH522">
        <v>2</v>
      </c>
      <c r="AI522">
        <v>1</v>
      </c>
      <c r="AJ522" t="s">
        <v>55</v>
      </c>
      <c r="AK522" t="str">
        <f t="shared" si="35"/>
        <v>1TA</v>
      </c>
      <c r="AL522">
        <v>5</v>
      </c>
      <c r="AM522">
        <v>1</v>
      </c>
      <c r="AN522" t="s">
        <v>55</v>
      </c>
      <c r="AO522" t="s">
        <v>61</v>
      </c>
      <c r="AP522" t="s">
        <v>102</v>
      </c>
      <c r="AQ522">
        <v>2</v>
      </c>
      <c r="AR522">
        <v>480</v>
      </c>
      <c r="AS522" t="s">
        <v>55</v>
      </c>
      <c r="AT522" t="s">
        <v>60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41</v>
      </c>
      <c r="BA522">
        <v>3</v>
      </c>
      <c r="BB522">
        <v>2010</v>
      </c>
      <c r="BC522" t="s">
        <v>63</v>
      </c>
      <c r="BD522" t="s">
        <v>64</v>
      </c>
      <c r="BE522">
        <v>149000</v>
      </c>
    </row>
    <row r="523" spans="1:57" x14ac:dyDescent="0.3">
      <c r="A523">
        <v>658</v>
      </c>
      <c r="B523">
        <v>70</v>
      </c>
      <c r="C523" t="s">
        <v>221</v>
      </c>
      <c r="D523">
        <v>60</v>
      </c>
      <c r="E523">
        <v>7200</v>
      </c>
      <c r="F523" t="s">
        <v>40</v>
      </c>
      <c r="G523" t="s">
        <v>42</v>
      </c>
      <c r="H523" t="s">
        <v>137</v>
      </c>
      <c r="I523" t="s">
        <v>44</v>
      </c>
      <c r="J523" t="s">
        <v>45</v>
      </c>
      <c r="K523" t="s">
        <v>74</v>
      </c>
      <c r="L523" t="str">
        <f>VLOOKUP($K523,[1]Zipcodes_neighbourhood!$A$2:$C$27,2,FALSE)</f>
        <v>Crawford</v>
      </c>
      <c r="M523">
        <f>VLOOKUP($K523,[1]Zipcodes_neighbourhood!$A$2:$C$27,3,FALSE)</f>
        <v>52621</v>
      </c>
      <c r="N523" t="s">
        <v>47</v>
      </c>
      <c r="O523" t="s">
        <v>48</v>
      </c>
      <c r="P523" t="s">
        <v>49</v>
      </c>
      <c r="Q523">
        <v>7</v>
      </c>
      <c r="R523">
        <v>1931</v>
      </c>
      <c r="S523">
        <v>2000</v>
      </c>
      <c r="T523" t="s">
        <v>50</v>
      </c>
      <c r="U523" t="s">
        <v>51</v>
      </c>
      <c r="V523" t="s">
        <v>76</v>
      </c>
      <c r="W523" t="s">
        <v>55</v>
      </c>
      <c r="X523" t="s">
        <v>77</v>
      </c>
      <c r="Y523" t="s">
        <v>54</v>
      </c>
      <c r="Z523" t="s">
        <v>57</v>
      </c>
      <c r="AA523">
        <v>776</v>
      </c>
      <c r="AB523" t="str">
        <f t="shared" si="32"/>
        <v>0-1000</v>
      </c>
      <c r="AC523" t="s">
        <v>55</v>
      </c>
      <c r="AD523" t="s">
        <v>60</v>
      </c>
      <c r="AE523">
        <v>1502</v>
      </c>
      <c r="AF523">
        <f t="shared" si="33"/>
        <v>0</v>
      </c>
      <c r="AG523">
        <f t="shared" si="34"/>
        <v>1.3</v>
      </c>
      <c r="AH523">
        <v>3</v>
      </c>
      <c r="AI523">
        <v>1</v>
      </c>
      <c r="AJ523" t="s">
        <v>55</v>
      </c>
      <c r="AK523" t="str">
        <f t="shared" si="35"/>
        <v>1TA</v>
      </c>
      <c r="AL523">
        <v>6</v>
      </c>
      <c r="AM523">
        <v>1</v>
      </c>
      <c r="AN523" t="s">
        <v>54</v>
      </c>
      <c r="AO523" t="s">
        <v>61</v>
      </c>
      <c r="AP523" t="s">
        <v>62</v>
      </c>
      <c r="AQ523">
        <v>1</v>
      </c>
      <c r="AR523">
        <v>270</v>
      </c>
      <c r="AS523" t="s">
        <v>55</v>
      </c>
      <c r="AT523" t="s">
        <v>130</v>
      </c>
      <c r="AU523">
        <v>0</v>
      </c>
      <c r="AV523">
        <v>0</v>
      </c>
      <c r="AW523">
        <v>112</v>
      </c>
      <c r="AX523">
        <v>0</v>
      </c>
      <c r="AY523">
        <v>0</v>
      </c>
      <c r="AZ523" t="s">
        <v>85</v>
      </c>
      <c r="BA523">
        <v>2</v>
      </c>
      <c r="BB523">
        <v>2008</v>
      </c>
      <c r="BC523" t="s">
        <v>63</v>
      </c>
      <c r="BD523" t="s">
        <v>64</v>
      </c>
      <c r="BE523">
        <v>149000</v>
      </c>
    </row>
    <row r="524" spans="1:57" x14ac:dyDescent="0.3">
      <c r="A524">
        <v>523</v>
      </c>
      <c r="B524">
        <v>50</v>
      </c>
      <c r="C524" t="s">
        <v>222</v>
      </c>
      <c r="D524">
        <v>50</v>
      </c>
      <c r="E524">
        <v>5000</v>
      </c>
      <c r="F524" t="s">
        <v>40</v>
      </c>
      <c r="G524" t="s">
        <v>42</v>
      </c>
      <c r="H524" t="s">
        <v>43</v>
      </c>
      <c r="I524" t="s">
        <v>44</v>
      </c>
      <c r="J524" t="s">
        <v>73</v>
      </c>
      <c r="K524" t="s">
        <v>95</v>
      </c>
      <c r="L524" t="str">
        <f>VLOOKUP($K524,[1]Zipcodes_neighbourhood!$A$2:$C$27,2,FALSE)</f>
        <v>Brookside</v>
      </c>
      <c r="M524">
        <f>VLOOKUP($K524,[1]Zipcodes_neighbourhood!$A$2:$C$27,3,FALSE)</f>
        <v>50613</v>
      </c>
      <c r="N524" t="s">
        <v>67</v>
      </c>
      <c r="O524" t="s">
        <v>48</v>
      </c>
      <c r="P524" t="s">
        <v>83</v>
      </c>
      <c r="Q524">
        <v>6</v>
      </c>
      <c r="R524">
        <v>1947</v>
      </c>
      <c r="S524">
        <v>1950</v>
      </c>
      <c r="T524" t="s">
        <v>50</v>
      </c>
      <c r="U524" t="s">
        <v>51</v>
      </c>
      <c r="V524" t="s">
        <v>123</v>
      </c>
      <c r="W524" t="s">
        <v>55</v>
      </c>
      <c r="X524" t="s">
        <v>70</v>
      </c>
      <c r="Y524" t="s">
        <v>55</v>
      </c>
      <c r="Z524" t="s">
        <v>57</v>
      </c>
      <c r="AA524">
        <v>1004</v>
      </c>
      <c r="AB524" t="str">
        <f t="shared" si="32"/>
        <v>1001-2000</v>
      </c>
      <c r="AC524" t="s">
        <v>59</v>
      </c>
      <c r="AD524" t="s">
        <v>60</v>
      </c>
      <c r="AE524">
        <v>1664</v>
      </c>
      <c r="AF524">
        <f t="shared" si="33"/>
        <v>0</v>
      </c>
      <c r="AG524">
        <f t="shared" si="34"/>
        <v>2</v>
      </c>
      <c r="AH524">
        <v>3</v>
      </c>
      <c r="AI524">
        <v>1</v>
      </c>
      <c r="AJ524" t="s">
        <v>55</v>
      </c>
      <c r="AK524" t="str">
        <f t="shared" si="35"/>
        <v>1TA</v>
      </c>
      <c r="AL524">
        <v>7</v>
      </c>
      <c r="AM524">
        <v>2</v>
      </c>
      <c r="AN524" t="s">
        <v>54</v>
      </c>
      <c r="AO524" t="s">
        <v>78</v>
      </c>
      <c r="AP524" t="s">
        <v>58</v>
      </c>
      <c r="AQ524">
        <v>2</v>
      </c>
      <c r="AR524">
        <v>420</v>
      </c>
      <c r="AS524" t="s">
        <v>55</v>
      </c>
      <c r="AT524" t="s">
        <v>60</v>
      </c>
      <c r="AU524">
        <v>0</v>
      </c>
      <c r="AV524">
        <v>24</v>
      </c>
      <c r="AW524">
        <v>36</v>
      </c>
      <c r="AX524">
        <v>0</v>
      </c>
      <c r="AY524">
        <v>0</v>
      </c>
      <c r="AZ524" t="s">
        <v>41</v>
      </c>
      <c r="BA524">
        <v>10</v>
      </c>
      <c r="BB524">
        <v>2006</v>
      </c>
      <c r="BC524" t="s">
        <v>63</v>
      </c>
      <c r="BD524" t="s">
        <v>64</v>
      </c>
      <c r="BE524">
        <v>159000</v>
      </c>
    </row>
    <row r="525" spans="1:57" x14ac:dyDescent="0.3">
      <c r="A525">
        <v>32</v>
      </c>
      <c r="B525">
        <v>20</v>
      </c>
      <c r="C525" t="s">
        <v>221</v>
      </c>
      <c r="D525" t="s">
        <v>41</v>
      </c>
      <c r="E525">
        <v>8544</v>
      </c>
      <c r="F525" t="s">
        <v>40</v>
      </c>
      <c r="G525" t="s">
        <v>71</v>
      </c>
      <c r="H525" t="s">
        <v>43</v>
      </c>
      <c r="I525" t="s">
        <v>44</v>
      </c>
      <c r="J525" t="s">
        <v>110</v>
      </c>
      <c r="K525" t="s">
        <v>98</v>
      </c>
      <c r="L525" t="str">
        <f>VLOOKUP($K525,[1]Zipcodes_neighbourhood!$A$2:$C$27,2,FALSE)</f>
        <v>Sawyer</v>
      </c>
      <c r="M525">
        <f>VLOOKUP($K525,[1]Zipcodes_neighbourhood!$A$2:$C$27,3,FALSE)</f>
        <v>52627</v>
      </c>
      <c r="N525" t="s">
        <v>47</v>
      </c>
      <c r="O525" t="s">
        <v>48</v>
      </c>
      <c r="P525" t="s">
        <v>68</v>
      </c>
      <c r="Q525">
        <v>5</v>
      </c>
      <c r="R525">
        <v>1966</v>
      </c>
      <c r="S525">
        <v>2006</v>
      </c>
      <c r="T525" t="s">
        <v>50</v>
      </c>
      <c r="U525" t="s">
        <v>51</v>
      </c>
      <c r="V525" t="s">
        <v>91</v>
      </c>
      <c r="W525" t="s">
        <v>55</v>
      </c>
      <c r="X525" t="s">
        <v>70</v>
      </c>
      <c r="Y525" t="s">
        <v>55</v>
      </c>
      <c r="Z525" t="s">
        <v>57</v>
      </c>
      <c r="AA525">
        <v>1228</v>
      </c>
      <c r="AB525" t="str">
        <f t="shared" si="32"/>
        <v>1001-2000</v>
      </c>
      <c r="AC525" t="s">
        <v>54</v>
      </c>
      <c r="AD525" t="s">
        <v>60</v>
      </c>
      <c r="AE525">
        <v>1228</v>
      </c>
      <c r="AF525">
        <f t="shared" si="33"/>
        <v>1</v>
      </c>
      <c r="AG525">
        <f t="shared" si="34"/>
        <v>3.3</v>
      </c>
      <c r="AH525">
        <v>3</v>
      </c>
      <c r="AI525">
        <v>1</v>
      </c>
      <c r="AJ525" t="s">
        <v>54</v>
      </c>
      <c r="AK525" t="str">
        <f t="shared" si="35"/>
        <v>1Gd</v>
      </c>
      <c r="AL525">
        <v>6</v>
      </c>
      <c r="AM525">
        <v>0</v>
      </c>
      <c r="AN525" t="s">
        <v>41</v>
      </c>
      <c r="AO525" t="s">
        <v>61</v>
      </c>
      <c r="AP525" t="s">
        <v>58</v>
      </c>
      <c r="AQ525">
        <v>1</v>
      </c>
      <c r="AR525">
        <v>271</v>
      </c>
      <c r="AS525" t="s">
        <v>55</v>
      </c>
      <c r="AT525" t="s">
        <v>60</v>
      </c>
      <c r="AU525">
        <v>0</v>
      </c>
      <c r="AV525">
        <v>65</v>
      </c>
      <c r="AW525">
        <v>0</v>
      </c>
      <c r="AX525">
        <v>0</v>
      </c>
      <c r="AY525">
        <v>0</v>
      </c>
      <c r="AZ525" t="s">
        <v>85</v>
      </c>
      <c r="BA525">
        <v>6</v>
      </c>
      <c r="BB525">
        <v>2008</v>
      </c>
      <c r="BC525" t="s">
        <v>63</v>
      </c>
      <c r="BD525" t="s">
        <v>64</v>
      </c>
      <c r="BE525">
        <v>149350</v>
      </c>
    </row>
    <row r="526" spans="1:57" x14ac:dyDescent="0.3">
      <c r="A526">
        <v>417</v>
      </c>
      <c r="B526">
        <v>60</v>
      </c>
      <c r="C526" t="s">
        <v>221</v>
      </c>
      <c r="D526">
        <v>74</v>
      </c>
      <c r="E526">
        <v>7844</v>
      </c>
      <c r="F526" t="s">
        <v>40</v>
      </c>
      <c r="G526" t="s">
        <v>42</v>
      </c>
      <c r="H526" t="s">
        <v>43</v>
      </c>
      <c r="I526" t="s">
        <v>44</v>
      </c>
      <c r="J526" t="s">
        <v>45</v>
      </c>
      <c r="K526" t="s">
        <v>98</v>
      </c>
      <c r="L526" t="str">
        <f>VLOOKUP($K526,[1]Zipcodes_neighbourhood!$A$2:$C$27,2,FALSE)</f>
        <v>Sawyer</v>
      </c>
      <c r="M526">
        <f>VLOOKUP($K526,[1]Zipcodes_neighbourhood!$A$2:$C$27,3,FALSE)</f>
        <v>52627</v>
      </c>
      <c r="N526" t="s">
        <v>47</v>
      </c>
      <c r="O526" t="s">
        <v>48</v>
      </c>
      <c r="P526" t="s">
        <v>49</v>
      </c>
      <c r="Q526">
        <v>6</v>
      </c>
      <c r="R526">
        <v>1978</v>
      </c>
      <c r="S526">
        <v>1978</v>
      </c>
      <c r="T526" t="s">
        <v>99</v>
      </c>
      <c r="U526" t="s">
        <v>51</v>
      </c>
      <c r="V526" t="s">
        <v>91</v>
      </c>
      <c r="W526" t="s">
        <v>55</v>
      </c>
      <c r="X526" t="s">
        <v>70</v>
      </c>
      <c r="Y526" t="s">
        <v>55</v>
      </c>
      <c r="Z526" t="s">
        <v>57</v>
      </c>
      <c r="AA526">
        <v>672</v>
      </c>
      <c r="AB526" t="str">
        <f t="shared" si="32"/>
        <v>0-1000</v>
      </c>
      <c r="AC526" t="s">
        <v>55</v>
      </c>
      <c r="AD526" t="s">
        <v>60</v>
      </c>
      <c r="AE526">
        <v>1400</v>
      </c>
      <c r="AF526">
        <f t="shared" si="33"/>
        <v>1</v>
      </c>
      <c r="AG526">
        <f t="shared" si="34"/>
        <v>2.2999999999999998</v>
      </c>
      <c r="AH526">
        <v>3</v>
      </c>
      <c r="AI526">
        <v>1</v>
      </c>
      <c r="AJ526" t="s">
        <v>55</v>
      </c>
      <c r="AK526" t="str">
        <f t="shared" si="35"/>
        <v>1TA</v>
      </c>
      <c r="AL526">
        <v>6</v>
      </c>
      <c r="AM526">
        <v>1</v>
      </c>
      <c r="AN526" t="s">
        <v>55</v>
      </c>
      <c r="AO526" t="s">
        <v>61</v>
      </c>
      <c r="AP526" t="s">
        <v>102</v>
      </c>
      <c r="AQ526">
        <v>2</v>
      </c>
      <c r="AR526">
        <v>440</v>
      </c>
      <c r="AS526" t="s">
        <v>55</v>
      </c>
      <c r="AT526" t="s">
        <v>60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41</v>
      </c>
      <c r="BA526">
        <v>3</v>
      </c>
      <c r="BB526">
        <v>2006</v>
      </c>
      <c r="BC526" t="s">
        <v>63</v>
      </c>
      <c r="BD526" t="s">
        <v>64</v>
      </c>
      <c r="BE526">
        <v>149500</v>
      </c>
    </row>
    <row r="527" spans="1:57" x14ac:dyDescent="0.3">
      <c r="A527">
        <v>282</v>
      </c>
      <c r="B527">
        <v>20</v>
      </c>
      <c r="C527" t="s">
        <v>224</v>
      </c>
      <c r="D527">
        <v>60</v>
      </c>
      <c r="E527">
        <v>7200</v>
      </c>
      <c r="F527" t="s">
        <v>40</v>
      </c>
      <c r="G527" t="s">
        <v>42</v>
      </c>
      <c r="H527" t="s">
        <v>43</v>
      </c>
      <c r="I527" t="s">
        <v>44</v>
      </c>
      <c r="J527" t="s">
        <v>45</v>
      </c>
      <c r="K527" t="s">
        <v>87</v>
      </c>
      <c r="L527" t="str">
        <f>VLOOKUP($K527,[1]Zipcodes_neighbourhood!$A$2:$C$27,2,FALSE)</f>
        <v>Somerset</v>
      </c>
      <c r="M527">
        <f>VLOOKUP($K527,[1]Zipcodes_neighbourhood!$A$2:$C$27,3,FALSE)</f>
        <v>50010</v>
      </c>
      <c r="N527" t="s">
        <v>47</v>
      </c>
      <c r="O527" t="s">
        <v>48</v>
      </c>
      <c r="P527" t="s">
        <v>68</v>
      </c>
      <c r="Q527">
        <v>6</v>
      </c>
      <c r="R527">
        <v>2006</v>
      </c>
      <c r="S527">
        <v>2006</v>
      </c>
      <c r="T527" t="s">
        <v>50</v>
      </c>
      <c r="U527" t="s">
        <v>51</v>
      </c>
      <c r="V527" t="s">
        <v>52</v>
      </c>
      <c r="W527" t="s">
        <v>54</v>
      </c>
      <c r="X527" t="s">
        <v>56</v>
      </c>
      <c r="Y527" t="s">
        <v>54</v>
      </c>
      <c r="Z527" t="s">
        <v>57</v>
      </c>
      <c r="AA527">
        <v>1262</v>
      </c>
      <c r="AB527" t="str">
        <f t="shared" si="32"/>
        <v>1001-2000</v>
      </c>
      <c r="AC527" t="s">
        <v>54</v>
      </c>
      <c r="AD527" t="s">
        <v>60</v>
      </c>
      <c r="AE527">
        <v>1262</v>
      </c>
      <c r="AF527">
        <f t="shared" si="33"/>
        <v>0</v>
      </c>
      <c r="AG527">
        <f t="shared" si="34"/>
        <v>2</v>
      </c>
      <c r="AH527">
        <v>2</v>
      </c>
      <c r="AI527">
        <v>1</v>
      </c>
      <c r="AJ527" t="s">
        <v>54</v>
      </c>
      <c r="AK527" t="str">
        <f t="shared" si="35"/>
        <v>1Gd</v>
      </c>
      <c r="AL527">
        <v>5</v>
      </c>
      <c r="AM527">
        <v>0</v>
      </c>
      <c r="AN527" t="s">
        <v>41</v>
      </c>
      <c r="AO527" t="s">
        <v>61</v>
      </c>
      <c r="AP527" t="s">
        <v>102</v>
      </c>
      <c r="AQ527">
        <v>2</v>
      </c>
      <c r="AR527">
        <v>572</v>
      </c>
      <c r="AS527" t="s">
        <v>55</v>
      </c>
      <c r="AT527" t="s">
        <v>60</v>
      </c>
      <c r="AU527">
        <v>0</v>
      </c>
      <c r="AV527">
        <v>120</v>
      </c>
      <c r="AW527">
        <v>0</v>
      </c>
      <c r="AX527">
        <v>0</v>
      </c>
      <c r="AY527">
        <v>0</v>
      </c>
      <c r="AZ527" t="s">
        <v>41</v>
      </c>
      <c r="BA527">
        <v>5</v>
      </c>
      <c r="BB527">
        <v>2006</v>
      </c>
      <c r="BC527" t="s">
        <v>103</v>
      </c>
      <c r="BD527" t="s">
        <v>104</v>
      </c>
      <c r="BE527">
        <v>185000</v>
      </c>
    </row>
    <row r="528" spans="1:57" x14ac:dyDescent="0.3">
      <c r="A528">
        <v>890</v>
      </c>
      <c r="B528">
        <v>20</v>
      </c>
      <c r="C528" t="s">
        <v>221</v>
      </c>
      <c r="D528">
        <v>128</v>
      </c>
      <c r="E528">
        <v>12160</v>
      </c>
      <c r="F528" t="s">
        <v>40</v>
      </c>
      <c r="G528" t="s">
        <v>42</v>
      </c>
      <c r="H528" t="s">
        <v>43</v>
      </c>
      <c r="I528" t="s">
        <v>44</v>
      </c>
      <c r="J528" t="s">
        <v>45</v>
      </c>
      <c r="K528" t="s">
        <v>107</v>
      </c>
      <c r="L528" t="str">
        <f>VLOOKUP($K528,[1]Zipcodes_neighbourhood!$A$2:$C$27,2,FALSE)</f>
        <v>NorthAmes</v>
      </c>
      <c r="M528">
        <f>VLOOKUP($K528,[1]Zipcodes_neighbourhood!$A$2:$C$27,3,FALSE)</f>
        <v>50010</v>
      </c>
      <c r="N528" t="s">
        <v>67</v>
      </c>
      <c r="O528" t="s">
        <v>48</v>
      </c>
      <c r="P528" t="s">
        <v>68</v>
      </c>
      <c r="Q528">
        <v>6</v>
      </c>
      <c r="R528">
        <v>1953</v>
      </c>
      <c r="S528">
        <v>1953</v>
      </c>
      <c r="T528" t="s">
        <v>99</v>
      </c>
      <c r="U528" t="s">
        <v>51</v>
      </c>
      <c r="V528" t="s">
        <v>75</v>
      </c>
      <c r="W528" t="s">
        <v>55</v>
      </c>
      <c r="X528" t="s">
        <v>70</v>
      </c>
      <c r="Y528" t="s">
        <v>55</v>
      </c>
      <c r="Z528" t="s">
        <v>57</v>
      </c>
      <c r="AA528">
        <v>1505</v>
      </c>
      <c r="AB528" t="str">
        <f t="shared" si="32"/>
        <v>1001-2000</v>
      </c>
      <c r="AC528" t="s">
        <v>59</v>
      </c>
      <c r="AD528" t="s">
        <v>60</v>
      </c>
      <c r="AE528">
        <v>1505</v>
      </c>
      <c r="AF528">
        <f t="shared" si="33"/>
        <v>0</v>
      </c>
      <c r="AG528">
        <f t="shared" si="34"/>
        <v>1</v>
      </c>
      <c r="AH528">
        <v>2</v>
      </c>
      <c r="AI528">
        <v>1</v>
      </c>
      <c r="AJ528" t="s">
        <v>55</v>
      </c>
      <c r="AK528" t="str">
        <f t="shared" si="35"/>
        <v>1TA</v>
      </c>
      <c r="AL528">
        <v>6</v>
      </c>
      <c r="AM528">
        <v>1</v>
      </c>
      <c r="AN528" t="s">
        <v>55</v>
      </c>
      <c r="AO528" t="s">
        <v>61</v>
      </c>
      <c r="AP528" t="s">
        <v>62</v>
      </c>
      <c r="AQ528">
        <v>2</v>
      </c>
      <c r="AR528">
        <v>505</v>
      </c>
      <c r="AS528" t="s">
        <v>55</v>
      </c>
      <c r="AT528" t="s">
        <v>60</v>
      </c>
      <c r="AU528">
        <v>0</v>
      </c>
      <c r="AV528">
        <v>0</v>
      </c>
      <c r="AW528">
        <v>0</v>
      </c>
      <c r="AX528">
        <v>0</v>
      </c>
      <c r="AY528">
        <v>162</v>
      </c>
      <c r="AZ528" t="s">
        <v>41</v>
      </c>
      <c r="BA528">
        <v>2</v>
      </c>
      <c r="BB528">
        <v>2009</v>
      </c>
      <c r="BC528" t="s">
        <v>63</v>
      </c>
      <c r="BD528" t="s">
        <v>64</v>
      </c>
      <c r="BE528">
        <v>149500</v>
      </c>
    </row>
    <row r="529" spans="1:57" x14ac:dyDescent="0.3">
      <c r="A529">
        <v>304</v>
      </c>
      <c r="B529">
        <v>20</v>
      </c>
      <c r="C529" t="s">
        <v>221</v>
      </c>
      <c r="D529">
        <v>70</v>
      </c>
      <c r="E529">
        <v>9800</v>
      </c>
      <c r="F529" t="s">
        <v>40</v>
      </c>
      <c r="G529" t="s">
        <v>42</v>
      </c>
      <c r="H529" t="s">
        <v>43</v>
      </c>
      <c r="I529" t="s">
        <v>44</v>
      </c>
      <c r="J529" t="s">
        <v>73</v>
      </c>
      <c r="K529" t="s">
        <v>46</v>
      </c>
      <c r="L529" t="str">
        <f>VLOOKUP($K529,[1]Zipcodes_neighbourhood!$A$2:$C$27,2,FALSE)</f>
        <v>College creek</v>
      </c>
      <c r="M529">
        <f>VLOOKUP($K529,[1]Zipcodes_neighbourhood!$A$2:$C$27,3,FALSE)</f>
        <v>50014</v>
      </c>
      <c r="N529" t="s">
        <v>47</v>
      </c>
      <c r="O529" t="s">
        <v>48</v>
      </c>
      <c r="P529" t="s">
        <v>68</v>
      </c>
      <c r="Q529">
        <v>5</v>
      </c>
      <c r="R529">
        <v>1972</v>
      </c>
      <c r="S529">
        <v>1972</v>
      </c>
      <c r="T529" t="s">
        <v>50</v>
      </c>
      <c r="U529" t="s">
        <v>51</v>
      </c>
      <c r="V529" t="s">
        <v>52</v>
      </c>
      <c r="W529" t="s">
        <v>55</v>
      </c>
      <c r="X529" t="s">
        <v>56</v>
      </c>
      <c r="Y529" t="s">
        <v>55</v>
      </c>
      <c r="Z529" t="s">
        <v>57</v>
      </c>
      <c r="AA529">
        <v>894</v>
      </c>
      <c r="AB529" t="str">
        <f t="shared" si="32"/>
        <v>0-1000</v>
      </c>
      <c r="AC529" t="s">
        <v>55</v>
      </c>
      <c r="AD529" t="s">
        <v>60</v>
      </c>
      <c r="AE529">
        <v>894</v>
      </c>
      <c r="AF529">
        <f t="shared" si="33"/>
        <v>1</v>
      </c>
      <c r="AG529">
        <f t="shared" si="34"/>
        <v>2.2999999999999998</v>
      </c>
      <c r="AH529">
        <v>3</v>
      </c>
      <c r="AI529">
        <v>1</v>
      </c>
      <c r="AJ529" t="s">
        <v>55</v>
      </c>
      <c r="AK529" t="str">
        <f t="shared" si="35"/>
        <v>1TA</v>
      </c>
      <c r="AL529">
        <v>5</v>
      </c>
      <c r="AM529">
        <v>0</v>
      </c>
      <c r="AN529" t="s">
        <v>41</v>
      </c>
      <c r="AO529" t="s">
        <v>61</v>
      </c>
      <c r="AP529" t="s">
        <v>58</v>
      </c>
      <c r="AQ529">
        <v>2</v>
      </c>
      <c r="AR529">
        <v>552</v>
      </c>
      <c r="AS529" t="s">
        <v>55</v>
      </c>
      <c r="AT529" t="s">
        <v>60</v>
      </c>
      <c r="AU529">
        <v>256</v>
      </c>
      <c r="AV529">
        <v>0</v>
      </c>
      <c r="AW529">
        <v>0</v>
      </c>
      <c r="AX529">
        <v>0</v>
      </c>
      <c r="AY529">
        <v>0</v>
      </c>
      <c r="AZ529" t="s">
        <v>108</v>
      </c>
      <c r="BA529">
        <v>7</v>
      </c>
      <c r="BB529">
        <v>2006</v>
      </c>
      <c r="BC529" t="s">
        <v>63</v>
      </c>
      <c r="BD529" t="s">
        <v>79</v>
      </c>
      <c r="BE529">
        <v>149900</v>
      </c>
    </row>
    <row r="530" spans="1:57" x14ac:dyDescent="0.3">
      <c r="A530">
        <v>1006</v>
      </c>
      <c r="B530">
        <v>80</v>
      </c>
      <c r="C530" t="s">
        <v>221</v>
      </c>
      <c r="D530">
        <v>65</v>
      </c>
      <c r="E530">
        <v>8385</v>
      </c>
      <c r="F530" t="s">
        <v>40</v>
      </c>
      <c r="G530" t="s">
        <v>42</v>
      </c>
      <c r="H530" t="s">
        <v>43</v>
      </c>
      <c r="I530" t="s">
        <v>44</v>
      </c>
      <c r="J530" t="s">
        <v>45</v>
      </c>
      <c r="K530" t="s">
        <v>46</v>
      </c>
      <c r="L530" t="str">
        <f>VLOOKUP($K530,[1]Zipcodes_neighbourhood!$A$2:$C$27,2,FALSE)</f>
        <v>College creek</v>
      </c>
      <c r="M530">
        <f>VLOOKUP($K530,[1]Zipcodes_neighbourhood!$A$2:$C$27,3,FALSE)</f>
        <v>50014</v>
      </c>
      <c r="N530" t="s">
        <v>47</v>
      </c>
      <c r="O530" t="s">
        <v>48</v>
      </c>
      <c r="P530" t="s">
        <v>135</v>
      </c>
      <c r="Q530">
        <v>5</v>
      </c>
      <c r="R530">
        <v>1977</v>
      </c>
      <c r="S530">
        <v>1977</v>
      </c>
      <c r="T530" t="s">
        <v>50</v>
      </c>
      <c r="U530" t="s">
        <v>51</v>
      </c>
      <c r="V530" t="s">
        <v>91</v>
      </c>
      <c r="W530" t="s">
        <v>54</v>
      </c>
      <c r="X530" t="s">
        <v>70</v>
      </c>
      <c r="Y530" t="s">
        <v>54</v>
      </c>
      <c r="Z530" t="s">
        <v>81</v>
      </c>
      <c r="AA530">
        <v>985</v>
      </c>
      <c r="AB530" t="str">
        <f t="shared" si="32"/>
        <v>0-1000</v>
      </c>
      <c r="AC530" t="s">
        <v>55</v>
      </c>
      <c r="AD530" t="s">
        <v>60</v>
      </c>
      <c r="AE530">
        <v>985</v>
      </c>
      <c r="AF530">
        <f t="shared" si="33"/>
        <v>1</v>
      </c>
      <c r="AG530">
        <f t="shared" si="34"/>
        <v>1</v>
      </c>
      <c r="AH530">
        <v>3</v>
      </c>
      <c r="AI530">
        <v>1</v>
      </c>
      <c r="AJ530" t="s">
        <v>55</v>
      </c>
      <c r="AK530" t="str">
        <f t="shared" si="35"/>
        <v>1TA</v>
      </c>
      <c r="AL530">
        <v>6</v>
      </c>
      <c r="AM530">
        <v>0</v>
      </c>
      <c r="AN530" t="s">
        <v>41</v>
      </c>
      <c r="AO530" t="s">
        <v>61</v>
      </c>
      <c r="AP530" t="s">
        <v>58</v>
      </c>
      <c r="AQ530">
        <v>1</v>
      </c>
      <c r="AR530">
        <v>328</v>
      </c>
      <c r="AS530" t="s">
        <v>55</v>
      </c>
      <c r="AT530" t="s">
        <v>60</v>
      </c>
      <c r="AU530">
        <v>210</v>
      </c>
      <c r="AV530">
        <v>0</v>
      </c>
      <c r="AW530">
        <v>0</v>
      </c>
      <c r="AX530">
        <v>0</v>
      </c>
      <c r="AY530">
        <v>0</v>
      </c>
      <c r="AZ530" t="s">
        <v>41</v>
      </c>
      <c r="BA530">
        <v>11</v>
      </c>
      <c r="BB530">
        <v>2008</v>
      </c>
      <c r="BC530" t="s">
        <v>63</v>
      </c>
      <c r="BD530" t="s">
        <v>64</v>
      </c>
      <c r="BE530">
        <v>149900</v>
      </c>
    </row>
    <row r="531" spans="1:57" x14ac:dyDescent="0.3">
      <c r="A531">
        <v>1152</v>
      </c>
      <c r="B531">
        <v>20</v>
      </c>
      <c r="C531" t="s">
        <v>221</v>
      </c>
      <c r="D531">
        <v>134</v>
      </c>
      <c r="E531">
        <v>17755</v>
      </c>
      <c r="F531" t="s">
        <v>40</v>
      </c>
      <c r="G531" t="s">
        <v>42</v>
      </c>
      <c r="H531" t="s">
        <v>43</v>
      </c>
      <c r="I531" t="s">
        <v>44</v>
      </c>
      <c r="J531" t="s">
        <v>45</v>
      </c>
      <c r="K531" t="s">
        <v>126</v>
      </c>
      <c r="L531" t="str">
        <f>VLOOKUP($K531,[1]Zipcodes_neighbourhood!$A$2:$C$27,2,FALSE)</f>
        <v>Edwards</v>
      </c>
      <c r="M531">
        <f>VLOOKUP($K531,[1]Zipcodes_neighbourhood!$A$2:$C$27,3,FALSE)</f>
        <v>50014</v>
      </c>
      <c r="N531" t="s">
        <v>47</v>
      </c>
      <c r="O531" t="s">
        <v>48</v>
      </c>
      <c r="P531" t="s">
        <v>68</v>
      </c>
      <c r="Q531">
        <v>5</v>
      </c>
      <c r="R531">
        <v>1959</v>
      </c>
      <c r="S531">
        <v>1959</v>
      </c>
      <c r="T531" t="s">
        <v>50</v>
      </c>
      <c r="U531" t="s">
        <v>51</v>
      </c>
      <c r="V531" t="s">
        <v>106</v>
      </c>
      <c r="W531" t="s">
        <v>55</v>
      </c>
      <c r="X531" t="s">
        <v>70</v>
      </c>
      <c r="Y531" t="s">
        <v>55</v>
      </c>
      <c r="Z531" t="s">
        <v>57</v>
      </c>
      <c r="AA531">
        <v>1466</v>
      </c>
      <c r="AB531" t="str">
        <f t="shared" si="32"/>
        <v>1001-2000</v>
      </c>
      <c r="AC531" t="s">
        <v>55</v>
      </c>
      <c r="AD531" t="s">
        <v>60</v>
      </c>
      <c r="AE531">
        <v>1466</v>
      </c>
      <c r="AF531">
        <f t="shared" si="33"/>
        <v>1</v>
      </c>
      <c r="AG531">
        <f t="shared" si="34"/>
        <v>3</v>
      </c>
      <c r="AH531">
        <v>3</v>
      </c>
      <c r="AI531">
        <v>1</v>
      </c>
      <c r="AJ531" t="s">
        <v>94</v>
      </c>
      <c r="AK531" t="str">
        <f t="shared" si="35"/>
        <v>1Fa</v>
      </c>
      <c r="AL531">
        <v>6</v>
      </c>
      <c r="AM531">
        <v>2</v>
      </c>
      <c r="AN531" t="s">
        <v>54</v>
      </c>
      <c r="AO531" t="s">
        <v>61</v>
      </c>
      <c r="AP531" t="s">
        <v>102</v>
      </c>
      <c r="AQ531">
        <v>2</v>
      </c>
      <c r="AR531">
        <v>528</v>
      </c>
      <c r="AS531" t="s">
        <v>55</v>
      </c>
      <c r="AT531" t="s">
        <v>60</v>
      </c>
      <c r="AU531">
        <v>0</v>
      </c>
      <c r="AV531">
        <v>140</v>
      </c>
      <c r="AW531">
        <v>0</v>
      </c>
      <c r="AX531">
        <v>100</v>
      </c>
      <c r="AY531">
        <v>0</v>
      </c>
      <c r="AZ531" t="s">
        <v>41</v>
      </c>
      <c r="BA531">
        <v>11</v>
      </c>
      <c r="BB531">
        <v>2006</v>
      </c>
      <c r="BC531" t="s">
        <v>63</v>
      </c>
      <c r="BD531" t="s">
        <v>64</v>
      </c>
      <c r="BE531">
        <v>149900</v>
      </c>
    </row>
    <row r="532" spans="1:57" x14ac:dyDescent="0.3">
      <c r="A532">
        <v>1358</v>
      </c>
      <c r="B532">
        <v>20</v>
      </c>
      <c r="C532" t="s">
        <v>221</v>
      </c>
      <c r="D532" t="s">
        <v>41</v>
      </c>
      <c r="E532">
        <v>12537</v>
      </c>
      <c r="F532" t="s">
        <v>40</v>
      </c>
      <c r="G532" t="s">
        <v>71</v>
      </c>
      <c r="H532" t="s">
        <v>43</v>
      </c>
      <c r="I532" t="s">
        <v>44</v>
      </c>
      <c r="J532" t="s">
        <v>110</v>
      </c>
      <c r="K532" t="s">
        <v>107</v>
      </c>
      <c r="L532" t="str">
        <f>VLOOKUP($K532,[1]Zipcodes_neighbourhood!$A$2:$C$27,2,FALSE)</f>
        <v>NorthAmes</v>
      </c>
      <c r="M532">
        <f>VLOOKUP($K532,[1]Zipcodes_neighbourhood!$A$2:$C$27,3,FALSE)</f>
        <v>50010</v>
      </c>
      <c r="N532" t="s">
        <v>47</v>
      </c>
      <c r="O532" t="s">
        <v>48</v>
      </c>
      <c r="P532" t="s">
        <v>68</v>
      </c>
      <c r="Q532">
        <v>5</v>
      </c>
      <c r="R532">
        <v>1971</v>
      </c>
      <c r="S532">
        <v>2008</v>
      </c>
      <c r="T532" t="s">
        <v>50</v>
      </c>
      <c r="U532" t="s">
        <v>51</v>
      </c>
      <c r="V532" t="s">
        <v>52</v>
      </c>
      <c r="W532" t="s">
        <v>55</v>
      </c>
      <c r="X532" t="s">
        <v>70</v>
      </c>
      <c r="Y532" t="s">
        <v>55</v>
      </c>
      <c r="Z532" t="s">
        <v>57</v>
      </c>
      <c r="AA532">
        <v>1078</v>
      </c>
      <c r="AB532" t="str">
        <f t="shared" si="32"/>
        <v>1001-2000</v>
      </c>
      <c r="AC532" t="s">
        <v>59</v>
      </c>
      <c r="AD532" t="s">
        <v>60</v>
      </c>
      <c r="AE532">
        <v>1078</v>
      </c>
      <c r="AF532">
        <f t="shared" si="33"/>
        <v>1</v>
      </c>
      <c r="AG532">
        <f t="shared" si="34"/>
        <v>2</v>
      </c>
      <c r="AH532">
        <v>3</v>
      </c>
      <c r="AI532">
        <v>1</v>
      </c>
      <c r="AJ532" t="s">
        <v>55</v>
      </c>
      <c r="AK532" t="str">
        <f t="shared" si="35"/>
        <v>1TA</v>
      </c>
      <c r="AL532">
        <v>6</v>
      </c>
      <c r="AM532">
        <v>1</v>
      </c>
      <c r="AN532" t="s">
        <v>94</v>
      </c>
      <c r="AO532" t="s">
        <v>61</v>
      </c>
      <c r="AP532" t="s">
        <v>102</v>
      </c>
      <c r="AQ532">
        <v>2</v>
      </c>
      <c r="AR532">
        <v>500</v>
      </c>
      <c r="AS532" t="s">
        <v>55</v>
      </c>
      <c r="AT532" t="s">
        <v>60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41</v>
      </c>
      <c r="BA532">
        <v>4</v>
      </c>
      <c r="BB532">
        <v>2010</v>
      </c>
      <c r="BC532" t="s">
        <v>63</v>
      </c>
      <c r="BD532" t="s">
        <v>64</v>
      </c>
      <c r="BE532">
        <v>149900</v>
      </c>
    </row>
    <row r="533" spans="1:57" x14ac:dyDescent="0.3">
      <c r="A533">
        <v>532</v>
      </c>
      <c r="B533">
        <v>70</v>
      </c>
      <c r="C533" t="s">
        <v>222</v>
      </c>
      <c r="D533">
        <v>60</v>
      </c>
      <c r="E533">
        <v>6155</v>
      </c>
      <c r="F533" t="s">
        <v>40</v>
      </c>
      <c r="G533" t="s">
        <v>71</v>
      </c>
      <c r="H533" t="s">
        <v>43</v>
      </c>
      <c r="I533" t="s">
        <v>44</v>
      </c>
      <c r="J533" t="s">
        <v>170</v>
      </c>
      <c r="K533" t="s">
        <v>95</v>
      </c>
      <c r="L533" t="str">
        <f>VLOOKUP($K533,[1]Zipcodes_neighbourhood!$A$2:$C$27,2,FALSE)</f>
        <v>Brookside</v>
      </c>
      <c r="M533">
        <f>VLOOKUP($K533,[1]Zipcodes_neighbourhood!$A$2:$C$27,3,FALSE)</f>
        <v>50613</v>
      </c>
      <c r="N533" t="s">
        <v>124</v>
      </c>
      <c r="O533" t="s">
        <v>48</v>
      </c>
      <c r="P533" t="s">
        <v>49</v>
      </c>
      <c r="Q533">
        <v>6</v>
      </c>
      <c r="R533">
        <v>1920</v>
      </c>
      <c r="S533">
        <v>1999</v>
      </c>
      <c r="T533" t="s">
        <v>50</v>
      </c>
      <c r="U533" t="s">
        <v>51</v>
      </c>
      <c r="V533" t="s">
        <v>75</v>
      </c>
      <c r="W533" t="s">
        <v>55</v>
      </c>
      <c r="X533" t="s">
        <v>77</v>
      </c>
      <c r="Y533" t="s">
        <v>94</v>
      </c>
      <c r="Z533" t="s">
        <v>72</v>
      </c>
      <c r="AA533">
        <v>611</v>
      </c>
      <c r="AB533" t="str">
        <f t="shared" si="32"/>
        <v>0-1000</v>
      </c>
      <c r="AC533" t="s">
        <v>59</v>
      </c>
      <c r="AD533" t="s">
        <v>60</v>
      </c>
      <c r="AE533">
        <v>1362</v>
      </c>
      <c r="AF533">
        <f t="shared" si="33"/>
        <v>0</v>
      </c>
      <c r="AG533">
        <f t="shared" si="34"/>
        <v>2</v>
      </c>
      <c r="AH533">
        <v>3</v>
      </c>
      <c r="AI533">
        <v>1</v>
      </c>
      <c r="AJ533" t="s">
        <v>55</v>
      </c>
      <c r="AK533" t="str">
        <f t="shared" si="35"/>
        <v>1TA</v>
      </c>
      <c r="AL533">
        <v>6</v>
      </c>
      <c r="AM533">
        <v>0</v>
      </c>
      <c r="AN533" t="s">
        <v>41</v>
      </c>
      <c r="AO533" t="s">
        <v>78</v>
      </c>
      <c r="AP533" t="s">
        <v>102</v>
      </c>
      <c r="AQ533">
        <v>2</v>
      </c>
      <c r="AR533">
        <v>502</v>
      </c>
      <c r="AS533" t="s">
        <v>55</v>
      </c>
      <c r="AT533" t="s">
        <v>60</v>
      </c>
      <c r="AU533">
        <v>0</v>
      </c>
      <c r="AV533">
        <v>0</v>
      </c>
      <c r="AW533">
        <v>84</v>
      </c>
      <c r="AX533">
        <v>0</v>
      </c>
      <c r="AY533">
        <v>0</v>
      </c>
      <c r="AZ533" t="s">
        <v>41</v>
      </c>
      <c r="BA533">
        <v>6</v>
      </c>
      <c r="BB533">
        <v>2008</v>
      </c>
      <c r="BC533" t="s">
        <v>63</v>
      </c>
      <c r="BD533" t="s">
        <v>64</v>
      </c>
      <c r="BE533">
        <v>128000</v>
      </c>
    </row>
    <row r="534" spans="1:57" x14ac:dyDescent="0.3">
      <c r="A534">
        <v>130</v>
      </c>
      <c r="B534">
        <v>20</v>
      </c>
      <c r="C534" t="s">
        <v>221</v>
      </c>
      <c r="D534">
        <v>69</v>
      </c>
      <c r="E534">
        <v>8973</v>
      </c>
      <c r="F534" t="s">
        <v>40</v>
      </c>
      <c r="G534" t="s">
        <v>42</v>
      </c>
      <c r="H534" t="s">
        <v>43</v>
      </c>
      <c r="I534" t="s">
        <v>44</v>
      </c>
      <c r="J534" t="s">
        <v>45</v>
      </c>
      <c r="K534" t="s">
        <v>107</v>
      </c>
      <c r="L534" t="str">
        <f>VLOOKUP($K534,[1]Zipcodes_neighbourhood!$A$2:$C$27,2,FALSE)</f>
        <v>NorthAmes</v>
      </c>
      <c r="M534">
        <f>VLOOKUP($K534,[1]Zipcodes_neighbourhood!$A$2:$C$27,3,FALSE)</f>
        <v>50010</v>
      </c>
      <c r="N534" t="s">
        <v>47</v>
      </c>
      <c r="O534" t="s">
        <v>48</v>
      </c>
      <c r="P534" t="s">
        <v>68</v>
      </c>
      <c r="Q534">
        <v>5</v>
      </c>
      <c r="R534">
        <v>1958</v>
      </c>
      <c r="S534">
        <v>1991</v>
      </c>
      <c r="T534" t="s">
        <v>50</v>
      </c>
      <c r="U534" t="s">
        <v>51</v>
      </c>
      <c r="V534" t="s">
        <v>106</v>
      </c>
      <c r="W534" t="s">
        <v>55</v>
      </c>
      <c r="X534" t="s">
        <v>70</v>
      </c>
      <c r="Y534" t="s">
        <v>55</v>
      </c>
      <c r="Z534" t="s">
        <v>57</v>
      </c>
      <c r="AA534">
        <v>1008</v>
      </c>
      <c r="AB534" t="str">
        <f t="shared" si="32"/>
        <v>1001-2000</v>
      </c>
      <c r="AC534" t="s">
        <v>55</v>
      </c>
      <c r="AD534" t="s">
        <v>60</v>
      </c>
      <c r="AE534">
        <v>1053</v>
      </c>
      <c r="AF534">
        <f t="shared" si="33"/>
        <v>0</v>
      </c>
      <c r="AG534">
        <f t="shared" si="34"/>
        <v>1</v>
      </c>
      <c r="AH534">
        <v>3</v>
      </c>
      <c r="AI534">
        <v>1</v>
      </c>
      <c r="AJ534" t="s">
        <v>59</v>
      </c>
      <c r="AK534" t="str">
        <f t="shared" si="35"/>
        <v>1Ex</v>
      </c>
      <c r="AL534">
        <v>6</v>
      </c>
      <c r="AM534">
        <v>0</v>
      </c>
      <c r="AN534" t="s">
        <v>41</v>
      </c>
      <c r="AO534" t="s">
        <v>152</v>
      </c>
      <c r="AP534" t="s">
        <v>62</v>
      </c>
      <c r="AQ534">
        <v>2</v>
      </c>
      <c r="AR534">
        <v>750</v>
      </c>
      <c r="AS534" t="s">
        <v>55</v>
      </c>
      <c r="AT534" t="s">
        <v>60</v>
      </c>
      <c r="AU534">
        <v>0</v>
      </c>
      <c r="AV534">
        <v>80</v>
      </c>
      <c r="AW534">
        <v>0</v>
      </c>
      <c r="AX534">
        <v>0</v>
      </c>
      <c r="AY534">
        <v>180</v>
      </c>
      <c r="AZ534" t="s">
        <v>153</v>
      </c>
      <c r="BA534">
        <v>7</v>
      </c>
      <c r="BB534">
        <v>2006</v>
      </c>
      <c r="BC534" t="s">
        <v>63</v>
      </c>
      <c r="BD534" t="s">
        <v>79</v>
      </c>
      <c r="BE534">
        <v>150000</v>
      </c>
    </row>
    <row r="535" spans="1:57" x14ac:dyDescent="0.3">
      <c r="A535">
        <v>406</v>
      </c>
      <c r="B535">
        <v>20</v>
      </c>
      <c r="C535" t="s">
        <v>221</v>
      </c>
      <c r="D535" t="s">
        <v>41</v>
      </c>
      <c r="E535">
        <v>9991</v>
      </c>
      <c r="F535" t="s">
        <v>40</v>
      </c>
      <c r="G535" t="s">
        <v>71</v>
      </c>
      <c r="H535" t="s">
        <v>43</v>
      </c>
      <c r="I535" t="s">
        <v>44</v>
      </c>
      <c r="J535" t="s">
        <v>73</v>
      </c>
      <c r="K535" t="s">
        <v>98</v>
      </c>
      <c r="L535" t="str">
        <f>VLOOKUP($K535,[1]Zipcodes_neighbourhood!$A$2:$C$27,2,FALSE)</f>
        <v>Sawyer</v>
      </c>
      <c r="M535">
        <f>VLOOKUP($K535,[1]Zipcodes_neighbourhood!$A$2:$C$27,3,FALSE)</f>
        <v>52627</v>
      </c>
      <c r="N535" t="s">
        <v>67</v>
      </c>
      <c r="O535" t="s">
        <v>48</v>
      </c>
      <c r="P535" t="s">
        <v>68</v>
      </c>
      <c r="Q535">
        <v>4</v>
      </c>
      <c r="R535">
        <v>1976</v>
      </c>
      <c r="S535">
        <v>1993</v>
      </c>
      <c r="T535" t="s">
        <v>50</v>
      </c>
      <c r="U535" t="s">
        <v>51</v>
      </c>
      <c r="V535" t="s">
        <v>106</v>
      </c>
      <c r="W535" t="s">
        <v>55</v>
      </c>
      <c r="X535" t="s">
        <v>70</v>
      </c>
      <c r="Y535" t="s">
        <v>55</v>
      </c>
      <c r="Z535" t="s">
        <v>57</v>
      </c>
      <c r="AA535">
        <v>1281</v>
      </c>
      <c r="AB535" t="str">
        <f t="shared" si="32"/>
        <v>1001-2000</v>
      </c>
      <c r="AC535" t="s">
        <v>59</v>
      </c>
      <c r="AD535" t="s">
        <v>60</v>
      </c>
      <c r="AE535">
        <v>1620</v>
      </c>
      <c r="AF535">
        <f t="shared" si="33"/>
        <v>0</v>
      </c>
      <c r="AG535">
        <f t="shared" si="34"/>
        <v>1</v>
      </c>
      <c r="AH535">
        <v>3</v>
      </c>
      <c r="AI535">
        <v>1</v>
      </c>
      <c r="AJ535" t="s">
        <v>55</v>
      </c>
      <c r="AK535" t="str">
        <f t="shared" si="35"/>
        <v>1TA</v>
      </c>
      <c r="AL535">
        <v>8</v>
      </c>
      <c r="AM535">
        <v>1</v>
      </c>
      <c r="AN535" t="s">
        <v>55</v>
      </c>
      <c r="AO535" t="s">
        <v>61</v>
      </c>
      <c r="AP535" t="s">
        <v>58</v>
      </c>
      <c r="AQ535">
        <v>2</v>
      </c>
      <c r="AR535">
        <v>490</v>
      </c>
      <c r="AS535" t="s">
        <v>55</v>
      </c>
      <c r="AT535" t="s">
        <v>60</v>
      </c>
      <c r="AU535">
        <v>120</v>
      </c>
      <c r="AV535">
        <v>78</v>
      </c>
      <c r="AW535">
        <v>0</v>
      </c>
      <c r="AX535">
        <v>0</v>
      </c>
      <c r="AY535">
        <v>0</v>
      </c>
      <c r="AZ535" t="s">
        <v>108</v>
      </c>
      <c r="BA535">
        <v>6</v>
      </c>
      <c r="BB535">
        <v>2009</v>
      </c>
      <c r="BC535" t="s">
        <v>63</v>
      </c>
      <c r="BD535" t="s">
        <v>64</v>
      </c>
      <c r="BE535">
        <v>150000</v>
      </c>
    </row>
    <row r="536" spans="1:57" x14ac:dyDescent="0.3">
      <c r="A536">
        <v>522</v>
      </c>
      <c r="B536">
        <v>20</v>
      </c>
      <c r="C536" t="s">
        <v>221</v>
      </c>
      <c r="D536">
        <v>90</v>
      </c>
      <c r="E536">
        <v>11988</v>
      </c>
      <c r="F536" t="s">
        <v>40</v>
      </c>
      <c r="G536" t="s">
        <v>71</v>
      </c>
      <c r="H536" t="s">
        <v>43</v>
      </c>
      <c r="I536" t="s">
        <v>44</v>
      </c>
      <c r="J536" t="s">
        <v>73</v>
      </c>
      <c r="K536" t="s">
        <v>107</v>
      </c>
      <c r="L536" t="str">
        <f>VLOOKUP($K536,[1]Zipcodes_neighbourhood!$A$2:$C$27,2,FALSE)</f>
        <v>NorthAmes</v>
      </c>
      <c r="M536">
        <f>VLOOKUP($K536,[1]Zipcodes_neighbourhood!$A$2:$C$27,3,FALSE)</f>
        <v>50010</v>
      </c>
      <c r="N536" t="s">
        <v>67</v>
      </c>
      <c r="O536" t="s">
        <v>48</v>
      </c>
      <c r="P536" t="s">
        <v>68</v>
      </c>
      <c r="Q536">
        <v>6</v>
      </c>
      <c r="R536">
        <v>1957</v>
      </c>
      <c r="S536">
        <v>1957</v>
      </c>
      <c r="T536" t="s">
        <v>50</v>
      </c>
      <c r="U536" t="s">
        <v>51</v>
      </c>
      <c r="V536" t="s">
        <v>52</v>
      </c>
      <c r="W536" t="s">
        <v>55</v>
      </c>
      <c r="X536" t="s">
        <v>70</v>
      </c>
      <c r="Y536" t="s">
        <v>55</v>
      </c>
      <c r="Z536" t="s">
        <v>57</v>
      </c>
      <c r="AA536">
        <v>1244</v>
      </c>
      <c r="AB536" t="str">
        <f t="shared" si="32"/>
        <v>1001-2000</v>
      </c>
      <c r="AC536" t="s">
        <v>59</v>
      </c>
      <c r="AD536" t="s">
        <v>60</v>
      </c>
      <c r="AE536">
        <v>1244</v>
      </c>
      <c r="AF536">
        <f t="shared" si="33"/>
        <v>0</v>
      </c>
      <c r="AG536">
        <f t="shared" si="34"/>
        <v>2.2999999999999998</v>
      </c>
      <c r="AH536">
        <v>3</v>
      </c>
      <c r="AI536">
        <v>1</v>
      </c>
      <c r="AJ536" t="s">
        <v>55</v>
      </c>
      <c r="AK536" t="str">
        <f t="shared" si="35"/>
        <v>1TA</v>
      </c>
      <c r="AL536">
        <v>6</v>
      </c>
      <c r="AM536">
        <v>2</v>
      </c>
      <c r="AN536" t="s">
        <v>54</v>
      </c>
      <c r="AO536" t="s">
        <v>61</v>
      </c>
      <c r="AP536" t="s">
        <v>58</v>
      </c>
      <c r="AQ536">
        <v>1</v>
      </c>
      <c r="AR536">
        <v>336</v>
      </c>
      <c r="AS536" t="s">
        <v>55</v>
      </c>
      <c r="AT536" t="s">
        <v>60</v>
      </c>
      <c r="AU536">
        <v>0</v>
      </c>
      <c r="AV536">
        <v>40</v>
      </c>
      <c r="AW536">
        <v>0</v>
      </c>
      <c r="AX536">
        <v>0</v>
      </c>
      <c r="AY536">
        <v>0</v>
      </c>
      <c r="AZ536" t="s">
        <v>41</v>
      </c>
      <c r="BA536">
        <v>5</v>
      </c>
      <c r="BB536">
        <v>2007</v>
      </c>
      <c r="BC536" t="s">
        <v>63</v>
      </c>
      <c r="BD536" t="s">
        <v>64</v>
      </c>
      <c r="BE536">
        <v>150000</v>
      </c>
    </row>
    <row r="537" spans="1:57" x14ac:dyDescent="0.3">
      <c r="A537">
        <v>943</v>
      </c>
      <c r="B537">
        <v>90</v>
      </c>
      <c r="C537" t="s">
        <v>221</v>
      </c>
      <c r="D537">
        <v>42</v>
      </c>
      <c r="E537">
        <v>7711</v>
      </c>
      <c r="F537" t="s">
        <v>40</v>
      </c>
      <c r="G537" t="s">
        <v>71</v>
      </c>
      <c r="H537" t="s">
        <v>43</v>
      </c>
      <c r="I537" t="s">
        <v>44</v>
      </c>
      <c r="J537" t="s">
        <v>45</v>
      </c>
      <c r="K537" t="s">
        <v>126</v>
      </c>
      <c r="L537" t="str">
        <f>VLOOKUP($K537,[1]Zipcodes_neighbourhood!$A$2:$C$27,2,FALSE)</f>
        <v>Edwards</v>
      </c>
      <c r="M537">
        <f>VLOOKUP($K537,[1]Zipcodes_neighbourhood!$A$2:$C$27,3,FALSE)</f>
        <v>50014</v>
      </c>
      <c r="N537" t="s">
        <v>47</v>
      </c>
      <c r="O537" t="s">
        <v>111</v>
      </c>
      <c r="P537" t="s">
        <v>68</v>
      </c>
      <c r="Q537">
        <v>4</v>
      </c>
      <c r="R537">
        <v>1977</v>
      </c>
      <c r="S537">
        <v>1977</v>
      </c>
      <c r="T537" t="s">
        <v>50</v>
      </c>
      <c r="U537" t="s">
        <v>51</v>
      </c>
      <c r="V537" t="s">
        <v>69</v>
      </c>
      <c r="W537" t="s">
        <v>55</v>
      </c>
      <c r="X537" t="s">
        <v>56</v>
      </c>
      <c r="Y537" t="s">
        <v>54</v>
      </c>
      <c r="Z537" t="s">
        <v>54</v>
      </c>
      <c r="AA537">
        <v>1440</v>
      </c>
      <c r="AB537" t="str">
        <f t="shared" si="32"/>
        <v>1001-2000</v>
      </c>
      <c r="AC537" t="s">
        <v>55</v>
      </c>
      <c r="AD537" t="s">
        <v>60</v>
      </c>
      <c r="AE537">
        <v>1440</v>
      </c>
      <c r="AF537">
        <f t="shared" si="33"/>
        <v>1</v>
      </c>
      <c r="AG537">
        <f t="shared" si="34"/>
        <v>1</v>
      </c>
      <c r="AH537">
        <v>4</v>
      </c>
      <c r="AI537">
        <v>2</v>
      </c>
      <c r="AJ537" t="s">
        <v>55</v>
      </c>
      <c r="AK537" t="str">
        <f t="shared" si="35"/>
        <v>2TA</v>
      </c>
      <c r="AL537">
        <v>8</v>
      </c>
      <c r="AM537">
        <v>0</v>
      </c>
      <c r="AN537" t="s">
        <v>41</v>
      </c>
      <c r="AO537" t="s">
        <v>41</v>
      </c>
      <c r="AP537" t="s">
        <v>41</v>
      </c>
      <c r="AQ537">
        <v>0</v>
      </c>
      <c r="AR537">
        <v>0</v>
      </c>
      <c r="AS537" t="s">
        <v>41</v>
      </c>
      <c r="AT537" t="s">
        <v>120</v>
      </c>
      <c r="AU537">
        <v>321</v>
      </c>
      <c r="AV537">
        <v>0</v>
      </c>
      <c r="AW537">
        <v>0</v>
      </c>
      <c r="AX537">
        <v>0</v>
      </c>
      <c r="AY537">
        <v>0</v>
      </c>
      <c r="AZ537" t="s">
        <v>41</v>
      </c>
      <c r="BA537">
        <v>8</v>
      </c>
      <c r="BB537">
        <v>2007</v>
      </c>
      <c r="BC537" t="s">
        <v>174</v>
      </c>
      <c r="BD537" t="s">
        <v>79</v>
      </c>
      <c r="BE537">
        <v>150000</v>
      </c>
    </row>
    <row r="538" spans="1:57" x14ac:dyDescent="0.3">
      <c r="A538">
        <v>1283</v>
      </c>
      <c r="B538">
        <v>20</v>
      </c>
      <c r="C538" t="s">
        <v>221</v>
      </c>
      <c r="D538">
        <v>61</v>
      </c>
      <c r="E538">
        <v>8800</v>
      </c>
      <c r="F538" t="s">
        <v>40</v>
      </c>
      <c r="G538" t="s">
        <v>71</v>
      </c>
      <c r="H538" t="s">
        <v>43</v>
      </c>
      <c r="I538" t="s">
        <v>44</v>
      </c>
      <c r="J538" t="s">
        <v>45</v>
      </c>
      <c r="K538" t="s">
        <v>46</v>
      </c>
      <c r="L538" t="str">
        <f>VLOOKUP($K538,[1]Zipcodes_neighbourhood!$A$2:$C$27,2,FALSE)</f>
        <v>College creek</v>
      </c>
      <c r="M538">
        <f>VLOOKUP($K538,[1]Zipcodes_neighbourhood!$A$2:$C$27,3,FALSE)</f>
        <v>50014</v>
      </c>
      <c r="N538" t="s">
        <v>47</v>
      </c>
      <c r="O538" t="s">
        <v>48</v>
      </c>
      <c r="P538" t="s">
        <v>68</v>
      </c>
      <c r="Q538">
        <v>5</v>
      </c>
      <c r="R538">
        <v>1977</v>
      </c>
      <c r="S538">
        <v>2008</v>
      </c>
      <c r="T538" t="s">
        <v>50</v>
      </c>
      <c r="U538" t="s">
        <v>51</v>
      </c>
      <c r="V538" t="s">
        <v>91</v>
      </c>
      <c r="W538" t="s">
        <v>55</v>
      </c>
      <c r="X538" t="s">
        <v>70</v>
      </c>
      <c r="Y538" t="s">
        <v>54</v>
      </c>
      <c r="Z538" t="s">
        <v>72</v>
      </c>
      <c r="AA538">
        <v>1040</v>
      </c>
      <c r="AB538" t="str">
        <f t="shared" si="32"/>
        <v>1001-2000</v>
      </c>
      <c r="AC538" t="s">
        <v>55</v>
      </c>
      <c r="AD538" t="s">
        <v>60</v>
      </c>
      <c r="AE538">
        <v>1040</v>
      </c>
      <c r="AF538">
        <f t="shared" si="33"/>
        <v>0</v>
      </c>
      <c r="AG538">
        <f t="shared" si="34"/>
        <v>2.2999999999999998</v>
      </c>
      <c r="AH538">
        <v>3</v>
      </c>
      <c r="AI538">
        <v>1</v>
      </c>
      <c r="AJ538" t="s">
        <v>54</v>
      </c>
      <c r="AK538" t="str">
        <f t="shared" si="35"/>
        <v>1Gd</v>
      </c>
      <c r="AL538">
        <v>5</v>
      </c>
      <c r="AM538">
        <v>0</v>
      </c>
      <c r="AN538" t="s">
        <v>41</v>
      </c>
      <c r="AO538" t="s">
        <v>78</v>
      </c>
      <c r="AP538" t="s">
        <v>58</v>
      </c>
      <c r="AQ538">
        <v>2</v>
      </c>
      <c r="AR538">
        <v>484</v>
      </c>
      <c r="AS538" t="s">
        <v>55</v>
      </c>
      <c r="AT538" t="s">
        <v>60</v>
      </c>
      <c r="AU538">
        <v>0</v>
      </c>
      <c r="AV538">
        <v>0</v>
      </c>
      <c r="AW538">
        <v>0</v>
      </c>
      <c r="AX538">
        <v>288</v>
      </c>
      <c r="AY538">
        <v>0</v>
      </c>
      <c r="AZ538" t="s">
        <v>41</v>
      </c>
      <c r="BA538">
        <v>9</v>
      </c>
      <c r="BB538">
        <v>2009</v>
      </c>
      <c r="BC538" t="s">
        <v>63</v>
      </c>
      <c r="BD538" t="s">
        <v>64</v>
      </c>
      <c r="BE538">
        <v>150500</v>
      </c>
    </row>
    <row r="539" spans="1:57" x14ac:dyDescent="0.3">
      <c r="A539">
        <v>133</v>
      </c>
      <c r="B539">
        <v>20</v>
      </c>
      <c r="C539" t="s">
        <v>221</v>
      </c>
      <c r="D539">
        <v>75</v>
      </c>
      <c r="E539">
        <v>7388</v>
      </c>
      <c r="F539" t="s">
        <v>40</v>
      </c>
      <c r="G539" t="s">
        <v>42</v>
      </c>
      <c r="H539" t="s">
        <v>43</v>
      </c>
      <c r="I539" t="s">
        <v>44</v>
      </c>
      <c r="J539" t="s">
        <v>73</v>
      </c>
      <c r="K539" t="s">
        <v>107</v>
      </c>
      <c r="L539" t="str">
        <f>VLOOKUP($K539,[1]Zipcodes_neighbourhood!$A$2:$C$27,2,FALSE)</f>
        <v>NorthAmes</v>
      </c>
      <c r="M539">
        <f>VLOOKUP($K539,[1]Zipcodes_neighbourhood!$A$2:$C$27,3,FALSE)</f>
        <v>50010</v>
      </c>
      <c r="N539" t="s">
        <v>47</v>
      </c>
      <c r="O539" t="s">
        <v>48</v>
      </c>
      <c r="P539" t="s">
        <v>68</v>
      </c>
      <c r="Q539">
        <v>5</v>
      </c>
      <c r="R539">
        <v>1959</v>
      </c>
      <c r="S539">
        <v>2002</v>
      </c>
      <c r="T539" t="s">
        <v>50</v>
      </c>
      <c r="U539" t="s">
        <v>51</v>
      </c>
      <c r="V539" t="s">
        <v>69</v>
      </c>
      <c r="W539" t="s">
        <v>55</v>
      </c>
      <c r="X539" t="s">
        <v>70</v>
      </c>
      <c r="Y539" t="s">
        <v>55</v>
      </c>
      <c r="Z539" t="s">
        <v>57</v>
      </c>
      <c r="AA539">
        <v>1063</v>
      </c>
      <c r="AB539" t="str">
        <f t="shared" si="32"/>
        <v>1001-2000</v>
      </c>
      <c r="AC539" t="s">
        <v>54</v>
      </c>
      <c r="AD539" t="s">
        <v>60</v>
      </c>
      <c r="AE539">
        <v>1327</v>
      </c>
      <c r="AF539">
        <f t="shared" si="33"/>
        <v>0</v>
      </c>
      <c r="AG539">
        <f t="shared" si="34"/>
        <v>1</v>
      </c>
      <c r="AH539">
        <v>3</v>
      </c>
      <c r="AI539">
        <v>1</v>
      </c>
      <c r="AJ539" t="s">
        <v>54</v>
      </c>
      <c r="AK539" t="str">
        <f t="shared" si="35"/>
        <v>1Gd</v>
      </c>
      <c r="AL539">
        <v>7</v>
      </c>
      <c r="AM539">
        <v>0</v>
      </c>
      <c r="AN539" t="s">
        <v>41</v>
      </c>
      <c r="AO539" t="s">
        <v>78</v>
      </c>
      <c r="AP539" t="s">
        <v>58</v>
      </c>
      <c r="AQ539">
        <v>2</v>
      </c>
      <c r="AR539">
        <v>624</v>
      </c>
      <c r="AS539" t="s">
        <v>55</v>
      </c>
      <c r="AT539" t="s">
        <v>60</v>
      </c>
      <c r="AU539">
        <v>0</v>
      </c>
      <c r="AV539">
        <v>0</v>
      </c>
      <c r="AW539">
        <v>0</v>
      </c>
      <c r="AX539">
        <v>0</v>
      </c>
      <c r="AY539">
        <v>0</v>
      </c>
      <c r="AZ539" t="s">
        <v>41</v>
      </c>
      <c r="BA539">
        <v>7</v>
      </c>
      <c r="BB539">
        <v>2007</v>
      </c>
      <c r="BC539" t="s">
        <v>63</v>
      </c>
      <c r="BD539" t="s">
        <v>64</v>
      </c>
      <c r="BE539">
        <v>150750</v>
      </c>
    </row>
    <row r="540" spans="1:57" x14ac:dyDescent="0.3">
      <c r="A540">
        <v>941</v>
      </c>
      <c r="B540">
        <v>90</v>
      </c>
      <c r="C540" t="s">
        <v>221</v>
      </c>
      <c r="D540">
        <v>55</v>
      </c>
      <c r="E540">
        <v>12640</v>
      </c>
      <c r="F540" t="s">
        <v>40</v>
      </c>
      <c r="G540" t="s">
        <v>71</v>
      </c>
      <c r="H540" t="s">
        <v>43</v>
      </c>
      <c r="I540" t="s">
        <v>44</v>
      </c>
      <c r="J540" t="s">
        <v>45</v>
      </c>
      <c r="K540" t="s">
        <v>82</v>
      </c>
      <c r="L540" t="str">
        <f>VLOOKUP($K540,[1]Zipcodes_neighbourhood!$A$2:$C$27,2,FALSE)</f>
        <v>Mitchell</v>
      </c>
      <c r="M540">
        <f>VLOOKUP($K540,[1]Zipcodes_neighbourhood!$A$2:$C$27,3,FALSE)</f>
        <v>50461</v>
      </c>
      <c r="N540" t="s">
        <v>47</v>
      </c>
      <c r="O540" t="s">
        <v>111</v>
      </c>
      <c r="P540" t="s">
        <v>68</v>
      </c>
      <c r="Q540">
        <v>6</v>
      </c>
      <c r="R540">
        <v>1976</v>
      </c>
      <c r="S540">
        <v>1976</v>
      </c>
      <c r="T540" t="s">
        <v>50</v>
      </c>
      <c r="U540" t="s">
        <v>51</v>
      </c>
      <c r="V540" t="s">
        <v>106</v>
      </c>
      <c r="W540" t="s">
        <v>55</v>
      </c>
      <c r="X540" t="s">
        <v>70</v>
      </c>
      <c r="Y540" t="s">
        <v>55</v>
      </c>
      <c r="Z540" t="s">
        <v>54</v>
      </c>
      <c r="AA540">
        <v>1728</v>
      </c>
      <c r="AB540" t="str">
        <f t="shared" si="32"/>
        <v>1001-2000</v>
      </c>
      <c r="AC540" t="s">
        <v>55</v>
      </c>
      <c r="AD540" t="s">
        <v>60</v>
      </c>
      <c r="AE540">
        <v>1728</v>
      </c>
      <c r="AF540">
        <f t="shared" si="33"/>
        <v>0</v>
      </c>
      <c r="AG540">
        <f t="shared" si="34"/>
        <v>1.3</v>
      </c>
      <c r="AH540">
        <v>4</v>
      </c>
      <c r="AI540">
        <v>2</v>
      </c>
      <c r="AJ540" t="s">
        <v>55</v>
      </c>
      <c r="AK540" t="str">
        <f t="shared" si="35"/>
        <v>2TA</v>
      </c>
      <c r="AL540">
        <v>8</v>
      </c>
      <c r="AM540">
        <v>0</v>
      </c>
      <c r="AN540" t="s">
        <v>41</v>
      </c>
      <c r="AO540" t="s">
        <v>61</v>
      </c>
      <c r="AP540" t="s">
        <v>58</v>
      </c>
      <c r="AQ540">
        <v>2</v>
      </c>
      <c r="AR540">
        <v>574</v>
      </c>
      <c r="AS540" t="s">
        <v>55</v>
      </c>
      <c r="AT540" t="s">
        <v>60</v>
      </c>
      <c r="AU540">
        <v>40</v>
      </c>
      <c r="AV540">
        <v>0</v>
      </c>
      <c r="AW540">
        <v>0</v>
      </c>
      <c r="AX540">
        <v>0</v>
      </c>
      <c r="AY540">
        <v>0</v>
      </c>
      <c r="AZ540" t="s">
        <v>41</v>
      </c>
      <c r="BA540">
        <v>7</v>
      </c>
      <c r="BB540">
        <v>2006</v>
      </c>
      <c r="BC540" t="s">
        <v>63</v>
      </c>
      <c r="BD540" t="s">
        <v>64</v>
      </c>
      <c r="BE540">
        <v>150900</v>
      </c>
    </row>
    <row r="541" spans="1:57" x14ac:dyDescent="0.3">
      <c r="A541">
        <v>263</v>
      </c>
      <c r="B541">
        <v>80</v>
      </c>
      <c r="C541" t="s">
        <v>221</v>
      </c>
      <c r="D541">
        <v>88</v>
      </c>
      <c r="E541">
        <v>8471</v>
      </c>
      <c r="F541" t="s">
        <v>40</v>
      </c>
      <c r="G541" t="s">
        <v>71</v>
      </c>
      <c r="H541" t="s">
        <v>43</v>
      </c>
      <c r="I541" t="s">
        <v>44</v>
      </c>
      <c r="J541" t="s">
        <v>73</v>
      </c>
      <c r="K541" t="s">
        <v>98</v>
      </c>
      <c r="L541" t="str">
        <f>VLOOKUP($K541,[1]Zipcodes_neighbourhood!$A$2:$C$27,2,FALSE)</f>
        <v>Sawyer</v>
      </c>
      <c r="M541">
        <f>VLOOKUP($K541,[1]Zipcodes_neighbourhood!$A$2:$C$27,3,FALSE)</f>
        <v>52627</v>
      </c>
      <c r="N541" t="s">
        <v>47</v>
      </c>
      <c r="O541" t="s">
        <v>48</v>
      </c>
      <c r="P541" t="s">
        <v>135</v>
      </c>
      <c r="Q541">
        <v>6</v>
      </c>
      <c r="R541">
        <v>1977</v>
      </c>
      <c r="S541">
        <v>1995</v>
      </c>
      <c r="T541" t="s">
        <v>50</v>
      </c>
      <c r="U541" t="s">
        <v>51</v>
      </c>
      <c r="V541" t="s">
        <v>106</v>
      </c>
      <c r="W541" t="s">
        <v>55</v>
      </c>
      <c r="X541" t="s">
        <v>70</v>
      </c>
      <c r="Y541" t="s">
        <v>54</v>
      </c>
      <c r="Z541" t="s">
        <v>81</v>
      </c>
      <c r="AA541">
        <v>506</v>
      </c>
      <c r="AB541" t="str">
        <f t="shared" si="32"/>
        <v>0-1000</v>
      </c>
      <c r="AC541" t="s">
        <v>55</v>
      </c>
      <c r="AD541" t="s">
        <v>60</v>
      </c>
      <c r="AE541">
        <v>1212</v>
      </c>
      <c r="AF541">
        <f t="shared" si="33"/>
        <v>1</v>
      </c>
      <c r="AG541">
        <f t="shared" si="34"/>
        <v>2</v>
      </c>
      <c r="AH541">
        <v>3</v>
      </c>
      <c r="AI541">
        <v>1</v>
      </c>
      <c r="AJ541" t="s">
        <v>55</v>
      </c>
      <c r="AK541" t="str">
        <f t="shared" si="35"/>
        <v>1TA</v>
      </c>
      <c r="AL541">
        <v>6</v>
      </c>
      <c r="AM541">
        <v>1</v>
      </c>
      <c r="AN541" t="s">
        <v>55</v>
      </c>
      <c r="AO541" t="s">
        <v>61</v>
      </c>
      <c r="AP541" t="s">
        <v>58</v>
      </c>
      <c r="AQ541">
        <v>2</v>
      </c>
      <c r="AR541">
        <v>492</v>
      </c>
      <c r="AS541" t="s">
        <v>55</v>
      </c>
      <c r="AT541" t="s">
        <v>60</v>
      </c>
      <c r="AU541">
        <v>292</v>
      </c>
      <c r="AV541">
        <v>12</v>
      </c>
      <c r="AW541">
        <v>0</v>
      </c>
      <c r="AX541">
        <v>0</v>
      </c>
      <c r="AY541">
        <v>0</v>
      </c>
      <c r="AZ541" t="s">
        <v>108</v>
      </c>
      <c r="BA541">
        <v>7</v>
      </c>
      <c r="BB541">
        <v>2006</v>
      </c>
      <c r="BC541" t="s">
        <v>63</v>
      </c>
      <c r="BD541" t="s">
        <v>64</v>
      </c>
      <c r="BE541">
        <v>151000</v>
      </c>
    </row>
    <row r="542" spans="1:57" x14ac:dyDescent="0.3">
      <c r="A542">
        <v>1260</v>
      </c>
      <c r="B542">
        <v>20</v>
      </c>
      <c r="C542" t="s">
        <v>221</v>
      </c>
      <c r="D542">
        <v>65</v>
      </c>
      <c r="E542">
        <v>9750</v>
      </c>
      <c r="F542" t="s">
        <v>40</v>
      </c>
      <c r="G542" t="s">
        <v>42</v>
      </c>
      <c r="H542" t="s">
        <v>43</v>
      </c>
      <c r="I542" t="s">
        <v>44</v>
      </c>
      <c r="J542" t="s">
        <v>65</v>
      </c>
      <c r="K542" t="s">
        <v>107</v>
      </c>
      <c r="L542" t="str">
        <f>VLOOKUP($K542,[1]Zipcodes_neighbourhood!$A$2:$C$27,2,FALSE)</f>
        <v>NorthAmes</v>
      </c>
      <c r="M542">
        <f>VLOOKUP($K542,[1]Zipcodes_neighbourhood!$A$2:$C$27,3,FALSE)</f>
        <v>50010</v>
      </c>
      <c r="N542" t="s">
        <v>47</v>
      </c>
      <c r="O542" t="s">
        <v>48</v>
      </c>
      <c r="P542" t="s">
        <v>68</v>
      </c>
      <c r="Q542">
        <v>6</v>
      </c>
      <c r="R542">
        <v>1969</v>
      </c>
      <c r="S542">
        <v>1969</v>
      </c>
      <c r="T542" t="s">
        <v>50</v>
      </c>
      <c r="U542" t="s">
        <v>51</v>
      </c>
      <c r="V542" t="s">
        <v>91</v>
      </c>
      <c r="W542" t="s">
        <v>55</v>
      </c>
      <c r="X542" t="s">
        <v>70</v>
      </c>
      <c r="Y542" t="s">
        <v>54</v>
      </c>
      <c r="Z542" t="s">
        <v>57</v>
      </c>
      <c r="AA542">
        <v>1054</v>
      </c>
      <c r="AB542" t="str">
        <f t="shared" si="32"/>
        <v>1001-2000</v>
      </c>
      <c r="AC542" t="s">
        <v>54</v>
      </c>
      <c r="AD542" t="s">
        <v>60</v>
      </c>
      <c r="AE542">
        <v>1054</v>
      </c>
      <c r="AF542">
        <f t="shared" si="33"/>
        <v>1</v>
      </c>
      <c r="AG542">
        <f t="shared" si="34"/>
        <v>2</v>
      </c>
      <c r="AH542">
        <v>3</v>
      </c>
      <c r="AI542">
        <v>1</v>
      </c>
      <c r="AJ542" t="s">
        <v>55</v>
      </c>
      <c r="AK542" t="str">
        <f t="shared" si="35"/>
        <v>1TA</v>
      </c>
      <c r="AL542">
        <v>6</v>
      </c>
      <c r="AM542">
        <v>0</v>
      </c>
      <c r="AN542" t="s">
        <v>41</v>
      </c>
      <c r="AO542" t="s">
        <v>61</v>
      </c>
      <c r="AP542" t="s">
        <v>58</v>
      </c>
      <c r="AQ542">
        <v>2</v>
      </c>
      <c r="AR542">
        <v>460</v>
      </c>
      <c r="AS542" t="s">
        <v>55</v>
      </c>
      <c r="AT542" t="s">
        <v>60</v>
      </c>
      <c r="AU542">
        <v>180</v>
      </c>
      <c r="AV542">
        <v>0</v>
      </c>
      <c r="AW542">
        <v>0</v>
      </c>
      <c r="AX542">
        <v>80</v>
      </c>
      <c r="AY542">
        <v>0</v>
      </c>
      <c r="AZ542" t="s">
        <v>41</v>
      </c>
      <c r="BA542">
        <v>7</v>
      </c>
      <c r="BB542">
        <v>2008</v>
      </c>
      <c r="BC542" t="s">
        <v>63</v>
      </c>
      <c r="BD542" t="s">
        <v>64</v>
      </c>
      <c r="BE542">
        <v>151000</v>
      </c>
    </row>
    <row r="543" spans="1:57" x14ac:dyDescent="0.3">
      <c r="A543">
        <v>347</v>
      </c>
      <c r="B543">
        <v>20</v>
      </c>
      <c r="C543" t="s">
        <v>221</v>
      </c>
      <c r="D543" t="s">
        <v>41</v>
      </c>
      <c r="E543">
        <v>12772</v>
      </c>
      <c r="F543" t="s">
        <v>40</v>
      </c>
      <c r="G543" t="s">
        <v>71</v>
      </c>
      <c r="H543" t="s">
        <v>43</v>
      </c>
      <c r="I543" t="s">
        <v>44</v>
      </c>
      <c r="J543" t="s">
        <v>110</v>
      </c>
      <c r="K543" t="s">
        <v>107</v>
      </c>
      <c r="L543" t="str">
        <f>VLOOKUP($K543,[1]Zipcodes_neighbourhood!$A$2:$C$27,2,FALSE)</f>
        <v>NorthAmes</v>
      </c>
      <c r="M543">
        <f>VLOOKUP($K543,[1]Zipcodes_neighbourhood!$A$2:$C$27,3,FALSE)</f>
        <v>50010</v>
      </c>
      <c r="N543" t="s">
        <v>47</v>
      </c>
      <c r="O543" t="s">
        <v>48</v>
      </c>
      <c r="P543" t="s">
        <v>68</v>
      </c>
      <c r="Q543">
        <v>6</v>
      </c>
      <c r="R543">
        <v>1960</v>
      </c>
      <c r="S543">
        <v>1998</v>
      </c>
      <c r="T543" t="s">
        <v>99</v>
      </c>
      <c r="U543" t="s">
        <v>51</v>
      </c>
      <c r="V543" t="s">
        <v>69</v>
      </c>
      <c r="W543" t="s">
        <v>55</v>
      </c>
      <c r="X543" t="s">
        <v>70</v>
      </c>
      <c r="Y543" t="s">
        <v>55</v>
      </c>
      <c r="Z543" t="s">
        <v>72</v>
      </c>
      <c r="AA543">
        <v>958</v>
      </c>
      <c r="AB543" t="str">
        <f t="shared" si="32"/>
        <v>0-1000</v>
      </c>
      <c r="AC543" t="s">
        <v>55</v>
      </c>
      <c r="AD543" t="s">
        <v>60</v>
      </c>
      <c r="AE543">
        <v>958</v>
      </c>
      <c r="AF543">
        <f t="shared" si="33"/>
        <v>0</v>
      </c>
      <c r="AG543">
        <f t="shared" si="34"/>
        <v>2.2999999999999998</v>
      </c>
      <c r="AH543">
        <v>2</v>
      </c>
      <c r="AI543">
        <v>1</v>
      </c>
      <c r="AJ543" t="s">
        <v>55</v>
      </c>
      <c r="AK543" t="str">
        <f t="shared" si="35"/>
        <v>1TA</v>
      </c>
      <c r="AL543">
        <v>5</v>
      </c>
      <c r="AM543">
        <v>0</v>
      </c>
      <c r="AN543" t="s">
        <v>41</v>
      </c>
      <c r="AO543" t="s">
        <v>61</v>
      </c>
      <c r="AP543" t="s">
        <v>62</v>
      </c>
      <c r="AQ543">
        <v>1</v>
      </c>
      <c r="AR543">
        <v>301</v>
      </c>
      <c r="AS543" t="s">
        <v>55</v>
      </c>
      <c r="AT543" t="s">
        <v>60</v>
      </c>
      <c r="AU543">
        <v>0</v>
      </c>
      <c r="AV543">
        <v>0</v>
      </c>
      <c r="AW543">
        <v>0</v>
      </c>
      <c r="AX543">
        <v>0</v>
      </c>
      <c r="AY543">
        <v>0</v>
      </c>
      <c r="AZ543" t="s">
        <v>41</v>
      </c>
      <c r="BA543">
        <v>4</v>
      </c>
      <c r="BB543">
        <v>2007</v>
      </c>
      <c r="BC543" t="s">
        <v>63</v>
      </c>
      <c r="BD543" t="s">
        <v>64</v>
      </c>
      <c r="BE543">
        <v>151500</v>
      </c>
    </row>
    <row r="544" spans="1:57" x14ac:dyDescent="0.3">
      <c r="A544">
        <v>607</v>
      </c>
      <c r="B544">
        <v>20</v>
      </c>
      <c r="C544" t="s">
        <v>221</v>
      </c>
      <c r="D544">
        <v>82</v>
      </c>
      <c r="E544">
        <v>12464</v>
      </c>
      <c r="F544" t="s">
        <v>40</v>
      </c>
      <c r="G544" t="s">
        <v>105</v>
      </c>
      <c r="H544" t="s">
        <v>133</v>
      </c>
      <c r="I544" t="s">
        <v>44</v>
      </c>
      <c r="J544" t="s">
        <v>73</v>
      </c>
      <c r="K544" t="s">
        <v>46</v>
      </c>
      <c r="L544" t="str">
        <f>VLOOKUP($K544,[1]Zipcodes_neighbourhood!$A$2:$C$27,2,FALSE)</f>
        <v>College creek</v>
      </c>
      <c r="M544">
        <f>VLOOKUP($K544,[1]Zipcodes_neighbourhood!$A$2:$C$27,3,FALSE)</f>
        <v>50014</v>
      </c>
      <c r="N544" t="s">
        <v>47</v>
      </c>
      <c r="O544" t="s">
        <v>48</v>
      </c>
      <c r="P544" t="s">
        <v>68</v>
      </c>
      <c r="Q544">
        <v>5</v>
      </c>
      <c r="R544">
        <v>1996</v>
      </c>
      <c r="S544">
        <v>1996</v>
      </c>
      <c r="T544" t="s">
        <v>50</v>
      </c>
      <c r="U544" t="s">
        <v>51</v>
      </c>
      <c r="V544" t="s">
        <v>52</v>
      </c>
      <c r="W544" t="s">
        <v>55</v>
      </c>
      <c r="X544" t="s">
        <v>56</v>
      </c>
      <c r="Y544" t="s">
        <v>54</v>
      </c>
      <c r="Z544" t="s">
        <v>57</v>
      </c>
      <c r="AA544">
        <v>1040</v>
      </c>
      <c r="AB544" t="str">
        <f t="shared" si="32"/>
        <v>1001-2000</v>
      </c>
      <c r="AC544" t="s">
        <v>54</v>
      </c>
      <c r="AD544" t="s">
        <v>60</v>
      </c>
      <c r="AE544">
        <v>1040</v>
      </c>
      <c r="AF544">
        <f t="shared" si="33"/>
        <v>1</v>
      </c>
      <c r="AG544">
        <f t="shared" si="34"/>
        <v>2</v>
      </c>
      <c r="AH544">
        <v>3</v>
      </c>
      <c r="AI544">
        <v>1</v>
      </c>
      <c r="AJ544" t="s">
        <v>54</v>
      </c>
      <c r="AK544" t="str">
        <f t="shared" si="35"/>
        <v>1Gd</v>
      </c>
      <c r="AL544">
        <v>6</v>
      </c>
      <c r="AM544">
        <v>0</v>
      </c>
      <c r="AN544" t="s">
        <v>41</v>
      </c>
      <c r="AO544" t="s">
        <v>78</v>
      </c>
      <c r="AP544" t="s">
        <v>58</v>
      </c>
      <c r="AQ544">
        <v>2</v>
      </c>
      <c r="AR544">
        <v>576</v>
      </c>
      <c r="AS544" t="s">
        <v>55</v>
      </c>
      <c r="AT544" t="s">
        <v>60</v>
      </c>
      <c r="AU544">
        <v>168</v>
      </c>
      <c r="AV544">
        <v>0</v>
      </c>
      <c r="AW544">
        <v>0</v>
      </c>
      <c r="AX544">
        <v>0</v>
      </c>
      <c r="AY544">
        <v>0</v>
      </c>
      <c r="AZ544" t="s">
        <v>109</v>
      </c>
      <c r="BA544">
        <v>11</v>
      </c>
      <c r="BB544">
        <v>2009</v>
      </c>
      <c r="BC544" t="s">
        <v>63</v>
      </c>
      <c r="BD544" t="s">
        <v>64</v>
      </c>
      <c r="BE544">
        <v>152000</v>
      </c>
    </row>
    <row r="545" spans="1:57" x14ac:dyDescent="0.3">
      <c r="A545">
        <v>544</v>
      </c>
      <c r="B545">
        <v>120</v>
      </c>
      <c r="C545" t="s">
        <v>225</v>
      </c>
      <c r="D545">
        <v>34</v>
      </c>
      <c r="E545">
        <v>4058</v>
      </c>
      <c r="F545" t="s">
        <v>40</v>
      </c>
      <c r="G545" t="s">
        <v>42</v>
      </c>
      <c r="H545" t="s">
        <v>43</v>
      </c>
      <c r="I545" t="s">
        <v>44</v>
      </c>
      <c r="J545" t="s">
        <v>45</v>
      </c>
      <c r="K545" t="s">
        <v>107</v>
      </c>
      <c r="L545" t="str">
        <f>VLOOKUP($K545,[1]Zipcodes_neighbourhood!$A$2:$C$27,2,FALSE)</f>
        <v>NorthAmes</v>
      </c>
      <c r="M545">
        <f>VLOOKUP($K545,[1]Zipcodes_neighbourhood!$A$2:$C$27,3,FALSE)</f>
        <v>50010</v>
      </c>
      <c r="N545" t="s">
        <v>47</v>
      </c>
      <c r="O545" t="s">
        <v>122</v>
      </c>
      <c r="P545" t="s">
        <v>131</v>
      </c>
      <c r="Q545">
        <v>7</v>
      </c>
      <c r="R545">
        <v>1998</v>
      </c>
      <c r="S545">
        <v>1998</v>
      </c>
      <c r="T545" t="s">
        <v>50</v>
      </c>
      <c r="U545" t="s">
        <v>51</v>
      </c>
      <c r="V545" t="s">
        <v>69</v>
      </c>
      <c r="W545" t="s">
        <v>55</v>
      </c>
      <c r="X545" t="s">
        <v>56</v>
      </c>
      <c r="Y545" t="s">
        <v>54</v>
      </c>
      <c r="Z545" t="s">
        <v>81</v>
      </c>
      <c r="AA545">
        <v>723</v>
      </c>
      <c r="AB545" t="str">
        <f t="shared" si="32"/>
        <v>0-1000</v>
      </c>
      <c r="AC545" t="s">
        <v>59</v>
      </c>
      <c r="AD545" t="s">
        <v>60</v>
      </c>
      <c r="AE545">
        <v>767</v>
      </c>
      <c r="AF545">
        <f t="shared" si="33"/>
        <v>1</v>
      </c>
      <c r="AG545">
        <f t="shared" si="34"/>
        <v>1</v>
      </c>
      <c r="AH545">
        <v>1</v>
      </c>
      <c r="AI545">
        <v>1</v>
      </c>
      <c r="AJ545" t="s">
        <v>55</v>
      </c>
      <c r="AK545" t="str">
        <f t="shared" si="35"/>
        <v>1TA</v>
      </c>
      <c r="AL545">
        <v>4</v>
      </c>
      <c r="AM545">
        <v>0</v>
      </c>
      <c r="AN545" t="s">
        <v>41</v>
      </c>
      <c r="AO545" t="s">
        <v>61</v>
      </c>
      <c r="AP545" t="s">
        <v>102</v>
      </c>
      <c r="AQ545">
        <v>1</v>
      </c>
      <c r="AR545">
        <v>367</v>
      </c>
      <c r="AS545" t="s">
        <v>55</v>
      </c>
      <c r="AT545" t="s">
        <v>60</v>
      </c>
      <c r="AU545">
        <v>120</v>
      </c>
      <c r="AV545">
        <v>40</v>
      </c>
      <c r="AW545">
        <v>0</v>
      </c>
      <c r="AX545">
        <v>0</v>
      </c>
      <c r="AY545">
        <v>0</v>
      </c>
      <c r="AZ545" t="s">
        <v>41</v>
      </c>
      <c r="BA545">
        <v>6</v>
      </c>
      <c r="BB545">
        <v>2007</v>
      </c>
      <c r="BC545" t="s">
        <v>63</v>
      </c>
      <c r="BD545" t="s">
        <v>64</v>
      </c>
      <c r="BE545">
        <v>133000</v>
      </c>
    </row>
    <row r="546" spans="1:57" x14ac:dyDescent="0.3">
      <c r="A546">
        <v>644</v>
      </c>
      <c r="B546">
        <v>60</v>
      </c>
      <c r="C546" t="s">
        <v>221</v>
      </c>
      <c r="D546">
        <v>80</v>
      </c>
      <c r="E546">
        <v>10793</v>
      </c>
      <c r="F546" t="s">
        <v>40</v>
      </c>
      <c r="G546" t="s">
        <v>42</v>
      </c>
      <c r="H546" t="s">
        <v>43</v>
      </c>
      <c r="I546" t="s">
        <v>44</v>
      </c>
      <c r="J546" t="s">
        <v>45</v>
      </c>
      <c r="K546" t="s">
        <v>89</v>
      </c>
      <c r="L546" t="str">
        <f>VLOOKUP($K546,[1]Zipcodes_neighbourhood!$A$2:$C$27,2,FALSE)</f>
        <v>Northwest Ames</v>
      </c>
      <c r="M546">
        <f>VLOOKUP($K546,[1]Zipcodes_neighbourhood!$A$2:$C$27,3,FALSE)</f>
        <v>50010</v>
      </c>
      <c r="N546" t="s">
        <v>140</v>
      </c>
      <c r="O546" t="s">
        <v>48</v>
      </c>
      <c r="P546" t="s">
        <v>49</v>
      </c>
      <c r="Q546">
        <v>5</v>
      </c>
      <c r="R546">
        <v>1969</v>
      </c>
      <c r="S546">
        <v>1969</v>
      </c>
      <c r="T546" t="s">
        <v>147</v>
      </c>
      <c r="U546" t="s">
        <v>51</v>
      </c>
      <c r="V546" t="s">
        <v>91</v>
      </c>
      <c r="W546" t="s">
        <v>55</v>
      </c>
      <c r="X546" t="s">
        <v>70</v>
      </c>
      <c r="Y546" t="s">
        <v>55</v>
      </c>
      <c r="Z546" t="s">
        <v>57</v>
      </c>
      <c r="AA546">
        <v>780</v>
      </c>
      <c r="AB546" t="str">
        <f t="shared" si="32"/>
        <v>0-1000</v>
      </c>
      <c r="AC546" t="s">
        <v>59</v>
      </c>
      <c r="AD546" t="s">
        <v>60</v>
      </c>
      <c r="AE546">
        <v>1620</v>
      </c>
      <c r="AF546">
        <f t="shared" si="33"/>
        <v>1</v>
      </c>
      <c r="AG546">
        <f t="shared" si="34"/>
        <v>2.2999999999999998</v>
      </c>
      <c r="AH546">
        <v>4</v>
      </c>
      <c r="AI546">
        <v>1</v>
      </c>
      <c r="AJ546" t="s">
        <v>55</v>
      </c>
      <c r="AK546" t="str">
        <f t="shared" si="35"/>
        <v>1TA</v>
      </c>
      <c r="AL546">
        <v>7</v>
      </c>
      <c r="AM546">
        <v>0</v>
      </c>
      <c r="AN546" t="s">
        <v>41</v>
      </c>
      <c r="AO546" t="s">
        <v>61</v>
      </c>
      <c r="AP546" t="s">
        <v>102</v>
      </c>
      <c r="AQ546">
        <v>2</v>
      </c>
      <c r="AR546">
        <v>462</v>
      </c>
      <c r="AS546" t="s">
        <v>55</v>
      </c>
      <c r="AT546" t="s">
        <v>60</v>
      </c>
      <c r="AU546">
        <v>208</v>
      </c>
      <c r="AV546">
        <v>0</v>
      </c>
      <c r="AW546">
        <v>0</v>
      </c>
      <c r="AX546">
        <v>0</v>
      </c>
      <c r="AY546">
        <v>0</v>
      </c>
      <c r="AZ546" t="s">
        <v>108</v>
      </c>
      <c r="BA546">
        <v>4</v>
      </c>
      <c r="BB546">
        <v>2007</v>
      </c>
      <c r="BC546" t="s">
        <v>63</v>
      </c>
      <c r="BD546" t="s">
        <v>64</v>
      </c>
      <c r="BE546">
        <v>152000</v>
      </c>
    </row>
    <row r="547" spans="1:57" x14ac:dyDescent="0.3">
      <c r="A547">
        <v>859</v>
      </c>
      <c r="B547">
        <v>20</v>
      </c>
      <c r="C547" t="s">
        <v>221</v>
      </c>
      <c r="D547">
        <v>80</v>
      </c>
      <c r="E547">
        <v>10400</v>
      </c>
      <c r="F547" t="s">
        <v>40</v>
      </c>
      <c r="G547" t="s">
        <v>42</v>
      </c>
      <c r="H547" t="s">
        <v>43</v>
      </c>
      <c r="I547" t="s">
        <v>44</v>
      </c>
      <c r="J547" t="s">
        <v>45</v>
      </c>
      <c r="K547" t="s">
        <v>89</v>
      </c>
      <c r="L547" t="str">
        <f>VLOOKUP($K547,[1]Zipcodes_neighbourhood!$A$2:$C$27,2,FALSE)</f>
        <v>Northwest Ames</v>
      </c>
      <c r="M547">
        <f>VLOOKUP($K547,[1]Zipcodes_neighbourhood!$A$2:$C$27,3,FALSE)</f>
        <v>50010</v>
      </c>
      <c r="N547" t="s">
        <v>47</v>
      </c>
      <c r="O547" t="s">
        <v>48</v>
      </c>
      <c r="P547" t="s">
        <v>68</v>
      </c>
      <c r="Q547">
        <v>7</v>
      </c>
      <c r="R547">
        <v>1976</v>
      </c>
      <c r="S547">
        <v>1976</v>
      </c>
      <c r="T547" t="s">
        <v>50</v>
      </c>
      <c r="U547" t="s">
        <v>51</v>
      </c>
      <c r="V547" t="s">
        <v>91</v>
      </c>
      <c r="W547" t="s">
        <v>55</v>
      </c>
      <c r="X547" t="s">
        <v>70</v>
      </c>
      <c r="Y547" t="s">
        <v>54</v>
      </c>
      <c r="Z547" t="s">
        <v>57</v>
      </c>
      <c r="AA547">
        <v>1090</v>
      </c>
      <c r="AB547" t="str">
        <f t="shared" si="32"/>
        <v>1001-2000</v>
      </c>
      <c r="AC547" t="s">
        <v>55</v>
      </c>
      <c r="AD547" t="s">
        <v>60</v>
      </c>
      <c r="AE547">
        <v>1370</v>
      </c>
      <c r="AF547">
        <f t="shared" si="33"/>
        <v>0</v>
      </c>
      <c r="AG547">
        <f t="shared" si="34"/>
        <v>2.2999999999999998</v>
      </c>
      <c r="AH547">
        <v>3</v>
      </c>
      <c r="AI547">
        <v>1</v>
      </c>
      <c r="AJ547" t="s">
        <v>55</v>
      </c>
      <c r="AK547" t="str">
        <f t="shared" si="35"/>
        <v>1TA</v>
      </c>
      <c r="AL547">
        <v>6</v>
      </c>
      <c r="AM547">
        <v>1</v>
      </c>
      <c r="AN547" t="s">
        <v>55</v>
      </c>
      <c r="AO547" t="s">
        <v>61</v>
      </c>
      <c r="AP547" t="s">
        <v>62</v>
      </c>
      <c r="AQ547">
        <v>2</v>
      </c>
      <c r="AR547">
        <v>479</v>
      </c>
      <c r="AS547" t="s">
        <v>55</v>
      </c>
      <c r="AT547" t="s">
        <v>60</v>
      </c>
      <c r="AU547">
        <v>0</v>
      </c>
      <c r="AV547">
        <v>0</v>
      </c>
      <c r="AW547">
        <v>0</v>
      </c>
      <c r="AX547">
        <v>0</v>
      </c>
      <c r="AY547">
        <v>0</v>
      </c>
      <c r="AZ547" t="s">
        <v>85</v>
      </c>
      <c r="BA547">
        <v>6</v>
      </c>
      <c r="BB547">
        <v>2009</v>
      </c>
      <c r="BC547" t="s">
        <v>63</v>
      </c>
      <c r="BD547" t="s">
        <v>154</v>
      </c>
      <c r="BE547">
        <v>152000</v>
      </c>
    </row>
    <row r="548" spans="1:57" x14ac:dyDescent="0.3">
      <c r="A548">
        <v>863</v>
      </c>
      <c r="B548">
        <v>20</v>
      </c>
      <c r="C548" t="s">
        <v>221</v>
      </c>
      <c r="D548">
        <v>81</v>
      </c>
      <c r="E548">
        <v>9672</v>
      </c>
      <c r="F548" t="s">
        <v>40</v>
      </c>
      <c r="G548" t="s">
        <v>42</v>
      </c>
      <c r="H548" t="s">
        <v>43</v>
      </c>
      <c r="I548" t="s">
        <v>44</v>
      </c>
      <c r="J548" t="s">
        <v>73</v>
      </c>
      <c r="K548" t="s">
        <v>114</v>
      </c>
      <c r="L548" t="str">
        <f>VLOOKUP($K548,[1]Zipcodes_neighbourhood!$A$2:$C$27,2,FALSE)</f>
        <v>Sawyer West</v>
      </c>
      <c r="M548">
        <f>VLOOKUP($K548,[1]Zipcodes_neighbourhood!$A$2:$C$27,3,FALSE)</f>
        <v>50014</v>
      </c>
      <c r="N548" t="s">
        <v>47</v>
      </c>
      <c r="O548" t="s">
        <v>48</v>
      </c>
      <c r="P548" t="s">
        <v>68</v>
      </c>
      <c r="Q548">
        <v>6</v>
      </c>
      <c r="R548">
        <v>1984</v>
      </c>
      <c r="S548">
        <v>1985</v>
      </c>
      <c r="T548" t="s">
        <v>99</v>
      </c>
      <c r="U548" t="s">
        <v>51</v>
      </c>
      <c r="V548" t="s">
        <v>106</v>
      </c>
      <c r="W548" t="s">
        <v>55</v>
      </c>
      <c r="X548" t="s">
        <v>56</v>
      </c>
      <c r="Y548" t="s">
        <v>54</v>
      </c>
      <c r="Z548" t="s">
        <v>57</v>
      </c>
      <c r="AA548">
        <v>1040</v>
      </c>
      <c r="AB548" t="str">
        <f t="shared" si="32"/>
        <v>1001-2000</v>
      </c>
      <c r="AC548" t="s">
        <v>55</v>
      </c>
      <c r="AD548" t="s">
        <v>60</v>
      </c>
      <c r="AE548">
        <v>1097</v>
      </c>
      <c r="AF548">
        <f t="shared" si="33"/>
        <v>0</v>
      </c>
      <c r="AG548">
        <f t="shared" si="34"/>
        <v>1.3</v>
      </c>
      <c r="AH548">
        <v>3</v>
      </c>
      <c r="AI548">
        <v>1</v>
      </c>
      <c r="AJ548" t="s">
        <v>55</v>
      </c>
      <c r="AK548" t="str">
        <f t="shared" si="35"/>
        <v>1TA</v>
      </c>
      <c r="AL548">
        <v>6</v>
      </c>
      <c r="AM548">
        <v>0</v>
      </c>
      <c r="AN548" t="s">
        <v>41</v>
      </c>
      <c r="AO548" t="s">
        <v>61</v>
      </c>
      <c r="AP548" t="s">
        <v>58</v>
      </c>
      <c r="AQ548">
        <v>2</v>
      </c>
      <c r="AR548">
        <v>480</v>
      </c>
      <c r="AS548" t="s">
        <v>55</v>
      </c>
      <c r="AT548" t="s">
        <v>60</v>
      </c>
      <c r="AU548">
        <v>0</v>
      </c>
      <c r="AV548">
        <v>0</v>
      </c>
      <c r="AW548">
        <v>0</v>
      </c>
      <c r="AX548">
        <v>0</v>
      </c>
      <c r="AY548">
        <v>0</v>
      </c>
      <c r="AZ548" t="s">
        <v>109</v>
      </c>
      <c r="BA548">
        <v>5</v>
      </c>
      <c r="BB548">
        <v>2010</v>
      </c>
      <c r="BC548" t="s">
        <v>63</v>
      </c>
      <c r="BD548" t="s">
        <v>64</v>
      </c>
      <c r="BE548">
        <v>152000</v>
      </c>
    </row>
    <row r="549" spans="1:57" x14ac:dyDescent="0.3">
      <c r="A549">
        <v>38</v>
      </c>
      <c r="B549">
        <v>20</v>
      </c>
      <c r="C549" t="s">
        <v>221</v>
      </c>
      <c r="D549">
        <v>74</v>
      </c>
      <c r="E549">
        <v>8532</v>
      </c>
      <c r="F549" t="s">
        <v>40</v>
      </c>
      <c r="G549" t="s">
        <v>42</v>
      </c>
      <c r="H549" t="s">
        <v>43</v>
      </c>
      <c r="I549" t="s">
        <v>44</v>
      </c>
      <c r="J549" t="s">
        <v>45</v>
      </c>
      <c r="K549" t="s">
        <v>107</v>
      </c>
      <c r="L549" t="str">
        <f>VLOOKUP($K549,[1]Zipcodes_neighbourhood!$A$2:$C$27,2,FALSE)</f>
        <v>NorthAmes</v>
      </c>
      <c r="M549">
        <f>VLOOKUP($K549,[1]Zipcodes_neighbourhood!$A$2:$C$27,3,FALSE)</f>
        <v>50010</v>
      </c>
      <c r="N549" t="s">
        <v>47</v>
      </c>
      <c r="O549" t="s">
        <v>48</v>
      </c>
      <c r="P549" t="s">
        <v>68</v>
      </c>
      <c r="Q549">
        <v>5</v>
      </c>
      <c r="R549">
        <v>1954</v>
      </c>
      <c r="S549">
        <v>1990</v>
      </c>
      <c r="T549" t="s">
        <v>99</v>
      </c>
      <c r="U549" t="s">
        <v>51</v>
      </c>
      <c r="V549" t="s">
        <v>75</v>
      </c>
      <c r="W549" t="s">
        <v>55</v>
      </c>
      <c r="X549" t="s">
        <v>70</v>
      </c>
      <c r="Y549" t="s">
        <v>55</v>
      </c>
      <c r="Z549" t="s">
        <v>57</v>
      </c>
      <c r="AA549">
        <v>1297</v>
      </c>
      <c r="AB549" t="str">
        <f t="shared" si="32"/>
        <v>1001-2000</v>
      </c>
      <c r="AC549" t="s">
        <v>54</v>
      </c>
      <c r="AD549" t="s">
        <v>60</v>
      </c>
      <c r="AE549">
        <v>1297</v>
      </c>
      <c r="AF549">
        <f t="shared" si="33"/>
        <v>1</v>
      </c>
      <c r="AG549">
        <f t="shared" si="34"/>
        <v>1</v>
      </c>
      <c r="AH549">
        <v>3</v>
      </c>
      <c r="AI549">
        <v>1</v>
      </c>
      <c r="AJ549" t="s">
        <v>55</v>
      </c>
      <c r="AK549" t="str">
        <f t="shared" si="35"/>
        <v>1TA</v>
      </c>
      <c r="AL549">
        <v>5</v>
      </c>
      <c r="AM549">
        <v>1</v>
      </c>
      <c r="AN549" t="s">
        <v>55</v>
      </c>
      <c r="AO549" t="s">
        <v>61</v>
      </c>
      <c r="AP549" t="s">
        <v>102</v>
      </c>
      <c r="AQ549">
        <v>2</v>
      </c>
      <c r="AR549">
        <v>498</v>
      </c>
      <c r="AS549" t="s">
        <v>55</v>
      </c>
      <c r="AT549" t="s">
        <v>60</v>
      </c>
      <c r="AU549">
        <v>0</v>
      </c>
      <c r="AV549">
        <v>0</v>
      </c>
      <c r="AW549">
        <v>0</v>
      </c>
      <c r="AX549">
        <v>0</v>
      </c>
      <c r="AY549">
        <v>0</v>
      </c>
      <c r="AZ549" t="s">
        <v>41</v>
      </c>
      <c r="BA549">
        <v>10</v>
      </c>
      <c r="BB549">
        <v>2009</v>
      </c>
      <c r="BC549" t="s">
        <v>63</v>
      </c>
      <c r="BD549" t="s">
        <v>64</v>
      </c>
      <c r="BE549">
        <v>153000</v>
      </c>
    </row>
    <row r="550" spans="1:57" x14ac:dyDescent="0.3">
      <c r="A550">
        <v>549</v>
      </c>
      <c r="B550">
        <v>20</v>
      </c>
      <c r="C550" t="s">
        <v>222</v>
      </c>
      <c r="D550">
        <v>49</v>
      </c>
      <c r="E550">
        <v>8235</v>
      </c>
      <c r="F550" t="s">
        <v>40</v>
      </c>
      <c r="G550" t="s">
        <v>71</v>
      </c>
      <c r="H550" t="s">
        <v>137</v>
      </c>
      <c r="I550" t="s">
        <v>44</v>
      </c>
      <c r="J550" t="s">
        <v>45</v>
      </c>
      <c r="K550" t="s">
        <v>92</v>
      </c>
      <c r="L550" t="str">
        <f>VLOOKUP($K550,[1]Zipcodes_neighbourhood!$A$2:$C$27,2,FALSE)</f>
        <v>Old Town</v>
      </c>
      <c r="M550">
        <f>VLOOKUP($K550,[1]Zipcodes_neighbourhood!$A$2:$C$27,3,FALSE)</f>
        <v>51351</v>
      </c>
      <c r="N550" t="s">
        <v>67</v>
      </c>
      <c r="O550" t="s">
        <v>48</v>
      </c>
      <c r="P550" t="s">
        <v>68</v>
      </c>
      <c r="Q550">
        <v>5</v>
      </c>
      <c r="R550">
        <v>1955</v>
      </c>
      <c r="S550">
        <v>1995</v>
      </c>
      <c r="T550" t="s">
        <v>50</v>
      </c>
      <c r="U550" t="s">
        <v>51</v>
      </c>
      <c r="V550" t="s">
        <v>69</v>
      </c>
      <c r="W550" t="s">
        <v>55</v>
      </c>
      <c r="X550" t="s">
        <v>70</v>
      </c>
      <c r="Y550" t="s">
        <v>55</v>
      </c>
      <c r="Z550" t="s">
        <v>57</v>
      </c>
      <c r="AA550">
        <v>825</v>
      </c>
      <c r="AB550" t="str">
        <f t="shared" si="32"/>
        <v>0-1000</v>
      </c>
      <c r="AC550" t="s">
        <v>55</v>
      </c>
      <c r="AD550" t="s">
        <v>60</v>
      </c>
      <c r="AE550">
        <v>825</v>
      </c>
      <c r="AF550">
        <f t="shared" si="33"/>
        <v>1</v>
      </c>
      <c r="AG550">
        <f t="shared" si="34"/>
        <v>1</v>
      </c>
      <c r="AH550">
        <v>2</v>
      </c>
      <c r="AI550">
        <v>1</v>
      </c>
      <c r="AJ550" t="s">
        <v>55</v>
      </c>
      <c r="AK550" t="str">
        <f t="shared" si="35"/>
        <v>1TA</v>
      </c>
      <c r="AL550">
        <v>4</v>
      </c>
      <c r="AM550">
        <v>0</v>
      </c>
      <c r="AN550" t="s">
        <v>41</v>
      </c>
      <c r="AO550" t="s">
        <v>78</v>
      </c>
      <c r="AP550" t="s">
        <v>62</v>
      </c>
      <c r="AQ550">
        <v>2</v>
      </c>
      <c r="AR550">
        <v>720</v>
      </c>
      <c r="AS550" t="s">
        <v>55</v>
      </c>
      <c r="AT550" t="s">
        <v>60</v>
      </c>
      <c r="AU550">
        <v>140</v>
      </c>
      <c r="AV550">
        <v>50</v>
      </c>
      <c r="AW550">
        <v>0</v>
      </c>
      <c r="AX550">
        <v>0</v>
      </c>
      <c r="AY550">
        <v>0</v>
      </c>
      <c r="AZ550" t="s">
        <v>85</v>
      </c>
      <c r="BA550">
        <v>6</v>
      </c>
      <c r="BB550">
        <v>2008</v>
      </c>
      <c r="BC550" t="s">
        <v>63</v>
      </c>
      <c r="BD550" t="s">
        <v>64</v>
      </c>
      <c r="BE550">
        <v>125000</v>
      </c>
    </row>
    <row r="551" spans="1:57" x14ac:dyDescent="0.3">
      <c r="A551">
        <v>1455</v>
      </c>
      <c r="B551">
        <v>20</v>
      </c>
      <c r="C551" t="s">
        <v>224</v>
      </c>
      <c r="D551">
        <v>62</v>
      </c>
      <c r="E551">
        <v>7500</v>
      </c>
      <c r="F551" t="s">
        <v>40</v>
      </c>
      <c r="G551" t="s">
        <v>42</v>
      </c>
      <c r="H551" t="s">
        <v>43</v>
      </c>
      <c r="I551" t="s">
        <v>44</v>
      </c>
      <c r="J551" t="s">
        <v>45</v>
      </c>
      <c r="K551" t="s">
        <v>87</v>
      </c>
      <c r="L551" t="str">
        <f>VLOOKUP($K551,[1]Zipcodes_neighbourhood!$A$2:$C$27,2,FALSE)</f>
        <v>Somerset</v>
      </c>
      <c r="M551">
        <f>VLOOKUP($K551,[1]Zipcodes_neighbourhood!$A$2:$C$27,3,FALSE)</f>
        <v>50010</v>
      </c>
      <c r="N551" t="s">
        <v>47</v>
      </c>
      <c r="O551" t="s">
        <v>48</v>
      </c>
      <c r="P551" t="s">
        <v>68</v>
      </c>
      <c r="Q551">
        <v>7</v>
      </c>
      <c r="R551">
        <v>2004</v>
      </c>
      <c r="S551">
        <v>2005</v>
      </c>
      <c r="T551" t="s">
        <v>50</v>
      </c>
      <c r="U551" t="s">
        <v>51</v>
      </c>
      <c r="V551" t="s">
        <v>52</v>
      </c>
      <c r="W551" t="s">
        <v>54</v>
      </c>
      <c r="X551" t="s">
        <v>56</v>
      </c>
      <c r="Y551" t="s">
        <v>54</v>
      </c>
      <c r="Z551" t="s">
        <v>57</v>
      </c>
      <c r="AA551">
        <v>1221</v>
      </c>
      <c r="AB551" t="str">
        <f t="shared" si="32"/>
        <v>1001-2000</v>
      </c>
      <c r="AC551" t="s">
        <v>59</v>
      </c>
      <c r="AD551" t="s">
        <v>60</v>
      </c>
      <c r="AE551">
        <v>1221</v>
      </c>
      <c r="AF551">
        <f t="shared" si="33"/>
        <v>0</v>
      </c>
      <c r="AG551">
        <f t="shared" si="34"/>
        <v>2.2999999999999998</v>
      </c>
      <c r="AH551">
        <v>2</v>
      </c>
      <c r="AI551">
        <v>1</v>
      </c>
      <c r="AJ551" t="s">
        <v>54</v>
      </c>
      <c r="AK551" t="str">
        <f t="shared" si="35"/>
        <v>1Gd</v>
      </c>
      <c r="AL551">
        <v>6</v>
      </c>
      <c r="AM551">
        <v>0</v>
      </c>
      <c r="AN551" t="s">
        <v>41</v>
      </c>
      <c r="AO551" t="s">
        <v>61</v>
      </c>
      <c r="AP551" t="s">
        <v>62</v>
      </c>
      <c r="AQ551">
        <v>2</v>
      </c>
      <c r="AR551">
        <v>400</v>
      </c>
      <c r="AS551" t="s">
        <v>55</v>
      </c>
      <c r="AT551" t="s">
        <v>60</v>
      </c>
      <c r="AU551">
        <v>0</v>
      </c>
      <c r="AV551">
        <v>113</v>
      </c>
      <c r="AW551">
        <v>0</v>
      </c>
      <c r="AX551">
        <v>0</v>
      </c>
      <c r="AY551">
        <v>0</v>
      </c>
      <c r="AZ551" t="s">
        <v>41</v>
      </c>
      <c r="BA551">
        <v>10</v>
      </c>
      <c r="BB551">
        <v>2009</v>
      </c>
      <c r="BC551" t="s">
        <v>63</v>
      </c>
      <c r="BD551" t="s">
        <v>64</v>
      </c>
      <c r="BE551">
        <v>185000</v>
      </c>
    </row>
    <row r="552" spans="1:57" x14ac:dyDescent="0.3">
      <c r="A552">
        <v>628</v>
      </c>
      <c r="B552">
        <v>80</v>
      </c>
      <c r="C552" t="s">
        <v>221</v>
      </c>
      <c r="D552">
        <v>80</v>
      </c>
      <c r="E552">
        <v>9600</v>
      </c>
      <c r="F552" t="s">
        <v>40</v>
      </c>
      <c r="G552" t="s">
        <v>42</v>
      </c>
      <c r="H552" t="s">
        <v>43</v>
      </c>
      <c r="I552" t="s">
        <v>44</v>
      </c>
      <c r="J552" t="s">
        <v>45</v>
      </c>
      <c r="K552" t="s">
        <v>107</v>
      </c>
      <c r="L552" t="str">
        <f>VLOOKUP($K552,[1]Zipcodes_neighbourhood!$A$2:$C$27,2,FALSE)</f>
        <v>NorthAmes</v>
      </c>
      <c r="M552">
        <f>VLOOKUP($K552,[1]Zipcodes_neighbourhood!$A$2:$C$27,3,FALSE)</f>
        <v>50010</v>
      </c>
      <c r="N552" t="s">
        <v>47</v>
      </c>
      <c r="O552" t="s">
        <v>48</v>
      </c>
      <c r="P552" t="s">
        <v>135</v>
      </c>
      <c r="Q552">
        <v>6</v>
      </c>
      <c r="R552">
        <v>1955</v>
      </c>
      <c r="S552">
        <v>1972</v>
      </c>
      <c r="T552" t="s">
        <v>50</v>
      </c>
      <c r="U552" t="s">
        <v>51</v>
      </c>
      <c r="V552" t="s">
        <v>127</v>
      </c>
      <c r="W552" t="s">
        <v>55</v>
      </c>
      <c r="X552" t="s">
        <v>70</v>
      </c>
      <c r="Y552" t="s">
        <v>55</v>
      </c>
      <c r="Z552" t="s">
        <v>81</v>
      </c>
      <c r="AA552">
        <v>1156</v>
      </c>
      <c r="AB552" t="str">
        <f t="shared" si="32"/>
        <v>1001-2000</v>
      </c>
      <c r="AC552" t="s">
        <v>59</v>
      </c>
      <c r="AD552" t="s">
        <v>60</v>
      </c>
      <c r="AE552">
        <v>1520</v>
      </c>
      <c r="AF552">
        <f t="shared" si="33"/>
        <v>0</v>
      </c>
      <c r="AG552">
        <f t="shared" si="34"/>
        <v>2</v>
      </c>
      <c r="AH552">
        <v>3</v>
      </c>
      <c r="AI552">
        <v>1</v>
      </c>
      <c r="AJ552" t="s">
        <v>55</v>
      </c>
      <c r="AK552" t="str">
        <f t="shared" si="35"/>
        <v>1TA</v>
      </c>
      <c r="AL552">
        <v>7</v>
      </c>
      <c r="AM552">
        <v>2</v>
      </c>
      <c r="AN552" t="s">
        <v>54</v>
      </c>
      <c r="AO552" t="s">
        <v>145</v>
      </c>
      <c r="AP552" t="s">
        <v>62</v>
      </c>
      <c r="AQ552">
        <v>1</v>
      </c>
      <c r="AR552">
        <v>364</v>
      </c>
      <c r="AS552" t="s">
        <v>55</v>
      </c>
      <c r="AT552" t="s">
        <v>60</v>
      </c>
      <c r="AU552">
        <v>0</v>
      </c>
      <c r="AV552">
        <v>0</v>
      </c>
      <c r="AW552">
        <v>189</v>
      </c>
      <c r="AX552">
        <v>0</v>
      </c>
      <c r="AY552">
        <v>0</v>
      </c>
      <c r="AZ552" t="s">
        <v>41</v>
      </c>
      <c r="BA552">
        <v>3</v>
      </c>
      <c r="BB552">
        <v>2010</v>
      </c>
      <c r="BC552" t="s">
        <v>63</v>
      </c>
      <c r="BD552" t="s">
        <v>64</v>
      </c>
      <c r="BE552">
        <v>153000</v>
      </c>
    </row>
    <row r="553" spans="1:57" x14ac:dyDescent="0.3">
      <c r="A553">
        <v>552</v>
      </c>
      <c r="B553">
        <v>20</v>
      </c>
      <c r="C553" t="s">
        <v>222</v>
      </c>
      <c r="D553">
        <v>50</v>
      </c>
      <c r="E553">
        <v>6000</v>
      </c>
      <c r="F553" t="s">
        <v>40</v>
      </c>
      <c r="G553" t="s">
        <v>42</v>
      </c>
      <c r="H553" t="s">
        <v>43</v>
      </c>
      <c r="I553" t="s">
        <v>44</v>
      </c>
      <c r="J553" t="s">
        <v>45</v>
      </c>
      <c r="K553" t="s">
        <v>92</v>
      </c>
      <c r="L553" t="str">
        <f>VLOOKUP($K553,[1]Zipcodes_neighbourhood!$A$2:$C$27,2,FALSE)</f>
        <v>Old Town</v>
      </c>
      <c r="M553">
        <f>VLOOKUP($K553,[1]Zipcodes_neighbourhood!$A$2:$C$27,3,FALSE)</f>
        <v>51351</v>
      </c>
      <c r="N553" t="s">
        <v>47</v>
      </c>
      <c r="O553" t="s">
        <v>48</v>
      </c>
      <c r="P553" t="s">
        <v>68</v>
      </c>
      <c r="Q553">
        <v>5</v>
      </c>
      <c r="R553">
        <v>1957</v>
      </c>
      <c r="S553">
        <v>1957</v>
      </c>
      <c r="T553" t="s">
        <v>99</v>
      </c>
      <c r="U553" t="s">
        <v>51</v>
      </c>
      <c r="V553" t="s">
        <v>53</v>
      </c>
      <c r="W553" t="s">
        <v>55</v>
      </c>
      <c r="X553" t="s">
        <v>70</v>
      </c>
      <c r="Y553" t="s">
        <v>55</v>
      </c>
      <c r="Z553" t="s">
        <v>57</v>
      </c>
      <c r="AA553">
        <v>928</v>
      </c>
      <c r="AB553" t="str">
        <f t="shared" si="32"/>
        <v>0-1000</v>
      </c>
      <c r="AC553" t="s">
        <v>54</v>
      </c>
      <c r="AD553" t="s">
        <v>60</v>
      </c>
      <c r="AE553">
        <v>928</v>
      </c>
      <c r="AF553">
        <f t="shared" si="33"/>
        <v>0</v>
      </c>
      <c r="AG553">
        <f t="shared" si="34"/>
        <v>1</v>
      </c>
      <c r="AH553">
        <v>3</v>
      </c>
      <c r="AI553">
        <v>1</v>
      </c>
      <c r="AJ553" t="s">
        <v>55</v>
      </c>
      <c r="AK553" t="str">
        <f t="shared" si="35"/>
        <v>1TA</v>
      </c>
      <c r="AL553">
        <v>5</v>
      </c>
      <c r="AM553">
        <v>0</v>
      </c>
      <c r="AN553" t="s">
        <v>41</v>
      </c>
      <c r="AO553" t="s">
        <v>61</v>
      </c>
      <c r="AP553" t="s">
        <v>102</v>
      </c>
      <c r="AQ553">
        <v>1</v>
      </c>
      <c r="AR553">
        <v>288</v>
      </c>
      <c r="AS553" t="s">
        <v>55</v>
      </c>
      <c r="AT553" t="s">
        <v>60</v>
      </c>
      <c r="AU553">
        <v>0</v>
      </c>
      <c r="AV553">
        <v>0</v>
      </c>
      <c r="AW553">
        <v>0</v>
      </c>
      <c r="AX553">
        <v>0</v>
      </c>
      <c r="AY553">
        <v>0</v>
      </c>
      <c r="AZ553" t="s">
        <v>41</v>
      </c>
      <c r="BA553">
        <v>6</v>
      </c>
      <c r="BB553">
        <v>2008</v>
      </c>
      <c r="BC553" t="s">
        <v>63</v>
      </c>
      <c r="BD553" t="s">
        <v>64</v>
      </c>
      <c r="BE553">
        <v>112500</v>
      </c>
    </row>
    <row r="554" spans="1:57" x14ac:dyDescent="0.3">
      <c r="A554">
        <v>902</v>
      </c>
      <c r="B554">
        <v>20</v>
      </c>
      <c r="C554" t="s">
        <v>221</v>
      </c>
      <c r="D554">
        <v>64</v>
      </c>
      <c r="E554">
        <v>8712</v>
      </c>
      <c r="F554" t="s">
        <v>40</v>
      </c>
      <c r="G554" t="s">
        <v>71</v>
      </c>
      <c r="H554" t="s">
        <v>43</v>
      </c>
      <c r="I554" t="s">
        <v>44</v>
      </c>
      <c r="J554" t="s">
        <v>45</v>
      </c>
      <c r="K554" t="s">
        <v>107</v>
      </c>
      <c r="L554" t="str">
        <f>VLOOKUP($K554,[1]Zipcodes_neighbourhood!$A$2:$C$27,2,FALSE)</f>
        <v>NorthAmes</v>
      </c>
      <c r="M554">
        <f>VLOOKUP($K554,[1]Zipcodes_neighbourhood!$A$2:$C$27,3,FALSE)</f>
        <v>50010</v>
      </c>
      <c r="N554" t="s">
        <v>47</v>
      </c>
      <c r="O554" t="s">
        <v>48</v>
      </c>
      <c r="P554" t="s">
        <v>68</v>
      </c>
      <c r="Q554">
        <v>5</v>
      </c>
      <c r="R554">
        <v>1957</v>
      </c>
      <c r="S554">
        <v>2000</v>
      </c>
      <c r="T554" t="s">
        <v>99</v>
      </c>
      <c r="U554" t="s">
        <v>51</v>
      </c>
      <c r="V554" t="s">
        <v>69</v>
      </c>
      <c r="W554" t="s">
        <v>55</v>
      </c>
      <c r="X554" t="s">
        <v>70</v>
      </c>
      <c r="Y554" t="s">
        <v>55</v>
      </c>
      <c r="Z554" t="s">
        <v>72</v>
      </c>
      <c r="AA554">
        <v>992</v>
      </c>
      <c r="AB554" t="str">
        <f t="shared" si="32"/>
        <v>0-1000</v>
      </c>
      <c r="AC554" t="s">
        <v>55</v>
      </c>
      <c r="AD554" t="s">
        <v>60</v>
      </c>
      <c r="AE554">
        <v>1306</v>
      </c>
      <c r="AF554">
        <f t="shared" si="33"/>
        <v>0</v>
      </c>
      <c r="AG554">
        <f t="shared" si="34"/>
        <v>2</v>
      </c>
      <c r="AH554">
        <v>2</v>
      </c>
      <c r="AI554">
        <v>1</v>
      </c>
      <c r="AJ554" t="s">
        <v>55</v>
      </c>
      <c r="AK554" t="str">
        <f t="shared" si="35"/>
        <v>1TA</v>
      </c>
      <c r="AL554">
        <v>5</v>
      </c>
      <c r="AM554">
        <v>0</v>
      </c>
      <c r="AN554" t="s">
        <v>41</v>
      </c>
      <c r="AO554" t="s">
        <v>78</v>
      </c>
      <c r="AP554" t="s">
        <v>58</v>
      </c>
      <c r="AQ554">
        <v>1</v>
      </c>
      <c r="AR554">
        <v>756</v>
      </c>
      <c r="AS554" t="s">
        <v>55</v>
      </c>
      <c r="AT554" t="s">
        <v>60</v>
      </c>
      <c r="AU554">
        <v>0</v>
      </c>
      <c r="AV554">
        <v>0</v>
      </c>
      <c r="AW554">
        <v>0</v>
      </c>
      <c r="AX554">
        <v>0</v>
      </c>
      <c r="AY554">
        <v>0</v>
      </c>
      <c r="AZ554" t="s">
        <v>41</v>
      </c>
      <c r="BA554">
        <v>5</v>
      </c>
      <c r="BB554">
        <v>2009</v>
      </c>
      <c r="BC554" t="s">
        <v>63</v>
      </c>
      <c r="BD554" t="s">
        <v>64</v>
      </c>
      <c r="BE554">
        <v>153000</v>
      </c>
    </row>
    <row r="555" spans="1:57" x14ac:dyDescent="0.3">
      <c r="A555">
        <v>189</v>
      </c>
      <c r="B555">
        <v>90</v>
      </c>
      <c r="C555" t="s">
        <v>221</v>
      </c>
      <c r="D555">
        <v>64</v>
      </c>
      <c r="E555">
        <v>7018</v>
      </c>
      <c r="F555" t="s">
        <v>40</v>
      </c>
      <c r="G555" t="s">
        <v>42</v>
      </c>
      <c r="H555" t="s">
        <v>118</v>
      </c>
      <c r="I555" t="s">
        <v>44</v>
      </c>
      <c r="J555" t="s">
        <v>45</v>
      </c>
      <c r="K555" t="s">
        <v>114</v>
      </c>
      <c r="L555" t="str">
        <f>VLOOKUP($K555,[1]Zipcodes_neighbourhood!$A$2:$C$27,2,FALSE)</f>
        <v>Sawyer West</v>
      </c>
      <c r="M555">
        <f>VLOOKUP($K555,[1]Zipcodes_neighbourhood!$A$2:$C$27,3,FALSE)</f>
        <v>50014</v>
      </c>
      <c r="N555" t="s">
        <v>67</v>
      </c>
      <c r="O555" t="s">
        <v>111</v>
      </c>
      <c r="P555" t="s">
        <v>131</v>
      </c>
      <c r="Q555">
        <v>5</v>
      </c>
      <c r="R555">
        <v>1979</v>
      </c>
      <c r="S555">
        <v>1979</v>
      </c>
      <c r="T555" t="s">
        <v>50</v>
      </c>
      <c r="U555" t="s">
        <v>51</v>
      </c>
      <c r="V555" t="s">
        <v>106</v>
      </c>
      <c r="W555" t="s">
        <v>55</v>
      </c>
      <c r="X555" t="s">
        <v>70</v>
      </c>
      <c r="Y555" t="s">
        <v>54</v>
      </c>
      <c r="Z555" t="s">
        <v>81</v>
      </c>
      <c r="AA555">
        <v>1086</v>
      </c>
      <c r="AB555" t="str">
        <f t="shared" si="32"/>
        <v>1001-2000</v>
      </c>
      <c r="AC555" t="s">
        <v>55</v>
      </c>
      <c r="AD555" t="s">
        <v>60</v>
      </c>
      <c r="AE555">
        <v>1224</v>
      </c>
      <c r="AF555">
        <f t="shared" si="33"/>
        <v>0</v>
      </c>
      <c r="AG555">
        <f t="shared" si="34"/>
        <v>2</v>
      </c>
      <c r="AH555">
        <v>2</v>
      </c>
      <c r="AI555">
        <v>2</v>
      </c>
      <c r="AJ555" t="s">
        <v>55</v>
      </c>
      <c r="AK555" t="str">
        <f t="shared" si="35"/>
        <v>2TA</v>
      </c>
      <c r="AL555">
        <v>6</v>
      </c>
      <c r="AM555">
        <v>2</v>
      </c>
      <c r="AN555" t="s">
        <v>55</v>
      </c>
      <c r="AO555" t="s">
        <v>78</v>
      </c>
      <c r="AP555" t="s">
        <v>58</v>
      </c>
      <c r="AQ555">
        <v>2</v>
      </c>
      <c r="AR555">
        <v>528</v>
      </c>
      <c r="AS555" t="s">
        <v>55</v>
      </c>
      <c r="AT555" t="s">
        <v>60</v>
      </c>
      <c r="AU555">
        <v>120</v>
      </c>
      <c r="AV555">
        <v>0</v>
      </c>
      <c r="AW555">
        <v>0</v>
      </c>
      <c r="AX555">
        <v>0</v>
      </c>
      <c r="AY555">
        <v>0</v>
      </c>
      <c r="AZ555" t="s">
        <v>41</v>
      </c>
      <c r="BA555">
        <v>6</v>
      </c>
      <c r="BB555">
        <v>2009</v>
      </c>
      <c r="BC555" t="s">
        <v>63</v>
      </c>
      <c r="BD555" t="s">
        <v>146</v>
      </c>
      <c r="BE555">
        <v>153337</v>
      </c>
    </row>
    <row r="556" spans="1:57" x14ac:dyDescent="0.3">
      <c r="A556">
        <v>1205</v>
      </c>
      <c r="B556">
        <v>20</v>
      </c>
      <c r="C556" t="s">
        <v>221</v>
      </c>
      <c r="D556">
        <v>78</v>
      </c>
      <c r="E556">
        <v>10140</v>
      </c>
      <c r="F556" t="s">
        <v>40</v>
      </c>
      <c r="G556" t="s">
        <v>42</v>
      </c>
      <c r="H556" t="s">
        <v>43</v>
      </c>
      <c r="I556" t="s">
        <v>44</v>
      </c>
      <c r="J556" t="s">
        <v>45</v>
      </c>
      <c r="K556" t="s">
        <v>89</v>
      </c>
      <c r="L556" t="str">
        <f>VLOOKUP($K556,[1]Zipcodes_neighbourhood!$A$2:$C$27,2,FALSE)</f>
        <v>Northwest Ames</v>
      </c>
      <c r="M556">
        <f>VLOOKUP($K556,[1]Zipcodes_neighbourhood!$A$2:$C$27,3,FALSE)</f>
        <v>50010</v>
      </c>
      <c r="N556" t="s">
        <v>47</v>
      </c>
      <c r="O556" t="s">
        <v>48</v>
      </c>
      <c r="P556" t="s">
        <v>68</v>
      </c>
      <c r="Q556">
        <v>5</v>
      </c>
      <c r="R556">
        <v>1975</v>
      </c>
      <c r="S556">
        <v>1975</v>
      </c>
      <c r="T556" t="s">
        <v>50</v>
      </c>
      <c r="U556" t="s">
        <v>51</v>
      </c>
      <c r="V556" t="s">
        <v>91</v>
      </c>
      <c r="W556" t="s">
        <v>55</v>
      </c>
      <c r="X556" t="s">
        <v>70</v>
      </c>
      <c r="Y556" t="s">
        <v>54</v>
      </c>
      <c r="Z556" t="s">
        <v>57</v>
      </c>
      <c r="AA556">
        <v>1056</v>
      </c>
      <c r="AB556" t="str">
        <f t="shared" si="32"/>
        <v>1001-2000</v>
      </c>
      <c r="AC556" t="s">
        <v>59</v>
      </c>
      <c r="AD556" t="s">
        <v>60</v>
      </c>
      <c r="AE556">
        <v>1074</v>
      </c>
      <c r="AF556">
        <f t="shared" si="33"/>
        <v>1</v>
      </c>
      <c r="AG556">
        <f t="shared" si="34"/>
        <v>2.2999999999999998</v>
      </c>
      <c r="AH556">
        <v>3</v>
      </c>
      <c r="AI556">
        <v>1</v>
      </c>
      <c r="AJ556" t="s">
        <v>55</v>
      </c>
      <c r="AK556" t="str">
        <f t="shared" si="35"/>
        <v>1TA</v>
      </c>
      <c r="AL556">
        <v>6</v>
      </c>
      <c r="AM556">
        <v>0</v>
      </c>
      <c r="AN556" t="s">
        <v>41</v>
      </c>
      <c r="AO556" t="s">
        <v>61</v>
      </c>
      <c r="AP556" t="s">
        <v>62</v>
      </c>
      <c r="AQ556">
        <v>2</v>
      </c>
      <c r="AR556">
        <v>495</v>
      </c>
      <c r="AS556" t="s">
        <v>55</v>
      </c>
      <c r="AT556" t="s">
        <v>60</v>
      </c>
      <c r="AU556">
        <v>0</v>
      </c>
      <c r="AV556">
        <v>88</v>
      </c>
      <c r="AW556">
        <v>0</v>
      </c>
      <c r="AX556">
        <v>0</v>
      </c>
      <c r="AY556">
        <v>0</v>
      </c>
      <c r="AZ556" t="s">
        <v>85</v>
      </c>
      <c r="BA556">
        <v>7</v>
      </c>
      <c r="BB556">
        <v>2006</v>
      </c>
      <c r="BC556" t="s">
        <v>63</v>
      </c>
      <c r="BD556" t="s">
        <v>64</v>
      </c>
      <c r="BE556">
        <v>153500</v>
      </c>
    </row>
    <row r="557" spans="1:57" x14ac:dyDescent="0.3">
      <c r="A557">
        <v>556</v>
      </c>
      <c r="B557">
        <v>45</v>
      </c>
      <c r="C557" t="s">
        <v>222</v>
      </c>
      <c r="D557">
        <v>58</v>
      </c>
      <c r="E557">
        <v>6380</v>
      </c>
      <c r="F557" t="s">
        <v>40</v>
      </c>
      <c r="G557" t="s">
        <v>42</v>
      </c>
      <c r="H557" t="s">
        <v>43</v>
      </c>
      <c r="I557" t="s">
        <v>44</v>
      </c>
      <c r="J557" t="s">
        <v>45</v>
      </c>
      <c r="K557" t="s">
        <v>95</v>
      </c>
      <c r="L557" t="str">
        <f>VLOOKUP($K557,[1]Zipcodes_neighbourhood!$A$2:$C$27,2,FALSE)</f>
        <v>Brookside</v>
      </c>
      <c r="M557">
        <f>VLOOKUP($K557,[1]Zipcodes_neighbourhood!$A$2:$C$27,3,FALSE)</f>
        <v>50613</v>
      </c>
      <c r="N557" t="s">
        <v>47</v>
      </c>
      <c r="O557" t="s">
        <v>48</v>
      </c>
      <c r="P557" t="s">
        <v>97</v>
      </c>
      <c r="Q557">
        <v>5</v>
      </c>
      <c r="R557">
        <v>1922</v>
      </c>
      <c r="S557">
        <v>1950</v>
      </c>
      <c r="T557" t="s">
        <v>50</v>
      </c>
      <c r="U557" t="s">
        <v>51</v>
      </c>
      <c r="V557" t="s">
        <v>69</v>
      </c>
      <c r="W557" t="s">
        <v>55</v>
      </c>
      <c r="X557" t="s">
        <v>77</v>
      </c>
      <c r="Y557" t="s">
        <v>55</v>
      </c>
      <c r="Z557" t="s">
        <v>57</v>
      </c>
      <c r="AA557">
        <v>993</v>
      </c>
      <c r="AB557" t="str">
        <f t="shared" si="32"/>
        <v>0-1000</v>
      </c>
      <c r="AC557" t="s">
        <v>55</v>
      </c>
      <c r="AD557" t="s">
        <v>60</v>
      </c>
      <c r="AE557">
        <v>1048</v>
      </c>
      <c r="AF557">
        <f t="shared" si="33"/>
        <v>0</v>
      </c>
      <c r="AG557">
        <f t="shared" si="34"/>
        <v>1</v>
      </c>
      <c r="AH557">
        <v>2</v>
      </c>
      <c r="AI557">
        <v>1</v>
      </c>
      <c r="AJ557" t="s">
        <v>55</v>
      </c>
      <c r="AK557" t="str">
        <f t="shared" si="35"/>
        <v>1TA</v>
      </c>
      <c r="AL557">
        <v>5</v>
      </c>
      <c r="AM557">
        <v>1</v>
      </c>
      <c r="AN557" t="s">
        <v>54</v>
      </c>
      <c r="AO557" t="s">
        <v>78</v>
      </c>
      <c r="AP557" t="s">
        <v>58</v>
      </c>
      <c r="AQ557">
        <v>1</v>
      </c>
      <c r="AR557">
        <v>280</v>
      </c>
      <c r="AS557" t="s">
        <v>55</v>
      </c>
      <c r="AT557" t="s">
        <v>60</v>
      </c>
      <c r="AU557">
        <v>0</v>
      </c>
      <c r="AV557">
        <v>0</v>
      </c>
      <c r="AW557">
        <v>116</v>
      </c>
      <c r="AX557">
        <v>0</v>
      </c>
      <c r="AY557">
        <v>0</v>
      </c>
      <c r="AZ557" t="s">
        <v>41</v>
      </c>
      <c r="BA557">
        <v>8</v>
      </c>
      <c r="BB557">
        <v>2006</v>
      </c>
      <c r="BC557" t="s">
        <v>63</v>
      </c>
      <c r="BD557" t="s">
        <v>64</v>
      </c>
      <c r="BE557">
        <v>113000</v>
      </c>
    </row>
    <row r="558" spans="1:57" x14ac:dyDescent="0.3">
      <c r="A558">
        <v>290</v>
      </c>
      <c r="B558">
        <v>70</v>
      </c>
      <c r="C558" t="s">
        <v>221</v>
      </c>
      <c r="D558">
        <v>60</v>
      </c>
      <c r="E558">
        <v>8730</v>
      </c>
      <c r="F558" t="s">
        <v>40</v>
      </c>
      <c r="G558" t="s">
        <v>42</v>
      </c>
      <c r="H558" t="s">
        <v>43</v>
      </c>
      <c r="I558" t="s">
        <v>44</v>
      </c>
      <c r="J558" t="s">
        <v>45</v>
      </c>
      <c r="K558" t="s">
        <v>95</v>
      </c>
      <c r="L558" t="str">
        <f>VLOOKUP($K558,[1]Zipcodes_neighbourhood!$A$2:$C$27,2,FALSE)</f>
        <v>Brookside</v>
      </c>
      <c r="M558">
        <f>VLOOKUP($K558,[1]Zipcodes_neighbourhood!$A$2:$C$27,3,FALSE)</f>
        <v>50613</v>
      </c>
      <c r="N558" t="s">
        <v>140</v>
      </c>
      <c r="O558" t="s">
        <v>48</v>
      </c>
      <c r="P558" t="s">
        <v>49</v>
      </c>
      <c r="Q558">
        <v>6</v>
      </c>
      <c r="R558">
        <v>1915</v>
      </c>
      <c r="S558">
        <v>2003</v>
      </c>
      <c r="T558" t="s">
        <v>50</v>
      </c>
      <c r="U558" t="s">
        <v>51</v>
      </c>
      <c r="V558" t="s">
        <v>75</v>
      </c>
      <c r="W558" t="s">
        <v>55</v>
      </c>
      <c r="X558" t="s">
        <v>77</v>
      </c>
      <c r="Y558" t="s">
        <v>55</v>
      </c>
      <c r="Z558" t="s">
        <v>57</v>
      </c>
      <c r="AA558">
        <v>698</v>
      </c>
      <c r="AB558" t="str">
        <f t="shared" si="32"/>
        <v>0-1000</v>
      </c>
      <c r="AC558" t="s">
        <v>59</v>
      </c>
      <c r="AD558" t="s">
        <v>60</v>
      </c>
      <c r="AE558">
        <v>1396</v>
      </c>
      <c r="AF558">
        <f t="shared" si="33"/>
        <v>1</v>
      </c>
      <c r="AG558">
        <f t="shared" si="34"/>
        <v>1</v>
      </c>
      <c r="AH558">
        <v>3</v>
      </c>
      <c r="AI558">
        <v>1</v>
      </c>
      <c r="AJ558" t="s">
        <v>55</v>
      </c>
      <c r="AK558" t="str">
        <f t="shared" si="35"/>
        <v>1TA</v>
      </c>
      <c r="AL558">
        <v>7</v>
      </c>
      <c r="AM558">
        <v>0</v>
      </c>
      <c r="AN558" t="s">
        <v>41</v>
      </c>
      <c r="AO558" t="s">
        <v>78</v>
      </c>
      <c r="AP558" t="s">
        <v>58</v>
      </c>
      <c r="AQ558">
        <v>1</v>
      </c>
      <c r="AR558">
        <v>384</v>
      </c>
      <c r="AS558" t="s">
        <v>55</v>
      </c>
      <c r="AT558" t="s">
        <v>60</v>
      </c>
      <c r="AU558">
        <v>0</v>
      </c>
      <c r="AV558">
        <v>0</v>
      </c>
      <c r="AW558">
        <v>0</v>
      </c>
      <c r="AX558">
        <v>259</v>
      </c>
      <c r="AY558">
        <v>0</v>
      </c>
      <c r="AZ558" t="s">
        <v>41</v>
      </c>
      <c r="BA558">
        <v>7</v>
      </c>
      <c r="BB558">
        <v>2007</v>
      </c>
      <c r="BC558" t="s">
        <v>63</v>
      </c>
      <c r="BD558" t="s">
        <v>64</v>
      </c>
      <c r="BE558">
        <v>153575</v>
      </c>
    </row>
    <row r="559" spans="1:57" x14ac:dyDescent="0.3">
      <c r="A559">
        <v>558</v>
      </c>
      <c r="B559">
        <v>50</v>
      </c>
      <c r="C559" t="s">
        <v>223</v>
      </c>
      <c r="D559">
        <v>60</v>
      </c>
      <c r="E559">
        <v>11040</v>
      </c>
      <c r="F559" t="s">
        <v>40</v>
      </c>
      <c r="G559" t="s">
        <v>42</v>
      </c>
      <c r="H559" t="s">
        <v>133</v>
      </c>
      <c r="I559" t="s">
        <v>44</v>
      </c>
      <c r="J559" t="s">
        <v>45</v>
      </c>
      <c r="K559" t="s">
        <v>119</v>
      </c>
      <c r="L559" t="str">
        <f>VLOOKUP($K559,[1]Zipcodes_neighbourhood!$A$2:$C$27,2,FALSE)</f>
        <v>Iowa DOT and rail road</v>
      </c>
      <c r="M559">
        <f>VLOOKUP($K559,[1]Zipcodes_neighbourhood!$A$2:$C$27,3,FALSE)</f>
        <v>50313</v>
      </c>
      <c r="N559" t="s">
        <v>47</v>
      </c>
      <c r="O559" t="s">
        <v>48</v>
      </c>
      <c r="P559" t="s">
        <v>83</v>
      </c>
      <c r="Q559">
        <v>4</v>
      </c>
      <c r="R559">
        <v>1920</v>
      </c>
      <c r="S559">
        <v>1950</v>
      </c>
      <c r="T559" t="s">
        <v>50</v>
      </c>
      <c r="U559" t="s">
        <v>51</v>
      </c>
      <c r="V559" t="s">
        <v>69</v>
      </c>
      <c r="W559" t="s">
        <v>55</v>
      </c>
      <c r="X559" t="s">
        <v>70</v>
      </c>
      <c r="Y559" t="s">
        <v>55</v>
      </c>
      <c r="Z559" t="s">
        <v>57</v>
      </c>
      <c r="AA559">
        <v>637</v>
      </c>
      <c r="AB559" t="str">
        <f t="shared" si="32"/>
        <v>0-1000</v>
      </c>
      <c r="AC559" t="s">
        <v>54</v>
      </c>
      <c r="AD559" t="s">
        <v>60</v>
      </c>
      <c r="AE559">
        <v>1336</v>
      </c>
      <c r="AF559">
        <f t="shared" si="33"/>
        <v>0</v>
      </c>
      <c r="AG559">
        <f t="shared" si="34"/>
        <v>1.3</v>
      </c>
      <c r="AH559">
        <v>3</v>
      </c>
      <c r="AI559">
        <v>1</v>
      </c>
      <c r="AJ559" t="s">
        <v>55</v>
      </c>
      <c r="AK559" t="str">
        <f t="shared" si="35"/>
        <v>1TA</v>
      </c>
      <c r="AL559">
        <v>7</v>
      </c>
      <c r="AM559">
        <v>0</v>
      </c>
      <c r="AN559" t="s">
        <v>41</v>
      </c>
      <c r="AO559" t="s">
        <v>113</v>
      </c>
      <c r="AP559" t="s">
        <v>58</v>
      </c>
      <c r="AQ559">
        <v>1</v>
      </c>
      <c r="AR559">
        <v>570</v>
      </c>
      <c r="AS559" t="s">
        <v>55</v>
      </c>
      <c r="AT559" t="s">
        <v>60</v>
      </c>
      <c r="AU559">
        <v>0</v>
      </c>
      <c r="AV559">
        <v>47</v>
      </c>
      <c r="AW559">
        <v>120</v>
      </c>
      <c r="AX559">
        <v>0</v>
      </c>
      <c r="AY559">
        <v>0</v>
      </c>
      <c r="AZ559" t="s">
        <v>41</v>
      </c>
      <c r="BA559">
        <v>9</v>
      </c>
      <c r="BB559">
        <v>2006</v>
      </c>
      <c r="BC559" t="s">
        <v>116</v>
      </c>
      <c r="BD559" t="s">
        <v>64</v>
      </c>
      <c r="BE559">
        <v>108000</v>
      </c>
    </row>
    <row r="560" spans="1:57" x14ac:dyDescent="0.3">
      <c r="A560">
        <v>124</v>
      </c>
      <c r="B560">
        <v>120</v>
      </c>
      <c r="C560" t="s">
        <v>221</v>
      </c>
      <c r="D560">
        <v>55</v>
      </c>
      <c r="E560">
        <v>7892</v>
      </c>
      <c r="F560" t="s">
        <v>40</v>
      </c>
      <c r="G560" t="s">
        <v>42</v>
      </c>
      <c r="H560" t="s">
        <v>43</v>
      </c>
      <c r="I560" t="s">
        <v>44</v>
      </c>
      <c r="J560" t="s">
        <v>45</v>
      </c>
      <c r="K560" t="s">
        <v>114</v>
      </c>
      <c r="L560" t="str">
        <f>VLOOKUP($K560,[1]Zipcodes_neighbourhood!$A$2:$C$27,2,FALSE)</f>
        <v>Sawyer West</v>
      </c>
      <c r="M560">
        <f>VLOOKUP($K560,[1]Zipcodes_neighbourhood!$A$2:$C$27,3,FALSE)</f>
        <v>50014</v>
      </c>
      <c r="N560" t="s">
        <v>47</v>
      </c>
      <c r="O560" t="s">
        <v>122</v>
      </c>
      <c r="P560" t="s">
        <v>68</v>
      </c>
      <c r="Q560">
        <v>6</v>
      </c>
      <c r="R560">
        <v>1993</v>
      </c>
      <c r="S560">
        <v>1993</v>
      </c>
      <c r="T560" t="s">
        <v>50</v>
      </c>
      <c r="U560" t="s">
        <v>51</v>
      </c>
      <c r="V560" t="s">
        <v>106</v>
      </c>
      <c r="W560" t="s">
        <v>54</v>
      </c>
      <c r="X560" t="s">
        <v>56</v>
      </c>
      <c r="Y560" t="s">
        <v>54</v>
      </c>
      <c r="Z560" t="s">
        <v>57</v>
      </c>
      <c r="AA560">
        <v>1199</v>
      </c>
      <c r="AB560" t="str">
        <f t="shared" si="32"/>
        <v>1001-2000</v>
      </c>
      <c r="AC560" t="s">
        <v>59</v>
      </c>
      <c r="AD560" t="s">
        <v>60</v>
      </c>
      <c r="AE560">
        <v>1199</v>
      </c>
      <c r="AF560">
        <f t="shared" si="33"/>
        <v>0.3</v>
      </c>
      <c r="AG560">
        <f t="shared" si="34"/>
        <v>2.2999999999999998</v>
      </c>
      <c r="AH560">
        <v>2</v>
      </c>
      <c r="AI560">
        <v>1</v>
      </c>
      <c r="AJ560" t="s">
        <v>54</v>
      </c>
      <c r="AK560" t="str">
        <f t="shared" si="35"/>
        <v>1Gd</v>
      </c>
      <c r="AL560">
        <v>5</v>
      </c>
      <c r="AM560">
        <v>0</v>
      </c>
      <c r="AN560" t="s">
        <v>41</v>
      </c>
      <c r="AO560" t="s">
        <v>61</v>
      </c>
      <c r="AP560" t="s">
        <v>62</v>
      </c>
      <c r="AQ560">
        <v>2</v>
      </c>
      <c r="AR560">
        <v>530</v>
      </c>
      <c r="AS560" t="s">
        <v>55</v>
      </c>
      <c r="AT560" t="s">
        <v>60</v>
      </c>
      <c r="AU560">
        <v>0</v>
      </c>
      <c r="AV560">
        <v>63</v>
      </c>
      <c r="AW560">
        <v>0</v>
      </c>
      <c r="AX560">
        <v>0</v>
      </c>
      <c r="AY560">
        <v>0</v>
      </c>
      <c r="AZ560" t="s">
        <v>41</v>
      </c>
      <c r="BA560">
        <v>3</v>
      </c>
      <c r="BB560">
        <v>2008</v>
      </c>
      <c r="BC560" t="s">
        <v>63</v>
      </c>
      <c r="BD560" t="s">
        <v>64</v>
      </c>
      <c r="BE560">
        <v>153900</v>
      </c>
    </row>
    <row r="561" spans="1:57" x14ac:dyDescent="0.3">
      <c r="A561">
        <v>25</v>
      </c>
      <c r="B561">
        <v>20</v>
      </c>
      <c r="C561" t="s">
        <v>221</v>
      </c>
      <c r="D561" t="s">
        <v>41</v>
      </c>
      <c r="E561">
        <v>8246</v>
      </c>
      <c r="F561" t="s">
        <v>40</v>
      </c>
      <c r="G561" t="s">
        <v>71</v>
      </c>
      <c r="H561" t="s">
        <v>43</v>
      </c>
      <c r="I561" t="s">
        <v>44</v>
      </c>
      <c r="J561" t="s">
        <v>45</v>
      </c>
      <c r="K561" t="s">
        <v>98</v>
      </c>
      <c r="L561" t="str">
        <f>VLOOKUP($K561,[1]Zipcodes_neighbourhood!$A$2:$C$27,2,FALSE)</f>
        <v>Sawyer</v>
      </c>
      <c r="M561">
        <f>VLOOKUP($K561,[1]Zipcodes_neighbourhood!$A$2:$C$27,3,FALSE)</f>
        <v>52627</v>
      </c>
      <c r="N561" t="s">
        <v>47</v>
      </c>
      <c r="O561" t="s">
        <v>48</v>
      </c>
      <c r="P561" t="s">
        <v>68</v>
      </c>
      <c r="Q561">
        <v>5</v>
      </c>
      <c r="R561">
        <v>1968</v>
      </c>
      <c r="S561">
        <v>2001</v>
      </c>
      <c r="T561" t="s">
        <v>50</v>
      </c>
      <c r="U561" t="s">
        <v>51</v>
      </c>
      <c r="V561" t="s">
        <v>106</v>
      </c>
      <c r="W561" t="s">
        <v>55</v>
      </c>
      <c r="X561" t="s">
        <v>70</v>
      </c>
      <c r="Y561" t="s">
        <v>55</v>
      </c>
      <c r="Z561" t="s">
        <v>72</v>
      </c>
      <c r="AA561">
        <v>1060</v>
      </c>
      <c r="AB561" t="str">
        <f t="shared" si="32"/>
        <v>1001-2000</v>
      </c>
      <c r="AC561" t="s">
        <v>59</v>
      </c>
      <c r="AD561" t="s">
        <v>60</v>
      </c>
      <c r="AE561">
        <v>1060</v>
      </c>
      <c r="AF561">
        <f t="shared" si="33"/>
        <v>0</v>
      </c>
      <c r="AG561">
        <f t="shared" si="34"/>
        <v>2</v>
      </c>
      <c r="AH561">
        <v>3</v>
      </c>
      <c r="AI561">
        <v>1</v>
      </c>
      <c r="AJ561" t="s">
        <v>54</v>
      </c>
      <c r="AK561" t="str">
        <f t="shared" si="35"/>
        <v>1Gd</v>
      </c>
      <c r="AL561">
        <v>6</v>
      </c>
      <c r="AM561">
        <v>1</v>
      </c>
      <c r="AN561" t="s">
        <v>55</v>
      </c>
      <c r="AO561" t="s">
        <v>61</v>
      </c>
      <c r="AP561" t="s">
        <v>58</v>
      </c>
      <c r="AQ561">
        <v>1</v>
      </c>
      <c r="AR561">
        <v>270</v>
      </c>
      <c r="AS561" t="s">
        <v>55</v>
      </c>
      <c r="AT561" t="s">
        <v>60</v>
      </c>
      <c r="AU561">
        <v>406</v>
      </c>
      <c r="AV561">
        <v>90</v>
      </c>
      <c r="AW561">
        <v>0</v>
      </c>
      <c r="AX561">
        <v>0</v>
      </c>
      <c r="AY561">
        <v>0</v>
      </c>
      <c r="AZ561" t="s">
        <v>85</v>
      </c>
      <c r="BA561">
        <v>5</v>
      </c>
      <c r="BB561">
        <v>2010</v>
      </c>
      <c r="BC561" t="s">
        <v>63</v>
      </c>
      <c r="BD561" t="s">
        <v>64</v>
      </c>
      <c r="BE561">
        <v>154000</v>
      </c>
    </row>
    <row r="562" spans="1:57" x14ac:dyDescent="0.3">
      <c r="A562">
        <v>349</v>
      </c>
      <c r="B562">
        <v>160</v>
      </c>
      <c r="C562" t="s">
        <v>221</v>
      </c>
      <c r="D562">
        <v>36</v>
      </c>
      <c r="E562">
        <v>2448</v>
      </c>
      <c r="F562" t="s">
        <v>40</v>
      </c>
      <c r="G562" t="s">
        <v>42</v>
      </c>
      <c r="H562" t="s">
        <v>43</v>
      </c>
      <c r="I562" t="s">
        <v>44</v>
      </c>
      <c r="J562" t="s">
        <v>45</v>
      </c>
      <c r="K562" t="s">
        <v>100</v>
      </c>
      <c r="L562" t="str">
        <f>VLOOKUP($K562,[1]Zipcodes_neighbourhood!$A$2:$C$27,2,FALSE)</f>
        <v>Northridge Heights</v>
      </c>
      <c r="M562">
        <f>VLOOKUP($K562,[1]Zipcodes_neighbourhood!$A$2:$C$27,3,FALSE)</f>
        <v>50010</v>
      </c>
      <c r="N562" t="s">
        <v>47</v>
      </c>
      <c r="O562" t="s">
        <v>136</v>
      </c>
      <c r="P562" t="s">
        <v>49</v>
      </c>
      <c r="Q562">
        <v>7</v>
      </c>
      <c r="R562">
        <v>2003</v>
      </c>
      <c r="S562">
        <v>2004</v>
      </c>
      <c r="T562" t="s">
        <v>50</v>
      </c>
      <c r="U562" t="s">
        <v>51</v>
      </c>
      <c r="V562" t="s">
        <v>76</v>
      </c>
      <c r="W562" t="s">
        <v>54</v>
      </c>
      <c r="X562" t="s">
        <v>56</v>
      </c>
      <c r="Y562" t="s">
        <v>54</v>
      </c>
      <c r="Z562" t="s">
        <v>57</v>
      </c>
      <c r="AA562">
        <v>764</v>
      </c>
      <c r="AB562" t="str">
        <f t="shared" si="32"/>
        <v>0-1000</v>
      </c>
      <c r="AC562" t="s">
        <v>59</v>
      </c>
      <c r="AD562" t="s">
        <v>60</v>
      </c>
      <c r="AE562">
        <v>1626</v>
      </c>
      <c r="AF562">
        <f t="shared" si="33"/>
        <v>1</v>
      </c>
      <c r="AG562">
        <f t="shared" si="34"/>
        <v>1.3</v>
      </c>
      <c r="AH562">
        <v>2</v>
      </c>
      <c r="AI562">
        <v>1</v>
      </c>
      <c r="AJ562" t="s">
        <v>54</v>
      </c>
      <c r="AK562" t="str">
        <f t="shared" si="35"/>
        <v>1Gd</v>
      </c>
      <c r="AL562">
        <v>6</v>
      </c>
      <c r="AM562">
        <v>0</v>
      </c>
      <c r="AN562" t="s">
        <v>41</v>
      </c>
      <c r="AO562" t="s">
        <v>101</v>
      </c>
      <c r="AP562" t="s">
        <v>62</v>
      </c>
      <c r="AQ562">
        <v>2</v>
      </c>
      <c r="AR562">
        <v>474</v>
      </c>
      <c r="AS562" t="s">
        <v>55</v>
      </c>
      <c r="AT562" t="s">
        <v>60</v>
      </c>
      <c r="AU562">
        <v>0</v>
      </c>
      <c r="AV562">
        <v>27</v>
      </c>
      <c r="AW562">
        <v>0</v>
      </c>
      <c r="AX562">
        <v>0</v>
      </c>
      <c r="AY562">
        <v>0</v>
      </c>
      <c r="AZ562" t="s">
        <v>41</v>
      </c>
      <c r="BA562">
        <v>10</v>
      </c>
      <c r="BB562">
        <v>2008</v>
      </c>
      <c r="BC562" t="s">
        <v>63</v>
      </c>
      <c r="BD562" t="s">
        <v>64</v>
      </c>
      <c r="BE562">
        <v>154000</v>
      </c>
    </row>
    <row r="563" spans="1:57" x14ac:dyDescent="0.3">
      <c r="A563">
        <v>1065</v>
      </c>
      <c r="B563">
        <v>20</v>
      </c>
      <c r="C563" t="s">
        <v>221</v>
      </c>
      <c r="D563" t="s">
        <v>41</v>
      </c>
      <c r="E563">
        <v>11000</v>
      </c>
      <c r="F563" t="s">
        <v>40</v>
      </c>
      <c r="G563" t="s">
        <v>71</v>
      </c>
      <c r="H563" t="s">
        <v>43</v>
      </c>
      <c r="I563" t="s">
        <v>44</v>
      </c>
      <c r="J563" t="s">
        <v>110</v>
      </c>
      <c r="K563" t="s">
        <v>107</v>
      </c>
      <c r="L563" t="str">
        <f>VLOOKUP($K563,[1]Zipcodes_neighbourhood!$A$2:$C$27,2,FALSE)</f>
        <v>NorthAmes</v>
      </c>
      <c r="M563">
        <f>VLOOKUP($K563,[1]Zipcodes_neighbourhood!$A$2:$C$27,3,FALSE)</f>
        <v>50010</v>
      </c>
      <c r="N563" t="s">
        <v>47</v>
      </c>
      <c r="O563" t="s">
        <v>48</v>
      </c>
      <c r="P563" t="s">
        <v>68</v>
      </c>
      <c r="Q563">
        <v>5</v>
      </c>
      <c r="R563">
        <v>1966</v>
      </c>
      <c r="S563">
        <v>1966</v>
      </c>
      <c r="T563" t="s">
        <v>50</v>
      </c>
      <c r="U563" t="s">
        <v>51</v>
      </c>
      <c r="V563" t="s">
        <v>106</v>
      </c>
      <c r="W563" t="s">
        <v>55</v>
      </c>
      <c r="X563" t="s">
        <v>70</v>
      </c>
      <c r="Y563" t="s">
        <v>55</v>
      </c>
      <c r="Z563" t="s">
        <v>72</v>
      </c>
      <c r="AA563">
        <v>1154</v>
      </c>
      <c r="AB563" t="str">
        <f t="shared" si="32"/>
        <v>1001-2000</v>
      </c>
      <c r="AC563" t="s">
        <v>59</v>
      </c>
      <c r="AD563" t="s">
        <v>60</v>
      </c>
      <c r="AE563">
        <v>1154</v>
      </c>
      <c r="AF563">
        <f t="shared" si="33"/>
        <v>1</v>
      </c>
      <c r="AG563">
        <f t="shared" si="34"/>
        <v>1</v>
      </c>
      <c r="AH563">
        <v>3</v>
      </c>
      <c r="AI563">
        <v>1</v>
      </c>
      <c r="AJ563" t="s">
        <v>55</v>
      </c>
      <c r="AK563" t="str">
        <f t="shared" si="35"/>
        <v>1TA</v>
      </c>
      <c r="AL563">
        <v>6</v>
      </c>
      <c r="AM563">
        <v>1</v>
      </c>
      <c r="AN563" t="s">
        <v>148</v>
      </c>
      <c r="AO563" t="s">
        <v>61</v>
      </c>
      <c r="AP563" t="s">
        <v>62</v>
      </c>
      <c r="AQ563">
        <v>2</v>
      </c>
      <c r="AR563">
        <v>480</v>
      </c>
      <c r="AS563" t="s">
        <v>55</v>
      </c>
      <c r="AT563" t="s">
        <v>60</v>
      </c>
      <c r="AU563">
        <v>0</v>
      </c>
      <c r="AV563">
        <v>58</v>
      </c>
      <c r="AW563">
        <v>0</v>
      </c>
      <c r="AX563">
        <v>0</v>
      </c>
      <c r="AY563">
        <v>0</v>
      </c>
      <c r="AZ563" t="s">
        <v>85</v>
      </c>
      <c r="BA563">
        <v>11</v>
      </c>
      <c r="BB563">
        <v>2009</v>
      </c>
      <c r="BC563" t="s">
        <v>63</v>
      </c>
      <c r="BD563" t="s">
        <v>64</v>
      </c>
      <c r="BE563">
        <v>154000</v>
      </c>
    </row>
    <row r="564" spans="1:57" x14ac:dyDescent="0.3">
      <c r="A564">
        <v>1072</v>
      </c>
      <c r="B564">
        <v>60</v>
      </c>
      <c r="C564" t="s">
        <v>221</v>
      </c>
      <c r="D564">
        <v>78</v>
      </c>
      <c r="E564">
        <v>11700</v>
      </c>
      <c r="F564" t="s">
        <v>40</v>
      </c>
      <c r="G564" t="s">
        <v>42</v>
      </c>
      <c r="H564" t="s">
        <v>43</v>
      </c>
      <c r="I564" t="s">
        <v>44</v>
      </c>
      <c r="J564" t="s">
        <v>45</v>
      </c>
      <c r="K564" t="s">
        <v>89</v>
      </c>
      <c r="L564" t="str">
        <f>VLOOKUP($K564,[1]Zipcodes_neighbourhood!$A$2:$C$27,2,FALSE)</f>
        <v>Northwest Ames</v>
      </c>
      <c r="M564">
        <f>VLOOKUP($K564,[1]Zipcodes_neighbourhood!$A$2:$C$27,3,FALSE)</f>
        <v>50010</v>
      </c>
      <c r="N564" t="s">
        <v>140</v>
      </c>
      <c r="O564" t="s">
        <v>48</v>
      </c>
      <c r="P564" t="s">
        <v>49</v>
      </c>
      <c r="Q564">
        <v>6</v>
      </c>
      <c r="R564">
        <v>1968</v>
      </c>
      <c r="S564">
        <v>1968</v>
      </c>
      <c r="T564" t="s">
        <v>50</v>
      </c>
      <c r="U564" t="s">
        <v>51</v>
      </c>
      <c r="V564" t="s">
        <v>69</v>
      </c>
      <c r="W564" t="s">
        <v>55</v>
      </c>
      <c r="X564" t="s">
        <v>70</v>
      </c>
      <c r="Y564" t="s">
        <v>55</v>
      </c>
      <c r="Z564" t="s">
        <v>57</v>
      </c>
      <c r="AA564">
        <v>727</v>
      </c>
      <c r="AB564" t="str">
        <f t="shared" si="32"/>
        <v>0-1000</v>
      </c>
      <c r="AC564" t="s">
        <v>59</v>
      </c>
      <c r="AD564" t="s">
        <v>60</v>
      </c>
      <c r="AE564">
        <v>1556</v>
      </c>
      <c r="AF564">
        <f t="shared" si="33"/>
        <v>1</v>
      </c>
      <c r="AG564">
        <f t="shared" si="34"/>
        <v>1</v>
      </c>
      <c r="AH564">
        <v>4</v>
      </c>
      <c r="AI564">
        <v>1</v>
      </c>
      <c r="AJ564" t="s">
        <v>55</v>
      </c>
      <c r="AK564" t="str">
        <f t="shared" si="35"/>
        <v>1TA</v>
      </c>
      <c r="AL564">
        <v>8</v>
      </c>
      <c r="AM564">
        <v>0</v>
      </c>
      <c r="AN564" t="s">
        <v>41</v>
      </c>
      <c r="AO564" t="s">
        <v>61</v>
      </c>
      <c r="AP564" t="s">
        <v>58</v>
      </c>
      <c r="AQ564">
        <v>2</v>
      </c>
      <c r="AR564">
        <v>441</v>
      </c>
      <c r="AS564" t="s">
        <v>55</v>
      </c>
      <c r="AT564" t="s">
        <v>60</v>
      </c>
      <c r="AU564">
        <v>0</v>
      </c>
      <c r="AV564">
        <v>0</v>
      </c>
      <c r="AW564">
        <v>0</v>
      </c>
      <c r="AX564">
        <v>0</v>
      </c>
      <c r="AY564">
        <v>0</v>
      </c>
      <c r="AZ564" t="s">
        <v>41</v>
      </c>
      <c r="BA564">
        <v>5</v>
      </c>
      <c r="BB564">
        <v>2009</v>
      </c>
      <c r="BC564" t="s">
        <v>63</v>
      </c>
      <c r="BD564" t="s">
        <v>64</v>
      </c>
      <c r="BE564">
        <v>154000</v>
      </c>
    </row>
    <row r="565" spans="1:57" x14ac:dyDescent="0.3">
      <c r="A565">
        <v>1300</v>
      </c>
      <c r="B565">
        <v>20</v>
      </c>
      <c r="C565" t="s">
        <v>221</v>
      </c>
      <c r="D565">
        <v>75</v>
      </c>
      <c r="E565">
        <v>7500</v>
      </c>
      <c r="F565" t="s">
        <v>40</v>
      </c>
      <c r="G565" t="s">
        <v>42</v>
      </c>
      <c r="H565" t="s">
        <v>43</v>
      </c>
      <c r="I565" t="s">
        <v>44</v>
      </c>
      <c r="J565" t="s">
        <v>45</v>
      </c>
      <c r="K565" t="s">
        <v>107</v>
      </c>
      <c r="L565" t="str">
        <f>VLOOKUP($K565,[1]Zipcodes_neighbourhood!$A$2:$C$27,2,FALSE)</f>
        <v>NorthAmes</v>
      </c>
      <c r="M565">
        <f>VLOOKUP($K565,[1]Zipcodes_neighbourhood!$A$2:$C$27,3,FALSE)</f>
        <v>50010</v>
      </c>
      <c r="N565" t="s">
        <v>47</v>
      </c>
      <c r="O565" t="s">
        <v>48</v>
      </c>
      <c r="P565" t="s">
        <v>68</v>
      </c>
      <c r="Q565">
        <v>5</v>
      </c>
      <c r="R565">
        <v>1959</v>
      </c>
      <c r="S565">
        <v>1994</v>
      </c>
      <c r="T565" t="s">
        <v>99</v>
      </c>
      <c r="U565" t="s">
        <v>51</v>
      </c>
      <c r="V565" t="s">
        <v>53</v>
      </c>
      <c r="W565" t="s">
        <v>55</v>
      </c>
      <c r="X565" t="s">
        <v>70</v>
      </c>
      <c r="Y565" t="s">
        <v>55</v>
      </c>
      <c r="Z565" t="s">
        <v>57</v>
      </c>
      <c r="AA565">
        <v>1246</v>
      </c>
      <c r="AB565" t="str">
        <f t="shared" si="32"/>
        <v>1001-2000</v>
      </c>
      <c r="AC565" t="s">
        <v>59</v>
      </c>
      <c r="AD565" t="s">
        <v>60</v>
      </c>
      <c r="AE565">
        <v>1246</v>
      </c>
      <c r="AF565">
        <f t="shared" si="33"/>
        <v>0</v>
      </c>
      <c r="AG565">
        <f t="shared" si="34"/>
        <v>2</v>
      </c>
      <c r="AH565">
        <v>3</v>
      </c>
      <c r="AI565">
        <v>1</v>
      </c>
      <c r="AJ565" t="s">
        <v>54</v>
      </c>
      <c r="AK565" t="str">
        <f t="shared" si="35"/>
        <v>1Gd</v>
      </c>
      <c r="AL565">
        <v>6</v>
      </c>
      <c r="AM565">
        <v>0</v>
      </c>
      <c r="AN565" t="s">
        <v>41</v>
      </c>
      <c r="AO565" t="s">
        <v>61</v>
      </c>
      <c r="AP565" t="s">
        <v>62</v>
      </c>
      <c r="AQ565">
        <v>1</v>
      </c>
      <c r="AR565">
        <v>305</v>
      </c>
      <c r="AS565" t="s">
        <v>55</v>
      </c>
      <c r="AT565" t="s">
        <v>60</v>
      </c>
      <c r="AU565">
        <v>218</v>
      </c>
      <c r="AV565">
        <v>0</v>
      </c>
      <c r="AW565">
        <v>0</v>
      </c>
      <c r="AX565">
        <v>0</v>
      </c>
      <c r="AY565">
        <v>0</v>
      </c>
      <c r="AZ565" t="s">
        <v>109</v>
      </c>
      <c r="BA565">
        <v>5</v>
      </c>
      <c r="BB565">
        <v>2010</v>
      </c>
      <c r="BC565" t="s">
        <v>63</v>
      </c>
      <c r="BD565" t="s">
        <v>64</v>
      </c>
      <c r="BE565">
        <v>154000</v>
      </c>
    </row>
    <row r="566" spans="1:57" x14ac:dyDescent="0.3">
      <c r="A566">
        <v>911</v>
      </c>
      <c r="B566">
        <v>90</v>
      </c>
      <c r="C566" t="s">
        <v>221</v>
      </c>
      <c r="D566">
        <v>80</v>
      </c>
      <c r="E566">
        <v>11600</v>
      </c>
      <c r="F566" t="s">
        <v>40</v>
      </c>
      <c r="G566" t="s">
        <v>42</v>
      </c>
      <c r="H566" t="s">
        <v>43</v>
      </c>
      <c r="I566" t="s">
        <v>44</v>
      </c>
      <c r="J566" t="s">
        <v>73</v>
      </c>
      <c r="K566" t="s">
        <v>107</v>
      </c>
      <c r="L566" t="str">
        <f>VLOOKUP($K566,[1]Zipcodes_neighbourhood!$A$2:$C$27,2,FALSE)</f>
        <v>NorthAmes</v>
      </c>
      <c r="M566">
        <f>VLOOKUP($K566,[1]Zipcodes_neighbourhood!$A$2:$C$27,3,FALSE)</f>
        <v>50010</v>
      </c>
      <c r="N566" t="s">
        <v>67</v>
      </c>
      <c r="O566" t="s">
        <v>111</v>
      </c>
      <c r="P566" t="s">
        <v>49</v>
      </c>
      <c r="Q566">
        <v>5</v>
      </c>
      <c r="R566">
        <v>1960</v>
      </c>
      <c r="S566">
        <v>1960</v>
      </c>
      <c r="T566" t="s">
        <v>50</v>
      </c>
      <c r="U566" t="s">
        <v>51</v>
      </c>
      <c r="V566" t="s">
        <v>69</v>
      </c>
      <c r="W566" t="s">
        <v>55</v>
      </c>
      <c r="X566" t="s">
        <v>70</v>
      </c>
      <c r="Y566" t="s">
        <v>55</v>
      </c>
      <c r="Z566" t="s">
        <v>57</v>
      </c>
      <c r="AA566">
        <v>1105</v>
      </c>
      <c r="AB566" t="str">
        <f t="shared" si="32"/>
        <v>1001-2000</v>
      </c>
      <c r="AC566" t="s">
        <v>55</v>
      </c>
      <c r="AD566" t="s">
        <v>60</v>
      </c>
      <c r="AE566">
        <v>2274</v>
      </c>
      <c r="AF566">
        <f t="shared" si="33"/>
        <v>1</v>
      </c>
      <c r="AG566">
        <f t="shared" si="34"/>
        <v>2.2999999999999998</v>
      </c>
      <c r="AH566">
        <v>5</v>
      </c>
      <c r="AI566">
        <v>2</v>
      </c>
      <c r="AJ566" t="s">
        <v>55</v>
      </c>
      <c r="AK566" t="str">
        <f t="shared" si="35"/>
        <v>2TA</v>
      </c>
      <c r="AL566">
        <v>12</v>
      </c>
      <c r="AM566">
        <v>0</v>
      </c>
      <c r="AN566" t="s">
        <v>41</v>
      </c>
      <c r="AO566" t="s">
        <v>78</v>
      </c>
      <c r="AP566" t="s">
        <v>58</v>
      </c>
      <c r="AQ566">
        <v>2</v>
      </c>
      <c r="AR566">
        <v>480</v>
      </c>
      <c r="AS566" t="s">
        <v>55</v>
      </c>
      <c r="AT566" t="s">
        <v>60</v>
      </c>
      <c r="AU566">
        <v>0</v>
      </c>
      <c r="AV566">
        <v>0</v>
      </c>
      <c r="AW566">
        <v>0</v>
      </c>
      <c r="AX566">
        <v>0</v>
      </c>
      <c r="AY566">
        <v>0</v>
      </c>
      <c r="AZ566" t="s">
        <v>41</v>
      </c>
      <c r="BA566">
        <v>1</v>
      </c>
      <c r="BB566">
        <v>2010</v>
      </c>
      <c r="BC566" t="s">
        <v>63</v>
      </c>
      <c r="BD566" t="s">
        <v>64</v>
      </c>
      <c r="BE566">
        <v>154300</v>
      </c>
    </row>
    <row r="567" spans="1:57" x14ac:dyDescent="0.3">
      <c r="A567">
        <v>893</v>
      </c>
      <c r="B567">
        <v>20</v>
      </c>
      <c r="C567" t="s">
        <v>221</v>
      </c>
      <c r="D567">
        <v>70</v>
      </c>
      <c r="E567">
        <v>8414</v>
      </c>
      <c r="F567" t="s">
        <v>40</v>
      </c>
      <c r="G567" t="s">
        <v>42</v>
      </c>
      <c r="H567" t="s">
        <v>43</v>
      </c>
      <c r="I567" t="s">
        <v>44</v>
      </c>
      <c r="J567" t="s">
        <v>45</v>
      </c>
      <c r="K567" t="s">
        <v>98</v>
      </c>
      <c r="L567" t="str">
        <f>VLOOKUP($K567,[1]Zipcodes_neighbourhood!$A$2:$C$27,2,FALSE)</f>
        <v>Sawyer</v>
      </c>
      <c r="M567">
        <f>VLOOKUP($K567,[1]Zipcodes_neighbourhood!$A$2:$C$27,3,FALSE)</f>
        <v>52627</v>
      </c>
      <c r="N567" t="s">
        <v>47</v>
      </c>
      <c r="O567" t="s">
        <v>48</v>
      </c>
      <c r="P567" t="s">
        <v>68</v>
      </c>
      <c r="Q567">
        <v>6</v>
      </c>
      <c r="R567">
        <v>1963</v>
      </c>
      <c r="S567">
        <v>2003</v>
      </c>
      <c r="T567" t="s">
        <v>99</v>
      </c>
      <c r="U567" t="s">
        <v>51</v>
      </c>
      <c r="V567" t="s">
        <v>91</v>
      </c>
      <c r="W567" t="s">
        <v>55</v>
      </c>
      <c r="X567" t="s">
        <v>70</v>
      </c>
      <c r="Y567" t="s">
        <v>55</v>
      </c>
      <c r="Z567" t="s">
        <v>57</v>
      </c>
      <c r="AA567">
        <v>1059</v>
      </c>
      <c r="AB567" t="str">
        <f t="shared" si="32"/>
        <v>1001-2000</v>
      </c>
      <c r="AC567" t="s">
        <v>55</v>
      </c>
      <c r="AD567" t="s">
        <v>60</v>
      </c>
      <c r="AE567">
        <v>1068</v>
      </c>
      <c r="AF567">
        <f t="shared" si="33"/>
        <v>1</v>
      </c>
      <c r="AG567">
        <f t="shared" si="34"/>
        <v>1.3</v>
      </c>
      <c r="AH567">
        <v>3</v>
      </c>
      <c r="AI567">
        <v>1</v>
      </c>
      <c r="AJ567" t="s">
        <v>55</v>
      </c>
      <c r="AK567" t="str">
        <f t="shared" si="35"/>
        <v>1TA</v>
      </c>
      <c r="AL567">
        <v>6</v>
      </c>
      <c r="AM567">
        <v>0</v>
      </c>
      <c r="AN567" t="s">
        <v>41</v>
      </c>
      <c r="AO567" t="s">
        <v>61</v>
      </c>
      <c r="AP567" t="s">
        <v>62</v>
      </c>
      <c r="AQ567">
        <v>1</v>
      </c>
      <c r="AR567">
        <v>264</v>
      </c>
      <c r="AS567" t="s">
        <v>55</v>
      </c>
      <c r="AT567" t="s">
        <v>60</v>
      </c>
      <c r="AU567">
        <v>192</v>
      </c>
      <c r="AV567">
        <v>0</v>
      </c>
      <c r="AW567">
        <v>0</v>
      </c>
      <c r="AX567">
        <v>0</v>
      </c>
      <c r="AY567">
        <v>0</v>
      </c>
      <c r="AZ567" t="s">
        <v>85</v>
      </c>
      <c r="BA567">
        <v>2</v>
      </c>
      <c r="BB567">
        <v>2006</v>
      </c>
      <c r="BC567" t="s">
        <v>63</v>
      </c>
      <c r="BD567" t="s">
        <v>64</v>
      </c>
      <c r="BE567">
        <v>154500</v>
      </c>
    </row>
    <row r="568" spans="1:57" x14ac:dyDescent="0.3">
      <c r="A568">
        <v>1179</v>
      </c>
      <c r="B568">
        <v>50</v>
      </c>
      <c r="C568" t="s">
        <v>221</v>
      </c>
      <c r="D568">
        <v>54</v>
      </c>
      <c r="E568">
        <v>7681</v>
      </c>
      <c r="F568" t="s">
        <v>40</v>
      </c>
      <c r="G568" t="s">
        <v>71</v>
      </c>
      <c r="H568" t="s">
        <v>43</v>
      </c>
      <c r="I568" t="s">
        <v>44</v>
      </c>
      <c r="J568" t="s">
        <v>65</v>
      </c>
      <c r="K568" t="s">
        <v>74</v>
      </c>
      <c r="L568" t="str">
        <f>VLOOKUP($K568,[1]Zipcodes_neighbourhood!$A$2:$C$27,2,FALSE)</f>
        <v>Crawford</v>
      </c>
      <c r="M568">
        <f>VLOOKUP($K568,[1]Zipcodes_neighbourhood!$A$2:$C$27,3,FALSE)</f>
        <v>52621</v>
      </c>
      <c r="N568" t="s">
        <v>47</v>
      </c>
      <c r="O568" t="s">
        <v>48</v>
      </c>
      <c r="P568" t="s">
        <v>83</v>
      </c>
      <c r="Q568">
        <v>5</v>
      </c>
      <c r="R568">
        <v>1921</v>
      </c>
      <c r="S568">
        <v>1950</v>
      </c>
      <c r="T568" t="s">
        <v>50</v>
      </c>
      <c r="U568" t="s">
        <v>51</v>
      </c>
      <c r="V568" t="s">
        <v>75</v>
      </c>
      <c r="W568" t="s">
        <v>55</v>
      </c>
      <c r="X568" t="s">
        <v>77</v>
      </c>
      <c r="Y568" t="s">
        <v>55</v>
      </c>
      <c r="Z568" t="s">
        <v>57</v>
      </c>
      <c r="AA568">
        <v>731</v>
      </c>
      <c r="AB568" t="str">
        <f t="shared" si="32"/>
        <v>0-1000</v>
      </c>
      <c r="AC568" t="s">
        <v>59</v>
      </c>
      <c r="AD568" t="s">
        <v>60</v>
      </c>
      <c r="AE568">
        <v>1343</v>
      </c>
      <c r="AF568">
        <f t="shared" si="33"/>
        <v>0</v>
      </c>
      <c r="AG568">
        <f t="shared" si="34"/>
        <v>2.2999999999999998</v>
      </c>
      <c r="AH568">
        <v>3</v>
      </c>
      <c r="AI568">
        <v>1</v>
      </c>
      <c r="AJ568" t="s">
        <v>55</v>
      </c>
      <c r="AK568" t="str">
        <f t="shared" si="35"/>
        <v>1TA</v>
      </c>
      <c r="AL568">
        <v>7</v>
      </c>
      <c r="AM568">
        <v>1</v>
      </c>
      <c r="AN568" t="s">
        <v>54</v>
      </c>
      <c r="AO568" t="s">
        <v>78</v>
      </c>
      <c r="AP568" t="s">
        <v>58</v>
      </c>
      <c r="AQ568">
        <v>1</v>
      </c>
      <c r="AR568">
        <v>186</v>
      </c>
      <c r="AS568" t="s">
        <v>94</v>
      </c>
      <c r="AT568" t="s">
        <v>60</v>
      </c>
      <c r="AU568">
        <v>192</v>
      </c>
      <c r="AV568">
        <v>0</v>
      </c>
      <c r="AW568">
        <v>102</v>
      </c>
      <c r="AX568">
        <v>0</v>
      </c>
      <c r="AY568">
        <v>0</v>
      </c>
      <c r="AZ568" t="s">
        <v>41</v>
      </c>
      <c r="BA568">
        <v>7</v>
      </c>
      <c r="BB568">
        <v>2009</v>
      </c>
      <c r="BC568" t="s">
        <v>63</v>
      </c>
      <c r="BD568" t="s">
        <v>64</v>
      </c>
      <c r="BE568">
        <v>154900</v>
      </c>
    </row>
    <row r="569" spans="1:57" x14ac:dyDescent="0.3">
      <c r="A569">
        <v>118</v>
      </c>
      <c r="B569">
        <v>20</v>
      </c>
      <c r="C569" t="s">
        <v>221</v>
      </c>
      <c r="D569">
        <v>74</v>
      </c>
      <c r="E569">
        <v>8536</v>
      </c>
      <c r="F569" t="s">
        <v>40</v>
      </c>
      <c r="G569" t="s">
        <v>42</v>
      </c>
      <c r="H569" t="s">
        <v>43</v>
      </c>
      <c r="I569" t="s">
        <v>44</v>
      </c>
      <c r="J569" t="s">
        <v>73</v>
      </c>
      <c r="K569" t="s">
        <v>126</v>
      </c>
      <c r="L569" t="str">
        <f>VLOOKUP($K569,[1]Zipcodes_neighbourhood!$A$2:$C$27,2,FALSE)</f>
        <v>Edwards</v>
      </c>
      <c r="M569">
        <f>VLOOKUP($K569,[1]Zipcodes_neighbourhood!$A$2:$C$27,3,FALSE)</f>
        <v>50014</v>
      </c>
      <c r="N569" t="s">
        <v>47</v>
      </c>
      <c r="O569" t="s">
        <v>48</v>
      </c>
      <c r="P569" t="s">
        <v>68</v>
      </c>
      <c r="Q569">
        <v>5</v>
      </c>
      <c r="R569">
        <v>2006</v>
      </c>
      <c r="S569">
        <v>2007</v>
      </c>
      <c r="T569" t="s">
        <v>50</v>
      </c>
      <c r="U569" t="s">
        <v>51</v>
      </c>
      <c r="V569" t="s">
        <v>52</v>
      </c>
      <c r="W569" t="s">
        <v>55</v>
      </c>
      <c r="X569" t="s">
        <v>56</v>
      </c>
      <c r="Y569" t="s">
        <v>54</v>
      </c>
      <c r="Z569" t="s">
        <v>57</v>
      </c>
      <c r="AA569">
        <v>1125</v>
      </c>
      <c r="AB569" t="str">
        <f t="shared" si="32"/>
        <v>1001-2000</v>
      </c>
      <c r="AC569" t="s">
        <v>54</v>
      </c>
      <c r="AD569" t="s">
        <v>60</v>
      </c>
      <c r="AE569">
        <v>1125</v>
      </c>
      <c r="AF569">
        <f t="shared" si="33"/>
        <v>0</v>
      </c>
      <c r="AG569">
        <f t="shared" si="34"/>
        <v>2</v>
      </c>
      <c r="AH569">
        <v>2</v>
      </c>
      <c r="AI569">
        <v>1</v>
      </c>
      <c r="AJ569" t="s">
        <v>55</v>
      </c>
      <c r="AK569" t="str">
        <f t="shared" si="35"/>
        <v>1TA</v>
      </c>
      <c r="AL569">
        <v>5</v>
      </c>
      <c r="AM569">
        <v>0</v>
      </c>
      <c r="AN569" t="s">
        <v>41</v>
      </c>
      <c r="AO569" t="s">
        <v>61</v>
      </c>
      <c r="AP569" t="s">
        <v>58</v>
      </c>
      <c r="AQ569">
        <v>2</v>
      </c>
      <c r="AR569">
        <v>430</v>
      </c>
      <c r="AS569" t="s">
        <v>55</v>
      </c>
      <c r="AT569" t="s">
        <v>60</v>
      </c>
      <c r="AU569">
        <v>80</v>
      </c>
      <c r="AV569">
        <v>64</v>
      </c>
      <c r="AW569">
        <v>0</v>
      </c>
      <c r="AX569">
        <v>0</v>
      </c>
      <c r="AY569">
        <v>0</v>
      </c>
      <c r="AZ569" t="s">
        <v>41</v>
      </c>
      <c r="BA569">
        <v>4</v>
      </c>
      <c r="BB569">
        <v>2007</v>
      </c>
      <c r="BC569" t="s">
        <v>103</v>
      </c>
      <c r="BD569" t="s">
        <v>104</v>
      </c>
      <c r="BE569">
        <v>155000</v>
      </c>
    </row>
    <row r="570" spans="1:57" x14ac:dyDescent="0.3">
      <c r="A570">
        <v>129</v>
      </c>
      <c r="B570">
        <v>60</v>
      </c>
      <c r="C570" t="s">
        <v>221</v>
      </c>
      <c r="D570">
        <v>69</v>
      </c>
      <c r="E570">
        <v>7590</v>
      </c>
      <c r="F570" t="s">
        <v>40</v>
      </c>
      <c r="G570" t="s">
        <v>42</v>
      </c>
      <c r="H570" t="s">
        <v>43</v>
      </c>
      <c r="I570" t="s">
        <v>44</v>
      </c>
      <c r="J570" t="s">
        <v>45</v>
      </c>
      <c r="K570" t="s">
        <v>107</v>
      </c>
      <c r="L570" t="str">
        <f>VLOOKUP($K570,[1]Zipcodes_neighbourhood!$A$2:$C$27,2,FALSE)</f>
        <v>NorthAmes</v>
      </c>
      <c r="M570">
        <f>VLOOKUP($K570,[1]Zipcodes_neighbourhood!$A$2:$C$27,3,FALSE)</f>
        <v>50010</v>
      </c>
      <c r="N570" t="s">
        <v>90</v>
      </c>
      <c r="O570" t="s">
        <v>48</v>
      </c>
      <c r="P570" t="s">
        <v>49</v>
      </c>
      <c r="Q570">
        <v>6</v>
      </c>
      <c r="R570">
        <v>1966</v>
      </c>
      <c r="S570">
        <v>1966</v>
      </c>
      <c r="T570" t="s">
        <v>50</v>
      </c>
      <c r="U570" t="s">
        <v>51</v>
      </c>
      <c r="V570" t="s">
        <v>52</v>
      </c>
      <c r="W570" t="s">
        <v>55</v>
      </c>
      <c r="X570" t="s">
        <v>70</v>
      </c>
      <c r="Y570" t="s">
        <v>55</v>
      </c>
      <c r="Z570" t="s">
        <v>57</v>
      </c>
      <c r="AA570">
        <v>660</v>
      </c>
      <c r="AB570" t="str">
        <f t="shared" si="32"/>
        <v>0-1000</v>
      </c>
      <c r="AC570" t="s">
        <v>55</v>
      </c>
      <c r="AD570" t="s">
        <v>60</v>
      </c>
      <c r="AE570">
        <v>1348</v>
      </c>
      <c r="AF570">
        <f t="shared" si="33"/>
        <v>1</v>
      </c>
      <c r="AG570">
        <f t="shared" si="34"/>
        <v>1.3</v>
      </c>
      <c r="AH570">
        <v>3</v>
      </c>
      <c r="AI570">
        <v>1</v>
      </c>
      <c r="AJ570" t="s">
        <v>55</v>
      </c>
      <c r="AK570" t="str">
        <f t="shared" si="35"/>
        <v>1TA</v>
      </c>
      <c r="AL570">
        <v>6</v>
      </c>
      <c r="AM570">
        <v>1</v>
      </c>
      <c r="AN570" t="s">
        <v>94</v>
      </c>
      <c r="AO570" t="s">
        <v>61</v>
      </c>
      <c r="AP570" t="s">
        <v>62</v>
      </c>
      <c r="AQ570">
        <v>2</v>
      </c>
      <c r="AR570">
        <v>453</v>
      </c>
      <c r="AS570" t="s">
        <v>55</v>
      </c>
      <c r="AT570" t="s">
        <v>60</v>
      </c>
      <c r="AU570">
        <v>188</v>
      </c>
      <c r="AV570">
        <v>108</v>
      </c>
      <c r="AW570">
        <v>0</v>
      </c>
      <c r="AX570">
        <v>0</v>
      </c>
      <c r="AY570">
        <v>0</v>
      </c>
      <c r="AZ570" t="s">
        <v>41</v>
      </c>
      <c r="BA570">
        <v>7</v>
      </c>
      <c r="BB570">
        <v>2006</v>
      </c>
      <c r="BC570" t="s">
        <v>63</v>
      </c>
      <c r="BD570" t="s">
        <v>64</v>
      </c>
      <c r="BE570">
        <v>155000</v>
      </c>
    </row>
    <row r="571" spans="1:57" x14ac:dyDescent="0.3">
      <c r="A571">
        <v>340</v>
      </c>
      <c r="B571">
        <v>20</v>
      </c>
      <c r="C571" t="s">
        <v>221</v>
      </c>
      <c r="D571">
        <v>66</v>
      </c>
      <c r="E571">
        <v>12400</v>
      </c>
      <c r="F571" t="s">
        <v>40</v>
      </c>
      <c r="G571" t="s">
        <v>71</v>
      </c>
      <c r="H571" t="s">
        <v>43</v>
      </c>
      <c r="I571" t="s">
        <v>44</v>
      </c>
      <c r="J571" t="s">
        <v>45</v>
      </c>
      <c r="K571" t="s">
        <v>107</v>
      </c>
      <c r="L571" t="str">
        <f>VLOOKUP($K571,[1]Zipcodes_neighbourhood!$A$2:$C$27,2,FALSE)</f>
        <v>NorthAmes</v>
      </c>
      <c r="M571">
        <f>VLOOKUP($K571,[1]Zipcodes_neighbourhood!$A$2:$C$27,3,FALSE)</f>
        <v>50010</v>
      </c>
      <c r="N571" t="s">
        <v>67</v>
      </c>
      <c r="O571" t="s">
        <v>48</v>
      </c>
      <c r="P571" t="s">
        <v>68</v>
      </c>
      <c r="Q571">
        <v>6</v>
      </c>
      <c r="R571">
        <v>1958</v>
      </c>
      <c r="S571">
        <v>1998</v>
      </c>
      <c r="T571" t="s">
        <v>99</v>
      </c>
      <c r="U571" t="s">
        <v>51</v>
      </c>
      <c r="V571" t="s">
        <v>75</v>
      </c>
      <c r="W571" t="s">
        <v>55</v>
      </c>
      <c r="X571" t="s">
        <v>70</v>
      </c>
      <c r="Y571" t="s">
        <v>55</v>
      </c>
      <c r="Z571" t="s">
        <v>57</v>
      </c>
      <c r="AA571">
        <v>1215</v>
      </c>
      <c r="AB571" t="str">
        <f t="shared" si="32"/>
        <v>1001-2000</v>
      </c>
      <c r="AC571" t="s">
        <v>55</v>
      </c>
      <c r="AD571" t="s">
        <v>60</v>
      </c>
      <c r="AE571">
        <v>1215</v>
      </c>
      <c r="AF571">
        <f t="shared" si="33"/>
        <v>1</v>
      </c>
      <c r="AG571">
        <f t="shared" si="34"/>
        <v>1</v>
      </c>
      <c r="AH571">
        <v>3</v>
      </c>
      <c r="AI571">
        <v>1</v>
      </c>
      <c r="AJ571" t="s">
        <v>55</v>
      </c>
      <c r="AK571" t="str">
        <f t="shared" si="35"/>
        <v>1TA</v>
      </c>
      <c r="AL571">
        <v>6</v>
      </c>
      <c r="AM571">
        <v>0</v>
      </c>
      <c r="AN571" t="s">
        <v>41</v>
      </c>
      <c r="AO571" t="s">
        <v>61</v>
      </c>
      <c r="AP571" t="s">
        <v>58</v>
      </c>
      <c r="AQ571">
        <v>1</v>
      </c>
      <c r="AR571">
        <v>297</v>
      </c>
      <c r="AS571" t="s">
        <v>55</v>
      </c>
      <c r="AT571" t="s">
        <v>60</v>
      </c>
      <c r="AU571">
        <v>0</v>
      </c>
      <c r="AV571">
        <v>0</v>
      </c>
      <c r="AW571">
        <v>0</v>
      </c>
      <c r="AX571">
        <v>234</v>
      </c>
      <c r="AY571">
        <v>0</v>
      </c>
      <c r="AZ571" t="s">
        <v>41</v>
      </c>
      <c r="BA571">
        <v>6</v>
      </c>
      <c r="BB571">
        <v>2009</v>
      </c>
      <c r="BC571" t="s">
        <v>63</v>
      </c>
      <c r="BD571" t="s">
        <v>64</v>
      </c>
      <c r="BE571">
        <v>155000</v>
      </c>
    </row>
    <row r="572" spans="1:57" x14ac:dyDescent="0.3">
      <c r="A572">
        <v>462</v>
      </c>
      <c r="B572">
        <v>70</v>
      </c>
      <c r="C572" t="s">
        <v>221</v>
      </c>
      <c r="D572">
        <v>60</v>
      </c>
      <c r="E572">
        <v>7200</v>
      </c>
      <c r="F572" t="s">
        <v>40</v>
      </c>
      <c r="G572" t="s">
        <v>42</v>
      </c>
      <c r="H572" t="s">
        <v>43</v>
      </c>
      <c r="I572" t="s">
        <v>44</v>
      </c>
      <c r="J572" t="s">
        <v>45</v>
      </c>
      <c r="K572" t="s">
        <v>164</v>
      </c>
      <c r="L572" t="str">
        <f>VLOOKUP($K572,[1]Zipcodes_neighbourhood!$A$2:$C$27,2,FALSE)</f>
        <v>South&amp;West of Iowa State University</v>
      </c>
      <c r="M572">
        <f>VLOOKUP($K572,[1]Zipcodes_neighbourhood!$A$2:$C$27,3,FALSE)</f>
        <v>50011</v>
      </c>
      <c r="N572" t="s">
        <v>67</v>
      </c>
      <c r="O572" t="s">
        <v>48</v>
      </c>
      <c r="P572" t="s">
        <v>49</v>
      </c>
      <c r="Q572">
        <v>7</v>
      </c>
      <c r="R572">
        <v>1936</v>
      </c>
      <c r="S572">
        <v>2007</v>
      </c>
      <c r="T572" t="s">
        <v>50</v>
      </c>
      <c r="U572" t="s">
        <v>51</v>
      </c>
      <c r="V572" t="s">
        <v>75</v>
      </c>
      <c r="W572" t="s">
        <v>54</v>
      </c>
      <c r="X572" t="s">
        <v>56</v>
      </c>
      <c r="Y572" t="s">
        <v>54</v>
      </c>
      <c r="Z572" t="s">
        <v>57</v>
      </c>
      <c r="AA572">
        <v>560</v>
      </c>
      <c r="AB572" t="str">
        <f t="shared" si="32"/>
        <v>0-1000</v>
      </c>
      <c r="AC572" t="s">
        <v>59</v>
      </c>
      <c r="AD572" t="s">
        <v>60</v>
      </c>
      <c r="AE572">
        <v>1135</v>
      </c>
      <c r="AF572">
        <f t="shared" si="33"/>
        <v>0</v>
      </c>
      <c r="AG572">
        <f t="shared" si="34"/>
        <v>2</v>
      </c>
      <c r="AH572">
        <v>3</v>
      </c>
      <c r="AI572">
        <v>1</v>
      </c>
      <c r="AJ572" t="s">
        <v>54</v>
      </c>
      <c r="AK572" t="str">
        <f t="shared" si="35"/>
        <v>1Gd</v>
      </c>
      <c r="AL572">
        <v>6</v>
      </c>
      <c r="AM572">
        <v>0</v>
      </c>
      <c r="AN572" t="s">
        <v>41</v>
      </c>
      <c r="AO572" t="s">
        <v>78</v>
      </c>
      <c r="AP572" t="s">
        <v>62</v>
      </c>
      <c r="AQ572">
        <v>2</v>
      </c>
      <c r="AR572">
        <v>576</v>
      </c>
      <c r="AS572" t="s">
        <v>55</v>
      </c>
      <c r="AT572" t="s">
        <v>60</v>
      </c>
      <c r="AU572">
        <v>256</v>
      </c>
      <c r="AV572">
        <v>0</v>
      </c>
      <c r="AW572">
        <v>0</v>
      </c>
      <c r="AX572">
        <v>0</v>
      </c>
      <c r="AY572">
        <v>0</v>
      </c>
      <c r="AZ572" t="s">
        <v>85</v>
      </c>
      <c r="BA572">
        <v>4</v>
      </c>
      <c r="BB572">
        <v>2009</v>
      </c>
      <c r="BC572" t="s">
        <v>63</v>
      </c>
      <c r="BD572" t="s">
        <v>64</v>
      </c>
      <c r="BE572">
        <v>155000</v>
      </c>
    </row>
    <row r="573" spans="1:57" x14ac:dyDescent="0.3">
      <c r="A573">
        <v>494</v>
      </c>
      <c r="B573">
        <v>20</v>
      </c>
      <c r="C573" t="s">
        <v>221</v>
      </c>
      <c r="D573">
        <v>70</v>
      </c>
      <c r="E573">
        <v>7931</v>
      </c>
      <c r="F573" t="s">
        <v>40</v>
      </c>
      <c r="G573" t="s">
        <v>42</v>
      </c>
      <c r="H573" t="s">
        <v>43</v>
      </c>
      <c r="I573" t="s">
        <v>44</v>
      </c>
      <c r="J573" t="s">
        <v>45</v>
      </c>
      <c r="K573" t="s">
        <v>107</v>
      </c>
      <c r="L573" t="str">
        <f>VLOOKUP($K573,[1]Zipcodes_neighbourhood!$A$2:$C$27,2,FALSE)</f>
        <v>NorthAmes</v>
      </c>
      <c r="M573">
        <f>VLOOKUP($K573,[1]Zipcodes_neighbourhood!$A$2:$C$27,3,FALSE)</f>
        <v>50010</v>
      </c>
      <c r="N573" t="s">
        <v>47</v>
      </c>
      <c r="O573" t="s">
        <v>48</v>
      </c>
      <c r="P573" t="s">
        <v>68</v>
      </c>
      <c r="Q573">
        <v>5</v>
      </c>
      <c r="R573">
        <v>1960</v>
      </c>
      <c r="S573">
        <v>1960</v>
      </c>
      <c r="T573" t="s">
        <v>50</v>
      </c>
      <c r="U573" t="s">
        <v>51</v>
      </c>
      <c r="V573" t="s">
        <v>75</v>
      </c>
      <c r="W573" t="s">
        <v>55</v>
      </c>
      <c r="X573" t="s">
        <v>70</v>
      </c>
      <c r="Y573" t="s">
        <v>55</v>
      </c>
      <c r="Z573" t="s">
        <v>57</v>
      </c>
      <c r="AA573">
        <v>1269</v>
      </c>
      <c r="AB573" t="str">
        <f t="shared" si="32"/>
        <v>1001-2000</v>
      </c>
      <c r="AC573" t="s">
        <v>55</v>
      </c>
      <c r="AD573" t="s">
        <v>60</v>
      </c>
      <c r="AE573">
        <v>1269</v>
      </c>
      <c r="AF573">
        <f t="shared" si="33"/>
        <v>1</v>
      </c>
      <c r="AG573">
        <f t="shared" si="34"/>
        <v>1</v>
      </c>
      <c r="AH573">
        <v>3</v>
      </c>
      <c r="AI573">
        <v>1</v>
      </c>
      <c r="AJ573" t="s">
        <v>55</v>
      </c>
      <c r="AK573" t="str">
        <f t="shared" si="35"/>
        <v>1TA</v>
      </c>
      <c r="AL573">
        <v>6</v>
      </c>
      <c r="AM573">
        <v>1</v>
      </c>
      <c r="AN573" t="s">
        <v>94</v>
      </c>
      <c r="AO573" t="s">
        <v>78</v>
      </c>
      <c r="AP573" t="s">
        <v>58</v>
      </c>
      <c r="AQ573">
        <v>1</v>
      </c>
      <c r="AR573">
        <v>308</v>
      </c>
      <c r="AS573" t="s">
        <v>55</v>
      </c>
      <c r="AT573" t="s">
        <v>60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41</v>
      </c>
      <c r="BA573">
        <v>6</v>
      </c>
      <c r="BB573">
        <v>2008</v>
      </c>
      <c r="BC573" t="s">
        <v>63</v>
      </c>
      <c r="BD573" t="s">
        <v>64</v>
      </c>
      <c r="BE573">
        <v>155000</v>
      </c>
    </row>
    <row r="574" spans="1:57" x14ac:dyDescent="0.3">
      <c r="A574">
        <v>648</v>
      </c>
      <c r="B574">
        <v>20</v>
      </c>
      <c r="C574" t="s">
        <v>221</v>
      </c>
      <c r="D574">
        <v>85</v>
      </c>
      <c r="E574">
        <v>10452</v>
      </c>
      <c r="F574" t="s">
        <v>40</v>
      </c>
      <c r="G574" t="s">
        <v>71</v>
      </c>
      <c r="H574" t="s">
        <v>43</v>
      </c>
      <c r="I574" t="s">
        <v>44</v>
      </c>
      <c r="J574" t="s">
        <v>45</v>
      </c>
      <c r="K574" t="s">
        <v>126</v>
      </c>
      <c r="L574" t="str">
        <f>VLOOKUP($K574,[1]Zipcodes_neighbourhood!$A$2:$C$27,2,FALSE)</f>
        <v>Edwards</v>
      </c>
      <c r="M574">
        <f>VLOOKUP($K574,[1]Zipcodes_neighbourhood!$A$2:$C$27,3,FALSE)</f>
        <v>50014</v>
      </c>
      <c r="N574" t="s">
        <v>47</v>
      </c>
      <c r="O574" t="s">
        <v>48</v>
      </c>
      <c r="P574" t="s">
        <v>68</v>
      </c>
      <c r="Q574">
        <v>6</v>
      </c>
      <c r="R574">
        <v>1953</v>
      </c>
      <c r="S574">
        <v>1953</v>
      </c>
      <c r="T574" t="s">
        <v>99</v>
      </c>
      <c r="U574" t="s">
        <v>51</v>
      </c>
      <c r="V574" t="s">
        <v>75</v>
      </c>
      <c r="W574" t="s">
        <v>55</v>
      </c>
      <c r="X574" t="s">
        <v>70</v>
      </c>
      <c r="Y574" t="s">
        <v>55</v>
      </c>
      <c r="Z574" t="s">
        <v>72</v>
      </c>
      <c r="AA574">
        <v>1094</v>
      </c>
      <c r="AB574" t="str">
        <f t="shared" si="32"/>
        <v>1001-2000</v>
      </c>
      <c r="AC574" t="s">
        <v>59</v>
      </c>
      <c r="AD574" t="s">
        <v>60</v>
      </c>
      <c r="AE574">
        <v>1094</v>
      </c>
      <c r="AF574">
        <f t="shared" si="33"/>
        <v>0</v>
      </c>
      <c r="AG574">
        <f t="shared" si="34"/>
        <v>2.2999999999999998</v>
      </c>
      <c r="AH574">
        <v>3</v>
      </c>
      <c r="AI574">
        <v>1</v>
      </c>
      <c r="AJ574" t="s">
        <v>55</v>
      </c>
      <c r="AK574" t="str">
        <f t="shared" si="35"/>
        <v>1TA</v>
      </c>
      <c r="AL574">
        <v>5</v>
      </c>
      <c r="AM574">
        <v>2</v>
      </c>
      <c r="AN574" t="s">
        <v>54</v>
      </c>
      <c r="AO574" t="s">
        <v>61</v>
      </c>
      <c r="AP574" t="s">
        <v>62</v>
      </c>
      <c r="AQ574">
        <v>2</v>
      </c>
      <c r="AR574">
        <v>495</v>
      </c>
      <c r="AS574" t="s">
        <v>55</v>
      </c>
      <c r="AT574" t="s">
        <v>60</v>
      </c>
      <c r="AU574">
        <v>0</v>
      </c>
      <c r="AV574">
        <v>0</v>
      </c>
      <c r="AW574">
        <v>0</v>
      </c>
      <c r="AX574">
        <v>287</v>
      </c>
      <c r="AY574">
        <v>0</v>
      </c>
      <c r="AZ574" t="s">
        <v>41</v>
      </c>
      <c r="BA574">
        <v>6</v>
      </c>
      <c r="BB574">
        <v>2008</v>
      </c>
      <c r="BC574" t="s">
        <v>63</v>
      </c>
      <c r="BD574" t="s">
        <v>64</v>
      </c>
      <c r="BE574">
        <v>155000</v>
      </c>
    </row>
    <row r="575" spans="1:57" x14ac:dyDescent="0.3">
      <c r="A575">
        <v>649</v>
      </c>
      <c r="B575">
        <v>60</v>
      </c>
      <c r="C575" t="s">
        <v>221</v>
      </c>
      <c r="D575">
        <v>70</v>
      </c>
      <c r="E575">
        <v>7700</v>
      </c>
      <c r="F575" t="s">
        <v>40</v>
      </c>
      <c r="G575" t="s">
        <v>42</v>
      </c>
      <c r="H575" t="s">
        <v>43</v>
      </c>
      <c r="I575" t="s">
        <v>44</v>
      </c>
      <c r="J575" t="s">
        <v>45</v>
      </c>
      <c r="K575" t="s">
        <v>107</v>
      </c>
      <c r="L575" t="str">
        <f>VLOOKUP($K575,[1]Zipcodes_neighbourhood!$A$2:$C$27,2,FALSE)</f>
        <v>NorthAmes</v>
      </c>
      <c r="M575">
        <f>VLOOKUP($K575,[1]Zipcodes_neighbourhood!$A$2:$C$27,3,FALSE)</f>
        <v>50010</v>
      </c>
      <c r="N575" t="s">
        <v>90</v>
      </c>
      <c r="O575" t="s">
        <v>48</v>
      </c>
      <c r="P575" t="s">
        <v>49</v>
      </c>
      <c r="Q575">
        <v>6</v>
      </c>
      <c r="R575">
        <v>1966</v>
      </c>
      <c r="S575">
        <v>1966</v>
      </c>
      <c r="T575" t="s">
        <v>50</v>
      </c>
      <c r="U575" t="s">
        <v>51</v>
      </c>
      <c r="V575" t="s">
        <v>69</v>
      </c>
      <c r="W575" t="s">
        <v>55</v>
      </c>
      <c r="X575" t="s">
        <v>70</v>
      </c>
      <c r="Y575" t="s">
        <v>55</v>
      </c>
      <c r="Z575" t="s">
        <v>57</v>
      </c>
      <c r="AA575">
        <v>756</v>
      </c>
      <c r="AB575" t="str">
        <f t="shared" si="32"/>
        <v>0-1000</v>
      </c>
      <c r="AC575" t="s">
        <v>55</v>
      </c>
      <c r="AD575" t="s">
        <v>60</v>
      </c>
      <c r="AE575">
        <v>1839</v>
      </c>
      <c r="AF575">
        <f t="shared" si="33"/>
        <v>0</v>
      </c>
      <c r="AG575">
        <f t="shared" si="34"/>
        <v>2.2999999999999998</v>
      </c>
      <c r="AH575">
        <v>4</v>
      </c>
      <c r="AI575">
        <v>1</v>
      </c>
      <c r="AJ575" t="s">
        <v>55</v>
      </c>
      <c r="AK575" t="str">
        <f t="shared" si="35"/>
        <v>1TA</v>
      </c>
      <c r="AL575">
        <v>7</v>
      </c>
      <c r="AM575">
        <v>1</v>
      </c>
      <c r="AN575" t="s">
        <v>55</v>
      </c>
      <c r="AO575" t="s">
        <v>61</v>
      </c>
      <c r="AP575" t="s">
        <v>58</v>
      </c>
      <c r="AQ575">
        <v>2</v>
      </c>
      <c r="AR575">
        <v>442</v>
      </c>
      <c r="AS575" t="s">
        <v>55</v>
      </c>
      <c r="AT575" t="s">
        <v>60</v>
      </c>
      <c r="AU575">
        <v>0</v>
      </c>
      <c r="AV575">
        <v>124</v>
      </c>
      <c r="AW575">
        <v>216</v>
      </c>
      <c r="AX575">
        <v>0</v>
      </c>
      <c r="AY575">
        <v>0</v>
      </c>
      <c r="AZ575" t="s">
        <v>41</v>
      </c>
      <c r="BA575">
        <v>6</v>
      </c>
      <c r="BB575">
        <v>2010</v>
      </c>
      <c r="BC575" t="s">
        <v>63</v>
      </c>
      <c r="BD575" t="s">
        <v>64</v>
      </c>
      <c r="BE575">
        <v>155000</v>
      </c>
    </row>
    <row r="576" spans="1:57" x14ac:dyDescent="0.3">
      <c r="A576">
        <v>819</v>
      </c>
      <c r="B576">
        <v>80</v>
      </c>
      <c r="C576" t="s">
        <v>221</v>
      </c>
      <c r="D576">
        <v>80</v>
      </c>
      <c r="E576">
        <v>8816</v>
      </c>
      <c r="F576" t="s">
        <v>40</v>
      </c>
      <c r="G576" t="s">
        <v>42</v>
      </c>
      <c r="H576" t="s">
        <v>43</v>
      </c>
      <c r="I576" t="s">
        <v>44</v>
      </c>
      <c r="J576" t="s">
        <v>45</v>
      </c>
      <c r="K576" t="s">
        <v>143</v>
      </c>
      <c r="L576" t="str">
        <f>VLOOKUP($K576,[1]Zipcodes_neighbourhood!$A$2:$C$27,2,FALSE)</f>
        <v>Clear creek</v>
      </c>
      <c r="M576" t="str">
        <f>VLOOKUP($K576,[1]Zipcodes_neighbourhood!$A$2:$C$27,3,FALSE)</f>
        <v>52248(641)</v>
      </c>
      <c r="N576" t="s">
        <v>47</v>
      </c>
      <c r="O576" t="s">
        <v>48</v>
      </c>
      <c r="P576" t="s">
        <v>135</v>
      </c>
      <c r="Q576">
        <v>6</v>
      </c>
      <c r="R576">
        <v>1971</v>
      </c>
      <c r="S576">
        <v>1971</v>
      </c>
      <c r="T576" t="s">
        <v>50</v>
      </c>
      <c r="U576" t="s">
        <v>51</v>
      </c>
      <c r="V576" t="s">
        <v>91</v>
      </c>
      <c r="W576" t="s">
        <v>55</v>
      </c>
      <c r="X576" t="s">
        <v>70</v>
      </c>
      <c r="Y576" t="s">
        <v>55</v>
      </c>
      <c r="Z576" t="s">
        <v>81</v>
      </c>
      <c r="AA576">
        <v>1010</v>
      </c>
      <c r="AB576" t="str">
        <f t="shared" si="32"/>
        <v>1001-2000</v>
      </c>
      <c r="AC576" t="s">
        <v>54</v>
      </c>
      <c r="AD576" t="s">
        <v>60</v>
      </c>
      <c r="AE576">
        <v>1052</v>
      </c>
      <c r="AF576">
        <f t="shared" si="33"/>
        <v>0.3</v>
      </c>
      <c r="AG576">
        <f t="shared" si="34"/>
        <v>1</v>
      </c>
      <c r="AH576">
        <v>3</v>
      </c>
      <c r="AI576">
        <v>1</v>
      </c>
      <c r="AJ576" t="s">
        <v>55</v>
      </c>
      <c r="AK576" t="str">
        <f t="shared" si="35"/>
        <v>1TA</v>
      </c>
      <c r="AL576">
        <v>6</v>
      </c>
      <c r="AM576">
        <v>0</v>
      </c>
      <c r="AN576" t="s">
        <v>41</v>
      </c>
      <c r="AO576" t="s">
        <v>61</v>
      </c>
      <c r="AP576" t="s">
        <v>58</v>
      </c>
      <c r="AQ576">
        <v>2</v>
      </c>
      <c r="AR576">
        <v>440</v>
      </c>
      <c r="AS576" t="s">
        <v>55</v>
      </c>
      <c r="AT576" t="s">
        <v>60</v>
      </c>
      <c r="AU576">
        <v>0</v>
      </c>
      <c r="AV576">
        <v>0</v>
      </c>
      <c r="AW576">
        <v>0</v>
      </c>
      <c r="AX576">
        <v>0</v>
      </c>
      <c r="AY576">
        <v>0</v>
      </c>
      <c r="AZ576" t="s">
        <v>85</v>
      </c>
      <c r="BA576">
        <v>6</v>
      </c>
      <c r="BB576">
        <v>2010</v>
      </c>
      <c r="BC576" t="s">
        <v>63</v>
      </c>
      <c r="BD576" t="s">
        <v>64</v>
      </c>
      <c r="BE576">
        <v>155000</v>
      </c>
    </row>
    <row r="577" spans="1:57" x14ac:dyDescent="0.3">
      <c r="A577">
        <v>963</v>
      </c>
      <c r="B577">
        <v>160</v>
      </c>
      <c r="C577" t="s">
        <v>221</v>
      </c>
      <c r="D577">
        <v>24</v>
      </c>
      <c r="E577">
        <v>2308</v>
      </c>
      <c r="F577" t="s">
        <v>40</v>
      </c>
      <c r="G577" t="s">
        <v>42</v>
      </c>
      <c r="H577" t="s">
        <v>43</v>
      </c>
      <c r="I577" t="s">
        <v>44</v>
      </c>
      <c r="J577" t="s">
        <v>73</v>
      </c>
      <c r="K577" t="s">
        <v>151</v>
      </c>
      <c r="L577" t="str">
        <f>VLOOKUP($K577,[1]Zipcodes_neighbourhood!$A$2:$C$27,2,FALSE)</f>
        <v>Northpark Villa</v>
      </c>
      <c r="M577">
        <f>VLOOKUP($K577,[1]Zipcodes_neighbourhood!$A$2:$C$27,3,FALSE)</f>
        <v>50131</v>
      </c>
      <c r="N577" t="s">
        <v>47</v>
      </c>
      <c r="O577" t="s">
        <v>122</v>
      </c>
      <c r="P577" t="s">
        <v>49</v>
      </c>
      <c r="Q577">
        <v>6</v>
      </c>
      <c r="R577">
        <v>1976</v>
      </c>
      <c r="S577">
        <v>1976</v>
      </c>
      <c r="T577" t="s">
        <v>50</v>
      </c>
      <c r="U577" t="s">
        <v>51</v>
      </c>
      <c r="V577" t="s">
        <v>158</v>
      </c>
      <c r="W577" t="s">
        <v>55</v>
      </c>
      <c r="X577" t="s">
        <v>70</v>
      </c>
      <c r="Y577" t="s">
        <v>54</v>
      </c>
      <c r="Z577" t="s">
        <v>57</v>
      </c>
      <c r="AA577">
        <v>804</v>
      </c>
      <c r="AB577" t="str">
        <f t="shared" si="32"/>
        <v>0-1000</v>
      </c>
      <c r="AC577" t="s">
        <v>55</v>
      </c>
      <c r="AD577" t="s">
        <v>60</v>
      </c>
      <c r="AE577">
        <v>1548</v>
      </c>
      <c r="AF577">
        <f t="shared" si="33"/>
        <v>0</v>
      </c>
      <c r="AG577">
        <f t="shared" si="34"/>
        <v>1</v>
      </c>
      <c r="AH577">
        <v>3</v>
      </c>
      <c r="AI577">
        <v>1</v>
      </c>
      <c r="AJ577" t="s">
        <v>54</v>
      </c>
      <c r="AK577" t="str">
        <f t="shared" si="35"/>
        <v>1Gd</v>
      </c>
      <c r="AL577">
        <v>7</v>
      </c>
      <c r="AM577">
        <v>1</v>
      </c>
      <c r="AN577" t="s">
        <v>55</v>
      </c>
      <c r="AO577" t="s">
        <v>78</v>
      </c>
      <c r="AP577" t="s">
        <v>58</v>
      </c>
      <c r="AQ577">
        <v>2</v>
      </c>
      <c r="AR577">
        <v>440</v>
      </c>
      <c r="AS577" t="s">
        <v>55</v>
      </c>
      <c r="AT577" t="s">
        <v>60</v>
      </c>
      <c r="AU577">
        <v>48</v>
      </c>
      <c r="AV577">
        <v>0</v>
      </c>
      <c r="AW577">
        <v>0</v>
      </c>
      <c r="AX577">
        <v>0</v>
      </c>
      <c r="AY577">
        <v>0</v>
      </c>
      <c r="AZ577" t="s">
        <v>41</v>
      </c>
      <c r="BA577">
        <v>7</v>
      </c>
      <c r="BB577">
        <v>2007</v>
      </c>
      <c r="BC577" t="s">
        <v>63</v>
      </c>
      <c r="BD577" t="s">
        <v>64</v>
      </c>
      <c r="BE577">
        <v>155000</v>
      </c>
    </row>
    <row r="578" spans="1:57" x14ac:dyDescent="0.3">
      <c r="A578">
        <v>1041</v>
      </c>
      <c r="B578">
        <v>20</v>
      </c>
      <c r="C578" t="s">
        <v>221</v>
      </c>
      <c r="D578">
        <v>88</v>
      </c>
      <c r="E578">
        <v>13125</v>
      </c>
      <c r="F578" t="s">
        <v>40</v>
      </c>
      <c r="G578" t="s">
        <v>42</v>
      </c>
      <c r="H578" t="s">
        <v>43</v>
      </c>
      <c r="I578" t="s">
        <v>44</v>
      </c>
      <c r="J578" t="s">
        <v>73</v>
      </c>
      <c r="K578" t="s">
        <v>98</v>
      </c>
      <c r="L578" t="str">
        <f>VLOOKUP($K578,[1]Zipcodes_neighbourhood!$A$2:$C$27,2,FALSE)</f>
        <v>Sawyer</v>
      </c>
      <c r="M578">
        <f>VLOOKUP($K578,[1]Zipcodes_neighbourhood!$A$2:$C$27,3,FALSE)</f>
        <v>52627</v>
      </c>
      <c r="N578" t="s">
        <v>47</v>
      </c>
      <c r="O578" t="s">
        <v>48</v>
      </c>
      <c r="P578" t="s">
        <v>68</v>
      </c>
      <c r="Q578">
        <v>5</v>
      </c>
      <c r="R578">
        <v>1957</v>
      </c>
      <c r="S578">
        <v>2000</v>
      </c>
      <c r="T578" t="s">
        <v>50</v>
      </c>
      <c r="U578" t="s">
        <v>51</v>
      </c>
      <c r="V578" t="s">
        <v>75</v>
      </c>
      <c r="W578" t="s">
        <v>55</v>
      </c>
      <c r="X578" t="s">
        <v>70</v>
      </c>
      <c r="Y578" t="s">
        <v>55</v>
      </c>
      <c r="Z578" t="s">
        <v>57</v>
      </c>
      <c r="AA578">
        <v>1134</v>
      </c>
      <c r="AB578" t="str">
        <f t="shared" ref="AB578:AB641" si="36">IF(AA578&lt;1001,"0-1000",IF(AA578&lt;2001,"1001-2000",IF(AA578&lt;3001,"3001-4000",IF(AA578&lt;4001,"4001-5000",IF(AA578&lt;5001,"4001-5000",IF(AA578&gt;5000,"&gt;5000"))))))</f>
        <v>1001-2000</v>
      </c>
      <c r="AC578" t="s">
        <v>59</v>
      </c>
      <c r="AD578" t="s">
        <v>60</v>
      </c>
      <c r="AE578">
        <v>1803</v>
      </c>
      <c r="AF578">
        <f t="shared" ref="AF578:AF641" si="37">bfb+bhb</f>
        <v>0.3</v>
      </c>
      <c r="AG578">
        <f t="shared" ref="AG578:AG641" si="38">fb+hb</f>
        <v>2</v>
      </c>
      <c r="AH578">
        <v>3</v>
      </c>
      <c r="AI578">
        <v>1</v>
      </c>
      <c r="AJ578" t="s">
        <v>55</v>
      </c>
      <c r="AK578" t="str">
        <f t="shared" ref="AK578:AK641" si="39">CONCATENATE(KitchenAbvGr,KitchenQuality)</f>
        <v>1TA</v>
      </c>
      <c r="AL578">
        <v>8</v>
      </c>
      <c r="AM578">
        <v>1</v>
      </c>
      <c r="AN578" t="s">
        <v>55</v>
      </c>
      <c r="AO578" t="s">
        <v>61</v>
      </c>
      <c r="AP578" t="s">
        <v>62</v>
      </c>
      <c r="AQ578">
        <v>2</v>
      </c>
      <c r="AR578">
        <v>484</v>
      </c>
      <c r="AS578" t="s">
        <v>55</v>
      </c>
      <c r="AT578" t="s">
        <v>60</v>
      </c>
      <c r="AU578">
        <v>0</v>
      </c>
      <c r="AV578">
        <v>0</v>
      </c>
      <c r="AW578">
        <v>0</v>
      </c>
      <c r="AX578">
        <v>0</v>
      </c>
      <c r="AY578">
        <v>0</v>
      </c>
      <c r="AZ578" t="s">
        <v>109</v>
      </c>
      <c r="BA578">
        <v>1</v>
      </c>
      <c r="BB578">
        <v>2006</v>
      </c>
      <c r="BC578" t="s">
        <v>63</v>
      </c>
      <c r="BD578" t="s">
        <v>64</v>
      </c>
      <c r="BE578">
        <v>155000</v>
      </c>
    </row>
    <row r="579" spans="1:57" x14ac:dyDescent="0.3">
      <c r="A579">
        <v>1297</v>
      </c>
      <c r="B579">
        <v>20</v>
      </c>
      <c r="C579" t="s">
        <v>221</v>
      </c>
      <c r="D579">
        <v>80</v>
      </c>
      <c r="E579">
        <v>8700</v>
      </c>
      <c r="F579" t="s">
        <v>40</v>
      </c>
      <c r="G579" t="s">
        <v>42</v>
      </c>
      <c r="H579" t="s">
        <v>43</v>
      </c>
      <c r="I579" t="s">
        <v>44</v>
      </c>
      <c r="J579" t="s">
        <v>45</v>
      </c>
      <c r="K579" t="s">
        <v>107</v>
      </c>
      <c r="L579" t="str">
        <f>VLOOKUP($K579,[1]Zipcodes_neighbourhood!$A$2:$C$27,2,FALSE)</f>
        <v>NorthAmes</v>
      </c>
      <c r="M579">
        <f>VLOOKUP($K579,[1]Zipcodes_neighbourhood!$A$2:$C$27,3,FALSE)</f>
        <v>50010</v>
      </c>
      <c r="N579" t="s">
        <v>47</v>
      </c>
      <c r="O579" t="s">
        <v>48</v>
      </c>
      <c r="P579" t="s">
        <v>68</v>
      </c>
      <c r="Q579">
        <v>5</v>
      </c>
      <c r="R579">
        <v>1963</v>
      </c>
      <c r="S579">
        <v>1963</v>
      </c>
      <c r="T579" t="s">
        <v>99</v>
      </c>
      <c r="U579" t="s">
        <v>51</v>
      </c>
      <c r="V579" t="s">
        <v>69</v>
      </c>
      <c r="W579" t="s">
        <v>55</v>
      </c>
      <c r="X579" t="s">
        <v>70</v>
      </c>
      <c r="Y579" t="s">
        <v>55</v>
      </c>
      <c r="Z579" t="s">
        <v>72</v>
      </c>
      <c r="AA579">
        <v>1120</v>
      </c>
      <c r="AB579" t="str">
        <f t="shared" si="36"/>
        <v>1001-2000</v>
      </c>
      <c r="AC579" t="s">
        <v>54</v>
      </c>
      <c r="AD579" t="s">
        <v>60</v>
      </c>
      <c r="AE579">
        <v>1128</v>
      </c>
      <c r="AF579">
        <f t="shared" si="37"/>
        <v>1</v>
      </c>
      <c r="AG579">
        <f t="shared" si="38"/>
        <v>1</v>
      </c>
      <c r="AH579">
        <v>3</v>
      </c>
      <c r="AI579">
        <v>1</v>
      </c>
      <c r="AJ579" t="s">
        <v>55</v>
      </c>
      <c r="AK579" t="str">
        <f t="shared" si="39"/>
        <v>1TA</v>
      </c>
      <c r="AL579">
        <v>6</v>
      </c>
      <c r="AM579">
        <v>0</v>
      </c>
      <c r="AN579" t="s">
        <v>41</v>
      </c>
      <c r="AO579" t="s">
        <v>61</v>
      </c>
      <c r="AP579" t="s">
        <v>62</v>
      </c>
      <c r="AQ579">
        <v>2</v>
      </c>
      <c r="AR579">
        <v>525</v>
      </c>
      <c r="AS579" t="s">
        <v>55</v>
      </c>
      <c r="AT579" t="s">
        <v>60</v>
      </c>
      <c r="AU579">
        <v>192</v>
      </c>
      <c r="AV579">
        <v>20</v>
      </c>
      <c r="AW579">
        <v>123</v>
      </c>
      <c r="AX579">
        <v>0</v>
      </c>
      <c r="AY579">
        <v>0</v>
      </c>
      <c r="AZ579" t="s">
        <v>85</v>
      </c>
      <c r="BA579">
        <v>12</v>
      </c>
      <c r="BB579">
        <v>2008</v>
      </c>
      <c r="BC579" t="s">
        <v>63</v>
      </c>
      <c r="BD579" t="s">
        <v>64</v>
      </c>
      <c r="BE579">
        <v>155000</v>
      </c>
    </row>
    <row r="580" spans="1:57" x14ac:dyDescent="0.3">
      <c r="A580">
        <v>1247</v>
      </c>
      <c r="B580">
        <v>60</v>
      </c>
      <c r="C580" t="s">
        <v>224</v>
      </c>
      <c r="D580">
        <v>65</v>
      </c>
      <c r="E580">
        <v>8125</v>
      </c>
      <c r="F580" t="s">
        <v>40</v>
      </c>
      <c r="G580" t="s">
        <v>42</v>
      </c>
      <c r="H580" t="s">
        <v>43</v>
      </c>
      <c r="I580" t="s">
        <v>44</v>
      </c>
      <c r="J580" t="s">
        <v>45</v>
      </c>
      <c r="K580" t="s">
        <v>87</v>
      </c>
      <c r="L580" t="str">
        <f>VLOOKUP($K580,[1]Zipcodes_neighbourhood!$A$2:$C$27,2,FALSE)</f>
        <v>Somerset</v>
      </c>
      <c r="M580">
        <f>VLOOKUP($K580,[1]Zipcodes_neighbourhood!$A$2:$C$27,3,FALSE)</f>
        <v>50010</v>
      </c>
      <c r="N580" t="s">
        <v>47</v>
      </c>
      <c r="O580" t="s">
        <v>48</v>
      </c>
      <c r="P580" t="s">
        <v>49</v>
      </c>
      <c r="Q580">
        <v>7</v>
      </c>
      <c r="R580">
        <v>2005</v>
      </c>
      <c r="S580">
        <v>2006</v>
      </c>
      <c r="T580" t="s">
        <v>50</v>
      </c>
      <c r="U580" t="s">
        <v>51</v>
      </c>
      <c r="V580" t="s">
        <v>52</v>
      </c>
      <c r="W580" t="s">
        <v>54</v>
      </c>
      <c r="X580" t="s">
        <v>56</v>
      </c>
      <c r="Y580" t="s">
        <v>54</v>
      </c>
      <c r="Z580" t="s">
        <v>57</v>
      </c>
      <c r="AA580">
        <v>756</v>
      </c>
      <c r="AB580" t="str">
        <f t="shared" si="36"/>
        <v>0-1000</v>
      </c>
      <c r="AC580" t="s">
        <v>59</v>
      </c>
      <c r="AD580" t="s">
        <v>60</v>
      </c>
      <c r="AE580">
        <v>1553</v>
      </c>
      <c r="AF580">
        <f t="shared" si="37"/>
        <v>0</v>
      </c>
      <c r="AG580">
        <f t="shared" si="38"/>
        <v>2</v>
      </c>
      <c r="AH580">
        <v>3</v>
      </c>
      <c r="AI580">
        <v>1</v>
      </c>
      <c r="AJ580" t="s">
        <v>54</v>
      </c>
      <c r="AK580" t="str">
        <f t="shared" si="39"/>
        <v>1Gd</v>
      </c>
      <c r="AL580">
        <v>6</v>
      </c>
      <c r="AM580">
        <v>0</v>
      </c>
      <c r="AN580" t="s">
        <v>41</v>
      </c>
      <c r="AO580" t="s">
        <v>61</v>
      </c>
      <c r="AP580" t="s">
        <v>62</v>
      </c>
      <c r="AQ580">
        <v>2</v>
      </c>
      <c r="AR580">
        <v>615</v>
      </c>
      <c r="AS580" t="s">
        <v>55</v>
      </c>
      <c r="AT580" t="s">
        <v>60</v>
      </c>
      <c r="AU580">
        <v>0</v>
      </c>
      <c r="AV580">
        <v>45</v>
      </c>
      <c r="AW580">
        <v>0</v>
      </c>
      <c r="AX580">
        <v>0</v>
      </c>
      <c r="AY580">
        <v>0</v>
      </c>
      <c r="AZ580" t="s">
        <v>41</v>
      </c>
      <c r="BA580">
        <v>3</v>
      </c>
      <c r="BB580">
        <v>2006</v>
      </c>
      <c r="BC580" t="s">
        <v>103</v>
      </c>
      <c r="BD580" t="s">
        <v>104</v>
      </c>
      <c r="BE580">
        <v>186500</v>
      </c>
    </row>
    <row r="581" spans="1:57" x14ac:dyDescent="0.3">
      <c r="A581">
        <v>580</v>
      </c>
      <c r="B581">
        <v>50</v>
      </c>
      <c r="C581" t="s">
        <v>222</v>
      </c>
      <c r="D581">
        <v>81</v>
      </c>
      <c r="E581">
        <v>12150</v>
      </c>
      <c r="F581" t="s">
        <v>40</v>
      </c>
      <c r="G581" t="s">
        <v>42</v>
      </c>
      <c r="H581" t="s">
        <v>43</v>
      </c>
      <c r="I581" t="s">
        <v>44</v>
      </c>
      <c r="J581" t="s">
        <v>45</v>
      </c>
      <c r="K581" t="s">
        <v>92</v>
      </c>
      <c r="L581" t="str">
        <f>VLOOKUP($K581,[1]Zipcodes_neighbourhood!$A$2:$C$27,2,FALSE)</f>
        <v>Old Town</v>
      </c>
      <c r="M581">
        <f>VLOOKUP($K581,[1]Zipcodes_neighbourhood!$A$2:$C$27,3,FALSE)</f>
        <v>51351</v>
      </c>
      <c r="N581" t="s">
        <v>47</v>
      </c>
      <c r="O581" t="s">
        <v>48</v>
      </c>
      <c r="P581" t="s">
        <v>83</v>
      </c>
      <c r="Q581">
        <v>5</v>
      </c>
      <c r="R581">
        <v>1954</v>
      </c>
      <c r="S581">
        <v>1954</v>
      </c>
      <c r="T581" t="s">
        <v>50</v>
      </c>
      <c r="U581" t="s">
        <v>51</v>
      </c>
      <c r="V581" t="s">
        <v>69</v>
      </c>
      <c r="W581" t="s">
        <v>55</v>
      </c>
      <c r="X581" t="s">
        <v>77</v>
      </c>
      <c r="Y581" t="s">
        <v>55</v>
      </c>
      <c r="Z581" t="s">
        <v>57</v>
      </c>
      <c r="AA581">
        <v>1050</v>
      </c>
      <c r="AB581" t="str">
        <f t="shared" si="36"/>
        <v>1001-2000</v>
      </c>
      <c r="AC581" t="s">
        <v>59</v>
      </c>
      <c r="AD581" t="s">
        <v>120</v>
      </c>
      <c r="AE581">
        <v>1795</v>
      </c>
      <c r="AF581">
        <f t="shared" si="37"/>
        <v>0</v>
      </c>
      <c r="AG581">
        <f t="shared" si="38"/>
        <v>2</v>
      </c>
      <c r="AH581">
        <v>4</v>
      </c>
      <c r="AI581">
        <v>1</v>
      </c>
      <c r="AJ581" t="s">
        <v>55</v>
      </c>
      <c r="AK581" t="str">
        <f t="shared" si="39"/>
        <v>1TA</v>
      </c>
      <c r="AL581">
        <v>7</v>
      </c>
      <c r="AM581">
        <v>0</v>
      </c>
      <c r="AN581" t="s">
        <v>41</v>
      </c>
      <c r="AO581" t="s">
        <v>61</v>
      </c>
      <c r="AP581" t="s">
        <v>58</v>
      </c>
      <c r="AQ581">
        <v>1</v>
      </c>
      <c r="AR581">
        <v>352</v>
      </c>
      <c r="AS581" t="s">
        <v>94</v>
      </c>
      <c r="AT581" t="s">
        <v>60</v>
      </c>
      <c r="AU581">
        <v>0</v>
      </c>
      <c r="AV581">
        <v>0</v>
      </c>
      <c r="AW581">
        <v>0</v>
      </c>
      <c r="AX581">
        <v>0</v>
      </c>
      <c r="AY581">
        <v>0</v>
      </c>
      <c r="AZ581" t="s">
        <v>41</v>
      </c>
      <c r="BA581">
        <v>11</v>
      </c>
      <c r="BB581">
        <v>2008</v>
      </c>
      <c r="BC581" t="s">
        <v>63</v>
      </c>
      <c r="BD581" t="s">
        <v>64</v>
      </c>
      <c r="BE581">
        <v>131500</v>
      </c>
    </row>
    <row r="582" spans="1:57" x14ac:dyDescent="0.3">
      <c r="A582">
        <v>1342</v>
      </c>
      <c r="B582">
        <v>20</v>
      </c>
      <c r="C582" t="s">
        <v>221</v>
      </c>
      <c r="D582">
        <v>66</v>
      </c>
      <c r="E582">
        <v>13695</v>
      </c>
      <c r="F582" t="s">
        <v>40</v>
      </c>
      <c r="G582" t="s">
        <v>42</v>
      </c>
      <c r="H582" t="s">
        <v>43</v>
      </c>
      <c r="I582" t="s">
        <v>44</v>
      </c>
      <c r="J582" t="s">
        <v>45</v>
      </c>
      <c r="K582" t="s">
        <v>114</v>
      </c>
      <c r="L582" t="str">
        <f>VLOOKUP($K582,[1]Zipcodes_neighbourhood!$A$2:$C$27,2,FALSE)</f>
        <v>Sawyer West</v>
      </c>
      <c r="M582">
        <f>VLOOKUP($K582,[1]Zipcodes_neighbourhood!$A$2:$C$27,3,FALSE)</f>
        <v>50014</v>
      </c>
      <c r="N582" t="s">
        <v>115</v>
      </c>
      <c r="O582" t="s">
        <v>48</v>
      </c>
      <c r="P582" t="s">
        <v>68</v>
      </c>
      <c r="Q582">
        <v>6</v>
      </c>
      <c r="R582">
        <v>2003</v>
      </c>
      <c r="S582">
        <v>2004</v>
      </c>
      <c r="T582" t="s">
        <v>50</v>
      </c>
      <c r="U582" t="s">
        <v>51</v>
      </c>
      <c r="V582" t="s">
        <v>52</v>
      </c>
      <c r="W582" t="s">
        <v>55</v>
      </c>
      <c r="X582" t="s">
        <v>56</v>
      </c>
      <c r="Y582" t="s">
        <v>54</v>
      </c>
      <c r="Z582" t="s">
        <v>57</v>
      </c>
      <c r="AA582">
        <v>1114</v>
      </c>
      <c r="AB582" t="str">
        <f t="shared" si="36"/>
        <v>1001-2000</v>
      </c>
      <c r="AC582" t="s">
        <v>59</v>
      </c>
      <c r="AD582" t="s">
        <v>60</v>
      </c>
      <c r="AE582">
        <v>1114</v>
      </c>
      <c r="AF582">
        <f t="shared" si="37"/>
        <v>0.3</v>
      </c>
      <c r="AG582">
        <f t="shared" si="38"/>
        <v>1</v>
      </c>
      <c r="AH582">
        <v>3</v>
      </c>
      <c r="AI582">
        <v>1</v>
      </c>
      <c r="AJ582" t="s">
        <v>54</v>
      </c>
      <c r="AK582" t="str">
        <f t="shared" si="39"/>
        <v>1Gd</v>
      </c>
      <c r="AL582">
        <v>6</v>
      </c>
      <c r="AM582">
        <v>0</v>
      </c>
      <c r="AN582" t="s">
        <v>41</v>
      </c>
      <c r="AO582" t="s">
        <v>78</v>
      </c>
      <c r="AP582" t="s">
        <v>58</v>
      </c>
      <c r="AQ582">
        <v>2</v>
      </c>
      <c r="AR582">
        <v>576</v>
      </c>
      <c r="AS582" t="s">
        <v>55</v>
      </c>
      <c r="AT582" t="s">
        <v>60</v>
      </c>
      <c r="AU582">
        <v>0</v>
      </c>
      <c r="AV582">
        <v>78</v>
      </c>
      <c r="AW582">
        <v>0</v>
      </c>
      <c r="AX582">
        <v>0</v>
      </c>
      <c r="AY582">
        <v>0</v>
      </c>
      <c r="AZ582" t="s">
        <v>41</v>
      </c>
      <c r="BA582">
        <v>7</v>
      </c>
      <c r="BB582">
        <v>2008</v>
      </c>
      <c r="BC582" t="s">
        <v>63</v>
      </c>
      <c r="BD582" t="s">
        <v>64</v>
      </c>
      <c r="BE582">
        <v>155000</v>
      </c>
    </row>
    <row r="583" spans="1:57" x14ac:dyDescent="0.3">
      <c r="A583">
        <v>1345</v>
      </c>
      <c r="B583">
        <v>60</v>
      </c>
      <c r="C583" t="s">
        <v>221</v>
      </c>
      <c r="D583">
        <v>85</v>
      </c>
      <c r="E583">
        <v>11103</v>
      </c>
      <c r="F583" t="s">
        <v>40</v>
      </c>
      <c r="G583" t="s">
        <v>71</v>
      </c>
      <c r="H583" t="s">
        <v>43</v>
      </c>
      <c r="I583" t="s">
        <v>44</v>
      </c>
      <c r="J583" t="s">
        <v>73</v>
      </c>
      <c r="K583" t="s">
        <v>46</v>
      </c>
      <c r="L583" t="str">
        <f>VLOOKUP($K583,[1]Zipcodes_neighbourhood!$A$2:$C$27,2,FALSE)</f>
        <v>College creek</v>
      </c>
      <c r="M583">
        <f>VLOOKUP($K583,[1]Zipcodes_neighbourhood!$A$2:$C$27,3,FALSE)</f>
        <v>50014</v>
      </c>
      <c r="N583" t="s">
        <v>47</v>
      </c>
      <c r="O583" t="s">
        <v>48</v>
      </c>
      <c r="P583" t="s">
        <v>49</v>
      </c>
      <c r="Q583">
        <v>7</v>
      </c>
      <c r="R583">
        <v>2006</v>
      </c>
      <c r="S583">
        <v>2006</v>
      </c>
      <c r="T583" t="s">
        <v>50</v>
      </c>
      <c r="U583" t="s">
        <v>51</v>
      </c>
      <c r="V583" t="s">
        <v>52</v>
      </c>
      <c r="W583" t="s">
        <v>54</v>
      </c>
      <c r="X583" t="s">
        <v>56</v>
      </c>
      <c r="Y583" t="s">
        <v>54</v>
      </c>
      <c r="Z583" t="s">
        <v>57</v>
      </c>
      <c r="AA583">
        <v>728</v>
      </c>
      <c r="AB583" t="str">
        <f t="shared" si="36"/>
        <v>0-1000</v>
      </c>
      <c r="AC583" t="s">
        <v>59</v>
      </c>
      <c r="AD583" t="s">
        <v>60</v>
      </c>
      <c r="AE583">
        <v>1456</v>
      </c>
      <c r="AF583">
        <f t="shared" si="37"/>
        <v>0</v>
      </c>
      <c r="AG583">
        <f t="shared" si="38"/>
        <v>2.2999999999999998</v>
      </c>
      <c r="AH583">
        <v>3</v>
      </c>
      <c r="AI583">
        <v>1</v>
      </c>
      <c r="AJ583" t="s">
        <v>54</v>
      </c>
      <c r="AK583" t="str">
        <f t="shared" si="39"/>
        <v>1Gd</v>
      </c>
      <c r="AL583">
        <v>8</v>
      </c>
      <c r="AM583">
        <v>1</v>
      </c>
      <c r="AN583" t="s">
        <v>55</v>
      </c>
      <c r="AO583" t="s">
        <v>61</v>
      </c>
      <c r="AP583" t="s">
        <v>102</v>
      </c>
      <c r="AQ583">
        <v>2</v>
      </c>
      <c r="AR583">
        <v>440</v>
      </c>
      <c r="AS583" t="s">
        <v>55</v>
      </c>
      <c r="AT583" t="s">
        <v>60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41</v>
      </c>
      <c r="BA583">
        <v>7</v>
      </c>
      <c r="BB583">
        <v>2007</v>
      </c>
      <c r="BC583" t="s">
        <v>103</v>
      </c>
      <c r="BD583" t="s">
        <v>104</v>
      </c>
      <c r="BE583">
        <v>155835</v>
      </c>
    </row>
    <row r="584" spans="1:57" x14ac:dyDescent="0.3">
      <c r="A584">
        <v>214</v>
      </c>
      <c r="B584">
        <v>20</v>
      </c>
      <c r="C584" t="s">
        <v>221</v>
      </c>
      <c r="D584">
        <v>43</v>
      </c>
      <c r="E584">
        <v>13568</v>
      </c>
      <c r="F584" t="s">
        <v>40</v>
      </c>
      <c r="G584" t="s">
        <v>105</v>
      </c>
      <c r="H584" t="s">
        <v>43</v>
      </c>
      <c r="I584" t="s">
        <v>44</v>
      </c>
      <c r="J584" t="s">
        <v>110</v>
      </c>
      <c r="K584" t="s">
        <v>46</v>
      </c>
      <c r="L584" t="str">
        <f>VLOOKUP($K584,[1]Zipcodes_neighbourhood!$A$2:$C$27,2,FALSE)</f>
        <v>College creek</v>
      </c>
      <c r="M584">
        <f>VLOOKUP($K584,[1]Zipcodes_neighbourhood!$A$2:$C$27,3,FALSE)</f>
        <v>50014</v>
      </c>
      <c r="N584" t="s">
        <v>47</v>
      </c>
      <c r="O584" t="s">
        <v>48</v>
      </c>
      <c r="P584" t="s">
        <v>68</v>
      </c>
      <c r="Q584">
        <v>5</v>
      </c>
      <c r="R584">
        <v>1995</v>
      </c>
      <c r="S584">
        <v>1995</v>
      </c>
      <c r="T584" t="s">
        <v>50</v>
      </c>
      <c r="U584" t="s">
        <v>51</v>
      </c>
      <c r="V584" t="s">
        <v>52</v>
      </c>
      <c r="W584" t="s">
        <v>55</v>
      </c>
      <c r="X584" t="s">
        <v>56</v>
      </c>
      <c r="Y584" t="s">
        <v>54</v>
      </c>
      <c r="Z584" t="s">
        <v>57</v>
      </c>
      <c r="AA584">
        <v>990</v>
      </c>
      <c r="AB584" t="str">
        <f t="shared" si="36"/>
        <v>0-1000</v>
      </c>
      <c r="AC584" t="s">
        <v>59</v>
      </c>
      <c r="AD584" t="s">
        <v>60</v>
      </c>
      <c r="AE584">
        <v>990</v>
      </c>
      <c r="AF584">
        <f t="shared" si="37"/>
        <v>1</v>
      </c>
      <c r="AG584">
        <f t="shared" si="38"/>
        <v>1</v>
      </c>
      <c r="AH584">
        <v>3</v>
      </c>
      <c r="AI584">
        <v>1</v>
      </c>
      <c r="AJ584" t="s">
        <v>55</v>
      </c>
      <c r="AK584" t="str">
        <f t="shared" si="39"/>
        <v>1TA</v>
      </c>
      <c r="AL584">
        <v>5</v>
      </c>
      <c r="AM584">
        <v>0</v>
      </c>
      <c r="AN584" t="s">
        <v>41</v>
      </c>
      <c r="AO584" t="s">
        <v>61</v>
      </c>
      <c r="AP584" t="s">
        <v>58</v>
      </c>
      <c r="AQ584">
        <v>2</v>
      </c>
      <c r="AR584">
        <v>576</v>
      </c>
      <c r="AS584" t="s">
        <v>55</v>
      </c>
      <c r="AT584" t="s">
        <v>60</v>
      </c>
      <c r="AU584">
        <v>224</v>
      </c>
      <c r="AV584">
        <v>0</v>
      </c>
      <c r="AW584">
        <v>0</v>
      </c>
      <c r="AX584">
        <v>0</v>
      </c>
      <c r="AY584">
        <v>0</v>
      </c>
      <c r="AZ584" t="s">
        <v>41</v>
      </c>
      <c r="BA584">
        <v>7</v>
      </c>
      <c r="BB584">
        <v>2006</v>
      </c>
      <c r="BC584" t="s">
        <v>63</v>
      </c>
      <c r="BD584" t="s">
        <v>64</v>
      </c>
      <c r="BE584">
        <v>156000</v>
      </c>
    </row>
    <row r="585" spans="1:57" x14ac:dyDescent="0.3">
      <c r="A585">
        <v>584</v>
      </c>
      <c r="B585">
        <v>75</v>
      </c>
      <c r="C585" t="s">
        <v>222</v>
      </c>
      <c r="D585">
        <v>75</v>
      </c>
      <c r="E585">
        <v>13500</v>
      </c>
      <c r="F585" t="s">
        <v>40</v>
      </c>
      <c r="G585" t="s">
        <v>42</v>
      </c>
      <c r="H585" t="s">
        <v>43</v>
      </c>
      <c r="I585" t="s">
        <v>44</v>
      </c>
      <c r="J585" t="s">
        <v>45</v>
      </c>
      <c r="K585" t="s">
        <v>92</v>
      </c>
      <c r="L585" t="str">
        <f>VLOOKUP($K585,[1]Zipcodes_neighbourhood!$A$2:$C$27,2,FALSE)</f>
        <v>Old Town</v>
      </c>
      <c r="M585">
        <f>VLOOKUP($K585,[1]Zipcodes_neighbourhood!$A$2:$C$27,3,FALSE)</f>
        <v>51351</v>
      </c>
      <c r="N585" t="s">
        <v>93</v>
      </c>
      <c r="O585" t="s">
        <v>48</v>
      </c>
      <c r="P585" t="s">
        <v>139</v>
      </c>
      <c r="Q585">
        <v>10</v>
      </c>
      <c r="R585">
        <v>1893</v>
      </c>
      <c r="S585">
        <v>2000</v>
      </c>
      <c r="T585" t="s">
        <v>50</v>
      </c>
      <c r="U585" t="s">
        <v>51</v>
      </c>
      <c r="V585" t="s">
        <v>75</v>
      </c>
      <c r="W585" t="s">
        <v>59</v>
      </c>
      <c r="X585" t="s">
        <v>77</v>
      </c>
      <c r="Y585" t="s">
        <v>55</v>
      </c>
      <c r="Z585" t="s">
        <v>57</v>
      </c>
      <c r="AA585">
        <v>1237</v>
      </c>
      <c r="AB585" t="str">
        <f t="shared" si="36"/>
        <v>1001-2000</v>
      </c>
      <c r="AC585" t="s">
        <v>54</v>
      </c>
      <c r="AD585" t="s">
        <v>60</v>
      </c>
      <c r="AE585">
        <v>2775</v>
      </c>
      <c r="AF585">
        <f t="shared" si="37"/>
        <v>0</v>
      </c>
      <c r="AG585">
        <f t="shared" si="38"/>
        <v>3.3</v>
      </c>
      <c r="AH585">
        <v>3</v>
      </c>
      <c r="AI585">
        <v>1</v>
      </c>
      <c r="AJ585" t="s">
        <v>54</v>
      </c>
      <c r="AK585" t="str">
        <f t="shared" si="39"/>
        <v>1Gd</v>
      </c>
      <c r="AL585">
        <v>9</v>
      </c>
      <c r="AM585">
        <v>1</v>
      </c>
      <c r="AN585" t="s">
        <v>54</v>
      </c>
      <c r="AO585" t="s">
        <v>78</v>
      </c>
      <c r="AP585" t="s">
        <v>58</v>
      </c>
      <c r="AQ585">
        <v>2</v>
      </c>
      <c r="AR585">
        <v>880</v>
      </c>
      <c r="AS585" t="s">
        <v>54</v>
      </c>
      <c r="AT585" t="s">
        <v>60</v>
      </c>
      <c r="AU585">
        <v>105</v>
      </c>
      <c r="AV585">
        <v>502</v>
      </c>
      <c r="AW585">
        <v>0</v>
      </c>
      <c r="AX585">
        <v>0</v>
      </c>
      <c r="AY585">
        <v>0</v>
      </c>
      <c r="AZ585" t="s">
        <v>41</v>
      </c>
      <c r="BA585">
        <v>7</v>
      </c>
      <c r="BB585">
        <v>2008</v>
      </c>
      <c r="BC585" t="s">
        <v>63</v>
      </c>
      <c r="BD585" t="s">
        <v>64</v>
      </c>
      <c r="BE585">
        <v>325000</v>
      </c>
    </row>
    <row r="586" spans="1:57" x14ac:dyDescent="0.3">
      <c r="A586">
        <v>585</v>
      </c>
      <c r="B586">
        <v>50</v>
      </c>
      <c r="C586" t="s">
        <v>222</v>
      </c>
      <c r="D586">
        <v>51</v>
      </c>
      <c r="E586">
        <v>6120</v>
      </c>
      <c r="F586" t="s">
        <v>40</v>
      </c>
      <c r="G586" t="s">
        <v>42</v>
      </c>
      <c r="H586" t="s">
        <v>43</v>
      </c>
      <c r="I586" t="s">
        <v>44</v>
      </c>
      <c r="J586" t="s">
        <v>45</v>
      </c>
      <c r="K586" t="s">
        <v>95</v>
      </c>
      <c r="L586" t="str">
        <f>VLOOKUP($K586,[1]Zipcodes_neighbourhood!$A$2:$C$27,2,FALSE)</f>
        <v>Brookside</v>
      </c>
      <c r="M586">
        <f>VLOOKUP($K586,[1]Zipcodes_neighbourhood!$A$2:$C$27,3,FALSE)</f>
        <v>50613</v>
      </c>
      <c r="N586" t="s">
        <v>47</v>
      </c>
      <c r="O586" t="s">
        <v>48</v>
      </c>
      <c r="P586" t="s">
        <v>83</v>
      </c>
      <c r="Q586">
        <v>4</v>
      </c>
      <c r="R586">
        <v>1935</v>
      </c>
      <c r="S586">
        <v>1995</v>
      </c>
      <c r="T586" t="s">
        <v>50</v>
      </c>
      <c r="U586" t="s">
        <v>51</v>
      </c>
      <c r="V586" t="s">
        <v>127</v>
      </c>
      <c r="W586" t="s">
        <v>55</v>
      </c>
      <c r="X586" t="s">
        <v>77</v>
      </c>
      <c r="Y586" t="s">
        <v>55</v>
      </c>
      <c r="Z586" t="s">
        <v>57</v>
      </c>
      <c r="AA586">
        <v>884</v>
      </c>
      <c r="AB586" t="str">
        <f t="shared" si="36"/>
        <v>0-1000</v>
      </c>
      <c r="AC586" t="s">
        <v>59</v>
      </c>
      <c r="AD586" t="s">
        <v>60</v>
      </c>
      <c r="AE586">
        <v>1573</v>
      </c>
      <c r="AF586">
        <f t="shared" si="37"/>
        <v>0</v>
      </c>
      <c r="AG586">
        <f t="shared" si="38"/>
        <v>1</v>
      </c>
      <c r="AH586">
        <v>3</v>
      </c>
      <c r="AI586">
        <v>1</v>
      </c>
      <c r="AJ586" t="s">
        <v>54</v>
      </c>
      <c r="AK586" t="str">
        <f t="shared" si="39"/>
        <v>1Gd</v>
      </c>
      <c r="AL586">
        <v>6</v>
      </c>
      <c r="AM586">
        <v>0</v>
      </c>
      <c r="AN586" t="s">
        <v>41</v>
      </c>
      <c r="AO586" t="s">
        <v>78</v>
      </c>
      <c r="AP586" t="s">
        <v>58</v>
      </c>
      <c r="AQ586">
        <v>1</v>
      </c>
      <c r="AR586">
        <v>240</v>
      </c>
      <c r="AS586" t="s">
        <v>55</v>
      </c>
      <c r="AT586" t="s">
        <v>60</v>
      </c>
      <c r="AU586">
        <v>0</v>
      </c>
      <c r="AV586">
        <v>0</v>
      </c>
      <c r="AW586">
        <v>54</v>
      </c>
      <c r="AX586">
        <v>120</v>
      </c>
      <c r="AY586">
        <v>0</v>
      </c>
      <c r="AZ586" t="s">
        <v>41</v>
      </c>
      <c r="BA586">
        <v>7</v>
      </c>
      <c r="BB586">
        <v>2009</v>
      </c>
      <c r="BC586" t="s">
        <v>63</v>
      </c>
      <c r="BD586" t="s">
        <v>64</v>
      </c>
      <c r="BE586">
        <v>133000</v>
      </c>
    </row>
    <row r="587" spans="1:57" x14ac:dyDescent="0.3">
      <c r="A587">
        <v>361</v>
      </c>
      <c r="B587">
        <v>85</v>
      </c>
      <c r="C587" t="s">
        <v>221</v>
      </c>
      <c r="D587" t="s">
        <v>41</v>
      </c>
      <c r="E587">
        <v>7540</v>
      </c>
      <c r="F587" t="s">
        <v>40</v>
      </c>
      <c r="G587" t="s">
        <v>71</v>
      </c>
      <c r="H587" t="s">
        <v>43</v>
      </c>
      <c r="I587" t="s">
        <v>44</v>
      </c>
      <c r="J587" t="s">
        <v>110</v>
      </c>
      <c r="K587" t="s">
        <v>82</v>
      </c>
      <c r="L587" t="str">
        <f>VLOOKUP($K587,[1]Zipcodes_neighbourhood!$A$2:$C$27,2,FALSE)</f>
        <v>Mitchell</v>
      </c>
      <c r="M587">
        <f>VLOOKUP($K587,[1]Zipcodes_neighbourhood!$A$2:$C$27,3,FALSE)</f>
        <v>50461</v>
      </c>
      <c r="N587" t="s">
        <v>47</v>
      </c>
      <c r="O587" t="s">
        <v>48</v>
      </c>
      <c r="P587" t="s">
        <v>131</v>
      </c>
      <c r="Q587">
        <v>6</v>
      </c>
      <c r="R587">
        <v>1978</v>
      </c>
      <c r="S587">
        <v>1978</v>
      </c>
      <c r="T587" t="s">
        <v>50</v>
      </c>
      <c r="U587" t="s">
        <v>51</v>
      </c>
      <c r="V587" t="s">
        <v>52</v>
      </c>
      <c r="W587" t="s">
        <v>55</v>
      </c>
      <c r="X587" t="s">
        <v>70</v>
      </c>
      <c r="Y587" t="s">
        <v>54</v>
      </c>
      <c r="Z587" t="s">
        <v>81</v>
      </c>
      <c r="AA587">
        <v>888</v>
      </c>
      <c r="AB587" t="str">
        <f t="shared" si="36"/>
        <v>0-1000</v>
      </c>
      <c r="AC587" t="s">
        <v>59</v>
      </c>
      <c r="AD587" t="s">
        <v>60</v>
      </c>
      <c r="AE587">
        <v>912</v>
      </c>
      <c r="AF587">
        <f t="shared" si="37"/>
        <v>1</v>
      </c>
      <c r="AG587">
        <f t="shared" si="38"/>
        <v>2</v>
      </c>
      <c r="AH587">
        <v>2</v>
      </c>
      <c r="AI587">
        <v>1</v>
      </c>
      <c r="AJ587" t="s">
        <v>55</v>
      </c>
      <c r="AK587" t="str">
        <f t="shared" si="39"/>
        <v>1TA</v>
      </c>
      <c r="AL587">
        <v>5</v>
      </c>
      <c r="AM587">
        <v>1</v>
      </c>
      <c r="AN587" t="s">
        <v>55</v>
      </c>
      <c r="AO587" t="s">
        <v>61</v>
      </c>
      <c r="AP587" t="s">
        <v>62</v>
      </c>
      <c r="AQ587">
        <v>2</v>
      </c>
      <c r="AR587">
        <v>470</v>
      </c>
      <c r="AS587" t="s">
        <v>55</v>
      </c>
      <c r="AT587" t="s">
        <v>60</v>
      </c>
      <c r="AU587">
        <v>0</v>
      </c>
      <c r="AV587">
        <v>0</v>
      </c>
      <c r="AW587">
        <v>0</v>
      </c>
      <c r="AX587">
        <v>192</v>
      </c>
      <c r="AY587">
        <v>0</v>
      </c>
      <c r="AZ587" t="s">
        <v>85</v>
      </c>
      <c r="BA587">
        <v>6</v>
      </c>
      <c r="BB587">
        <v>2007</v>
      </c>
      <c r="BC587" t="s">
        <v>63</v>
      </c>
      <c r="BD587" t="s">
        <v>64</v>
      </c>
      <c r="BE587">
        <v>156000</v>
      </c>
    </row>
    <row r="588" spans="1:57" x14ac:dyDescent="0.3">
      <c r="A588">
        <v>487</v>
      </c>
      <c r="B588">
        <v>20</v>
      </c>
      <c r="C588" t="s">
        <v>221</v>
      </c>
      <c r="D588">
        <v>79</v>
      </c>
      <c r="E588">
        <v>10289</v>
      </c>
      <c r="F588" t="s">
        <v>40</v>
      </c>
      <c r="G588" t="s">
        <v>42</v>
      </c>
      <c r="H588" t="s">
        <v>43</v>
      </c>
      <c r="I588" t="s">
        <v>44</v>
      </c>
      <c r="J588" t="s">
        <v>45</v>
      </c>
      <c r="K588" t="s">
        <v>107</v>
      </c>
      <c r="L588" t="str">
        <f>VLOOKUP($K588,[1]Zipcodes_neighbourhood!$A$2:$C$27,2,FALSE)</f>
        <v>NorthAmes</v>
      </c>
      <c r="M588">
        <f>VLOOKUP($K588,[1]Zipcodes_neighbourhood!$A$2:$C$27,3,FALSE)</f>
        <v>50010</v>
      </c>
      <c r="N588" t="s">
        <v>47</v>
      </c>
      <c r="O588" t="s">
        <v>48</v>
      </c>
      <c r="P588" t="s">
        <v>68</v>
      </c>
      <c r="Q588">
        <v>5</v>
      </c>
      <c r="R588">
        <v>1965</v>
      </c>
      <c r="S588">
        <v>1965</v>
      </c>
      <c r="T588" t="s">
        <v>99</v>
      </c>
      <c r="U588" t="s">
        <v>51</v>
      </c>
      <c r="V588" t="s">
        <v>69</v>
      </c>
      <c r="W588" t="s">
        <v>55</v>
      </c>
      <c r="X588" t="s">
        <v>70</v>
      </c>
      <c r="Y588" t="s">
        <v>55</v>
      </c>
      <c r="Z588" t="s">
        <v>57</v>
      </c>
      <c r="AA588">
        <v>1073</v>
      </c>
      <c r="AB588" t="str">
        <f t="shared" si="36"/>
        <v>1001-2000</v>
      </c>
      <c r="AC588" t="s">
        <v>55</v>
      </c>
      <c r="AD588" t="s">
        <v>60</v>
      </c>
      <c r="AE588">
        <v>1073</v>
      </c>
      <c r="AF588">
        <f t="shared" si="37"/>
        <v>1</v>
      </c>
      <c r="AG588">
        <f t="shared" si="38"/>
        <v>1</v>
      </c>
      <c r="AH588">
        <v>3</v>
      </c>
      <c r="AI588">
        <v>1</v>
      </c>
      <c r="AJ588" t="s">
        <v>55</v>
      </c>
      <c r="AK588" t="str">
        <f t="shared" si="39"/>
        <v>1TA</v>
      </c>
      <c r="AL588">
        <v>6</v>
      </c>
      <c r="AM588">
        <v>0</v>
      </c>
      <c r="AN588" t="s">
        <v>41</v>
      </c>
      <c r="AO588" t="s">
        <v>61</v>
      </c>
      <c r="AP588" t="s">
        <v>62</v>
      </c>
      <c r="AQ588">
        <v>2</v>
      </c>
      <c r="AR588">
        <v>515</v>
      </c>
      <c r="AS588" t="s">
        <v>55</v>
      </c>
      <c r="AT588" t="s">
        <v>60</v>
      </c>
      <c r="AU588">
        <v>0</v>
      </c>
      <c r="AV588">
        <v>0</v>
      </c>
      <c r="AW588">
        <v>0</v>
      </c>
      <c r="AX588">
        <v>0</v>
      </c>
      <c r="AY588">
        <v>0</v>
      </c>
      <c r="AZ588" t="s">
        <v>41</v>
      </c>
      <c r="BA588">
        <v>6</v>
      </c>
      <c r="BB588">
        <v>2007</v>
      </c>
      <c r="BC588" t="s">
        <v>63</v>
      </c>
      <c r="BD588" t="s">
        <v>64</v>
      </c>
      <c r="BE588">
        <v>156000</v>
      </c>
    </row>
    <row r="589" spans="1:57" x14ac:dyDescent="0.3">
      <c r="A589">
        <v>755</v>
      </c>
      <c r="B589">
        <v>20</v>
      </c>
      <c r="C589" t="s">
        <v>221</v>
      </c>
      <c r="D589">
        <v>61</v>
      </c>
      <c r="E589">
        <v>7930</v>
      </c>
      <c r="F589" t="s">
        <v>40</v>
      </c>
      <c r="G589" t="s">
        <v>42</v>
      </c>
      <c r="H589" t="s">
        <v>43</v>
      </c>
      <c r="I589" t="s">
        <v>44</v>
      </c>
      <c r="J589" t="s">
        <v>45</v>
      </c>
      <c r="K589" t="s">
        <v>107</v>
      </c>
      <c r="L589" t="str">
        <f>VLOOKUP($K589,[1]Zipcodes_neighbourhood!$A$2:$C$27,2,FALSE)</f>
        <v>NorthAmes</v>
      </c>
      <c r="M589">
        <f>VLOOKUP($K589,[1]Zipcodes_neighbourhood!$A$2:$C$27,3,FALSE)</f>
        <v>50010</v>
      </c>
      <c r="N589" t="s">
        <v>47</v>
      </c>
      <c r="O589" t="s">
        <v>48</v>
      </c>
      <c r="P589" t="s">
        <v>68</v>
      </c>
      <c r="Q589">
        <v>6</v>
      </c>
      <c r="R589">
        <v>1969</v>
      </c>
      <c r="S589">
        <v>2005</v>
      </c>
      <c r="T589" t="s">
        <v>50</v>
      </c>
      <c r="U589" t="s">
        <v>51</v>
      </c>
      <c r="V589" t="s">
        <v>106</v>
      </c>
      <c r="W589" t="s">
        <v>55</v>
      </c>
      <c r="X589" t="s">
        <v>70</v>
      </c>
      <c r="Y589" t="s">
        <v>55</v>
      </c>
      <c r="Z589" t="s">
        <v>57</v>
      </c>
      <c r="AA589">
        <v>1026</v>
      </c>
      <c r="AB589" t="str">
        <f t="shared" si="36"/>
        <v>1001-2000</v>
      </c>
      <c r="AC589" t="s">
        <v>54</v>
      </c>
      <c r="AD589" t="s">
        <v>60</v>
      </c>
      <c r="AE589">
        <v>1026</v>
      </c>
      <c r="AF589">
        <f t="shared" si="37"/>
        <v>1</v>
      </c>
      <c r="AG589">
        <f t="shared" si="38"/>
        <v>1</v>
      </c>
      <c r="AH589">
        <v>3</v>
      </c>
      <c r="AI589">
        <v>1</v>
      </c>
      <c r="AJ589" t="s">
        <v>54</v>
      </c>
      <c r="AK589" t="str">
        <f t="shared" si="39"/>
        <v>1Gd</v>
      </c>
      <c r="AL589">
        <v>5</v>
      </c>
      <c r="AM589">
        <v>0</v>
      </c>
      <c r="AN589" t="s">
        <v>41</v>
      </c>
      <c r="AO589" t="s">
        <v>78</v>
      </c>
      <c r="AP589" t="s">
        <v>62</v>
      </c>
      <c r="AQ589">
        <v>2</v>
      </c>
      <c r="AR589">
        <v>440</v>
      </c>
      <c r="AS589" t="s">
        <v>55</v>
      </c>
      <c r="AT589" t="s">
        <v>60</v>
      </c>
      <c r="AU589">
        <v>171</v>
      </c>
      <c r="AV589">
        <v>48</v>
      </c>
      <c r="AW589">
        <v>0</v>
      </c>
      <c r="AX589">
        <v>0</v>
      </c>
      <c r="AY589">
        <v>0</v>
      </c>
      <c r="AZ589" t="s">
        <v>41</v>
      </c>
      <c r="BA589">
        <v>7</v>
      </c>
      <c r="BB589">
        <v>2009</v>
      </c>
      <c r="BC589" t="s">
        <v>63</v>
      </c>
      <c r="BD589" t="s">
        <v>64</v>
      </c>
      <c r="BE589">
        <v>156000</v>
      </c>
    </row>
    <row r="590" spans="1:57" x14ac:dyDescent="0.3">
      <c r="A590">
        <v>1321</v>
      </c>
      <c r="B590">
        <v>20</v>
      </c>
      <c r="C590" t="s">
        <v>221</v>
      </c>
      <c r="D590">
        <v>70</v>
      </c>
      <c r="E590">
        <v>8400</v>
      </c>
      <c r="F590" t="s">
        <v>40</v>
      </c>
      <c r="G590" t="s">
        <v>42</v>
      </c>
      <c r="H590" t="s">
        <v>43</v>
      </c>
      <c r="I590" t="s">
        <v>44</v>
      </c>
      <c r="J590" t="s">
        <v>45</v>
      </c>
      <c r="K590" t="s">
        <v>107</v>
      </c>
      <c r="L590" t="str">
        <f>VLOOKUP($K590,[1]Zipcodes_neighbourhood!$A$2:$C$27,2,FALSE)</f>
        <v>NorthAmes</v>
      </c>
      <c r="M590">
        <f>VLOOKUP($K590,[1]Zipcodes_neighbourhood!$A$2:$C$27,3,FALSE)</f>
        <v>50010</v>
      </c>
      <c r="N590" t="s">
        <v>47</v>
      </c>
      <c r="O590" t="s">
        <v>48</v>
      </c>
      <c r="P590" t="s">
        <v>68</v>
      </c>
      <c r="Q590">
        <v>6</v>
      </c>
      <c r="R590">
        <v>1957</v>
      </c>
      <c r="S590">
        <v>1957</v>
      </c>
      <c r="T590" t="s">
        <v>99</v>
      </c>
      <c r="U590" t="s">
        <v>51</v>
      </c>
      <c r="V590" t="s">
        <v>53</v>
      </c>
      <c r="W590" t="s">
        <v>55</v>
      </c>
      <c r="X590" t="s">
        <v>70</v>
      </c>
      <c r="Y590" t="s">
        <v>55</v>
      </c>
      <c r="Z590" t="s">
        <v>57</v>
      </c>
      <c r="AA590">
        <v>1478</v>
      </c>
      <c r="AB590" t="str">
        <f t="shared" si="36"/>
        <v>1001-2000</v>
      </c>
      <c r="AC590" t="s">
        <v>54</v>
      </c>
      <c r="AD590" t="s">
        <v>60</v>
      </c>
      <c r="AE590">
        <v>1478</v>
      </c>
      <c r="AF590">
        <f t="shared" si="37"/>
        <v>2</v>
      </c>
      <c r="AG590">
        <f t="shared" si="38"/>
        <v>1</v>
      </c>
      <c r="AH590">
        <v>3</v>
      </c>
      <c r="AI590">
        <v>1</v>
      </c>
      <c r="AJ590" t="s">
        <v>55</v>
      </c>
      <c r="AK590" t="str">
        <f t="shared" si="39"/>
        <v>1TA</v>
      </c>
      <c r="AL590">
        <v>6</v>
      </c>
      <c r="AM590">
        <v>2</v>
      </c>
      <c r="AN590" t="s">
        <v>54</v>
      </c>
      <c r="AO590" t="s">
        <v>61</v>
      </c>
      <c r="AP590" t="s">
        <v>62</v>
      </c>
      <c r="AQ590">
        <v>2</v>
      </c>
      <c r="AR590">
        <v>442</v>
      </c>
      <c r="AS590" t="s">
        <v>55</v>
      </c>
      <c r="AT590" t="s">
        <v>60</v>
      </c>
      <c r="AU590">
        <v>114</v>
      </c>
      <c r="AV590">
        <v>0</v>
      </c>
      <c r="AW590">
        <v>0</v>
      </c>
      <c r="AX590">
        <v>216</v>
      </c>
      <c r="AY590">
        <v>0</v>
      </c>
      <c r="AZ590" t="s">
        <v>41</v>
      </c>
      <c r="BA590">
        <v>6</v>
      </c>
      <c r="BB590">
        <v>2009</v>
      </c>
      <c r="BC590" t="s">
        <v>63</v>
      </c>
      <c r="BD590" t="s">
        <v>64</v>
      </c>
      <c r="BE590">
        <v>156500</v>
      </c>
    </row>
    <row r="591" spans="1:57" x14ac:dyDescent="0.3">
      <c r="A591">
        <v>590</v>
      </c>
      <c r="B591">
        <v>40</v>
      </c>
      <c r="C591" t="s">
        <v>222</v>
      </c>
      <c r="D591">
        <v>50</v>
      </c>
      <c r="E591">
        <v>9100</v>
      </c>
      <c r="F591" t="s">
        <v>40</v>
      </c>
      <c r="G591" t="s">
        <v>42</v>
      </c>
      <c r="H591" t="s">
        <v>43</v>
      </c>
      <c r="I591" t="s">
        <v>44</v>
      </c>
      <c r="J591" t="s">
        <v>45</v>
      </c>
      <c r="K591" t="s">
        <v>95</v>
      </c>
      <c r="L591" t="str">
        <f>VLOOKUP($K591,[1]Zipcodes_neighbourhood!$A$2:$C$27,2,FALSE)</f>
        <v>Brookside</v>
      </c>
      <c r="M591">
        <f>VLOOKUP($K591,[1]Zipcodes_neighbourhood!$A$2:$C$27,3,FALSE)</f>
        <v>50613</v>
      </c>
      <c r="N591" t="s">
        <v>140</v>
      </c>
      <c r="O591" t="s">
        <v>48</v>
      </c>
      <c r="P591" t="s">
        <v>68</v>
      </c>
      <c r="Q591">
        <v>5</v>
      </c>
      <c r="R591">
        <v>1930</v>
      </c>
      <c r="S591">
        <v>1960</v>
      </c>
      <c r="T591" t="s">
        <v>50</v>
      </c>
      <c r="U591" t="s">
        <v>51</v>
      </c>
      <c r="V591" t="s">
        <v>52</v>
      </c>
      <c r="W591" t="s">
        <v>55</v>
      </c>
      <c r="X591" t="s">
        <v>77</v>
      </c>
      <c r="Y591" t="s">
        <v>55</v>
      </c>
      <c r="Z591" t="s">
        <v>57</v>
      </c>
      <c r="AA591">
        <v>742</v>
      </c>
      <c r="AB591" t="str">
        <f t="shared" si="36"/>
        <v>0-1000</v>
      </c>
      <c r="AC591" t="s">
        <v>55</v>
      </c>
      <c r="AD591" t="s">
        <v>60</v>
      </c>
      <c r="AE591">
        <v>935</v>
      </c>
      <c r="AF591">
        <f t="shared" si="37"/>
        <v>0</v>
      </c>
      <c r="AG591">
        <f t="shared" si="38"/>
        <v>1</v>
      </c>
      <c r="AH591">
        <v>2</v>
      </c>
      <c r="AI591">
        <v>1</v>
      </c>
      <c r="AJ591" t="s">
        <v>55</v>
      </c>
      <c r="AK591" t="str">
        <f t="shared" si="39"/>
        <v>1TA</v>
      </c>
      <c r="AL591">
        <v>4</v>
      </c>
      <c r="AM591">
        <v>0</v>
      </c>
      <c r="AN591" t="s">
        <v>41</v>
      </c>
      <c r="AO591" t="s">
        <v>78</v>
      </c>
      <c r="AP591" t="s">
        <v>58</v>
      </c>
      <c r="AQ591">
        <v>1</v>
      </c>
      <c r="AR591">
        <v>308</v>
      </c>
      <c r="AS591" t="s">
        <v>55</v>
      </c>
      <c r="AT591" t="s">
        <v>130</v>
      </c>
      <c r="AU591">
        <v>0</v>
      </c>
      <c r="AV591">
        <v>0</v>
      </c>
      <c r="AW591">
        <v>0</v>
      </c>
      <c r="AX591">
        <v>0</v>
      </c>
      <c r="AY591">
        <v>0</v>
      </c>
      <c r="AZ591" t="s">
        <v>41</v>
      </c>
      <c r="BA591">
        <v>8</v>
      </c>
      <c r="BB591">
        <v>2008</v>
      </c>
      <c r="BC591" t="s">
        <v>63</v>
      </c>
      <c r="BD591" t="s">
        <v>64</v>
      </c>
      <c r="BE591">
        <v>79500</v>
      </c>
    </row>
    <row r="592" spans="1:57" x14ac:dyDescent="0.3">
      <c r="A592">
        <v>1364</v>
      </c>
      <c r="B592">
        <v>60</v>
      </c>
      <c r="C592" t="s">
        <v>221</v>
      </c>
      <c r="D592">
        <v>73</v>
      </c>
      <c r="E592">
        <v>8499</v>
      </c>
      <c r="F592" t="s">
        <v>40</v>
      </c>
      <c r="G592" t="s">
        <v>71</v>
      </c>
      <c r="H592" t="s">
        <v>43</v>
      </c>
      <c r="I592" t="s">
        <v>44</v>
      </c>
      <c r="J592" t="s">
        <v>45</v>
      </c>
      <c r="K592" t="s">
        <v>132</v>
      </c>
      <c r="L592" t="str">
        <f>VLOOKUP($K592,[1]Zipcodes_neighbourhood!$A$2:$C$27,2,FALSE)</f>
        <v>Gilbert</v>
      </c>
      <c r="M592">
        <f>VLOOKUP($K592,[1]Zipcodes_neighbourhood!$A$2:$C$27,3,FALSE)</f>
        <v>50105</v>
      </c>
      <c r="N592" t="s">
        <v>47</v>
      </c>
      <c r="O592" t="s">
        <v>48</v>
      </c>
      <c r="P592" t="s">
        <v>49</v>
      </c>
      <c r="Q592">
        <v>6</v>
      </c>
      <c r="R592">
        <v>2006</v>
      </c>
      <c r="S592">
        <v>2007</v>
      </c>
      <c r="T592" t="s">
        <v>50</v>
      </c>
      <c r="U592" t="s">
        <v>51</v>
      </c>
      <c r="V592" t="s">
        <v>52</v>
      </c>
      <c r="W592" t="s">
        <v>55</v>
      </c>
      <c r="X592" t="s">
        <v>56</v>
      </c>
      <c r="Y592" t="s">
        <v>54</v>
      </c>
      <c r="Z592" t="s">
        <v>57</v>
      </c>
      <c r="AA592">
        <v>616</v>
      </c>
      <c r="AB592" t="str">
        <f t="shared" si="36"/>
        <v>0-1000</v>
      </c>
      <c r="AC592" t="s">
        <v>59</v>
      </c>
      <c r="AD592" t="s">
        <v>60</v>
      </c>
      <c r="AE592">
        <v>1412</v>
      </c>
      <c r="AF592">
        <f t="shared" si="37"/>
        <v>0</v>
      </c>
      <c r="AG592">
        <f t="shared" si="38"/>
        <v>2.2999999999999998</v>
      </c>
      <c r="AH592">
        <v>3</v>
      </c>
      <c r="AI592">
        <v>1</v>
      </c>
      <c r="AJ592" t="s">
        <v>54</v>
      </c>
      <c r="AK592" t="str">
        <f t="shared" si="39"/>
        <v>1Gd</v>
      </c>
      <c r="AL592">
        <v>6</v>
      </c>
      <c r="AM592">
        <v>1</v>
      </c>
      <c r="AN592" t="s">
        <v>54</v>
      </c>
      <c r="AO592" t="s">
        <v>101</v>
      </c>
      <c r="AP592" t="s">
        <v>102</v>
      </c>
      <c r="AQ592">
        <v>2</v>
      </c>
      <c r="AR592">
        <v>432</v>
      </c>
      <c r="AS592" t="s">
        <v>55</v>
      </c>
      <c r="AT592" t="s">
        <v>60</v>
      </c>
      <c r="AU592">
        <v>0</v>
      </c>
      <c r="AV592">
        <v>36</v>
      </c>
      <c r="AW592">
        <v>0</v>
      </c>
      <c r="AX592">
        <v>0</v>
      </c>
      <c r="AY592">
        <v>0</v>
      </c>
      <c r="AZ592" t="s">
        <v>41</v>
      </c>
      <c r="BA592">
        <v>3</v>
      </c>
      <c r="BB592">
        <v>2007</v>
      </c>
      <c r="BC592" t="s">
        <v>103</v>
      </c>
      <c r="BD592" t="s">
        <v>104</v>
      </c>
      <c r="BE592">
        <v>156932</v>
      </c>
    </row>
    <row r="593" spans="1:57" x14ac:dyDescent="0.3">
      <c r="A593">
        <v>15</v>
      </c>
      <c r="B593">
        <v>20</v>
      </c>
      <c r="C593" t="s">
        <v>221</v>
      </c>
      <c r="D593" t="s">
        <v>41</v>
      </c>
      <c r="E593">
        <v>10920</v>
      </c>
      <c r="F593" t="s">
        <v>40</v>
      </c>
      <c r="G593" t="s">
        <v>71</v>
      </c>
      <c r="H593" t="s">
        <v>43</v>
      </c>
      <c r="I593" t="s">
        <v>44</v>
      </c>
      <c r="J593" t="s">
        <v>73</v>
      </c>
      <c r="K593" t="s">
        <v>107</v>
      </c>
      <c r="L593" t="str">
        <f>VLOOKUP($K593,[1]Zipcodes_neighbourhood!$A$2:$C$27,2,FALSE)</f>
        <v>NorthAmes</v>
      </c>
      <c r="M593">
        <f>VLOOKUP($K593,[1]Zipcodes_neighbourhood!$A$2:$C$27,3,FALSE)</f>
        <v>50010</v>
      </c>
      <c r="N593" t="s">
        <v>47</v>
      </c>
      <c r="O593" t="s">
        <v>48</v>
      </c>
      <c r="P593" t="s">
        <v>68</v>
      </c>
      <c r="Q593">
        <v>6</v>
      </c>
      <c r="R593">
        <v>1960</v>
      </c>
      <c r="S593">
        <v>1960</v>
      </c>
      <c r="T593" t="s">
        <v>99</v>
      </c>
      <c r="U593" t="s">
        <v>51</v>
      </c>
      <c r="V593" t="s">
        <v>69</v>
      </c>
      <c r="W593" t="s">
        <v>55</v>
      </c>
      <c r="X593" t="s">
        <v>70</v>
      </c>
      <c r="Y593" t="s">
        <v>55</v>
      </c>
      <c r="Z593" t="s">
        <v>57</v>
      </c>
      <c r="AA593">
        <v>1253</v>
      </c>
      <c r="AB593" t="str">
        <f t="shared" si="36"/>
        <v>1001-2000</v>
      </c>
      <c r="AC593" t="s">
        <v>55</v>
      </c>
      <c r="AD593" t="s">
        <v>60</v>
      </c>
      <c r="AE593">
        <v>1253</v>
      </c>
      <c r="AF593">
        <f t="shared" si="37"/>
        <v>1</v>
      </c>
      <c r="AG593">
        <f t="shared" si="38"/>
        <v>2.2999999999999998</v>
      </c>
      <c r="AH593">
        <v>2</v>
      </c>
      <c r="AI593">
        <v>1</v>
      </c>
      <c r="AJ593" t="s">
        <v>55</v>
      </c>
      <c r="AK593" t="str">
        <f t="shared" si="39"/>
        <v>1TA</v>
      </c>
      <c r="AL593">
        <v>5</v>
      </c>
      <c r="AM593">
        <v>1</v>
      </c>
      <c r="AN593" t="s">
        <v>94</v>
      </c>
      <c r="AO593" t="s">
        <v>61</v>
      </c>
      <c r="AP593" t="s">
        <v>62</v>
      </c>
      <c r="AQ593">
        <v>1</v>
      </c>
      <c r="AR593">
        <v>352</v>
      </c>
      <c r="AS593" t="s">
        <v>55</v>
      </c>
      <c r="AT593" t="s">
        <v>60</v>
      </c>
      <c r="AU593">
        <v>0</v>
      </c>
      <c r="AV593">
        <v>213</v>
      </c>
      <c r="AW593">
        <v>176</v>
      </c>
      <c r="AX593">
        <v>0</v>
      </c>
      <c r="AY593">
        <v>0</v>
      </c>
      <c r="AZ593" t="s">
        <v>108</v>
      </c>
      <c r="BA593">
        <v>5</v>
      </c>
      <c r="BB593">
        <v>2008</v>
      </c>
      <c r="BC593" t="s">
        <v>63</v>
      </c>
      <c r="BD593" t="s">
        <v>64</v>
      </c>
      <c r="BE593">
        <v>157000</v>
      </c>
    </row>
    <row r="594" spans="1:57" x14ac:dyDescent="0.3">
      <c r="A594">
        <v>301</v>
      </c>
      <c r="B594">
        <v>190</v>
      </c>
      <c r="C594" t="s">
        <v>221</v>
      </c>
      <c r="D594">
        <v>90</v>
      </c>
      <c r="E594">
        <v>15750</v>
      </c>
      <c r="F594" t="s">
        <v>40</v>
      </c>
      <c r="G594" t="s">
        <v>42</v>
      </c>
      <c r="H594" t="s">
        <v>43</v>
      </c>
      <c r="I594" t="s">
        <v>44</v>
      </c>
      <c r="J594" t="s">
        <v>73</v>
      </c>
      <c r="K594" t="s">
        <v>74</v>
      </c>
      <c r="L594" t="str">
        <f>VLOOKUP($K594,[1]Zipcodes_neighbourhood!$A$2:$C$27,2,FALSE)</f>
        <v>Crawford</v>
      </c>
      <c r="M594">
        <f>VLOOKUP($K594,[1]Zipcodes_neighbourhood!$A$2:$C$27,3,FALSE)</f>
        <v>52621</v>
      </c>
      <c r="N594" t="s">
        <v>47</v>
      </c>
      <c r="O594" t="s">
        <v>96</v>
      </c>
      <c r="P594" t="s">
        <v>68</v>
      </c>
      <c r="Q594">
        <v>5</v>
      </c>
      <c r="R594">
        <v>1953</v>
      </c>
      <c r="S594">
        <v>1953</v>
      </c>
      <c r="T594" t="s">
        <v>99</v>
      </c>
      <c r="U594" t="s">
        <v>51</v>
      </c>
      <c r="V594" t="s">
        <v>69</v>
      </c>
      <c r="W594" t="s">
        <v>55</v>
      </c>
      <c r="X594" t="s">
        <v>70</v>
      </c>
      <c r="Y594" t="s">
        <v>55</v>
      </c>
      <c r="Z594" t="s">
        <v>72</v>
      </c>
      <c r="AA594">
        <v>1165</v>
      </c>
      <c r="AB594" t="str">
        <f t="shared" si="36"/>
        <v>1001-2000</v>
      </c>
      <c r="AC594" t="s">
        <v>55</v>
      </c>
      <c r="AD594" t="s">
        <v>60</v>
      </c>
      <c r="AE594">
        <v>1336</v>
      </c>
      <c r="AF594">
        <f t="shared" si="37"/>
        <v>1</v>
      </c>
      <c r="AG594">
        <f t="shared" si="38"/>
        <v>1</v>
      </c>
      <c r="AH594">
        <v>2</v>
      </c>
      <c r="AI594">
        <v>1</v>
      </c>
      <c r="AJ594" t="s">
        <v>55</v>
      </c>
      <c r="AK594" t="str">
        <f t="shared" si="39"/>
        <v>1TA</v>
      </c>
      <c r="AL594">
        <v>5</v>
      </c>
      <c r="AM594">
        <v>2</v>
      </c>
      <c r="AN594" t="s">
        <v>54</v>
      </c>
      <c r="AO594" t="s">
        <v>61</v>
      </c>
      <c r="AP594" t="s">
        <v>58</v>
      </c>
      <c r="AQ594">
        <v>1</v>
      </c>
      <c r="AR594">
        <v>375</v>
      </c>
      <c r="AS594" t="s">
        <v>55</v>
      </c>
      <c r="AT594" t="s">
        <v>60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41</v>
      </c>
      <c r="BA594">
        <v>6</v>
      </c>
      <c r="BB594">
        <v>2006</v>
      </c>
      <c r="BC594" t="s">
        <v>63</v>
      </c>
      <c r="BD594" t="s">
        <v>64</v>
      </c>
      <c r="BE594">
        <v>157000</v>
      </c>
    </row>
    <row r="595" spans="1:57" x14ac:dyDescent="0.3">
      <c r="A595">
        <v>594</v>
      </c>
      <c r="B595">
        <v>120</v>
      </c>
      <c r="C595" t="s">
        <v>222</v>
      </c>
      <c r="D595" t="s">
        <v>41</v>
      </c>
      <c r="E595">
        <v>4435</v>
      </c>
      <c r="F595" t="s">
        <v>40</v>
      </c>
      <c r="G595" t="s">
        <v>42</v>
      </c>
      <c r="H595" t="s">
        <v>43</v>
      </c>
      <c r="I595" t="s">
        <v>44</v>
      </c>
      <c r="J595" t="s">
        <v>45</v>
      </c>
      <c r="K595" t="s">
        <v>46</v>
      </c>
      <c r="L595" t="str">
        <f>VLOOKUP($K595,[1]Zipcodes_neighbourhood!$A$2:$C$27,2,FALSE)</f>
        <v>College creek</v>
      </c>
      <c r="M595">
        <f>VLOOKUP($K595,[1]Zipcodes_neighbourhood!$A$2:$C$27,3,FALSE)</f>
        <v>50014</v>
      </c>
      <c r="N595" t="s">
        <v>47</v>
      </c>
      <c r="O595" t="s">
        <v>122</v>
      </c>
      <c r="P595" t="s">
        <v>68</v>
      </c>
      <c r="Q595">
        <v>6</v>
      </c>
      <c r="R595">
        <v>2003</v>
      </c>
      <c r="S595">
        <v>2003</v>
      </c>
      <c r="T595" t="s">
        <v>50</v>
      </c>
      <c r="U595" t="s">
        <v>51</v>
      </c>
      <c r="V595" t="s">
        <v>52</v>
      </c>
      <c r="W595" t="s">
        <v>54</v>
      </c>
      <c r="X595" t="s">
        <v>56</v>
      </c>
      <c r="Y595" t="s">
        <v>54</v>
      </c>
      <c r="Z595" t="s">
        <v>81</v>
      </c>
      <c r="AA595">
        <v>848</v>
      </c>
      <c r="AB595" t="str">
        <f t="shared" si="36"/>
        <v>0-1000</v>
      </c>
      <c r="AC595" t="s">
        <v>59</v>
      </c>
      <c r="AD595" t="s">
        <v>60</v>
      </c>
      <c r="AE595">
        <v>848</v>
      </c>
      <c r="AF595">
        <f t="shared" si="37"/>
        <v>1</v>
      </c>
      <c r="AG595">
        <f t="shared" si="38"/>
        <v>1</v>
      </c>
      <c r="AH595">
        <v>1</v>
      </c>
      <c r="AI595">
        <v>1</v>
      </c>
      <c r="AJ595" t="s">
        <v>54</v>
      </c>
      <c r="AK595" t="str">
        <f t="shared" si="39"/>
        <v>1Gd</v>
      </c>
      <c r="AL595">
        <v>4</v>
      </c>
      <c r="AM595">
        <v>0</v>
      </c>
      <c r="AN595" t="s">
        <v>41</v>
      </c>
      <c r="AO595" t="s">
        <v>61</v>
      </c>
      <c r="AP595" t="s">
        <v>102</v>
      </c>
      <c r="AQ595">
        <v>2</v>
      </c>
      <c r="AR595">
        <v>420</v>
      </c>
      <c r="AS595" t="s">
        <v>55</v>
      </c>
      <c r="AT595" t="s">
        <v>60</v>
      </c>
      <c r="AU595">
        <v>140</v>
      </c>
      <c r="AV595">
        <v>0</v>
      </c>
      <c r="AW595">
        <v>0</v>
      </c>
      <c r="AX595">
        <v>0</v>
      </c>
      <c r="AY595">
        <v>0</v>
      </c>
      <c r="AZ595" t="s">
        <v>41</v>
      </c>
      <c r="BA595">
        <v>5</v>
      </c>
      <c r="BB595">
        <v>2009</v>
      </c>
      <c r="BC595" t="s">
        <v>63</v>
      </c>
      <c r="BD595" t="s">
        <v>64</v>
      </c>
      <c r="BE595">
        <v>140000</v>
      </c>
    </row>
    <row r="596" spans="1:57" x14ac:dyDescent="0.3">
      <c r="A596">
        <v>718</v>
      </c>
      <c r="B596">
        <v>20</v>
      </c>
      <c r="C596" t="s">
        <v>221</v>
      </c>
      <c r="D596">
        <v>80</v>
      </c>
      <c r="E596">
        <v>10000</v>
      </c>
      <c r="F596" t="s">
        <v>40</v>
      </c>
      <c r="G596" t="s">
        <v>42</v>
      </c>
      <c r="H596" t="s">
        <v>43</v>
      </c>
      <c r="I596" t="s">
        <v>44</v>
      </c>
      <c r="J596" t="s">
        <v>45</v>
      </c>
      <c r="K596" t="s">
        <v>89</v>
      </c>
      <c r="L596" t="str">
        <f>VLOOKUP($K596,[1]Zipcodes_neighbourhood!$A$2:$C$27,2,FALSE)</f>
        <v>Northwest Ames</v>
      </c>
      <c r="M596">
        <f>VLOOKUP($K596,[1]Zipcodes_neighbourhood!$A$2:$C$27,3,FALSE)</f>
        <v>50010</v>
      </c>
      <c r="N596" t="s">
        <v>47</v>
      </c>
      <c r="O596" t="s">
        <v>48</v>
      </c>
      <c r="P596" t="s">
        <v>68</v>
      </c>
      <c r="Q596">
        <v>5</v>
      </c>
      <c r="R596">
        <v>1973</v>
      </c>
      <c r="S596">
        <v>2000</v>
      </c>
      <c r="T596" t="s">
        <v>50</v>
      </c>
      <c r="U596" t="s">
        <v>51</v>
      </c>
      <c r="V596" t="s">
        <v>91</v>
      </c>
      <c r="W596" t="s">
        <v>55</v>
      </c>
      <c r="X596" t="s">
        <v>70</v>
      </c>
      <c r="Y596" t="s">
        <v>54</v>
      </c>
      <c r="Z596" t="s">
        <v>57</v>
      </c>
      <c r="AA596">
        <v>1176</v>
      </c>
      <c r="AB596" t="str">
        <f t="shared" si="36"/>
        <v>1001-2000</v>
      </c>
      <c r="AC596" t="s">
        <v>54</v>
      </c>
      <c r="AD596" t="s">
        <v>60</v>
      </c>
      <c r="AE596">
        <v>1178</v>
      </c>
      <c r="AF596">
        <f t="shared" si="37"/>
        <v>0</v>
      </c>
      <c r="AG596">
        <f t="shared" si="38"/>
        <v>1</v>
      </c>
      <c r="AH596">
        <v>3</v>
      </c>
      <c r="AI596">
        <v>1</v>
      </c>
      <c r="AJ596" t="s">
        <v>54</v>
      </c>
      <c r="AK596" t="str">
        <f t="shared" si="39"/>
        <v>1Gd</v>
      </c>
      <c r="AL596">
        <v>5</v>
      </c>
      <c r="AM596">
        <v>1</v>
      </c>
      <c r="AN596" t="s">
        <v>94</v>
      </c>
      <c r="AO596" t="s">
        <v>61</v>
      </c>
      <c r="AP596" t="s">
        <v>58</v>
      </c>
      <c r="AQ596">
        <v>2</v>
      </c>
      <c r="AR596">
        <v>439</v>
      </c>
      <c r="AS596" t="s">
        <v>55</v>
      </c>
      <c r="AT596" t="s">
        <v>60</v>
      </c>
      <c r="AU596">
        <v>224</v>
      </c>
      <c r="AV596">
        <v>0</v>
      </c>
      <c r="AW596">
        <v>0</v>
      </c>
      <c r="AX596">
        <v>0</v>
      </c>
      <c r="AY596">
        <v>0</v>
      </c>
      <c r="AZ596" t="s">
        <v>85</v>
      </c>
      <c r="BA596">
        <v>11</v>
      </c>
      <c r="BB596">
        <v>2008</v>
      </c>
      <c r="BC596" t="s">
        <v>63</v>
      </c>
      <c r="BD596" t="s">
        <v>64</v>
      </c>
      <c r="BE596">
        <v>157000</v>
      </c>
    </row>
    <row r="597" spans="1:57" x14ac:dyDescent="0.3">
      <c r="A597">
        <v>881</v>
      </c>
      <c r="B597">
        <v>20</v>
      </c>
      <c r="C597" t="s">
        <v>221</v>
      </c>
      <c r="D597">
        <v>60</v>
      </c>
      <c r="E597">
        <v>7024</v>
      </c>
      <c r="F597" t="s">
        <v>40</v>
      </c>
      <c r="G597" t="s">
        <v>42</v>
      </c>
      <c r="H597" t="s">
        <v>43</v>
      </c>
      <c r="I597" t="s">
        <v>44</v>
      </c>
      <c r="J597" t="s">
        <v>45</v>
      </c>
      <c r="K597" t="s">
        <v>126</v>
      </c>
      <c r="L597" t="str">
        <f>VLOOKUP($K597,[1]Zipcodes_neighbourhood!$A$2:$C$27,2,FALSE)</f>
        <v>Edwards</v>
      </c>
      <c r="M597">
        <f>VLOOKUP($K597,[1]Zipcodes_neighbourhood!$A$2:$C$27,3,FALSE)</f>
        <v>50014</v>
      </c>
      <c r="N597" t="s">
        <v>47</v>
      </c>
      <c r="O597" t="s">
        <v>48</v>
      </c>
      <c r="P597" t="s">
        <v>68</v>
      </c>
      <c r="Q597">
        <v>5</v>
      </c>
      <c r="R597">
        <v>2005</v>
      </c>
      <c r="S597">
        <v>2006</v>
      </c>
      <c r="T597" t="s">
        <v>50</v>
      </c>
      <c r="U597" t="s">
        <v>51</v>
      </c>
      <c r="V597" t="s">
        <v>52</v>
      </c>
      <c r="W597" t="s">
        <v>55</v>
      </c>
      <c r="X597" t="s">
        <v>56</v>
      </c>
      <c r="Y597" t="s">
        <v>59</v>
      </c>
      <c r="Z597" t="s">
        <v>57</v>
      </c>
      <c r="AA597">
        <v>1090</v>
      </c>
      <c r="AB597" t="str">
        <f t="shared" si="36"/>
        <v>1001-2000</v>
      </c>
      <c r="AC597" t="s">
        <v>54</v>
      </c>
      <c r="AD597" t="s">
        <v>60</v>
      </c>
      <c r="AE597">
        <v>1090</v>
      </c>
      <c r="AF597">
        <f t="shared" si="37"/>
        <v>1</v>
      </c>
      <c r="AG597">
        <f t="shared" si="38"/>
        <v>2</v>
      </c>
      <c r="AH597">
        <v>2</v>
      </c>
      <c r="AI597">
        <v>1</v>
      </c>
      <c r="AJ597" t="s">
        <v>55</v>
      </c>
      <c r="AK597" t="str">
        <f t="shared" si="39"/>
        <v>1TA</v>
      </c>
      <c r="AL597">
        <v>5</v>
      </c>
      <c r="AM597">
        <v>0</v>
      </c>
      <c r="AN597" t="s">
        <v>41</v>
      </c>
      <c r="AO597" t="s">
        <v>61</v>
      </c>
      <c r="AP597" t="s">
        <v>102</v>
      </c>
      <c r="AQ597">
        <v>2</v>
      </c>
      <c r="AR597">
        <v>450</v>
      </c>
      <c r="AS597" t="s">
        <v>55</v>
      </c>
      <c r="AT597" t="s">
        <v>60</v>
      </c>
      <c r="AU597">
        <v>0</v>
      </c>
      <c r="AV597">
        <v>49</v>
      </c>
      <c r="AW597">
        <v>0</v>
      </c>
      <c r="AX597">
        <v>0</v>
      </c>
      <c r="AY597">
        <v>0</v>
      </c>
      <c r="AZ597" t="s">
        <v>41</v>
      </c>
      <c r="BA597">
        <v>6</v>
      </c>
      <c r="BB597">
        <v>2007</v>
      </c>
      <c r="BC597" t="s">
        <v>63</v>
      </c>
      <c r="BD597" t="s">
        <v>64</v>
      </c>
      <c r="BE597">
        <v>157000</v>
      </c>
    </row>
    <row r="598" spans="1:57" x14ac:dyDescent="0.3">
      <c r="A598">
        <v>597</v>
      </c>
      <c r="B598">
        <v>70</v>
      </c>
      <c r="C598" t="s">
        <v>222</v>
      </c>
      <c r="D598">
        <v>60</v>
      </c>
      <c r="E598">
        <v>3600</v>
      </c>
      <c r="F598" t="s">
        <v>40</v>
      </c>
      <c r="G598" t="s">
        <v>42</v>
      </c>
      <c r="H598" t="s">
        <v>43</v>
      </c>
      <c r="I598" t="s">
        <v>44</v>
      </c>
      <c r="J598" t="s">
        <v>45</v>
      </c>
      <c r="K598" t="s">
        <v>92</v>
      </c>
      <c r="L598" t="str">
        <f>VLOOKUP($K598,[1]Zipcodes_neighbourhood!$A$2:$C$27,2,FALSE)</f>
        <v>Old Town</v>
      </c>
      <c r="M598">
        <f>VLOOKUP($K598,[1]Zipcodes_neighbourhood!$A$2:$C$27,3,FALSE)</f>
        <v>51351</v>
      </c>
      <c r="N598" t="s">
        <v>47</v>
      </c>
      <c r="O598" t="s">
        <v>48</v>
      </c>
      <c r="P598" t="s">
        <v>49</v>
      </c>
      <c r="Q598">
        <v>6</v>
      </c>
      <c r="R598">
        <v>1910</v>
      </c>
      <c r="S598">
        <v>1993</v>
      </c>
      <c r="T598" t="s">
        <v>50</v>
      </c>
      <c r="U598" t="s">
        <v>51</v>
      </c>
      <c r="V598" t="s">
        <v>52</v>
      </c>
      <c r="W598" t="s">
        <v>55</v>
      </c>
      <c r="X598" t="s">
        <v>70</v>
      </c>
      <c r="Y598" t="s">
        <v>55</v>
      </c>
      <c r="Z598" t="s">
        <v>57</v>
      </c>
      <c r="AA598">
        <v>684</v>
      </c>
      <c r="AB598" t="str">
        <f t="shared" si="36"/>
        <v>0-1000</v>
      </c>
      <c r="AC598" t="s">
        <v>59</v>
      </c>
      <c r="AD598" t="s">
        <v>120</v>
      </c>
      <c r="AE598">
        <v>1368</v>
      </c>
      <c r="AF598">
        <f t="shared" si="37"/>
        <v>0</v>
      </c>
      <c r="AG598">
        <f t="shared" si="38"/>
        <v>1</v>
      </c>
      <c r="AH598">
        <v>3</v>
      </c>
      <c r="AI598">
        <v>1</v>
      </c>
      <c r="AJ598" t="s">
        <v>55</v>
      </c>
      <c r="AK598" t="str">
        <f t="shared" si="39"/>
        <v>1TA</v>
      </c>
      <c r="AL598">
        <v>7</v>
      </c>
      <c r="AM598">
        <v>0</v>
      </c>
      <c r="AN598" t="s">
        <v>41</v>
      </c>
      <c r="AO598" t="s">
        <v>78</v>
      </c>
      <c r="AP598" t="s">
        <v>58</v>
      </c>
      <c r="AQ598">
        <v>1</v>
      </c>
      <c r="AR598">
        <v>216</v>
      </c>
      <c r="AS598" t="s">
        <v>55</v>
      </c>
      <c r="AT598" t="s">
        <v>120</v>
      </c>
      <c r="AU598">
        <v>0</v>
      </c>
      <c r="AV598">
        <v>158</v>
      </c>
      <c r="AW598">
        <v>0</v>
      </c>
      <c r="AX598">
        <v>0</v>
      </c>
      <c r="AY598">
        <v>0</v>
      </c>
      <c r="AZ598" t="s">
        <v>41</v>
      </c>
      <c r="BA598">
        <v>10</v>
      </c>
      <c r="BB598">
        <v>2006</v>
      </c>
      <c r="BC598" t="s">
        <v>63</v>
      </c>
      <c r="BD598" t="s">
        <v>64</v>
      </c>
      <c r="BE598">
        <v>114504</v>
      </c>
    </row>
    <row r="599" spans="1:57" x14ac:dyDescent="0.3">
      <c r="A599">
        <v>1100</v>
      </c>
      <c r="B599">
        <v>20</v>
      </c>
      <c r="C599" t="s">
        <v>221</v>
      </c>
      <c r="D599">
        <v>82</v>
      </c>
      <c r="E599">
        <v>11880</v>
      </c>
      <c r="F599" t="s">
        <v>40</v>
      </c>
      <c r="G599" t="s">
        <v>71</v>
      </c>
      <c r="H599" t="s">
        <v>43</v>
      </c>
      <c r="I599" t="s">
        <v>44</v>
      </c>
      <c r="J599" t="s">
        <v>45</v>
      </c>
      <c r="K599" t="s">
        <v>89</v>
      </c>
      <c r="L599" t="str">
        <f>VLOOKUP($K599,[1]Zipcodes_neighbourhood!$A$2:$C$27,2,FALSE)</f>
        <v>Northwest Ames</v>
      </c>
      <c r="M599">
        <f>VLOOKUP($K599,[1]Zipcodes_neighbourhood!$A$2:$C$27,3,FALSE)</f>
        <v>50010</v>
      </c>
      <c r="N599" t="s">
        <v>140</v>
      </c>
      <c r="O599" t="s">
        <v>48</v>
      </c>
      <c r="P599" t="s">
        <v>68</v>
      </c>
      <c r="Q599">
        <v>7</v>
      </c>
      <c r="R599">
        <v>1978</v>
      </c>
      <c r="S599">
        <v>1978</v>
      </c>
      <c r="T599" t="s">
        <v>50</v>
      </c>
      <c r="U599" t="s">
        <v>51</v>
      </c>
      <c r="V599" t="s">
        <v>106</v>
      </c>
      <c r="W599" t="s">
        <v>55</v>
      </c>
      <c r="X599" t="s">
        <v>70</v>
      </c>
      <c r="Y599" t="s">
        <v>54</v>
      </c>
      <c r="Z599" t="s">
        <v>57</v>
      </c>
      <c r="AA599">
        <v>1271</v>
      </c>
      <c r="AB599" t="str">
        <f t="shared" si="36"/>
        <v>1001-2000</v>
      </c>
      <c r="AC599" t="s">
        <v>55</v>
      </c>
      <c r="AD599" t="s">
        <v>60</v>
      </c>
      <c r="AE599">
        <v>1601</v>
      </c>
      <c r="AF599">
        <f t="shared" si="37"/>
        <v>0.6</v>
      </c>
      <c r="AG599">
        <f t="shared" si="38"/>
        <v>0.6</v>
      </c>
      <c r="AH599">
        <v>3</v>
      </c>
      <c r="AI599">
        <v>1</v>
      </c>
      <c r="AJ599" t="s">
        <v>55</v>
      </c>
      <c r="AK599" t="str">
        <f t="shared" si="39"/>
        <v>1TA</v>
      </c>
      <c r="AL599">
        <v>7</v>
      </c>
      <c r="AM599">
        <v>1</v>
      </c>
      <c r="AN599" t="s">
        <v>55</v>
      </c>
      <c r="AO599" t="s">
        <v>61</v>
      </c>
      <c r="AP599" t="s">
        <v>62</v>
      </c>
      <c r="AQ599">
        <v>2</v>
      </c>
      <c r="AR599">
        <v>478</v>
      </c>
      <c r="AS599" t="s">
        <v>55</v>
      </c>
      <c r="AT599" t="s">
        <v>60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41</v>
      </c>
      <c r="BA599">
        <v>4</v>
      </c>
      <c r="BB599">
        <v>2009</v>
      </c>
      <c r="BC599" t="s">
        <v>116</v>
      </c>
      <c r="BD599" t="s">
        <v>79</v>
      </c>
      <c r="BE599">
        <v>157000</v>
      </c>
    </row>
    <row r="600" spans="1:57" x14ac:dyDescent="0.3">
      <c r="A600">
        <v>348</v>
      </c>
      <c r="B600">
        <v>20</v>
      </c>
      <c r="C600" t="s">
        <v>221</v>
      </c>
      <c r="D600" t="s">
        <v>41</v>
      </c>
      <c r="E600">
        <v>17600</v>
      </c>
      <c r="F600" t="s">
        <v>40</v>
      </c>
      <c r="G600" t="s">
        <v>71</v>
      </c>
      <c r="H600" t="s">
        <v>43</v>
      </c>
      <c r="I600" t="s">
        <v>44</v>
      </c>
      <c r="J600" t="s">
        <v>45</v>
      </c>
      <c r="K600" t="s">
        <v>107</v>
      </c>
      <c r="L600" t="str">
        <f>VLOOKUP($K600,[1]Zipcodes_neighbourhood!$A$2:$C$27,2,FALSE)</f>
        <v>NorthAmes</v>
      </c>
      <c r="M600">
        <f>VLOOKUP($K600,[1]Zipcodes_neighbourhood!$A$2:$C$27,3,FALSE)</f>
        <v>50010</v>
      </c>
      <c r="N600" t="s">
        <v>47</v>
      </c>
      <c r="O600" t="s">
        <v>48</v>
      </c>
      <c r="P600" t="s">
        <v>68</v>
      </c>
      <c r="Q600">
        <v>6</v>
      </c>
      <c r="R600">
        <v>1960</v>
      </c>
      <c r="S600">
        <v>1960</v>
      </c>
      <c r="T600" t="s">
        <v>50</v>
      </c>
      <c r="U600" t="s">
        <v>51</v>
      </c>
      <c r="V600" t="s">
        <v>75</v>
      </c>
      <c r="W600" t="s">
        <v>55</v>
      </c>
      <c r="X600" t="s">
        <v>70</v>
      </c>
      <c r="Y600" t="s">
        <v>55</v>
      </c>
      <c r="Z600" t="s">
        <v>57</v>
      </c>
      <c r="AA600">
        <v>1478</v>
      </c>
      <c r="AB600" t="str">
        <f t="shared" si="36"/>
        <v>1001-2000</v>
      </c>
      <c r="AC600" t="s">
        <v>59</v>
      </c>
      <c r="AD600" t="s">
        <v>60</v>
      </c>
      <c r="AE600">
        <v>1478</v>
      </c>
      <c r="AF600">
        <f t="shared" si="37"/>
        <v>1</v>
      </c>
      <c r="AG600">
        <f t="shared" si="38"/>
        <v>2</v>
      </c>
      <c r="AH600">
        <v>3</v>
      </c>
      <c r="AI600">
        <v>1</v>
      </c>
      <c r="AJ600" t="s">
        <v>55</v>
      </c>
      <c r="AK600" t="str">
        <f t="shared" si="39"/>
        <v>1TA</v>
      </c>
      <c r="AL600">
        <v>6</v>
      </c>
      <c r="AM600">
        <v>2</v>
      </c>
      <c r="AN600" t="s">
        <v>54</v>
      </c>
      <c r="AO600" t="s">
        <v>61</v>
      </c>
      <c r="AP600" t="s">
        <v>58</v>
      </c>
      <c r="AQ600">
        <v>2</v>
      </c>
      <c r="AR600">
        <v>498</v>
      </c>
      <c r="AS600" t="s">
        <v>55</v>
      </c>
      <c r="AT600" t="s">
        <v>60</v>
      </c>
      <c r="AU600">
        <v>0</v>
      </c>
      <c r="AV600">
        <v>40</v>
      </c>
      <c r="AW600">
        <v>0</v>
      </c>
      <c r="AX600">
        <v>0</v>
      </c>
      <c r="AY600">
        <v>0</v>
      </c>
      <c r="AZ600" t="s">
        <v>41</v>
      </c>
      <c r="BA600">
        <v>12</v>
      </c>
      <c r="BB600">
        <v>2009</v>
      </c>
      <c r="BC600" t="s">
        <v>63</v>
      </c>
      <c r="BD600" t="s">
        <v>64</v>
      </c>
      <c r="BE600">
        <v>157500</v>
      </c>
    </row>
    <row r="601" spans="1:57" x14ac:dyDescent="0.3">
      <c r="A601">
        <v>600</v>
      </c>
      <c r="B601">
        <v>160</v>
      </c>
      <c r="C601" t="s">
        <v>222</v>
      </c>
      <c r="D601">
        <v>24</v>
      </c>
      <c r="E601">
        <v>1950</v>
      </c>
      <c r="F601" t="s">
        <v>40</v>
      </c>
      <c r="G601" t="s">
        <v>42</v>
      </c>
      <c r="H601" t="s">
        <v>43</v>
      </c>
      <c r="I601" t="s">
        <v>44</v>
      </c>
      <c r="J601" t="s">
        <v>45</v>
      </c>
      <c r="K601" t="s">
        <v>173</v>
      </c>
      <c r="L601" t="str">
        <f>VLOOKUP($K601,[1]Zipcodes_neighbourhood!$A$2:$C$27,2,FALSE)</f>
        <v>Bluestem</v>
      </c>
      <c r="M601">
        <f>VLOOKUP($K601,[1]Zipcodes_neighbourhood!$A$2:$C$27,3,FALSE)</f>
        <v>52240</v>
      </c>
      <c r="N601" t="s">
        <v>47</v>
      </c>
      <c r="O601" t="s">
        <v>136</v>
      </c>
      <c r="P601" t="s">
        <v>49</v>
      </c>
      <c r="Q601">
        <v>6</v>
      </c>
      <c r="R601">
        <v>1980</v>
      </c>
      <c r="S601">
        <v>1980</v>
      </c>
      <c r="T601" t="s">
        <v>50</v>
      </c>
      <c r="U601" t="s">
        <v>51</v>
      </c>
      <c r="V601" t="s">
        <v>69</v>
      </c>
      <c r="W601" t="s">
        <v>55</v>
      </c>
      <c r="X601" t="s">
        <v>70</v>
      </c>
      <c r="Y601" t="s">
        <v>54</v>
      </c>
      <c r="Z601" t="s">
        <v>57</v>
      </c>
      <c r="AA601">
        <v>716</v>
      </c>
      <c r="AB601" t="str">
        <f t="shared" si="36"/>
        <v>0-1000</v>
      </c>
      <c r="AC601" t="s">
        <v>55</v>
      </c>
      <c r="AD601" t="s">
        <v>60</v>
      </c>
      <c r="AE601">
        <v>1556</v>
      </c>
      <c r="AF601">
        <f t="shared" si="37"/>
        <v>1</v>
      </c>
      <c r="AG601">
        <f t="shared" si="38"/>
        <v>2.2999999999999998</v>
      </c>
      <c r="AH601">
        <v>3</v>
      </c>
      <c r="AI601">
        <v>1</v>
      </c>
      <c r="AJ601" t="s">
        <v>55</v>
      </c>
      <c r="AK601" t="str">
        <f t="shared" si="39"/>
        <v>1TA</v>
      </c>
      <c r="AL601">
        <v>6</v>
      </c>
      <c r="AM601">
        <v>1</v>
      </c>
      <c r="AN601" t="s">
        <v>55</v>
      </c>
      <c r="AO601" t="s">
        <v>61</v>
      </c>
      <c r="AP601" t="s">
        <v>102</v>
      </c>
      <c r="AQ601">
        <v>2</v>
      </c>
      <c r="AR601">
        <v>452</v>
      </c>
      <c r="AS601" t="s">
        <v>55</v>
      </c>
      <c r="AT601" t="s">
        <v>60</v>
      </c>
      <c r="AU601">
        <v>161</v>
      </c>
      <c r="AV601">
        <v>0</v>
      </c>
      <c r="AW601">
        <v>0</v>
      </c>
      <c r="AX601">
        <v>0</v>
      </c>
      <c r="AY601">
        <v>0</v>
      </c>
      <c r="AZ601" t="s">
        <v>109</v>
      </c>
      <c r="BA601">
        <v>7</v>
      </c>
      <c r="BB601">
        <v>2008</v>
      </c>
      <c r="BC601" t="s">
        <v>116</v>
      </c>
      <c r="BD601" t="s">
        <v>64</v>
      </c>
      <c r="BE601">
        <v>151000</v>
      </c>
    </row>
    <row r="602" spans="1:57" x14ac:dyDescent="0.3">
      <c r="A602">
        <v>814</v>
      </c>
      <c r="B602">
        <v>20</v>
      </c>
      <c r="C602" t="s">
        <v>221</v>
      </c>
      <c r="D602">
        <v>75</v>
      </c>
      <c r="E602">
        <v>9750</v>
      </c>
      <c r="F602" t="s">
        <v>40</v>
      </c>
      <c r="G602" t="s">
        <v>42</v>
      </c>
      <c r="H602" t="s">
        <v>43</v>
      </c>
      <c r="I602" t="s">
        <v>44</v>
      </c>
      <c r="J602" t="s">
        <v>45</v>
      </c>
      <c r="K602" t="s">
        <v>107</v>
      </c>
      <c r="L602" t="str">
        <f>VLOOKUP($K602,[1]Zipcodes_neighbourhood!$A$2:$C$27,2,FALSE)</f>
        <v>NorthAmes</v>
      </c>
      <c r="M602">
        <f>VLOOKUP($K602,[1]Zipcodes_neighbourhood!$A$2:$C$27,3,FALSE)</f>
        <v>50010</v>
      </c>
      <c r="N602" t="s">
        <v>47</v>
      </c>
      <c r="O602" t="s">
        <v>48</v>
      </c>
      <c r="P602" t="s">
        <v>68</v>
      </c>
      <c r="Q602">
        <v>6</v>
      </c>
      <c r="R602">
        <v>1958</v>
      </c>
      <c r="S602">
        <v>1958</v>
      </c>
      <c r="T602" t="s">
        <v>50</v>
      </c>
      <c r="U602" t="s">
        <v>51</v>
      </c>
      <c r="V602" t="s">
        <v>69</v>
      </c>
      <c r="W602" t="s">
        <v>55</v>
      </c>
      <c r="X602" t="s">
        <v>70</v>
      </c>
      <c r="Y602" t="s">
        <v>55</v>
      </c>
      <c r="Z602" t="s">
        <v>57</v>
      </c>
      <c r="AA602">
        <v>1442</v>
      </c>
      <c r="AB602" t="str">
        <f t="shared" si="36"/>
        <v>1001-2000</v>
      </c>
      <c r="AC602" t="s">
        <v>54</v>
      </c>
      <c r="AD602" t="s">
        <v>60</v>
      </c>
      <c r="AE602">
        <v>1442</v>
      </c>
      <c r="AF602">
        <f t="shared" si="37"/>
        <v>1</v>
      </c>
      <c r="AG602">
        <f t="shared" si="38"/>
        <v>2.2999999999999998</v>
      </c>
      <c r="AH602">
        <v>4</v>
      </c>
      <c r="AI602">
        <v>1</v>
      </c>
      <c r="AJ602" t="s">
        <v>55</v>
      </c>
      <c r="AK602" t="str">
        <f t="shared" si="39"/>
        <v>1TA</v>
      </c>
      <c r="AL602">
        <v>7</v>
      </c>
      <c r="AM602">
        <v>0</v>
      </c>
      <c r="AN602" t="s">
        <v>41</v>
      </c>
      <c r="AO602" t="s">
        <v>61</v>
      </c>
      <c r="AP602" t="s">
        <v>62</v>
      </c>
      <c r="AQ602">
        <v>1</v>
      </c>
      <c r="AR602">
        <v>301</v>
      </c>
      <c r="AS602" t="s">
        <v>55</v>
      </c>
      <c r="AT602" t="s">
        <v>60</v>
      </c>
      <c r="AU602">
        <v>0</v>
      </c>
      <c r="AV602">
        <v>0</v>
      </c>
      <c r="AW602">
        <v>275</v>
      </c>
      <c r="AX602">
        <v>0</v>
      </c>
      <c r="AY602">
        <v>0</v>
      </c>
      <c r="AZ602" t="s">
        <v>41</v>
      </c>
      <c r="BA602">
        <v>4</v>
      </c>
      <c r="BB602">
        <v>2007</v>
      </c>
      <c r="BC602" t="s">
        <v>116</v>
      </c>
      <c r="BD602" t="s">
        <v>64</v>
      </c>
      <c r="BE602">
        <v>157900</v>
      </c>
    </row>
    <row r="603" spans="1:57" x14ac:dyDescent="0.3">
      <c r="A603">
        <v>602</v>
      </c>
      <c r="B603">
        <v>50</v>
      </c>
      <c r="C603" t="s">
        <v>222</v>
      </c>
      <c r="D603">
        <v>50</v>
      </c>
      <c r="E603">
        <v>9000</v>
      </c>
      <c r="F603" t="s">
        <v>40</v>
      </c>
      <c r="G603" t="s">
        <v>42</v>
      </c>
      <c r="H603" t="s">
        <v>118</v>
      </c>
      <c r="I603" t="s">
        <v>44</v>
      </c>
      <c r="J603" t="s">
        <v>45</v>
      </c>
      <c r="K603" t="s">
        <v>119</v>
      </c>
      <c r="L603" t="str">
        <f>VLOOKUP($K603,[1]Zipcodes_neighbourhood!$A$2:$C$27,2,FALSE)</f>
        <v>Iowa DOT and rail road</v>
      </c>
      <c r="M603">
        <f>VLOOKUP($K603,[1]Zipcodes_neighbourhood!$A$2:$C$27,3,FALSE)</f>
        <v>50313</v>
      </c>
      <c r="N603" t="s">
        <v>47</v>
      </c>
      <c r="O603" t="s">
        <v>48</v>
      </c>
      <c r="P603" t="s">
        <v>83</v>
      </c>
      <c r="Q603">
        <v>6</v>
      </c>
      <c r="R603">
        <v>1937</v>
      </c>
      <c r="S603">
        <v>1950</v>
      </c>
      <c r="T603" t="s">
        <v>50</v>
      </c>
      <c r="U603" t="s">
        <v>51</v>
      </c>
      <c r="V603" t="s">
        <v>75</v>
      </c>
      <c r="W603" t="s">
        <v>55</v>
      </c>
      <c r="X603" t="s">
        <v>56</v>
      </c>
      <c r="Y603" t="s">
        <v>55</v>
      </c>
      <c r="Z603" t="s">
        <v>57</v>
      </c>
      <c r="AA603">
        <v>780</v>
      </c>
      <c r="AB603" t="str">
        <f t="shared" si="36"/>
        <v>0-1000</v>
      </c>
      <c r="AC603" t="s">
        <v>55</v>
      </c>
      <c r="AD603" t="s">
        <v>60</v>
      </c>
      <c r="AE603">
        <v>1375</v>
      </c>
      <c r="AF603">
        <f t="shared" si="37"/>
        <v>0</v>
      </c>
      <c r="AG603">
        <f t="shared" si="38"/>
        <v>1.3</v>
      </c>
      <c r="AH603">
        <v>3</v>
      </c>
      <c r="AI603">
        <v>1</v>
      </c>
      <c r="AJ603" t="s">
        <v>54</v>
      </c>
      <c r="AK603" t="str">
        <f t="shared" si="39"/>
        <v>1Gd</v>
      </c>
      <c r="AL603">
        <v>6</v>
      </c>
      <c r="AM603">
        <v>1</v>
      </c>
      <c r="AN603" t="s">
        <v>54</v>
      </c>
      <c r="AO603" t="s">
        <v>78</v>
      </c>
      <c r="AP603" t="s">
        <v>58</v>
      </c>
      <c r="AQ603">
        <v>1</v>
      </c>
      <c r="AR603">
        <v>544</v>
      </c>
      <c r="AS603" t="s">
        <v>55</v>
      </c>
      <c r="AT603" t="s">
        <v>130</v>
      </c>
      <c r="AU603">
        <v>0</v>
      </c>
      <c r="AV603">
        <v>162</v>
      </c>
      <c r="AW603">
        <v>0</v>
      </c>
      <c r="AX603">
        <v>126</v>
      </c>
      <c r="AY603">
        <v>0</v>
      </c>
      <c r="AZ603" t="s">
        <v>41</v>
      </c>
      <c r="BA603">
        <v>12</v>
      </c>
      <c r="BB603">
        <v>2007</v>
      </c>
      <c r="BC603" t="s">
        <v>63</v>
      </c>
      <c r="BD603" t="s">
        <v>64</v>
      </c>
      <c r="BE603">
        <v>141000</v>
      </c>
    </row>
    <row r="604" spans="1:57" x14ac:dyDescent="0.3">
      <c r="A604">
        <v>1447</v>
      </c>
      <c r="B604">
        <v>20</v>
      </c>
      <c r="C604" t="s">
        <v>221</v>
      </c>
      <c r="D604" t="s">
        <v>41</v>
      </c>
      <c r="E604">
        <v>26142</v>
      </c>
      <c r="F604" t="s">
        <v>40</v>
      </c>
      <c r="G604" t="s">
        <v>71</v>
      </c>
      <c r="H604" t="s">
        <v>43</v>
      </c>
      <c r="I604" t="s">
        <v>44</v>
      </c>
      <c r="J604" t="s">
        <v>110</v>
      </c>
      <c r="K604" t="s">
        <v>82</v>
      </c>
      <c r="L604" t="str">
        <f>VLOOKUP($K604,[1]Zipcodes_neighbourhood!$A$2:$C$27,2,FALSE)</f>
        <v>Mitchell</v>
      </c>
      <c r="M604">
        <f>VLOOKUP($K604,[1]Zipcodes_neighbourhood!$A$2:$C$27,3,FALSE)</f>
        <v>50461</v>
      </c>
      <c r="N604" t="s">
        <v>47</v>
      </c>
      <c r="O604" t="s">
        <v>48</v>
      </c>
      <c r="P604" t="s">
        <v>68</v>
      </c>
      <c r="Q604">
        <v>5</v>
      </c>
      <c r="R604">
        <v>1962</v>
      </c>
      <c r="S604">
        <v>1962</v>
      </c>
      <c r="T604" t="s">
        <v>50</v>
      </c>
      <c r="U604" t="s">
        <v>51</v>
      </c>
      <c r="V604" t="s">
        <v>91</v>
      </c>
      <c r="W604" t="s">
        <v>55</v>
      </c>
      <c r="X604" t="s">
        <v>70</v>
      </c>
      <c r="Y604" t="s">
        <v>55</v>
      </c>
      <c r="Z604" t="s">
        <v>57</v>
      </c>
      <c r="AA604">
        <v>1188</v>
      </c>
      <c r="AB604" t="str">
        <f t="shared" si="36"/>
        <v>1001-2000</v>
      </c>
      <c r="AC604" t="s">
        <v>55</v>
      </c>
      <c r="AD604" t="s">
        <v>60</v>
      </c>
      <c r="AE604">
        <v>1188</v>
      </c>
      <c r="AF604">
        <f t="shared" si="37"/>
        <v>1</v>
      </c>
      <c r="AG604">
        <f t="shared" si="38"/>
        <v>2.2999999999999998</v>
      </c>
      <c r="AH604">
        <v>3</v>
      </c>
      <c r="AI604">
        <v>1</v>
      </c>
      <c r="AJ604" t="s">
        <v>55</v>
      </c>
      <c r="AK604" t="str">
        <f t="shared" si="39"/>
        <v>1TA</v>
      </c>
      <c r="AL604">
        <v>6</v>
      </c>
      <c r="AM604">
        <v>0</v>
      </c>
      <c r="AN604" t="s">
        <v>41</v>
      </c>
      <c r="AO604" t="s">
        <v>61</v>
      </c>
      <c r="AP604" t="s">
        <v>58</v>
      </c>
      <c r="AQ604">
        <v>1</v>
      </c>
      <c r="AR604">
        <v>312</v>
      </c>
      <c r="AS604" t="s">
        <v>55</v>
      </c>
      <c r="AT604" t="s">
        <v>130</v>
      </c>
      <c r="AU604">
        <v>261</v>
      </c>
      <c r="AV604">
        <v>39</v>
      </c>
      <c r="AW604">
        <v>0</v>
      </c>
      <c r="AX604">
        <v>0</v>
      </c>
      <c r="AY604">
        <v>0</v>
      </c>
      <c r="AZ604" t="s">
        <v>41</v>
      </c>
      <c r="BA604">
        <v>4</v>
      </c>
      <c r="BB604">
        <v>2010</v>
      </c>
      <c r="BC604" t="s">
        <v>63</v>
      </c>
      <c r="BD604" t="s">
        <v>64</v>
      </c>
      <c r="BE604">
        <v>157900</v>
      </c>
    </row>
    <row r="605" spans="1:57" x14ac:dyDescent="0.3">
      <c r="A605">
        <v>382</v>
      </c>
      <c r="B605">
        <v>20</v>
      </c>
      <c r="C605" t="s">
        <v>224</v>
      </c>
      <c r="D605">
        <v>60</v>
      </c>
      <c r="E605">
        <v>7200</v>
      </c>
      <c r="F605" t="s">
        <v>40</v>
      </c>
      <c r="G605" t="s">
        <v>42</v>
      </c>
      <c r="H605" t="s">
        <v>43</v>
      </c>
      <c r="I605" t="s">
        <v>44</v>
      </c>
      <c r="J605" t="s">
        <v>45</v>
      </c>
      <c r="K605" t="s">
        <v>87</v>
      </c>
      <c r="L605" t="str">
        <f>VLOOKUP($K605,[1]Zipcodes_neighbourhood!$A$2:$C$27,2,FALSE)</f>
        <v>Somerset</v>
      </c>
      <c r="M605">
        <f>VLOOKUP($K605,[1]Zipcodes_neighbourhood!$A$2:$C$27,3,FALSE)</f>
        <v>50010</v>
      </c>
      <c r="N605" t="s">
        <v>47</v>
      </c>
      <c r="O605" t="s">
        <v>48</v>
      </c>
      <c r="P605" t="s">
        <v>68</v>
      </c>
      <c r="Q605">
        <v>7</v>
      </c>
      <c r="R605">
        <v>2006</v>
      </c>
      <c r="S605">
        <v>2006</v>
      </c>
      <c r="T605" t="s">
        <v>50</v>
      </c>
      <c r="U605" t="s">
        <v>51</v>
      </c>
      <c r="V605" t="s">
        <v>52</v>
      </c>
      <c r="W605" t="s">
        <v>54</v>
      </c>
      <c r="X605" t="s">
        <v>56</v>
      </c>
      <c r="Y605" t="s">
        <v>54</v>
      </c>
      <c r="Z605" t="s">
        <v>57</v>
      </c>
      <c r="AA605">
        <v>1293</v>
      </c>
      <c r="AB605" t="str">
        <f t="shared" si="36"/>
        <v>1001-2000</v>
      </c>
      <c r="AC605" t="s">
        <v>59</v>
      </c>
      <c r="AD605" t="s">
        <v>60</v>
      </c>
      <c r="AE605">
        <v>1301</v>
      </c>
      <c r="AF605">
        <f t="shared" si="37"/>
        <v>0</v>
      </c>
      <c r="AG605">
        <f t="shared" si="38"/>
        <v>2.2999999999999998</v>
      </c>
      <c r="AH605">
        <v>2</v>
      </c>
      <c r="AI605">
        <v>1</v>
      </c>
      <c r="AJ605" t="s">
        <v>54</v>
      </c>
      <c r="AK605" t="str">
        <f t="shared" si="39"/>
        <v>1Gd</v>
      </c>
      <c r="AL605">
        <v>5</v>
      </c>
      <c r="AM605">
        <v>1</v>
      </c>
      <c r="AN605" t="s">
        <v>54</v>
      </c>
      <c r="AO605" t="s">
        <v>61</v>
      </c>
      <c r="AP605" t="s">
        <v>62</v>
      </c>
      <c r="AQ605">
        <v>2</v>
      </c>
      <c r="AR605">
        <v>572</v>
      </c>
      <c r="AS605" t="s">
        <v>55</v>
      </c>
      <c r="AT605" t="s">
        <v>60</v>
      </c>
      <c r="AU605">
        <v>216</v>
      </c>
      <c r="AV605">
        <v>121</v>
      </c>
      <c r="AW605">
        <v>0</v>
      </c>
      <c r="AX605">
        <v>0</v>
      </c>
      <c r="AY605">
        <v>0</v>
      </c>
      <c r="AZ605" t="s">
        <v>41</v>
      </c>
      <c r="BA605">
        <v>8</v>
      </c>
      <c r="BB605">
        <v>2006</v>
      </c>
      <c r="BC605" t="s">
        <v>103</v>
      </c>
      <c r="BD605" t="s">
        <v>104</v>
      </c>
      <c r="BE605">
        <v>187750</v>
      </c>
    </row>
    <row r="606" spans="1:57" x14ac:dyDescent="0.3">
      <c r="A606">
        <v>61</v>
      </c>
      <c r="B606">
        <v>20</v>
      </c>
      <c r="C606" t="s">
        <v>221</v>
      </c>
      <c r="D606">
        <v>63</v>
      </c>
      <c r="E606">
        <v>13072</v>
      </c>
      <c r="F606" t="s">
        <v>40</v>
      </c>
      <c r="G606" t="s">
        <v>42</v>
      </c>
      <c r="H606" t="s">
        <v>43</v>
      </c>
      <c r="I606" t="s">
        <v>44</v>
      </c>
      <c r="J606" t="s">
        <v>45</v>
      </c>
      <c r="K606" t="s">
        <v>114</v>
      </c>
      <c r="L606" t="str">
        <f>VLOOKUP($K606,[1]Zipcodes_neighbourhood!$A$2:$C$27,2,FALSE)</f>
        <v>Sawyer West</v>
      </c>
      <c r="M606">
        <f>VLOOKUP($K606,[1]Zipcodes_neighbourhood!$A$2:$C$27,3,FALSE)</f>
        <v>50014</v>
      </c>
      <c r="N606" t="s">
        <v>115</v>
      </c>
      <c r="O606" t="s">
        <v>48</v>
      </c>
      <c r="P606" t="s">
        <v>68</v>
      </c>
      <c r="Q606">
        <v>6</v>
      </c>
      <c r="R606">
        <v>2004</v>
      </c>
      <c r="S606">
        <v>2004</v>
      </c>
      <c r="T606" t="s">
        <v>50</v>
      </c>
      <c r="U606" t="s">
        <v>51</v>
      </c>
      <c r="V606" t="s">
        <v>52</v>
      </c>
      <c r="W606" t="s">
        <v>55</v>
      </c>
      <c r="X606" t="s">
        <v>56</v>
      </c>
      <c r="Y606" t="s">
        <v>54</v>
      </c>
      <c r="Z606" t="s">
        <v>57</v>
      </c>
      <c r="AA606">
        <v>1158</v>
      </c>
      <c r="AB606" t="str">
        <f t="shared" si="36"/>
        <v>1001-2000</v>
      </c>
      <c r="AC606" t="s">
        <v>59</v>
      </c>
      <c r="AD606" t="s">
        <v>60</v>
      </c>
      <c r="AE606">
        <v>1158</v>
      </c>
      <c r="AF606">
        <f t="shared" si="37"/>
        <v>1</v>
      </c>
      <c r="AG606">
        <f t="shared" si="38"/>
        <v>2</v>
      </c>
      <c r="AH606">
        <v>3</v>
      </c>
      <c r="AI606">
        <v>1</v>
      </c>
      <c r="AJ606" t="s">
        <v>54</v>
      </c>
      <c r="AK606" t="str">
        <f t="shared" si="39"/>
        <v>1Gd</v>
      </c>
      <c r="AL606">
        <v>5</v>
      </c>
      <c r="AM606">
        <v>0</v>
      </c>
      <c r="AN606" t="s">
        <v>41</v>
      </c>
      <c r="AO606" t="s">
        <v>78</v>
      </c>
      <c r="AP606" t="s">
        <v>58</v>
      </c>
      <c r="AQ606">
        <v>2</v>
      </c>
      <c r="AR606">
        <v>576</v>
      </c>
      <c r="AS606" t="s">
        <v>55</v>
      </c>
      <c r="AT606" t="s">
        <v>60</v>
      </c>
      <c r="AU606">
        <v>0</v>
      </c>
      <c r="AV606">
        <v>50</v>
      </c>
      <c r="AW606">
        <v>0</v>
      </c>
      <c r="AX606">
        <v>0</v>
      </c>
      <c r="AY606">
        <v>0</v>
      </c>
      <c r="AZ606" t="s">
        <v>41</v>
      </c>
      <c r="BA606">
        <v>5</v>
      </c>
      <c r="BB606">
        <v>2006</v>
      </c>
      <c r="BC606" t="s">
        <v>103</v>
      </c>
      <c r="BD606" t="s">
        <v>104</v>
      </c>
      <c r="BE606">
        <v>158000</v>
      </c>
    </row>
    <row r="607" spans="1:57" x14ac:dyDescent="0.3">
      <c r="A607">
        <v>254</v>
      </c>
      <c r="B607">
        <v>80</v>
      </c>
      <c r="C607" t="s">
        <v>221</v>
      </c>
      <c r="D607">
        <v>85</v>
      </c>
      <c r="E607">
        <v>9350</v>
      </c>
      <c r="F607" t="s">
        <v>40</v>
      </c>
      <c r="G607" t="s">
        <v>42</v>
      </c>
      <c r="H607" t="s">
        <v>43</v>
      </c>
      <c r="I607" t="s">
        <v>44</v>
      </c>
      <c r="J607" t="s">
        <v>45</v>
      </c>
      <c r="K607" t="s">
        <v>107</v>
      </c>
      <c r="L607" t="str">
        <f>VLOOKUP($K607,[1]Zipcodes_neighbourhood!$A$2:$C$27,2,FALSE)</f>
        <v>NorthAmes</v>
      </c>
      <c r="M607">
        <f>VLOOKUP($K607,[1]Zipcodes_neighbourhood!$A$2:$C$27,3,FALSE)</f>
        <v>50010</v>
      </c>
      <c r="N607" t="s">
        <v>47</v>
      </c>
      <c r="O607" t="s">
        <v>48</v>
      </c>
      <c r="P607" t="s">
        <v>135</v>
      </c>
      <c r="Q607">
        <v>6</v>
      </c>
      <c r="R607">
        <v>1964</v>
      </c>
      <c r="S607">
        <v>1991</v>
      </c>
      <c r="T607" t="s">
        <v>99</v>
      </c>
      <c r="U607" t="s">
        <v>51</v>
      </c>
      <c r="V607" t="s">
        <v>91</v>
      </c>
      <c r="W607" t="s">
        <v>55</v>
      </c>
      <c r="X607" t="s">
        <v>70</v>
      </c>
      <c r="Y607" t="s">
        <v>54</v>
      </c>
      <c r="Z607" t="s">
        <v>54</v>
      </c>
      <c r="AA607">
        <v>1302</v>
      </c>
      <c r="AB607" t="str">
        <f t="shared" si="36"/>
        <v>1001-2000</v>
      </c>
      <c r="AC607" t="s">
        <v>59</v>
      </c>
      <c r="AD607" t="s">
        <v>60</v>
      </c>
      <c r="AE607">
        <v>1302</v>
      </c>
      <c r="AF607">
        <f t="shared" si="37"/>
        <v>0</v>
      </c>
      <c r="AG607">
        <f t="shared" si="38"/>
        <v>2.2999999999999998</v>
      </c>
      <c r="AH607">
        <v>3</v>
      </c>
      <c r="AI607">
        <v>1</v>
      </c>
      <c r="AJ607" t="s">
        <v>54</v>
      </c>
      <c r="AK607" t="str">
        <f t="shared" si="39"/>
        <v>1Gd</v>
      </c>
      <c r="AL607">
        <v>7</v>
      </c>
      <c r="AM607">
        <v>0</v>
      </c>
      <c r="AN607" t="s">
        <v>41</v>
      </c>
      <c r="AO607" t="s">
        <v>61</v>
      </c>
      <c r="AP607" t="s">
        <v>62</v>
      </c>
      <c r="AQ607">
        <v>1</v>
      </c>
      <c r="AR607">
        <v>309</v>
      </c>
      <c r="AS607" t="s">
        <v>55</v>
      </c>
      <c r="AT607" t="s">
        <v>60</v>
      </c>
      <c r="AU607">
        <v>333</v>
      </c>
      <c r="AV607">
        <v>0</v>
      </c>
      <c r="AW607">
        <v>0</v>
      </c>
      <c r="AX607">
        <v>0</v>
      </c>
      <c r="AY607">
        <v>0</v>
      </c>
      <c r="AZ607" t="s">
        <v>85</v>
      </c>
      <c r="BA607">
        <v>10</v>
      </c>
      <c r="BB607">
        <v>2007</v>
      </c>
      <c r="BC607" t="s">
        <v>162</v>
      </c>
      <c r="BD607" t="s">
        <v>64</v>
      </c>
      <c r="BE607">
        <v>158000</v>
      </c>
    </row>
    <row r="608" spans="1:57" x14ac:dyDescent="0.3">
      <c r="A608">
        <v>517</v>
      </c>
      <c r="B608">
        <v>80</v>
      </c>
      <c r="C608" t="s">
        <v>221</v>
      </c>
      <c r="D608" t="s">
        <v>41</v>
      </c>
      <c r="E608">
        <v>10448</v>
      </c>
      <c r="F608" t="s">
        <v>40</v>
      </c>
      <c r="G608" t="s">
        <v>71</v>
      </c>
      <c r="H608" t="s">
        <v>43</v>
      </c>
      <c r="I608" t="s">
        <v>44</v>
      </c>
      <c r="J608" t="s">
        <v>73</v>
      </c>
      <c r="K608" t="s">
        <v>89</v>
      </c>
      <c r="L608" t="str">
        <f>VLOOKUP($K608,[1]Zipcodes_neighbourhood!$A$2:$C$27,2,FALSE)</f>
        <v>Northwest Ames</v>
      </c>
      <c r="M608">
        <f>VLOOKUP($K608,[1]Zipcodes_neighbourhood!$A$2:$C$27,3,FALSE)</f>
        <v>50010</v>
      </c>
      <c r="N608" t="s">
        <v>47</v>
      </c>
      <c r="O608" t="s">
        <v>48</v>
      </c>
      <c r="P608" t="s">
        <v>135</v>
      </c>
      <c r="Q608">
        <v>6</v>
      </c>
      <c r="R608">
        <v>1972</v>
      </c>
      <c r="S608">
        <v>1972</v>
      </c>
      <c r="T608" t="s">
        <v>50</v>
      </c>
      <c r="U608" t="s">
        <v>51</v>
      </c>
      <c r="V608" t="s">
        <v>91</v>
      </c>
      <c r="W608" t="s">
        <v>55</v>
      </c>
      <c r="X608" t="s">
        <v>70</v>
      </c>
      <c r="Y608" t="s">
        <v>55</v>
      </c>
      <c r="Z608" t="s">
        <v>57</v>
      </c>
      <c r="AA608">
        <v>689</v>
      </c>
      <c r="AB608" t="str">
        <f t="shared" si="36"/>
        <v>0-1000</v>
      </c>
      <c r="AC608" t="s">
        <v>55</v>
      </c>
      <c r="AD608" t="s">
        <v>60</v>
      </c>
      <c r="AE608">
        <v>2119</v>
      </c>
      <c r="AF608">
        <f t="shared" si="37"/>
        <v>1</v>
      </c>
      <c r="AG608">
        <f t="shared" si="38"/>
        <v>1</v>
      </c>
      <c r="AH608">
        <v>3</v>
      </c>
      <c r="AI608">
        <v>1</v>
      </c>
      <c r="AJ608" t="s">
        <v>55</v>
      </c>
      <c r="AK608" t="str">
        <f t="shared" si="39"/>
        <v>1TA</v>
      </c>
      <c r="AL608">
        <v>7</v>
      </c>
      <c r="AM608">
        <v>1</v>
      </c>
      <c r="AN608" t="s">
        <v>55</v>
      </c>
      <c r="AO608" t="s">
        <v>61</v>
      </c>
      <c r="AP608" t="s">
        <v>62</v>
      </c>
      <c r="AQ608">
        <v>2</v>
      </c>
      <c r="AR608">
        <v>583</v>
      </c>
      <c r="AS608" t="s">
        <v>55</v>
      </c>
      <c r="AT608" t="s">
        <v>60</v>
      </c>
      <c r="AU608">
        <v>0</v>
      </c>
      <c r="AV608">
        <v>104</v>
      </c>
      <c r="AW608">
        <v>0</v>
      </c>
      <c r="AX608">
        <v>0</v>
      </c>
      <c r="AY608">
        <v>0</v>
      </c>
      <c r="AZ608" t="s">
        <v>109</v>
      </c>
      <c r="BA608">
        <v>8</v>
      </c>
      <c r="BB608">
        <v>2009</v>
      </c>
      <c r="BC608" t="s">
        <v>116</v>
      </c>
      <c r="BD608" t="s">
        <v>79</v>
      </c>
      <c r="BE608">
        <v>158000</v>
      </c>
    </row>
    <row r="609" spans="1:57" x14ac:dyDescent="0.3">
      <c r="A609">
        <v>539</v>
      </c>
      <c r="B609">
        <v>20</v>
      </c>
      <c r="C609" t="s">
        <v>221</v>
      </c>
      <c r="D609" t="s">
        <v>41</v>
      </c>
      <c r="E609">
        <v>11553</v>
      </c>
      <c r="F609" t="s">
        <v>40</v>
      </c>
      <c r="G609" t="s">
        <v>71</v>
      </c>
      <c r="H609" t="s">
        <v>43</v>
      </c>
      <c r="I609" t="s">
        <v>44</v>
      </c>
      <c r="J609" t="s">
        <v>45</v>
      </c>
      <c r="K609" t="s">
        <v>98</v>
      </c>
      <c r="L609" t="str">
        <f>VLOOKUP($K609,[1]Zipcodes_neighbourhood!$A$2:$C$27,2,FALSE)</f>
        <v>Sawyer</v>
      </c>
      <c r="M609">
        <f>VLOOKUP($K609,[1]Zipcodes_neighbourhood!$A$2:$C$27,3,FALSE)</f>
        <v>52627</v>
      </c>
      <c r="N609" t="s">
        <v>47</v>
      </c>
      <c r="O609" t="s">
        <v>48</v>
      </c>
      <c r="P609" t="s">
        <v>68</v>
      </c>
      <c r="Q609">
        <v>5</v>
      </c>
      <c r="R609">
        <v>1968</v>
      </c>
      <c r="S609">
        <v>1968</v>
      </c>
      <c r="T609" t="s">
        <v>99</v>
      </c>
      <c r="U609" t="s">
        <v>51</v>
      </c>
      <c r="V609" t="s">
        <v>106</v>
      </c>
      <c r="W609" t="s">
        <v>55</v>
      </c>
      <c r="X609" t="s">
        <v>70</v>
      </c>
      <c r="Y609" t="s">
        <v>55</v>
      </c>
      <c r="Z609" t="s">
        <v>57</v>
      </c>
      <c r="AA609">
        <v>1051</v>
      </c>
      <c r="AB609" t="str">
        <f t="shared" si="36"/>
        <v>1001-2000</v>
      </c>
      <c r="AC609" t="s">
        <v>55</v>
      </c>
      <c r="AD609" t="s">
        <v>60</v>
      </c>
      <c r="AE609">
        <v>1159</v>
      </c>
      <c r="AF609">
        <f t="shared" si="37"/>
        <v>1</v>
      </c>
      <c r="AG609">
        <f t="shared" si="38"/>
        <v>3</v>
      </c>
      <c r="AH609">
        <v>3</v>
      </c>
      <c r="AI609">
        <v>1</v>
      </c>
      <c r="AJ609" t="s">
        <v>55</v>
      </c>
      <c r="AK609" t="str">
        <f t="shared" si="39"/>
        <v>1TA</v>
      </c>
      <c r="AL609">
        <v>7</v>
      </c>
      <c r="AM609">
        <v>1</v>
      </c>
      <c r="AN609" t="s">
        <v>94</v>
      </c>
      <c r="AO609" t="s">
        <v>61</v>
      </c>
      <c r="AP609" t="s">
        <v>58</v>
      </c>
      <c r="AQ609">
        <v>1</v>
      </c>
      <c r="AR609">
        <v>336</v>
      </c>
      <c r="AS609" t="s">
        <v>55</v>
      </c>
      <c r="AT609" t="s">
        <v>60</v>
      </c>
      <c r="AU609">
        <v>466</v>
      </c>
      <c r="AV609">
        <v>0</v>
      </c>
      <c r="AW609">
        <v>0</v>
      </c>
      <c r="AX609">
        <v>0</v>
      </c>
      <c r="AY609">
        <v>0</v>
      </c>
      <c r="AZ609" t="s">
        <v>41</v>
      </c>
      <c r="BA609">
        <v>7</v>
      </c>
      <c r="BB609">
        <v>2006</v>
      </c>
      <c r="BC609" t="s">
        <v>63</v>
      </c>
      <c r="BD609" t="s">
        <v>64</v>
      </c>
      <c r="BE609">
        <v>158000</v>
      </c>
    </row>
    <row r="610" spans="1:57" x14ac:dyDescent="0.3">
      <c r="A610">
        <v>854</v>
      </c>
      <c r="B610">
        <v>80</v>
      </c>
      <c r="C610" t="s">
        <v>221</v>
      </c>
      <c r="D610" t="s">
        <v>41</v>
      </c>
      <c r="E610">
        <v>12095</v>
      </c>
      <c r="F610" t="s">
        <v>40</v>
      </c>
      <c r="G610" t="s">
        <v>71</v>
      </c>
      <c r="H610" t="s">
        <v>43</v>
      </c>
      <c r="I610" t="s">
        <v>44</v>
      </c>
      <c r="J610" t="s">
        <v>73</v>
      </c>
      <c r="K610" t="s">
        <v>107</v>
      </c>
      <c r="L610" t="str">
        <f>VLOOKUP($K610,[1]Zipcodes_neighbourhood!$A$2:$C$27,2,FALSE)</f>
        <v>NorthAmes</v>
      </c>
      <c r="M610">
        <f>VLOOKUP($K610,[1]Zipcodes_neighbourhood!$A$2:$C$27,3,FALSE)</f>
        <v>50010</v>
      </c>
      <c r="N610" t="s">
        <v>47</v>
      </c>
      <c r="O610" t="s">
        <v>48</v>
      </c>
      <c r="P610" t="s">
        <v>135</v>
      </c>
      <c r="Q610">
        <v>6</v>
      </c>
      <c r="R610">
        <v>1964</v>
      </c>
      <c r="S610">
        <v>1964</v>
      </c>
      <c r="T610" t="s">
        <v>50</v>
      </c>
      <c r="U610" t="s">
        <v>51</v>
      </c>
      <c r="V610" t="s">
        <v>91</v>
      </c>
      <c r="W610" t="s">
        <v>55</v>
      </c>
      <c r="X610" t="s">
        <v>70</v>
      </c>
      <c r="Y610" t="s">
        <v>55</v>
      </c>
      <c r="Z610" t="s">
        <v>54</v>
      </c>
      <c r="AA610">
        <v>1127</v>
      </c>
      <c r="AB610" t="str">
        <f t="shared" si="36"/>
        <v>1001-2000</v>
      </c>
      <c r="AC610" t="s">
        <v>55</v>
      </c>
      <c r="AD610" t="s">
        <v>60</v>
      </c>
      <c r="AE610">
        <v>1445</v>
      </c>
      <c r="AF610">
        <f t="shared" si="37"/>
        <v>0</v>
      </c>
      <c r="AG610">
        <f t="shared" si="38"/>
        <v>2.2999999999999998</v>
      </c>
      <c r="AH610">
        <v>3</v>
      </c>
      <c r="AI610">
        <v>1</v>
      </c>
      <c r="AJ610" t="s">
        <v>55</v>
      </c>
      <c r="AK610" t="str">
        <f t="shared" si="39"/>
        <v>1TA</v>
      </c>
      <c r="AL610">
        <v>7</v>
      </c>
      <c r="AM610">
        <v>1</v>
      </c>
      <c r="AN610" t="s">
        <v>94</v>
      </c>
      <c r="AO610" t="s">
        <v>61</v>
      </c>
      <c r="AP610" t="s">
        <v>62</v>
      </c>
      <c r="AQ610">
        <v>2</v>
      </c>
      <c r="AR610">
        <v>645</v>
      </c>
      <c r="AS610" t="s">
        <v>55</v>
      </c>
      <c r="AT610" t="s">
        <v>60</v>
      </c>
      <c r="AU610">
        <v>180</v>
      </c>
      <c r="AV610">
        <v>0</v>
      </c>
      <c r="AW610">
        <v>0</v>
      </c>
      <c r="AX610">
        <v>0</v>
      </c>
      <c r="AY610">
        <v>0</v>
      </c>
      <c r="AZ610" t="s">
        <v>85</v>
      </c>
      <c r="BA610">
        <v>8</v>
      </c>
      <c r="BB610">
        <v>2009</v>
      </c>
      <c r="BC610" t="s">
        <v>63</v>
      </c>
      <c r="BD610" t="s">
        <v>64</v>
      </c>
      <c r="BE610">
        <v>158000</v>
      </c>
    </row>
    <row r="611" spans="1:57" x14ac:dyDescent="0.3">
      <c r="A611">
        <v>1195</v>
      </c>
      <c r="B611">
        <v>60</v>
      </c>
      <c r="C611" t="s">
        <v>221</v>
      </c>
      <c r="D611">
        <v>80</v>
      </c>
      <c r="E611">
        <v>9364</v>
      </c>
      <c r="F611" t="s">
        <v>40</v>
      </c>
      <c r="G611" t="s">
        <v>42</v>
      </c>
      <c r="H611" t="s">
        <v>43</v>
      </c>
      <c r="I611" t="s">
        <v>44</v>
      </c>
      <c r="J611" t="s">
        <v>73</v>
      </c>
      <c r="K611" t="s">
        <v>98</v>
      </c>
      <c r="L611" t="str">
        <f>VLOOKUP($K611,[1]Zipcodes_neighbourhood!$A$2:$C$27,2,FALSE)</f>
        <v>Sawyer</v>
      </c>
      <c r="M611">
        <f>VLOOKUP($K611,[1]Zipcodes_neighbourhood!$A$2:$C$27,3,FALSE)</f>
        <v>52627</v>
      </c>
      <c r="N611" t="s">
        <v>47</v>
      </c>
      <c r="O611" t="s">
        <v>48</v>
      </c>
      <c r="P611" t="s">
        <v>49</v>
      </c>
      <c r="Q611">
        <v>6</v>
      </c>
      <c r="R611">
        <v>1969</v>
      </c>
      <c r="S611">
        <v>1969</v>
      </c>
      <c r="T611" t="s">
        <v>50</v>
      </c>
      <c r="U611" t="s">
        <v>51</v>
      </c>
      <c r="V611" t="s">
        <v>91</v>
      </c>
      <c r="W611" t="s">
        <v>55</v>
      </c>
      <c r="X611" t="s">
        <v>70</v>
      </c>
      <c r="Y611" t="s">
        <v>55</v>
      </c>
      <c r="Z611" t="s">
        <v>57</v>
      </c>
      <c r="AA611">
        <v>663</v>
      </c>
      <c r="AB611" t="str">
        <f t="shared" si="36"/>
        <v>0-1000</v>
      </c>
      <c r="AC611" t="s">
        <v>55</v>
      </c>
      <c r="AD611" t="s">
        <v>60</v>
      </c>
      <c r="AE611">
        <v>1352</v>
      </c>
      <c r="AF611">
        <f t="shared" si="37"/>
        <v>1</v>
      </c>
      <c r="AG611">
        <f t="shared" si="38"/>
        <v>1</v>
      </c>
      <c r="AH611">
        <v>4</v>
      </c>
      <c r="AI611">
        <v>1</v>
      </c>
      <c r="AJ611" t="s">
        <v>55</v>
      </c>
      <c r="AK611" t="str">
        <f t="shared" si="39"/>
        <v>1TA</v>
      </c>
      <c r="AL611">
        <v>7</v>
      </c>
      <c r="AM611">
        <v>0</v>
      </c>
      <c r="AN611" t="s">
        <v>41</v>
      </c>
      <c r="AO611" t="s">
        <v>61</v>
      </c>
      <c r="AP611" t="s">
        <v>102</v>
      </c>
      <c r="AQ611">
        <v>1</v>
      </c>
      <c r="AR611">
        <v>299</v>
      </c>
      <c r="AS611" t="s">
        <v>55</v>
      </c>
      <c r="AT611" t="s">
        <v>60</v>
      </c>
      <c r="AU611">
        <v>379</v>
      </c>
      <c r="AV611">
        <v>36</v>
      </c>
      <c r="AW611">
        <v>0</v>
      </c>
      <c r="AX611">
        <v>0</v>
      </c>
      <c r="AY611">
        <v>0</v>
      </c>
      <c r="AZ611" t="s">
        <v>85</v>
      </c>
      <c r="BA611">
        <v>3</v>
      </c>
      <c r="BB611">
        <v>2010</v>
      </c>
      <c r="BC611" t="s">
        <v>63</v>
      </c>
      <c r="BD611" t="s">
        <v>64</v>
      </c>
      <c r="BE611">
        <v>158000</v>
      </c>
    </row>
    <row r="612" spans="1:57" x14ac:dyDescent="0.3">
      <c r="A612">
        <v>300</v>
      </c>
      <c r="B612">
        <v>20</v>
      </c>
      <c r="C612" t="s">
        <v>221</v>
      </c>
      <c r="D612">
        <v>80</v>
      </c>
      <c r="E612">
        <v>14000</v>
      </c>
      <c r="F612" t="s">
        <v>40</v>
      </c>
      <c r="G612" t="s">
        <v>42</v>
      </c>
      <c r="H612" t="s">
        <v>43</v>
      </c>
      <c r="I612" t="s">
        <v>44</v>
      </c>
      <c r="J612" t="s">
        <v>45</v>
      </c>
      <c r="K612" t="s">
        <v>74</v>
      </c>
      <c r="L612" t="str">
        <f>VLOOKUP($K612,[1]Zipcodes_neighbourhood!$A$2:$C$27,2,FALSE)</f>
        <v>Crawford</v>
      </c>
      <c r="M612">
        <f>VLOOKUP($K612,[1]Zipcodes_neighbourhood!$A$2:$C$27,3,FALSE)</f>
        <v>52621</v>
      </c>
      <c r="N612" t="s">
        <v>47</v>
      </c>
      <c r="O612" t="s">
        <v>48</v>
      </c>
      <c r="P612" t="s">
        <v>68</v>
      </c>
      <c r="Q612">
        <v>6</v>
      </c>
      <c r="R612">
        <v>1950</v>
      </c>
      <c r="S612">
        <v>2004</v>
      </c>
      <c r="T612" t="s">
        <v>50</v>
      </c>
      <c r="U612" t="s">
        <v>51</v>
      </c>
      <c r="V612" t="s">
        <v>91</v>
      </c>
      <c r="W612" t="s">
        <v>55</v>
      </c>
      <c r="X612" t="s">
        <v>70</v>
      </c>
      <c r="Y612" t="s">
        <v>55</v>
      </c>
      <c r="Z612" t="s">
        <v>57</v>
      </c>
      <c r="AA612">
        <v>1092</v>
      </c>
      <c r="AB612" t="str">
        <f t="shared" si="36"/>
        <v>1001-2000</v>
      </c>
      <c r="AC612" t="s">
        <v>59</v>
      </c>
      <c r="AD612" t="s">
        <v>60</v>
      </c>
      <c r="AE612">
        <v>1152</v>
      </c>
      <c r="AF612">
        <f t="shared" si="37"/>
        <v>1</v>
      </c>
      <c r="AG612">
        <f t="shared" si="38"/>
        <v>2.2999999999999998</v>
      </c>
      <c r="AH612">
        <v>3</v>
      </c>
      <c r="AI612">
        <v>1</v>
      </c>
      <c r="AJ612" t="s">
        <v>54</v>
      </c>
      <c r="AK612" t="str">
        <f t="shared" si="39"/>
        <v>1Gd</v>
      </c>
      <c r="AL612">
        <v>6</v>
      </c>
      <c r="AM612">
        <v>1</v>
      </c>
      <c r="AN612" t="s">
        <v>54</v>
      </c>
      <c r="AO612" t="s">
        <v>61</v>
      </c>
      <c r="AP612" t="s">
        <v>58</v>
      </c>
      <c r="AQ612">
        <v>1</v>
      </c>
      <c r="AR612">
        <v>300</v>
      </c>
      <c r="AS612" t="s">
        <v>55</v>
      </c>
      <c r="AT612" t="s">
        <v>60</v>
      </c>
      <c r="AU612">
        <v>0</v>
      </c>
      <c r="AV612">
        <v>36</v>
      </c>
      <c r="AW612">
        <v>0</v>
      </c>
      <c r="AX612">
        <v>0</v>
      </c>
      <c r="AY612">
        <v>0</v>
      </c>
      <c r="AZ612" t="s">
        <v>109</v>
      </c>
      <c r="BA612">
        <v>8</v>
      </c>
      <c r="BB612">
        <v>2009</v>
      </c>
      <c r="BC612" t="s">
        <v>63</v>
      </c>
      <c r="BD612" t="s">
        <v>154</v>
      </c>
      <c r="BE612">
        <v>158500</v>
      </c>
    </row>
    <row r="613" spans="1:57" x14ac:dyDescent="0.3">
      <c r="A613">
        <v>758</v>
      </c>
      <c r="B613">
        <v>60</v>
      </c>
      <c r="C613" t="s">
        <v>221</v>
      </c>
      <c r="D613" t="s">
        <v>41</v>
      </c>
      <c r="E613">
        <v>11616</v>
      </c>
      <c r="F613" t="s">
        <v>40</v>
      </c>
      <c r="G613" t="s">
        <v>71</v>
      </c>
      <c r="H613" t="s">
        <v>43</v>
      </c>
      <c r="I613" t="s">
        <v>44</v>
      </c>
      <c r="J613" t="s">
        <v>110</v>
      </c>
      <c r="K613" t="s">
        <v>98</v>
      </c>
      <c r="L613" t="str">
        <f>VLOOKUP($K613,[1]Zipcodes_neighbourhood!$A$2:$C$27,2,FALSE)</f>
        <v>Sawyer</v>
      </c>
      <c r="M613">
        <f>VLOOKUP($K613,[1]Zipcodes_neighbourhood!$A$2:$C$27,3,FALSE)</f>
        <v>52627</v>
      </c>
      <c r="N613" t="s">
        <v>47</v>
      </c>
      <c r="O613" t="s">
        <v>48</v>
      </c>
      <c r="P613" t="s">
        <v>49</v>
      </c>
      <c r="Q613">
        <v>6</v>
      </c>
      <c r="R613">
        <v>1978</v>
      </c>
      <c r="S613">
        <v>1978</v>
      </c>
      <c r="T613" t="s">
        <v>99</v>
      </c>
      <c r="U613" t="s">
        <v>51</v>
      </c>
      <c r="V613" t="s">
        <v>91</v>
      </c>
      <c r="W613" t="s">
        <v>55</v>
      </c>
      <c r="X613" t="s">
        <v>70</v>
      </c>
      <c r="Y613" t="s">
        <v>55</v>
      </c>
      <c r="Z613" t="s">
        <v>72</v>
      </c>
      <c r="AA613">
        <v>672</v>
      </c>
      <c r="AB613" t="str">
        <f t="shared" si="36"/>
        <v>0-1000</v>
      </c>
      <c r="AC613" t="s">
        <v>55</v>
      </c>
      <c r="AD613" t="s">
        <v>60</v>
      </c>
      <c r="AE613">
        <v>1386</v>
      </c>
      <c r="AF613">
        <f t="shared" si="37"/>
        <v>0.3</v>
      </c>
      <c r="AG613">
        <f t="shared" si="38"/>
        <v>2</v>
      </c>
      <c r="AH613">
        <v>3</v>
      </c>
      <c r="AI613">
        <v>1</v>
      </c>
      <c r="AJ613" t="s">
        <v>55</v>
      </c>
      <c r="AK613" t="str">
        <f t="shared" si="39"/>
        <v>1TA</v>
      </c>
      <c r="AL613">
        <v>6</v>
      </c>
      <c r="AM613">
        <v>1</v>
      </c>
      <c r="AN613" t="s">
        <v>55</v>
      </c>
      <c r="AO613" t="s">
        <v>61</v>
      </c>
      <c r="AP613" t="s">
        <v>102</v>
      </c>
      <c r="AQ613">
        <v>2</v>
      </c>
      <c r="AR613">
        <v>440</v>
      </c>
      <c r="AS613" t="s">
        <v>55</v>
      </c>
      <c r="AT613" t="s">
        <v>60</v>
      </c>
      <c r="AU613">
        <v>335</v>
      </c>
      <c r="AV613">
        <v>0</v>
      </c>
      <c r="AW613">
        <v>0</v>
      </c>
      <c r="AX613">
        <v>0</v>
      </c>
      <c r="AY613">
        <v>0</v>
      </c>
      <c r="AZ613" t="s">
        <v>109</v>
      </c>
      <c r="BA613">
        <v>4</v>
      </c>
      <c r="BB613">
        <v>2010</v>
      </c>
      <c r="BC613" t="s">
        <v>63</v>
      </c>
      <c r="BD613" t="s">
        <v>79</v>
      </c>
      <c r="BE613">
        <v>158900</v>
      </c>
    </row>
    <row r="614" spans="1:57" x14ac:dyDescent="0.3">
      <c r="A614">
        <v>19</v>
      </c>
      <c r="B614">
        <v>20</v>
      </c>
      <c r="C614" t="s">
        <v>221</v>
      </c>
      <c r="D614">
        <v>66</v>
      </c>
      <c r="E614">
        <v>13695</v>
      </c>
      <c r="F614" t="s">
        <v>40</v>
      </c>
      <c r="G614" t="s">
        <v>42</v>
      </c>
      <c r="H614" t="s">
        <v>43</v>
      </c>
      <c r="I614" t="s">
        <v>44</v>
      </c>
      <c r="J614" t="s">
        <v>45</v>
      </c>
      <c r="K614" t="s">
        <v>114</v>
      </c>
      <c r="L614" t="str">
        <f>VLOOKUP($K614,[1]Zipcodes_neighbourhood!$A$2:$C$27,2,FALSE)</f>
        <v>Sawyer West</v>
      </c>
      <c r="M614">
        <f>VLOOKUP($K614,[1]Zipcodes_neighbourhood!$A$2:$C$27,3,FALSE)</f>
        <v>50014</v>
      </c>
      <c r="N614" t="s">
        <v>115</v>
      </c>
      <c r="O614" t="s">
        <v>48</v>
      </c>
      <c r="P614" t="s">
        <v>68</v>
      </c>
      <c r="Q614">
        <v>5</v>
      </c>
      <c r="R614">
        <v>2004</v>
      </c>
      <c r="S614">
        <v>2004</v>
      </c>
      <c r="T614" t="s">
        <v>50</v>
      </c>
      <c r="U614" t="s">
        <v>51</v>
      </c>
      <c r="V614" t="s">
        <v>52</v>
      </c>
      <c r="W614" t="s">
        <v>55</v>
      </c>
      <c r="X614" t="s">
        <v>56</v>
      </c>
      <c r="Y614" t="s">
        <v>55</v>
      </c>
      <c r="Z614" t="s">
        <v>57</v>
      </c>
      <c r="AA614">
        <v>1114</v>
      </c>
      <c r="AB614" t="str">
        <f t="shared" si="36"/>
        <v>1001-2000</v>
      </c>
      <c r="AC614" t="s">
        <v>59</v>
      </c>
      <c r="AD614" t="s">
        <v>60</v>
      </c>
      <c r="AE614">
        <v>1114</v>
      </c>
      <c r="AF614">
        <f t="shared" si="37"/>
        <v>1</v>
      </c>
      <c r="AG614">
        <f t="shared" si="38"/>
        <v>2.2999999999999998</v>
      </c>
      <c r="AH614">
        <v>3</v>
      </c>
      <c r="AI614">
        <v>1</v>
      </c>
      <c r="AJ614" t="s">
        <v>54</v>
      </c>
      <c r="AK614" t="str">
        <f t="shared" si="39"/>
        <v>1Gd</v>
      </c>
      <c r="AL614">
        <v>6</v>
      </c>
      <c r="AM614">
        <v>0</v>
      </c>
      <c r="AN614" t="s">
        <v>41</v>
      </c>
      <c r="AO614" t="s">
        <v>78</v>
      </c>
      <c r="AP614" t="s">
        <v>58</v>
      </c>
      <c r="AQ614">
        <v>2</v>
      </c>
      <c r="AR614">
        <v>576</v>
      </c>
      <c r="AS614" t="s">
        <v>55</v>
      </c>
      <c r="AT614" t="s">
        <v>60</v>
      </c>
      <c r="AU614">
        <v>0</v>
      </c>
      <c r="AV614">
        <v>102</v>
      </c>
      <c r="AW614">
        <v>0</v>
      </c>
      <c r="AX614">
        <v>0</v>
      </c>
      <c r="AY614">
        <v>0</v>
      </c>
      <c r="AZ614" t="s">
        <v>41</v>
      </c>
      <c r="BA614">
        <v>6</v>
      </c>
      <c r="BB614">
        <v>2008</v>
      </c>
      <c r="BC614" t="s">
        <v>63</v>
      </c>
      <c r="BD614" t="s">
        <v>64</v>
      </c>
      <c r="BE614">
        <v>159000</v>
      </c>
    </row>
    <row r="615" spans="1:57" x14ac:dyDescent="0.3">
      <c r="A615">
        <v>287</v>
      </c>
      <c r="B615">
        <v>50</v>
      </c>
      <c r="C615" t="s">
        <v>221</v>
      </c>
      <c r="D615">
        <v>77</v>
      </c>
      <c r="E615">
        <v>9786</v>
      </c>
      <c r="F615" t="s">
        <v>40</v>
      </c>
      <c r="G615" t="s">
        <v>71</v>
      </c>
      <c r="H615" t="s">
        <v>118</v>
      </c>
      <c r="I615" t="s">
        <v>44</v>
      </c>
      <c r="J615" t="s">
        <v>45</v>
      </c>
      <c r="K615" t="s">
        <v>107</v>
      </c>
      <c r="L615" t="str">
        <f>VLOOKUP($K615,[1]Zipcodes_neighbourhood!$A$2:$C$27,2,FALSE)</f>
        <v>NorthAmes</v>
      </c>
      <c r="M615">
        <f>VLOOKUP($K615,[1]Zipcodes_neighbourhood!$A$2:$C$27,3,FALSE)</f>
        <v>50010</v>
      </c>
      <c r="N615" t="s">
        <v>47</v>
      </c>
      <c r="O615" t="s">
        <v>48</v>
      </c>
      <c r="P615" t="s">
        <v>83</v>
      </c>
      <c r="Q615">
        <v>6</v>
      </c>
      <c r="R615">
        <v>1962</v>
      </c>
      <c r="S615">
        <v>1981</v>
      </c>
      <c r="T615" t="s">
        <v>50</v>
      </c>
      <c r="U615" t="s">
        <v>51</v>
      </c>
      <c r="V615" t="s">
        <v>75</v>
      </c>
      <c r="W615" t="s">
        <v>55</v>
      </c>
      <c r="X615" t="s">
        <v>70</v>
      </c>
      <c r="Y615" t="s">
        <v>55</v>
      </c>
      <c r="Z615" t="s">
        <v>57</v>
      </c>
      <c r="AA615">
        <v>912</v>
      </c>
      <c r="AB615" t="str">
        <f t="shared" si="36"/>
        <v>0-1000</v>
      </c>
      <c r="AC615" t="s">
        <v>55</v>
      </c>
      <c r="AD615" t="s">
        <v>60</v>
      </c>
      <c r="AE615">
        <v>1734</v>
      </c>
      <c r="AF615">
        <f t="shared" si="37"/>
        <v>0</v>
      </c>
      <c r="AG615">
        <f t="shared" si="38"/>
        <v>1</v>
      </c>
      <c r="AH615">
        <v>3</v>
      </c>
      <c r="AI615">
        <v>1</v>
      </c>
      <c r="AJ615" t="s">
        <v>54</v>
      </c>
      <c r="AK615" t="str">
        <f t="shared" si="39"/>
        <v>1Gd</v>
      </c>
      <c r="AL615">
        <v>7</v>
      </c>
      <c r="AM615">
        <v>1</v>
      </c>
      <c r="AN615" t="s">
        <v>54</v>
      </c>
      <c r="AO615" t="s">
        <v>61</v>
      </c>
      <c r="AP615" t="s">
        <v>62</v>
      </c>
      <c r="AQ615">
        <v>2</v>
      </c>
      <c r="AR615">
        <v>440</v>
      </c>
      <c r="AS615" t="s">
        <v>55</v>
      </c>
      <c r="AT615" t="s">
        <v>60</v>
      </c>
      <c r="AU615">
        <v>0</v>
      </c>
      <c r="AV615">
        <v>0</v>
      </c>
      <c r="AW615">
        <v>0</v>
      </c>
      <c r="AX615">
        <v>128</v>
      </c>
      <c r="AY615">
        <v>0</v>
      </c>
      <c r="AZ615" t="s">
        <v>109</v>
      </c>
      <c r="BA615">
        <v>6</v>
      </c>
      <c r="BB615">
        <v>2006</v>
      </c>
      <c r="BC615" t="s">
        <v>63</v>
      </c>
      <c r="BD615" t="s">
        <v>64</v>
      </c>
      <c r="BE615">
        <v>159000</v>
      </c>
    </row>
    <row r="616" spans="1:57" x14ac:dyDescent="0.3">
      <c r="A616">
        <v>615</v>
      </c>
      <c r="B616">
        <v>180</v>
      </c>
      <c r="C616" t="s">
        <v>222</v>
      </c>
      <c r="D616">
        <v>21</v>
      </c>
      <c r="E616">
        <v>1491</v>
      </c>
      <c r="F616" t="s">
        <v>40</v>
      </c>
      <c r="G616" t="s">
        <v>42</v>
      </c>
      <c r="H616" t="s">
        <v>43</v>
      </c>
      <c r="I616" t="s">
        <v>44</v>
      </c>
      <c r="J616" t="s">
        <v>45</v>
      </c>
      <c r="K616" t="s">
        <v>121</v>
      </c>
      <c r="L616" t="str">
        <f>VLOOKUP($K616,[1]Zipcodes_neighbourhood!$A$2:$C$27,2,FALSE)</f>
        <v>Meadow village</v>
      </c>
      <c r="M616">
        <f>VLOOKUP($K616,[1]Zipcodes_neighbourhood!$A$2:$C$27,3,FALSE)</f>
        <v>50125</v>
      </c>
      <c r="N616" t="s">
        <v>47</v>
      </c>
      <c r="O616" t="s">
        <v>122</v>
      </c>
      <c r="P616" t="s">
        <v>131</v>
      </c>
      <c r="Q616">
        <v>4</v>
      </c>
      <c r="R616">
        <v>1972</v>
      </c>
      <c r="S616">
        <v>1972</v>
      </c>
      <c r="T616" t="s">
        <v>50</v>
      </c>
      <c r="U616" t="s">
        <v>51</v>
      </c>
      <c r="V616" t="s">
        <v>123</v>
      </c>
      <c r="W616" t="s">
        <v>55</v>
      </c>
      <c r="X616" t="s">
        <v>70</v>
      </c>
      <c r="Y616" t="s">
        <v>54</v>
      </c>
      <c r="Z616" t="s">
        <v>81</v>
      </c>
      <c r="AA616">
        <v>630</v>
      </c>
      <c r="AB616" t="str">
        <f t="shared" si="36"/>
        <v>0-1000</v>
      </c>
      <c r="AC616" t="s">
        <v>59</v>
      </c>
      <c r="AD616" t="s">
        <v>60</v>
      </c>
      <c r="AE616">
        <v>630</v>
      </c>
      <c r="AF616">
        <f t="shared" si="37"/>
        <v>1</v>
      </c>
      <c r="AG616">
        <f t="shared" si="38"/>
        <v>1</v>
      </c>
      <c r="AH616">
        <v>1</v>
      </c>
      <c r="AI616">
        <v>1</v>
      </c>
      <c r="AJ616" t="s">
        <v>55</v>
      </c>
      <c r="AK616" t="str">
        <f t="shared" si="39"/>
        <v>1TA</v>
      </c>
      <c r="AL616">
        <v>3</v>
      </c>
      <c r="AM616">
        <v>0</v>
      </c>
      <c r="AN616" t="s">
        <v>41</v>
      </c>
      <c r="AO616" t="s">
        <v>41</v>
      </c>
      <c r="AP616" t="s">
        <v>41</v>
      </c>
      <c r="AQ616">
        <v>0</v>
      </c>
      <c r="AR616">
        <v>0</v>
      </c>
      <c r="AS616" t="s">
        <v>41</v>
      </c>
      <c r="AT616" t="s">
        <v>60</v>
      </c>
      <c r="AU616">
        <v>96</v>
      </c>
      <c r="AV616">
        <v>24</v>
      </c>
      <c r="AW616">
        <v>0</v>
      </c>
      <c r="AX616">
        <v>0</v>
      </c>
      <c r="AY616">
        <v>0</v>
      </c>
      <c r="AZ616" t="s">
        <v>41</v>
      </c>
      <c r="BA616">
        <v>5</v>
      </c>
      <c r="BB616">
        <v>2010</v>
      </c>
      <c r="BC616" t="s">
        <v>63</v>
      </c>
      <c r="BD616" t="s">
        <v>64</v>
      </c>
      <c r="BE616">
        <v>75500</v>
      </c>
    </row>
    <row r="617" spans="1:57" x14ac:dyDescent="0.3">
      <c r="A617">
        <v>367</v>
      </c>
      <c r="B617">
        <v>20</v>
      </c>
      <c r="C617" t="s">
        <v>221</v>
      </c>
      <c r="D617" t="s">
        <v>41</v>
      </c>
      <c r="E617">
        <v>9500</v>
      </c>
      <c r="F617" t="s">
        <v>40</v>
      </c>
      <c r="G617" t="s">
        <v>71</v>
      </c>
      <c r="H617" t="s">
        <v>43</v>
      </c>
      <c r="I617" t="s">
        <v>44</v>
      </c>
      <c r="J617" t="s">
        <v>45</v>
      </c>
      <c r="K617" t="s">
        <v>107</v>
      </c>
      <c r="L617" t="str">
        <f>VLOOKUP($K617,[1]Zipcodes_neighbourhood!$A$2:$C$27,2,FALSE)</f>
        <v>NorthAmes</v>
      </c>
      <c r="M617">
        <f>VLOOKUP($K617,[1]Zipcodes_neighbourhood!$A$2:$C$27,3,FALSE)</f>
        <v>50010</v>
      </c>
      <c r="N617" t="s">
        <v>47</v>
      </c>
      <c r="O617" t="s">
        <v>48</v>
      </c>
      <c r="P617" t="s">
        <v>68</v>
      </c>
      <c r="Q617">
        <v>6</v>
      </c>
      <c r="R617">
        <v>1963</v>
      </c>
      <c r="S617">
        <v>1963</v>
      </c>
      <c r="T617" t="s">
        <v>50</v>
      </c>
      <c r="U617" t="s">
        <v>51</v>
      </c>
      <c r="V617" t="s">
        <v>106</v>
      </c>
      <c r="W617" t="s">
        <v>55</v>
      </c>
      <c r="X617" t="s">
        <v>70</v>
      </c>
      <c r="Y617" t="s">
        <v>54</v>
      </c>
      <c r="Z617" t="s">
        <v>57</v>
      </c>
      <c r="AA617">
        <v>1394</v>
      </c>
      <c r="AB617" t="str">
        <f t="shared" si="36"/>
        <v>1001-2000</v>
      </c>
      <c r="AC617" t="s">
        <v>54</v>
      </c>
      <c r="AD617" t="s">
        <v>60</v>
      </c>
      <c r="AE617">
        <v>1394</v>
      </c>
      <c r="AF617">
        <f t="shared" si="37"/>
        <v>1</v>
      </c>
      <c r="AG617">
        <f t="shared" si="38"/>
        <v>1</v>
      </c>
      <c r="AH617">
        <v>3</v>
      </c>
      <c r="AI617">
        <v>1</v>
      </c>
      <c r="AJ617" t="s">
        <v>55</v>
      </c>
      <c r="AK617" t="str">
        <f t="shared" si="39"/>
        <v>1TA</v>
      </c>
      <c r="AL617">
        <v>6</v>
      </c>
      <c r="AM617">
        <v>2</v>
      </c>
      <c r="AN617" t="s">
        <v>54</v>
      </c>
      <c r="AO617" t="s">
        <v>61</v>
      </c>
      <c r="AP617" t="s">
        <v>62</v>
      </c>
      <c r="AQ617">
        <v>2</v>
      </c>
      <c r="AR617">
        <v>514</v>
      </c>
      <c r="AS617" t="s">
        <v>55</v>
      </c>
      <c r="AT617" t="s">
        <v>60</v>
      </c>
      <c r="AU617">
        <v>0</v>
      </c>
      <c r="AV617">
        <v>76</v>
      </c>
      <c r="AW617">
        <v>0</v>
      </c>
      <c r="AX617">
        <v>185</v>
      </c>
      <c r="AY617">
        <v>0</v>
      </c>
      <c r="AZ617" t="s">
        <v>41</v>
      </c>
      <c r="BA617">
        <v>7</v>
      </c>
      <c r="BB617">
        <v>2009</v>
      </c>
      <c r="BC617" t="s">
        <v>63</v>
      </c>
      <c r="BD617" t="s">
        <v>64</v>
      </c>
      <c r="BE617">
        <v>159000</v>
      </c>
    </row>
    <row r="618" spans="1:57" x14ac:dyDescent="0.3">
      <c r="A618">
        <v>1074</v>
      </c>
      <c r="B618">
        <v>60</v>
      </c>
      <c r="C618" t="s">
        <v>221</v>
      </c>
      <c r="D618">
        <v>75</v>
      </c>
      <c r="E618">
        <v>7950</v>
      </c>
      <c r="F618" t="s">
        <v>40</v>
      </c>
      <c r="G618" t="s">
        <v>71</v>
      </c>
      <c r="H618" t="s">
        <v>118</v>
      </c>
      <c r="I618" t="s">
        <v>44</v>
      </c>
      <c r="J618" t="s">
        <v>73</v>
      </c>
      <c r="K618" t="s">
        <v>126</v>
      </c>
      <c r="L618" t="str">
        <f>VLOOKUP($K618,[1]Zipcodes_neighbourhood!$A$2:$C$27,2,FALSE)</f>
        <v>Edwards</v>
      </c>
      <c r="M618">
        <f>VLOOKUP($K618,[1]Zipcodes_neighbourhood!$A$2:$C$27,3,FALSE)</f>
        <v>50014</v>
      </c>
      <c r="N618" t="s">
        <v>47</v>
      </c>
      <c r="O618" t="s">
        <v>48</v>
      </c>
      <c r="P618" t="s">
        <v>49</v>
      </c>
      <c r="Q618">
        <v>6</v>
      </c>
      <c r="R618">
        <v>1977</v>
      </c>
      <c r="S618">
        <v>1977</v>
      </c>
      <c r="T618" t="s">
        <v>99</v>
      </c>
      <c r="U618" t="s">
        <v>51</v>
      </c>
      <c r="V618" t="s">
        <v>106</v>
      </c>
      <c r="W618" t="s">
        <v>55</v>
      </c>
      <c r="X618" t="s">
        <v>70</v>
      </c>
      <c r="Y618" t="s">
        <v>55</v>
      </c>
      <c r="Z618" t="s">
        <v>57</v>
      </c>
      <c r="AA618">
        <v>690</v>
      </c>
      <c r="AB618" t="str">
        <f t="shared" si="36"/>
        <v>0-1000</v>
      </c>
      <c r="AC618" t="s">
        <v>55</v>
      </c>
      <c r="AD618" t="s">
        <v>60</v>
      </c>
      <c r="AE618">
        <v>1426</v>
      </c>
      <c r="AF618">
        <f t="shared" si="37"/>
        <v>1</v>
      </c>
      <c r="AG618">
        <f t="shared" si="38"/>
        <v>2.2999999999999998</v>
      </c>
      <c r="AH618">
        <v>3</v>
      </c>
      <c r="AI618">
        <v>1</v>
      </c>
      <c r="AJ618" t="s">
        <v>55</v>
      </c>
      <c r="AK618" t="str">
        <f t="shared" si="39"/>
        <v>1TA</v>
      </c>
      <c r="AL618">
        <v>6</v>
      </c>
      <c r="AM618">
        <v>0</v>
      </c>
      <c r="AN618" t="s">
        <v>41</v>
      </c>
      <c r="AO618" t="s">
        <v>61</v>
      </c>
      <c r="AP618" t="s">
        <v>102</v>
      </c>
      <c r="AQ618">
        <v>2</v>
      </c>
      <c r="AR618">
        <v>440</v>
      </c>
      <c r="AS618" t="s">
        <v>55</v>
      </c>
      <c r="AT618" t="s">
        <v>60</v>
      </c>
      <c r="AU618">
        <v>252</v>
      </c>
      <c r="AV618">
        <v>0</v>
      </c>
      <c r="AW618">
        <v>0</v>
      </c>
      <c r="AX618">
        <v>0</v>
      </c>
      <c r="AY618">
        <v>0</v>
      </c>
      <c r="AZ618" t="s">
        <v>85</v>
      </c>
      <c r="BA618">
        <v>7</v>
      </c>
      <c r="BB618">
        <v>2009</v>
      </c>
      <c r="BC618" t="s">
        <v>63</v>
      </c>
      <c r="BD618" t="s">
        <v>64</v>
      </c>
      <c r="BE618">
        <v>159500</v>
      </c>
    </row>
    <row r="619" spans="1:57" x14ac:dyDescent="0.3">
      <c r="A619">
        <v>1104</v>
      </c>
      <c r="B619">
        <v>20</v>
      </c>
      <c r="C619" t="s">
        <v>221</v>
      </c>
      <c r="D619">
        <v>79</v>
      </c>
      <c r="E619">
        <v>8910</v>
      </c>
      <c r="F619" t="s">
        <v>40</v>
      </c>
      <c r="G619" t="s">
        <v>42</v>
      </c>
      <c r="H619" t="s">
        <v>43</v>
      </c>
      <c r="I619" t="s">
        <v>44</v>
      </c>
      <c r="J619" t="s">
        <v>73</v>
      </c>
      <c r="K619" t="s">
        <v>107</v>
      </c>
      <c r="L619" t="str">
        <f>VLOOKUP($K619,[1]Zipcodes_neighbourhood!$A$2:$C$27,2,FALSE)</f>
        <v>NorthAmes</v>
      </c>
      <c r="M619">
        <f>VLOOKUP($K619,[1]Zipcodes_neighbourhood!$A$2:$C$27,3,FALSE)</f>
        <v>50010</v>
      </c>
      <c r="N619" t="s">
        <v>47</v>
      </c>
      <c r="O619" t="s">
        <v>48</v>
      </c>
      <c r="P619" t="s">
        <v>68</v>
      </c>
      <c r="Q619">
        <v>6</v>
      </c>
      <c r="R619">
        <v>1959</v>
      </c>
      <c r="S619">
        <v>1959</v>
      </c>
      <c r="T619" t="s">
        <v>99</v>
      </c>
      <c r="U619" t="s">
        <v>51</v>
      </c>
      <c r="V619" t="s">
        <v>53</v>
      </c>
      <c r="W619" t="s">
        <v>55</v>
      </c>
      <c r="X619" t="s">
        <v>70</v>
      </c>
      <c r="Y619" t="s">
        <v>55</v>
      </c>
      <c r="Z619" t="s">
        <v>72</v>
      </c>
      <c r="AA619">
        <v>655</v>
      </c>
      <c r="AB619" t="str">
        <f t="shared" si="36"/>
        <v>0-1000</v>
      </c>
      <c r="AC619" t="s">
        <v>59</v>
      </c>
      <c r="AD619" t="s">
        <v>60</v>
      </c>
      <c r="AE619">
        <v>1194</v>
      </c>
      <c r="AF619">
        <f t="shared" si="37"/>
        <v>0</v>
      </c>
      <c r="AG619">
        <f t="shared" si="38"/>
        <v>1</v>
      </c>
      <c r="AH619">
        <v>3</v>
      </c>
      <c r="AI619">
        <v>1</v>
      </c>
      <c r="AJ619" t="s">
        <v>55</v>
      </c>
      <c r="AK619" t="str">
        <f t="shared" si="39"/>
        <v>1TA</v>
      </c>
      <c r="AL619">
        <v>6</v>
      </c>
      <c r="AM619">
        <v>1</v>
      </c>
      <c r="AN619" t="s">
        <v>94</v>
      </c>
      <c r="AO619" t="s">
        <v>101</v>
      </c>
      <c r="AP619" t="s">
        <v>102</v>
      </c>
      <c r="AQ619">
        <v>2</v>
      </c>
      <c r="AR619">
        <v>539</v>
      </c>
      <c r="AS619" t="s">
        <v>55</v>
      </c>
      <c r="AT619" t="s">
        <v>60</v>
      </c>
      <c r="AU619">
        <v>0</v>
      </c>
      <c r="AV619">
        <v>0</v>
      </c>
      <c r="AW619">
        <v>192</v>
      </c>
      <c r="AX619">
        <v>0</v>
      </c>
      <c r="AY619">
        <v>0</v>
      </c>
      <c r="AZ619" t="s">
        <v>41</v>
      </c>
      <c r="BA619">
        <v>7</v>
      </c>
      <c r="BB619">
        <v>2006</v>
      </c>
      <c r="BC619" t="s">
        <v>63</v>
      </c>
      <c r="BD619" t="s">
        <v>64</v>
      </c>
      <c r="BE619">
        <v>159500</v>
      </c>
    </row>
    <row r="620" spans="1:57" x14ac:dyDescent="0.3">
      <c r="A620">
        <v>983</v>
      </c>
      <c r="B620">
        <v>20</v>
      </c>
      <c r="C620" t="s">
        <v>221</v>
      </c>
      <c r="D620">
        <v>43</v>
      </c>
      <c r="E620">
        <v>3182</v>
      </c>
      <c r="F620" t="s">
        <v>40</v>
      </c>
      <c r="G620" t="s">
        <v>42</v>
      </c>
      <c r="H620" t="s">
        <v>43</v>
      </c>
      <c r="I620" t="s">
        <v>44</v>
      </c>
      <c r="J620" t="s">
        <v>45</v>
      </c>
      <c r="K620" t="s">
        <v>159</v>
      </c>
      <c r="L620" t="str">
        <f>VLOOKUP($K620,[1]Zipcodes_neighbourhood!$A$2:$C$27,2,FALSE)</f>
        <v>Bloomington Heights</v>
      </c>
      <c r="M620">
        <f>VLOOKUP($K620,[1]Zipcodes_neighbourhood!$A$2:$C$27,3,FALSE)</f>
        <v>50010</v>
      </c>
      <c r="N620" t="s">
        <v>47</v>
      </c>
      <c r="O620" t="s">
        <v>48</v>
      </c>
      <c r="P620" t="s">
        <v>68</v>
      </c>
      <c r="Q620">
        <v>7</v>
      </c>
      <c r="R620">
        <v>2007</v>
      </c>
      <c r="S620">
        <v>2007</v>
      </c>
      <c r="T620" t="s">
        <v>50</v>
      </c>
      <c r="U620" t="s">
        <v>51</v>
      </c>
      <c r="V620" t="s">
        <v>52</v>
      </c>
      <c r="W620" t="s">
        <v>54</v>
      </c>
      <c r="X620" t="s">
        <v>56</v>
      </c>
      <c r="Y620" t="s">
        <v>54</v>
      </c>
      <c r="Z620" t="s">
        <v>81</v>
      </c>
      <c r="AA620">
        <v>1266</v>
      </c>
      <c r="AB620" t="str">
        <f t="shared" si="36"/>
        <v>1001-2000</v>
      </c>
      <c r="AC620" t="s">
        <v>59</v>
      </c>
      <c r="AD620" t="s">
        <v>60</v>
      </c>
      <c r="AE620">
        <v>1266</v>
      </c>
      <c r="AF620">
        <f t="shared" si="37"/>
        <v>0</v>
      </c>
      <c r="AG620">
        <f t="shared" si="38"/>
        <v>2</v>
      </c>
      <c r="AH620">
        <v>2</v>
      </c>
      <c r="AI620">
        <v>1</v>
      </c>
      <c r="AJ620" t="s">
        <v>54</v>
      </c>
      <c r="AK620" t="str">
        <f t="shared" si="39"/>
        <v>1Gd</v>
      </c>
      <c r="AL620">
        <v>6</v>
      </c>
      <c r="AM620">
        <v>1</v>
      </c>
      <c r="AN620" t="s">
        <v>54</v>
      </c>
      <c r="AO620" t="s">
        <v>61</v>
      </c>
      <c r="AP620" t="s">
        <v>102</v>
      </c>
      <c r="AQ620">
        <v>2</v>
      </c>
      <c r="AR620">
        <v>388</v>
      </c>
      <c r="AS620" t="s">
        <v>55</v>
      </c>
      <c r="AT620" t="s">
        <v>60</v>
      </c>
      <c r="AU620">
        <v>100</v>
      </c>
      <c r="AV620">
        <v>16</v>
      </c>
      <c r="AW620">
        <v>0</v>
      </c>
      <c r="AX620">
        <v>0</v>
      </c>
      <c r="AY620">
        <v>0</v>
      </c>
      <c r="AZ620" t="s">
        <v>41</v>
      </c>
      <c r="BA620">
        <v>3</v>
      </c>
      <c r="BB620">
        <v>2008</v>
      </c>
      <c r="BC620" t="s">
        <v>63</v>
      </c>
      <c r="BD620" t="s">
        <v>64</v>
      </c>
      <c r="BE620">
        <v>159895</v>
      </c>
    </row>
    <row r="621" spans="1:57" x14ac:dyDescent="0.3">
      <c r="A621">
        <v>809</v>
      </c>
      <c r="B621">
        <v>80</v>
      </c>
      <c r="C621" t="s">
        <v>221</v>
      </c>
      <c r="D621">
        <v>85</v>
      </c>
      <c r="E621">
        <v>13400</v>
      </c>
      <c r="F621" t="s">
        <v>40</v>
      </c>
      <c r="G621" t="s">
        <v>42</v>
      </c>
      <c r="H621" t="s">
        <v>43</v>
      </c>
      <c r="I621" t="s">
        <v>44</v>
      </c>
      <c r="J621" t="s">
        <v>45</v>
      </c>
      <c r="K621" t="s">
        <v>107</v>
      </c>
      <c r="L621" t="str">
        <f>VLOOKUP($K621,[1]Zipcodes_neighbourhood!$A$2:$C$27,2,FALSE)</f>
        <v>NorthAmes</v>
      </c>
      <c r="M621">
        <f>VLOOKUP($K621,[1]Zipcodes_neighbourhood!$A$2:$C$27,3,FALSE)</f>
        <v>50010</v>
      </c>
      <c r="N621" t="s">
        <v>47</v>
      </c>
      <c r="O621" t="s">
        <v>48</v>
      </c>
      <c r="P621" t="s">
        <v>135</v>
      </c>
      <c r="Q621">
        <v>5</v>
      </c>
      <c r="R621">
        <v>1966</v>
      </c>
      <c r="S621">
        <v>1966</v>
      </c>
      <c r="T621" t="s">
        <v>50</v>
      </c>
      <c r="U621" t="s">
        <v>51</v>
      </c>
      <c r="V621" t="s">
        <v>52</v>
      </c>
      <c r="W621" t="s">
        <v>55</v>
      </c>
      <c r="X621" t="s">
        <v>70</v>
      </c>
      <c r="Y621" t="s">
        <v>55</v>
      </c>
      <c r="Z621" t="s">
        <v>81</v>
      </c>
      <c r="AA621">
        <v>1024</v>
      </c>
      <c r="AB621" t="str">
        <f t="shared" si="36"/>
        <v>1001-2000</v>
      </c>
      <c r="AC621" t="s">
        <v>55</v>
      </c>
      <c r="AD621" t="s">
        <v>60</v>
      </c>
      <c r="AE621">
        <v>1086</v>
      </c>
      <c r="AF621">
        <f t="shared" si="37"/>
        <v>1</v>
      </c>
      <c r="AG621">
        <f t="shared" si="38"/>
        <v>2.2999999999999998</v>
      </c>
      <c r="AH621">
        <v>3</v>
      </c>
      <c r="AI621">
        <v>1</v>
      </c>
      <c r="AJ621" t="s">
        <v>55</v>
      </c>
      <c r="AK621" t="str">
        <f t="shared" si="39"/>
        <v>1TA</v>
      </c>
      <c r="AL621">
        <v>6</v>
      </c>
      <c r="AM621">
        <v>1</v>
      </c>
      <c r="AN621" t="s">
        <v>54</v>
      </c>
      <c r="AO621" t="s">
        <v>61</v>
      </c>
      <c r="AP621" t="s">
        <v>62</v>
      </c>
      <c r="AQ621">
        <v>2</v>
      </c>
      <c r="AR621">
        <v>484</v>
      </c>
      <c r="AS621" t="s">
        <v>55</v>
      </c>
      <c r="AT621" t="s">
        <v>60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108</v>
      </c>
      <c r="BA621">
        <v>6</v>
      </c>
      <c r="BB621">
        <v>2006</v>
      </c>
      <c r="BC621" t="s">
        <v>63</v>
      </c>
      <c r="BD621" t="s">
        <v>64</v>
      </c>
      <c r="BE621">
        <v>159950</v>
      </c>
    </row>
    <row r="622" spans="1:57" x14ac:dyDescent="0.3">
      <c r="A622">
        <v>41</v>
      </c>
      <c r="B622">
        <v>20</v>
      </c>
      <c r="C622" t="s">
        <v>221</v>
      </c>
      <c r="D622">
        <v>84</v>
      </c>
      <c r="E622">
        <v>8658</v>
      </c>
      <c r="F622" t="s">
        <v>40</v>
      </c>
      <c r="G622" t="s">
        <v>42</v>
      </c>
      <c r="H622" t="s">
        <v>43</v>
      </c>
      <c r="I622" t="s">
        <v>44</v>
      </c>
      <c r="J622" t="s">
        <v>45</v>
      </c>
      <c r="K622" t="s">
        <v>107</v>
      </c>
      <c r="L622" t="str">
        <f>VLOOKUP($K622,[1]Zipcodes_neighbourhood!$A$2:$C$27,2,FALSE)</f>
        <v>NorthAmes</v>
      </c>
      <c r="M622">
        <f>VLOOKUP($K622,[1]Zipcodes_neighbourhood!$A$2:$C$27,3,FALSE)</f>
        <v>50010</v>
      </c>
      <c r="N622" t="s">
        <v>47</v>
      </c>
      <c r="O622" t="s">
        <v>48</v>
      </c>
      <c r="P622" t="s">
        <v>68</v>
      </c>
      <c r="Q622">
        <v>6</v>
      </c>
      <c r="R622">
        <v>1965</v>
      </c>
      <c r="S622">
        <v>1965</v>
      </c>
      <c r="T622" t="s">
        <v>50</v>
      </c>
      <c r="U622" t="s">
        <v>51</v>
      </c>
      <c r="V622" t="s">
        <v>75</v>
      </c>
      <c r="W622" t="s">
        <v>55</v>
      </c>
      <c r="X622" t="s">
        <v>70</v>
      </c>
      <c r="Y622" t="s">
        <v>55</v>
      </c>
      <c r="Z622" t="s">
        <v>57</v>
      </c>
      <c r="AA622">
        <v>1088</v>
      </c>
      <c r="AB622" t="str">
        <f t="shared" si="36"/>
        <v>1001-2000</v>
      </c>
      <c r="AC622" t="s">
        <v>59</v>
      </c>
      <c r="AD622" t="s">
        <v>60</v>
      </c>
      <c r="AE622">
        <v>1324</v>
      </c>
      <c r="AF622">
        <f t="shared" si="37"/>
        <v>1</v>
      </c>
      <c r="AG622">
        <f t="shared" si="38"/>
        <v>1</v>
      </c>
      <c r="AH622">
        <v>3</v>
      </c>
      <c r="AI622">
        <v>1</v>
      </c>
      <c r="AJ622" t="s">
        <v>55</v>
      </c>
      <c r="AK622" t="str">
        <f t="shared" si="39"/>
        <v>1TA</v>
      </c>
      <c r="AL622">
        <v>6</v>
      </c>
      <c r="AM622">
        <v>1</v>
      </c>
      <c r="AN622" t="s">
        <v>55</v>
      </c>
      <c r="AO622" t="s">
        <v>61</v>
      </c>
      <c r="AP622" t="s">
        <v>62</v>
      </c>
      <c r="AQ622">
        <v>2</v>
      </c>
      <c r="AR622">
        <v>440</v>
      </c>
      <c r="AS622" t="s">
        <v>55</v>
      </c>
      <c r="AT622" t="s">
        <v>60</v>
      </c>
      <c r="AU622">
        <v>0</v>
      </c>
      <c r="AV622">
        <v>138</v>
      </c>
      <c r="AW622">
        <v>0</v>
      </c>
      <c r="AX622">
        <v>0</v>
      </c>
      <c r="AY622">
        <v>0</v>
      </c>
      <c r="AZ622" t="s">
        <v>108</v>
      </c>
      <c r="BA622">
        <v>12</v>
      </c>
      <c r="BB622">
        <v>2006</v>
      </c>
      <c r="BC622" t="s">
        <v>63</v>
      </c>
      <c r="BD622" t="s">
        <v>79</v>
      </c>
      <c r="BE622">
        <v>160000</v>
      </c>
    </row>
    <row r="623" spans="1:57" x14ac:dyDescent="0.3">
      <c r="A623">
        <v>489</v>
      </c>
      <c r="B623">
        <v>190</v>
      </c>
      <c r="C623" t="s">
        <v>221</v>
      </c>
      <c r="D623">
        <v>60</v>
      </c>
      <c r="E623">
        <v>10800</v>
      </c>
      <c r="F623" t="s">
        <v>40</v>
      </c>
      <c r="G623" t="s">
        <v>42</v>
      </c>
      <c r="H623" t="s">
        <v>43</v>
      </c>
      <c r="I623" t="s">
        <v>44</v>
      </c>
      <c r="J623" t="s">
        <v>73</v>
      </c>
      <c r="K623" t="s">
        <v>92</v>
      </c>
      <c r="L623" t="str">
        <f>VLOOKUP($K623,[1]Zipcodes_neighbourhood!$A$2:$C$27,2,FALSE)</f>
        <v>Old Town</v>
      </c>
      <c r="M623">
        <f>VLOOKUP($K623,[1]Zipcodes_neighbourhood!$A$2:$C$27,3,FALSE)</f>
        <v>51351</v>
      </c>
      <c r="N623" t="s">
        <v>47</v>
      </c>
      <c r="O623" t="s">
        <v>96</v>
      </c>
      <c r="P623" t="s">
        <v>83</v>
      </c>
      <c r="Q623">
        <v>5</v>
      </c>
      <c r="R623">
        <v>1900</v>
      </c>
      <c r="S623">
        <v>1970</v>
      </c>
      <c r="T623" t="s">
        <v>50</v>
      </c>
      <c r="U623" t="s">
        <v>51</v>
      </c>
      <c r="V623" t="s">
        <v>75</v>
      </c>
      <c r="W623" t="s">
        <v>55</v>
      </c>
      <c r="X623" t="s">
        <v>70</v>
      </c>
      <c r="Y623" t="s">
        <v>55</v>
      </c>
      <c r="Z623" t="s">
        <v>57</v>
      </c>
      <c r="AA623">
        <v>954</v>
      </c>
      <c r="AB623" t="str">
        <f t="shared" si="36"/>
        <v>0-1000</v>
      </c>
      <c r="AC623" t="s">
        <v>55</v>
      </c>
      <c r="AD623" t="s">
        <v>120</v>
      </c>
      <c r="AE623">
        <v>2414</v>
      </c>
      <c r="AF623">
        <f t="shared" si="37"/>
        <v>0</v>
      </c>
      <c r="AG623">
        <f t="shared" si="38"/>
        <v>2.2999999999999998</v>
      </c>
      <c r="AH623">
        <v>3</v>
      </c>
      <c r="AI623">
        <v>2</v>
      </c>
      <c r="AJ623" t="s">
        <v>55</v>
      </c>
      <c r="AK623" t="str">
        <f t="shared" si="39"/>
        <v>2TA</v>
      </c>
      <c r="AL623">
        <v>10</v>
      </c>
      <c r="AM623">
        <v>1</v>
      </c>
      <c r="AN623" t="s">
        <v>54</v>
      </c>
      <c r="AO623" t="s">
        <v>61</v>
      </c>
      <c r="AP623" t="s">
        <v>58</v>
      </c>
      <c r="AQ623">
        <v>2</v>
      </c>
      <c r="AR623">
        <v>520</v>
      </c>
      <c r="AS623" t="s">
        <v>55</v>
      </c>
      <c r="AT623" t="s">
        <v>120</v>
      </c>
      <c r="AU623">
        <v>142</v>
      </c>
      <c r="AV623">
        <v>0</v>
      </c>
      <c r="AW623">
        <v>0</v>
      </c>
      <c r="AX623">
        <v>0</v>
      </c>
      <c r="AY623">
        <v>0</v>
      </c>
      <c r="AZ623" t="s">
        <v>41</v>
      </c>
      <c r="BA623">
        <v>5</v>
      </c>
      <c r="BB623">
        <v>2006</v>
      </c>
      <c r="BC623" t="s">
        <v>144</v>
      </c>
      <c r="BD623" t="s">
        <v>64</v>
      </c>
      <c r="BE623">
        <v>160000</v>
      </c>
    </row>
    <row r="624" spans="1:57" x14ac:dyDescent="0.3">
      <c r="A624">
        <v>626</v>
      </c>
      <c r="B624">
        <v>20</v>
      </c>
      <c r="C624" t="s">
        <v>221</v>
      </c>
      <c r="D624">
        <v>87</v>
      </c>
      <c r="E624">
        <v>10000</v>
      </c>
      <c r="F624" t="s">
        <v>40</v>
      </c>
      <c r="G624" t="s">
        <v>71</v>
      </c>
      <c r="H624" t="s">
        <v>43</v>
      </c>
      <c r="I624" t="s">
        <v>44</v>
      </c>
      <c r="J624" t="s">
        <v>73</v>
      </c>
      <c r="K624" t="s">
        <v>107</v>
      </c>
      <c r="L624" t="str">
        <f>VLOOKUP($K624,[1]Zipcodes_neighbourhood!$A$2:$C$27,2,FALSE)</f>
        <v>NorthAmes</v>
      </c>
      <c r="M624">
        <f>VLOOKUP($K624,[1]Zipcodes_neighbourhood!$A$2:$C$27,3,FALSE)</f>
        <v>50010</v>
      </c>
      <c r="N624" t="s">
        <v>47</v>
      </c>
      <c r="O624" t="s">
        <v>48</v>
      </c>
      <c r="P624" t="s">
        <v>68</v>
      </c>
      <c r="Q624">
        <v>6</v>
      </c>
      <c r="R624">
        <v>1962</v>
      </c>
      <c r="S624">
        <v>1962</v>
      </c>
      <c r="T624" t="s">
        <v>99</v>
      </c>
      <c r="U624" t="s">
        <v>51</v>
      </c>
      <c r="V624" t="s">
        <v>75</v>
      </c>
      <c r="W624" t="s">
        <v>55</v>
      </c>
      <c r="X624" t="s">
        <v>70</v>
      </c>
      <c r="Y624" t="s">
        <v>55</v>
      </c>
      <c r="Z624" t="s">
        <v>57</v>
      </c>
      <c r="AA624">
        <v>1116</v>
      </c>
      <c r="AB624" t="str">
        <f t="shared" si="36"/>
        <v>1001-2000</v>
      </c>
      <c r="AC624" t="s">
        <v>55</v>
      </c>
      <c r="AD624" t="s">
        <v>60</v>
      </c>
      <c r="AE624">
        <v>1116</v>
      </c>
      <c r="AF624">
        <f t="shared" si="37"/>
        <v>0</v>
      </c>
      <c r="AG624">
        <f t="shared" si="38"/>
        <v>1</v>
      </c>
      <c r="AH624">
        <v>3</v>
      </c>
      <c r="AI624">
        <v>1</v>
      </c>
      <c r="AJ624" t="s">
        <v>55</v>
      </c>
      <c r="AK624" t="str">
        <f t="shared" si="39"/>
        <v>1TA</v>
      </c>
      <c r="AL624">
        <v>5</v>
      </c>
      <c r="AM624">
        <v>0</v>
      </c>
      <c r="AN624" t="s">
        <v>41</v>
      </c>
      <c r="AO624" t="s">
        <v>61</v>
      </c>
      <c r="AP624" t="s">
        <v>58</v>
      </c>
      <c r="AQ624">
        <v>2</v>
      </c>
      <c r="AR624">
        <v>440</v>
      </c>
      <c r="AS624" t="s">
        <v>55</v>
      </c>
      <c r="AT624" t="s">
        <v>60</v>
      </c>
      <c r="AU624">
        <v>0</v>
      </c>
      <c r="AV624">
        <v>0</v>
      </c>
      <c r="AW624">
        <v>0</v>
      </c>
      <c r="AX624">
        <v>385</v>
      </c>
      <c r="AY624">
        <v>0</v>
      </c>
      <c r="AZ624" t="s">
        <v>41</v>
      </c>
      <c r="BA624">
        <v>2</v>
      </c>
      <c r="BB624">
        <v>2010</v>
      </c>
      <c r="BC624" t="s">
        <v>63</v>
      </c>
      <c r="BD624" t="s">
        <v>64</v>
      </c>
      <c r="BE624">
        <v>160000</v>
      </c>
    </row>
    <row r="625" spans="1:57" x14ac:dyDescent="0.3">
      <c r="A625">
        <v>700</v>
      </c>
      <c r="B625">
        <v>120</v>
      </c>
      <c r="C625" t="s">
        <v>224</v>
      </c>
      <c r="D625">
        <v>59</v>
      </c>
      <c r="E625">
        <v>4282</v>
      </c>
      <c r="F625" t="s">
        <v>40</v>
      </c>
      <c r="G625" t="s">
        <v>105</v>
      </c>
      <c r="H625" t="s">
        <v>43</v>
      </c>
      <c r="I625" t="s">
        <v>44</v>
      </c>
      <c r="J625" t="s">
        <v>45</v>
      </c>
      <c r="K625" t="s">
        <v>87</v>
      </c>
      <c r="L625" t="str">
        <f>VLOOKUP($K625,[1]Zipcodes_neighbourhood!$A$2:$C$27,2,FALSE)</f>
        <v>Somerset</v>
      </c>
      <c r="M625">
        <f>VLOOKUP($K625,[1]Zipcodes_neighbourhood!$A$2:$C$27,3,FALSE)</f>
        <v>50010</v>
      </c>
      <c r="N625" t="s">
        <v>47</v>
      </c>
      <c r="O625" t="s">
        <v>122</v>
      </c>
      <c r="P625" t="s">
        <v>68</v>
      </c>
      <c r="Q625">
        <v>7</v>
      </c>
      <c r="R625">
        <v>2004</v>
      </c>
      <c r="S625">
        <v>2004</v>
      </c>
      <c r="T625" t="s">
        <v>50</v>
      </c>
      <c r="U625" t="s">
        <v>51</v>
      </c>
      <c r="V625" t="s">
        <v>69</v>
      </c>
      <c r="W625" t="s">
        <v>54</v>
      </c>
      <c r="X625" t="s">
        <v>56</v>
      </c>
      <c r="Y625" t="s">
        <v>54</v>
      </c>
      <c r="Z625" t="s">
        <v>72</v>
      </c>
      <c r="AA625">
        <v>1391</v>
      </c>
      <c r="AB625" t="str">
        <f t="shared" si="36"/>
        <v>1001-2000</v>
      </c>
      <c r="AC625" t="s">
        <v>59</v>
      </c>
      <c r="AD625" t="s">
        <v>60</v>
      </c>
      <c r="AE625">
        <v>1391</v>
      </c>
      <c r="AF625">
        <f t="shared" si="37"/>
        <v>0</v>
      </c>
      <c r="AG625">
        <f t="shared" si="38"/>
        <v>2.2999999999999998</v>
      </c>
      <c r="AH625">
        <v>2</v>
      </c>
      <c r="AI625">
        <v>1</v>
      </c>
      <c r="AJ625" t="s">
        <v>54</v>
      </c>
      <c r="AK625" t="str">
        <f t="shared" si="39"/>
        <v>1Gd</v>
      </c>
      <c r="AL625">
        <v>5</v>
      </c>
      <c r="AM625">
        <v>0</v>
      </c>
      <c r="AN625" t="s">
        <v>41</v>
      </c>
      <c r="AO625" t="s">
        <v>61</v>
      </c>
      <c r="AP625" t="s">
        <v>62</v>
      </c>
      <c r="AQ625">
        <v>2</v>
      </c>
      <c r="AR625">
        <v>530</v>
      </c>
      <c r="AS625" t="s">
        <v>55</v>
      </c>
      <c r="AT625" t="s">
        <v>60</v>
      </c>
      <c r="AU625">
        <v>156</v>
      </c>
      <c r="AV625">
        <v>158</v>
      </c>
      <c r="AW625">
        <v>0</v>
      </c>
      <c r="AX625">
        <v>0</v>
      </c>
      <c r="AY625">
        <v>0</v>
      </c>
      <c r="AZ625" t="s">
        <v>41</v>
      </c>
      <c r="BA625">
        <v>7</v>
      </c>
      <c r="BB625">
        <v>2008</v>
      </c>
      <c r="BC625" t="s">
        <v>63</v>
      </c>
      <c r="BD625" t="s">
        <v>64</v>
      </c>
      <c r="BE625">
        <v>196000</v>
      </c>
    </row>
    <row r="626" spans="1:57" x14ac:dyDescent="0.3">
      <c r="A626">
        <v>768</v>
      </c>
      <c r="B626">
        <v>50</v>
      </c>
      <c r="C626" t="s">
        <v>221</v>
      </c>
      <c r="D626">
        <v>75</v>
      </c>
      <c r="E626">
        <v>12508</v>
      </c>
      <c r="F626" t="s">
        <v>40</v>
      </c>
      <c r="G626" t="s">
        <v>71</v>
      </c>
      <c r="H626" t="s">
        <v>43</v>
      </c>
      <c r="I626" t="s">
        <v>44</v>
      </c>
      <c r="J626" t="s">
        <v>45</v>
      </c>
      <c r="K626" t="s">
        <v>82</v>
      </c>
      <c r="L626" t="str">
        <f>VLOOKUP($K626,[1]Zipcodes_neighbourhood!$A$2:$C$27,2,FALSE)</f>
        <v>Mitchell</v>
      </c>
      <c r="M626">
        <f>VLOOKUP($K626,[1]Zipcodes_neighbourhood!$A$2:$C$27,3,FALSE)</f>
        <v>50461</v>
      </c>
      <c r="N626" t="s">
        <v>47</v>
      </c>
      <c r="O626" t="s">
        <v>48</v>
      </c>
      <c r="P626" t="s">
        <v>83</v>
      </c>
      <c r="Q626">
        <v>6</v>
      </c>
      <c r="R626">
        <v>1940</v>
      </c>
      <c r="S626">
        <v>1985</v>
      </c>
      <c r="T626" t="s">
        <v>50</v>
      </c>
      <c r="U626" t="s">
        <v>51</v>
      </c>
      <c r="V626" t="s">
        <v>52</v>
      </c>
      <c r="W626" t="s">
        <v>55</v>
      </c>
      <c r="X626" t="s">
        <v>70</v>
      </c>
      <c r="Y626" t="s">
        <v>54</v>
      </c>
      <c r="Z626" t="s">
        <v>72</v>
      </c>
      <c r="AA626">
        <v>983</v>
      </c>
      <c r="AB626" t="str">
        <f t="shared" si="36"/>
        <v>0-1000</v>
      </c>
      <c r="AC626" t="s">
        <v>59</v>
      </c>
      <c r="AD626" t="s">
        <v>60</v>
      </c>
      <c r="AE626">
        <v>1750</v>
      </c>
      <c r="AF626">
        <f t="shared" si="37"/>
        <v>1</v>
      </c>
      <c r="AG626">
        <f t="shared" si="38"/>
        <v>1.6</v>
      </c>
      <c r="AH626">
        <v>4</v>
      </c>
      <c r="AI626">
        <v>1</v>
      </c>
      <c r="AJ626" t="s">
        <v>55</v>
      </c>
      <c r="AK626" t="str">
        <f t="shared" si="39"/>
        <v>1TA</v>
      </c>
      <c r="AL626">
        <v>7</v>
      </c>
      <c r="AM626">
        <v>0</v>
      </c>
      <c r="AN626" t="s">
        <v>41</v>
      </c>
      <c r="AO626" t="s">
        <v>61</v>
      </c>
      <c r="AP626" t="s">
        <v>58</v>
      </c>
      <c r="AQ626">
        <v>1</v>
      </c>
      <c r="AR626">
        <v>423</v>
      </c>
      <c r="AS626" t="s">
        <v>55</v>
      </c>
      <c r="AT626" t="s">
        <v>60</v>
      </c>
      <c r="AU626">
        <v>245</v>
      </c>
      <c r="AV626">
        <v>0</v>
      </c>
      <c r="AW626">
        <v>156</v>
      </c>
      <c r="AX626">
        <v>0</v>
      </c>
      <c r="AY626">
        <v>0</v>
      </c>
      <c r="AZ626" t="s">
        <v>41</v>
      </c>
      <c r="BA626">
        <v>7</v>
      </c>
      <c r="BB626">
        <v>2008</v>
      </c>
      <c r="BC626" t="s">
        <v>63</v>
      </c>
      <c r="BD626" t="s">
        <v>64</v>
      </c>
      <c r="BE626">
        <v>160000</v>
      </c>
    </row>
    <row r="627" spans="1:57" x14ac:dyDescent="0.3">
      <c r="A627">
        <v>967</v>
      </c>
      <c r="B627">
        <v>50</v>
      </c>
      <c r="C627" t="s">
        <v>221</v>
      </c>
      <c r="D627">
        <v>130</v>
      </c>
      <c r="E627">
        <v>9600</v>
      </c>
      <c r="F627" t="s">
        <v>40</v>
      </c>
      <c r="G627" t="s">
        <v>71</v>
      </c>
      <c r="H627" t="s">
        <v>137</v>
      </c>
      <c r="I627" t="s">
        <v>44</v>
      </c>
      <c r="J627" t="s">
        <v>45</v>
      </c>
      <c r="K627" t="s">
        <v>74</v>
      </c>
      <c r="L627" t="str">
        <f>VLOOKUP($K627,[1]Zipcodes_neighbourhood!$A$2:$C$27,2,FALSE)</f>
        <v>Crawford</v>
      </c>
      <c r="M627">
        <f>VLOOKUP($K627,[1]Zipcodes_neighbourhood!$A$2:$C$27,3,FALSE)</f>
        <v>52621</v>
      </c>
      <c r="N627" t="s">
        <v>47</v>
      </c>
      <c r="O627" t="s">
        <v>48</v>
      </c>
      <c r="P627" t="s">
        <v>83</v>
      </c>
      <c r="Q627">
        <v>5</v>
      </c>
      <c r="R627">
        <v>1940</v>
      </c>
      <c r="S627">
        <v>1950</v>
      </c>
      <c r="T627" t="s">
        <v>50</v>
      </c>
      <c r="U627" t="s">
        <v>51</v>
      </c>
      <c r="V627" t="s">
        <v>69</v>
      </c>
      <c r="W627" t="s">
        <v>54</v>
      </c>
      <c r="X627" t="s">
        <v>77</v>
      </c>
      <c r="Y627" t="s">
        <v>55</v>
      </c>
      <c r="Z627" t="s">
        <v>57</v>
      </c>
      <c r="AA627">
        <v>728</v>
      </c>
      <c r="AB627" t="str">
        <f t="shared" si="36"/>
        <v>0-1000</v>
      </c>
      <c r="AC627" t="s">
        <v>59</v>
      </c>
      <c r="AD627" t="s">
        <v>60</v>
      </c>
      <c r="AE627">
        <v>1308</v>
      </c>
      <c r="AF627">
        <f t="shared" si="37"/>
        <v>0</v>
      </c>
      <c r="AG627">
        <f t="shared" si="38"/>
        <v>1.3</v>
      </c>
      <c r="AH627">
        <v>2</v>
      </c>
      <c r="AI627">
        <v>1</v>
      </c>
      <c r="AJ627" t="s">
        <v>55</v>
      </c>
      <c r="AK627" t="str">
        <f t="shared" si="39"/>
        <v>1TA</v>
      </c>
      <c r="AL627">
        <v>7</v>
      </c>
      <c r="AM627">
        <v>2</v>
      </c>
      <c r="AN627" t="s">
        <v>55</v>
      </c>
      <c r="AO627" t="s">
        <v>78</v>
      </c>
      <c r="AP627" t="s">
        <v>58</v>
      </c>
      <c r="AQ627">
        <v>1</v>
      </c>
      <c r="AR627">
        <v>256</v>
      </c>
      <c r="AS627" t="s">
        <v>55</v>
      </c>
      <c r="AT627" t="s">
        <v>60</v>
      </c>
      <c r="AU627">
        <v>0</v>
      </c>
      <c r="AV627">
        <v>70</v>
      </c>
      <c r="AW627">
        <v>0</v>
      </c>
      <c r="AX627">
        <v>0</v>
      </c>
      <c r="AY627">
        <v>0</v>
      </c>
      <c r="AZ627" t="s">
        <v>41</v>
      </c>
      <c r="BA627">
        <v>6</v>
      </c>
      <c r="BB627">
        <v>2009</v>
      </c>
      <c r="BC627" t="s">
        <v>63</v>
      </c>
      <c r="BD627" t="s">
        <v>64</v>
      </c>
      <c r="BE627">
        <v>160000</v>
      </c>
    </row>
    <row r="628" spans="1:57" x14ac:dyDescent="0.3">
      <c r="A628">
        <v>1019</v>
      </c>
      <c r="B628">
        <v>80</v>
      </c>
      <c r="C628" t="s">
        <v>221</v>
      </c>
      <c r="D628" t="s">
        <v>41</v>
      </c>
      <c r="E628">
        <v>10784</v>
      </c>
      <c r="F628" t="s">
        <v>40</v>
      </c>
      <c r="G628" t="s">
        <v>71</v>
      </c>
      <c r="H628" t="s">
        <v>43</v>
      </c>
      <c r="I628" t="s">
        <v>44</v>
      </c>
      <c r="J628" t="s">
        <v>65</v>
      </c>
      <c r="K628" t="s">
        <v>132</v>
      </c>
      <c r="L628" t="str">
        <f>VLOOKUP($K628,[1]Zipcodes_neighbourhood!$A$2:$C$27,2,FALSE)</f>
        <v>Gilbert</v>
      </c>
      <c r="M628">
        <f>VLOOKUP($K628,[1]Zipcodes_neighbourhood!$A$2:$C$27,3,FALSE)</f>
        <v>50105</v>
      </c>
      <c r="N628" t="s">
        <v>47</v>
      </c>
      <c r="O628" t="s">
        <v>48</v>
      </c>
      <c r="P628" t="s">
        <v>135</v>
      </c>
      <c r="Q628">
        <v>7</v>
      </c>
      <c r="R628">
        <v>1991</v>
      </c>
      <c r="S628">
        <v>1992</v>
      </c>
      <c r="T628" t="s">
        <v>50</v>
      </c>
      <c r="U628" t="s">
        <v>51</v>
      </c>
      <c r="V628" t="s">
        <v>91</v>
      </c>
      <c r="W628" t="s">
        <v>54</v>
      </c>
      <c r="X628" t="s">
        <v>56</v>
      </c>
      <c r="Y628" t="s">
        <v>54</v>
      </c>
      <c r="Z628" t="s">
        <v>57</v>
      </c>
      <c r="AA628">
        <v>384</v>
      </c>
      <c r="AB628" t="str">
        <f t="shared" si="36"/>
        <v>0-1000</v>
      </c>
      <c r="AC628" t="s">
        <v>54</v>
      </c>
      <c r="AD628" t="s">
        <v>60</v>
      </c>
      <c r="AE628">
        <v>1472</v>
      </c>
      <c r="AF628">
        <f t="shared" si="37"/>
        <v>0</v>
      </c>
      <c r="AG628">
        <f t="shared" si="38"/>
        <v>1</v>
      </c>
      <c r="AH628">
        <v>3</v>
      </c>
      <c r="AI628">
        <v>1</v>
      </c>
      <c r="AJ628" t="s">
        <v>54</v>
      </c>
      <c r="AK628" t="str">
        <f t="shared" si="39"/>
        <v>1Gd</v>
      </c>
      <c r="AL628">
        <v>7</v>
      </c>
      <c r="AM628">
        <v>1</v>
      </c>
      <c r="AN628" t="s">
        <v>55</v>
      </c>
      <c r="AO628" t="s">
        <v>61</v>
      </c>
      <c r="AP628" t="s">
        <v>62</v>
      </c>
      <c r="AQ628">
        <v>2</v>
      </c>
      <c r="AR628">
        <v>402</v>
      </c>
      <c r="AS628" t="s">
        <v>55</v>
      </c>
      <c r="AT628" t="s">
        <v>60</v>
      </c>
      <c r="AU628">
        <v>164</v>
      </c>
      <c r="AV628">
        <v>0</v>
      </c>
      <c r="AW628">
        <v>0</v>
      </c>
      <c r="AX628">
        <v>0</v>
      </c>
      <c r="AY628">
        <v>0</v>
      </c>
      <c r="AZ628" t="s">
        <v>41</v>
      </c>
      <c r="BA628">
        <v>5</v>
      </c>
      <c r="BB628">
        <v>2007</v>
      </c>
      <c r="BC628" t="s">
        <v>63</v>
      </c>
      <c r="BD628" t="s">
        <v>64</v>
      </c>
      <c r="BE628">
        <v>160000</v>
      </c>
    </row>
    <row r="629" spans="1:57" x14ac:dyDescent="0.3">
      <c r="A629">
        <v>1084</v>
      </c>
      <c r="B629">
        <v>20</v>
      </c>
      <c r="C629" t="s">
        <v>221</v>
      </c>
      <c r="D629">
        <v>80</v>
      </c>
      <c r="E629">
        <v>8800</v>
      </c>
      <c r="F629" t="s">
        <v>40</v>
      </c>
      <c r="G629" t="s">
        <v>42</v>
      </c>
      <c r="H629" t="s">
        <v>43</v>
      </c>
      <c r="I629" t="s">
        <v>44</v>
      </c>
      <c r="J629" t="s">
        <v>45</v>
      </c>
      <c r="K629" t="s">
        <v>107</v>
      </c>
      <c r="L629" t="str">
        <f>VLOOKUP($K629,[1]Zipcodes_neighbourhood!$A$2:$C$27,2,FALSE)</f>
        <v>NorthAmes</v>
      </c>
      <c r="M629">
        <f>VLOOKUP($K629,[1]Zipcodes_neighbourhood!$A$2:$C$27,3,FALSE)</f>
        <v>50010</v>
      </c>
      <c r="N629" t="s">
        <v>47</v>
      </c>
      <c r="O629" t="s">
        <v>48</v>
      </c>
      <c r="P629" t="s">
        <v>68</v>
      </c>
      <c r="Q629">
        <v>6</v>
      </c>
      <c r="R629">
        <v>1964</v>
      </c>
      <c r="S629">
        <v>1964</v>
      </c>
      <c r="T629" t="s">
        <v>99</v>
      </c>
      <c r="U629" t="s">
        <v>51</v>
      </c>
      <c r="V629" t="s">
        <v>91</v>
      </c>
      <c r="W629" t="s">
        <v>55</v>
      </c>
      <c r="X629" t="s">
        <v>70</v>
      </c>
      <c r="Y629" t="s">
        <v>55</v>
      </c>
      <c r="Z629" t="s">
        <v>57</v>
      </c>
      <c r="AA629">
        <v>1251</v>
      </c>
      <c r="AB629" t="str">
        <f t="shared" si="36"/>
        <v>1001-2000</v>
      </c>
      <c r="AC629" t="s">
        <v>55</v>
      </c>
      <c r="AD629" t="s">
        <v>60</v>
      </c>
      <c r="AE629">
        <v>1251</v>
      </c>
      <c r="AF629">
        <f t="shared" si="37"/>
        <v>1</v>
      </c>
      <c r="AG629">
        <f t="shared" si="38"/>
        <v>1</v>
      </c>
      <c r="AH629">
        <v>3</v>
      </c>
      <c r="AI629">
        <v>1</v>
      </c>
      <c r="AJ629" t="s">
        <v>55</v>
      </c>
      <c r="AK629" t="str">
        <f t="shared" si="39"/>
        <v>1TA</v>
      </c>
      <c r="AL629">
        <v>6</v>
      </c>
      <c r="AM629">
        <v>2</v>
      </c>
      <c r="AN629" t="s">
        <v>54</v>
      </c>
      <c r="AO629" t="s">
        <v>61</v>
      </c>
      <c r="AP629" t="s">
        <v>62</v>
      </c>
      <c r="AQ629">
        <v>1</v>
      </c>
      <c r="AR629">
        <v>461</v>
      </c>
      <c r="AS629" t="s">
        <v>55</v>
      </c>
      <c r="AT629" t="s">
        <v>60</v>
      </c>
      <c r="AU629">
        <v>0</v>
      </c>
      <c r="AV629">
        <v>116</v>
      </c>
      <c r="AW629">
        <v>0</v>
      </c>
      <c r="AX629">
        <v>0</v>
      </c>
      <c r="AY629">
        <v>0</v>
      </c>
      <c r="AZ629" t="s">
        <v>85</v>
      </c>
      <c r="BA629">
        <v>3</v>
      </c>
      <c r="BB629">
        <v>2006</v>
      </c>
      <c r="BC629" t="s">
        <v>63</v>
      </c>
      <c r="BD629" t="s">
        <v>64</v>
      </c>
      <c r="BE629">
        <v>160000</v>
      </c>
    </row>
    <row r="630" spans="1:57" x14ac:dyDescent="0.3">
      <c r="A630">
        <v>1299</v>
      </c>
      <c r="B630">
        <v>60</v>
      </c>
      <c r="C630" t="s">
        <v>221</v>
      </c>
      <c r="D630">
        <v>313</v>
      </c>
      <c r="E630">
        <v>63887</v>
      </c>
      <c r="F630" t="s">
        <v>40</v>
      </c>
      <c r="G630" t="s">
        <v>163</v>
      </c>
      <c r="H630" t="s">
        <v>118</v>
      </c>
      <c r="I630" t="s">
        <v>44</v>
      </c>
      <c r="J630" t="s">
        <v>73</v>
      </c>
      <c r="K630" t="s">
        <v>126</v>
      </c>
      <c r="L630" t="str">
        <f>VLOOKUP($K630,[1]Zipcodes_neighbourhood!$A$2:$C$27,2,FALSE)</f>
        <v>Edwards</v>
      </c>
      <c r="M630">
        <f>VLOOKUP($K630,[1]Zipcodes_neighbourhood!$A$2:$C$27,3,FALSE)</f>
        <v>50014</v>
      </c>
      <c r="N630" t="s">
        <v>67</v>
      </c>
      <c r="O630" t="s">
        <v>48</v>
      </c>
      <c r="P630" t="s">
        <v>49</v>
      </c>
      <c r="Q630">
        <v>10</v>
      </c>
      <c r="R630">
        <v>2008</v>
      </c>
      <c r="S630">
        <v>2008</v>
      </c>
      <c r="T630" t="s">
        <v>99</v>
      </c>
      <c r="U630" t="s">
        <v>177</v>
      </c>
      <c r="V630" t="s">
        <v>141</v>
      </c>
      <c r="W630" t="s">
        <v>59</v>
      </c>
      <c r="X630" t="s">
        <v>56</v>
      </c>
      <c r="Y630" t="s">
        <v>59</v>
      </c>
      <c r="Z630" t="s">
        <v>54</v>
      </c>
      <c r="AA630">
        <v>6110</v>
      </c>
      <c r="AB630" t="str">
        <f t="shared" si="36"/>
        <v>&gt;5000</v>
      </c>
      <c r="AC630" t="s">
        <v>59</v>
      </c>
      <c r="AD630" t="s">
        <v>60</v>
      </c>
      <c r="AE630">
        <v>5642</v>
      </c>
      <c r="AF630">
        <f t="shared" si="37"/>
        <v>0.3</v>
      </c>
      <c r="AG630">
        <f t="shared" si="38"/>
        <v>1.6</v>
      </c>
      <c r="AH630">
        <v>3</v>
      </c>
      <c r="AI630">
        <v>1</v>
      </c>
      <c r="AJ630" t="s">
        <v>59</v>
      </c>
      <c r="AK630" t="str">
        <f t="shared" si="39"/>
        <v>1Ex</v>
      </c>
      <c r="AL630">
        <v>12</v>
      </c>
      <c r="AM630">
        <v>3</v>
      </c>
      <c r="AN630" t="s">
        <v>54</v>
      </c>
      <c r="AO630" t="s">
        <v>61</v>
      </c>
      <c r="AP630" t="s">
        <v>102</v>
      </c>
      <c r="AQ630">
        <v>2</v>
      </c>
      <c r="AR630">
        <v>1418</v>
      </c>
      <c r="AS630" t="s">
        <v>55</v>
      </c>
      <c r="AT630" t="s">
        <v>60</v>
      </c>
      <c r="AU630">
        <v>214</v>
      </c>
      <c r="AV630">
        <v>292</v>
      </c>
      <c r="AW630">
        <v>0</v>
      </c>
      <c r="AX630">
        <v>0</v>
      </c>
      <c r="AY630">
        <v>0</v>
      </c>
      <c r="AZ630" t="s">
        <v>41</v>
      </c>
      <c r="BA630">
        <v>1</v>
      </c>
      <c r="BB630">
        <v>2008</v>
      </c>
      <c r="BC630" t="s">
        <v>103</v>
      </c>
      <c r="BD630" t="s">
        <v>104</v>
      </c>
      <c r="BE630">
        <v>160000</v>
      </c>
    </row>
    <row r="631" spans="1:57" x14ac:dyDescent="0.3">
      <c r="A631">
        <v>1397</v>
      </c>
      <c r="B631">
        <v>20</v>
      </c>
      <c r="C631" t="s">
        <v>221</v>
      </c>
      <c r="D631" t="s">
        <v>41</v>
      </c>
      <c r="E631">
        <v>57200</v>
      </c>
      <c r="F631" t="s">
        <v>40</v>
      </c>
      <c r="G631" t="s">
        <v>71</v>
      </c>
      <c r="H631" t="s">
        <v>118</v>
      </c>
      <c r="I631" t="s">
        <v>44</v>
      </c>
      <c r="J631" t="s">
        <v>45</v>
      </c>
      <c r="K631" t="s">
        <v>129</v>
      </c>
      <c r="L631" t="str">
        <f>VLOOKUP($K631,[1]Zipcodes_neighbourhood!$A$2:$C$27,2,FALSE)</f>
        <v>Timberland</v>
      </c>
      <c r="M631">
        <f>VLOOKUP($K631,[1]Zipcodes_neighbourhood!$A$2:$C$27,3,FALSE)</f>
        <v>50014</v>
      </c>
      <c r="N631" t="s">
        <v>47</v>
      </c>
      <c r="O631" t="s">
        <v>48</v>
      </c>
      <c r="P631" t="s">
        <v>68</v>
      </c>
      <c r="Q631">
        <v>5</v>
      </c>
      <c r="R631">
        <v>1948</v>
      </c>
      <c r="S631">
        <v>1950</v>
      </c>
      <c r="T631" t="s">
        <v>50</v>
      </c>
      <c r="U631" t="s">
        <v>51</v>
      </c>
      <c r="V631" t="s">
        <v>75</v>
      </c>
      <c r="W631" t="s">
        <v>55</v>
      </c>
      <c r="X631" t="s">
        <v>70</v>
      </c>
      <c r="Y631" t="s">
        <v>55</v>
      </c>
      <c r="Z631" t="s">
        <v>81</v>
      </c>
      <c r="AA631">
        <v>747</v>
      </c>
      <c r="AB631" t="str">
        <f t="shared" si="36"/>
        <v>0-1000</v>
      </c>
      <c r="AC631" t="s">
        <v>55</v>
      </c>
      <c r="AD631" t="s">
        <v>60</v>
      </c>
      <c r="AE631">
        <v>1687</v>
      </c>
      <c r="AF631">
        <f t="shared" si="37"/>
        <v>1</v>
      </c>
      <c r="AG631">
        <f t="shared" si="38"/>
        <v>1.3</v>
      </c>
      <c r="AH631">
        <v>3</v>
      </c>
      <c r="AI631">
        <v>1</v>
      </c>
      <c r="AJ631" t="s">
        <v>55</v>
      </c>
      <c r="AK631" t="str">
        <f t="shared" si="39"/>
        <v>1TA</v>
      </c>
      <c r="AL631">
        <v>7</v>
      </c>
      <c r="AM631">
        <v>2</v>
      </c>
      <c r="AN631" t="s">
        <v>55</v>
      </c>
      <c r="AO631" t="s">
        <v>78</v>
      </c>
      <c r="AP631" t="s">
        <v>58</v>
      </c>
      <c r="AQ631">
        <v>2</v>
      </c>
      <c r="AR631">
        <v>572</v>
      </c>
      <c r="AS631" t="s">
        <v>55</v>
      </c>
      <c r="AT631" t="s">
        <v>120</v>
      </c>
      <c r="AU631">
        <v>0</v>
      </c>
      <c r="AV631">
        <v>0</v>
      </c>
      <c r="AW631">
        <v>50</v>
      </c>
      <c r="AX631">
        <v>0</v>
      </c>
      <c r="AY631">
        <v>0</v>
      </c>
      <c r="AZ631" t="s">
        <v>41</v>
      </c>
      <c r="BA631">
        <v>6</v>
      </c>
      <c r="BB631">
        <v>2010</v>
      </c>
      <c r="BC631" t="s">
        <v>63</v>
      </c>
      <c r="BD631" t="s">
        <v>64</v>
      </c>
      <c r="BE631">
        <v>160000</v>
      </c>
    </row>
    <row r="632" spans="1:57" x14ac:dyDescent="0.3">
      <c r="A632">
        <v>631</v>
      </c>
      <c r="B632">
        <v>70</v>
      </c>
      <c r="C632" t="s">
        <v>222</v>
      </c>
      <c r="D632">
        <v>50</v>
      </c>
      <c r="E632">
        <v>9000</v>
      </c>
      <c r="F632" t="s">
        <v>40</v>
      </c>
      <c r="G632" t="s">
        <v>42</v>
      </c>
      <c r="H632" t="s">
        <v>43</v>
      </c>
      <c r="I632" t="s">
        <v>44</v>
      </c>
      <c r="J632" t="s">
        <v>73</v>
      </c>
      <c r="K632" t="s">
        <v>92</v>
      </c>
      <c r="L632" t="str">
        <f>VLOOKUP($K632,[1]Zipcodes_neighbourhood!$A$2:$C$27,2,FALSE)</f>
        <v>Old Town</v>
      </c>
      <c r="M632">
        <f>VLOOKUP($K632,[1]Zipcodes_neighbourhood!$A$2:$C$27,3,FALSE)</f>
        <v>51351</v>
      </c>
      <c r="N632" t="s">
        <v>93</v>
      </c>
      <c r="O632" t="s">
        <v>48</v>
      </c>
      <c r="P632" t="s">
        <v>49</v>
      </c>
      <c r="Q632">
        <v>5</v>
      </c>
      <c r="R632">
        <v>1880</v>
      </c>
      <c r="S632">
        <v>1991</v>
      </c>
      <c r="T632" t="s">
        <v>50</v>
      </c>
      <c r="U632" t="s">
        <v>51</v>
      </c>
      <c r="V632" t="s">
        <v>52</v>
      </c>
      <c r="W632" t="s">
        <v>55</v>
      </c>
      <c r="X632" t="s">
        <v>77</v>
      </c>
      <c r="Y632" t="s">
        <v>94</v>
      </c>
      <c r="Z632" t="s">
        <v>57</v>
      </c>
      <c r="AA632">
        <v>636</v>
      </c>
      <c r="AB632" t="str">
        <f t="shared" si="36"/>
        <v>0-1000</v>
      </c>
      <c r="AC632" t="s">
        <v>55</v>
      </c>
      <c r="AD632" t="s">
        <v>60</v>
      </c>
      <c r="AE632">
        <v>1750</v>
      </c>
      <c r="AF632">
        <f t="shared" si="37"/>
        <v>0</v>
      </c>
      <c r="AG632">
        <f t="shared" si="38"/>
        <v>1</v>
      </c>
      <c r="AH632">
        <v>3</v>
      </c>
      <c r="AI632">
        <v>1</v>
      </c>
      <c r="AJ632" t="s">
        <v>59</v>
      </c>
      <c r="AK632" t="str">
        <f t="shared" si="39"/>
        <v>1Ex</v>
      </c>
      <c r="AL632">
        <v>8</v>
      </c>
      <c r="AM632">
        <v>0</v>
      </c>
      <c r="AN632" t="s">
        <v>41</v>
      </c>
      <c r="AO632" t="s">
        <v>78</v>
      </c>
      <c r="AP632" t="s">
        <v>58</v>
      </c>
      <c r="AQ632">
        <v>1</v>
      </c>
      <c r="AR632">
        <v>240</v>
      </c>
      <c r="AS632" t="s">
        <v>94</v>
      </c>
      <c r="AT632" t="s">
        <v>120</v>
      </c>
      <c r="AU632">
        <v>0</v>
      </c>
      <c r="AV632">
        <v>0</v>
      </c>
      <c r="AW632">
        <v>293</v>
      </c>
      <c r="AX632">
        <v>0</v>
      </c>
      <c r="AY632">
        <v>0</v>
      </c>
      <c r="AZ632" t="s">
        <v>85</v>
      </c>
      <c r="BA632">
        <v>6</v>
      </c>
      <c r="BB632">
        <v>2006</v>
      </c>
      <c r="BC632" t="s">
        <v>63</v>
      </c>
      <c r="BD632" t="s">
        <v>79</v>
      </c>
      <c r="BE632">
        <v>124000</v>
      </c>
    </row>
    <row r="633" spans="1:57" x14ac:dyDescent="0.3">
      <c r="A633">
        <v>1435</v>
      </c>
      <c r="B633">
        <v>20</v>
      </c>
      <c r="C633" t="s">
        <v>221</v>
      </c>
      <c r="D633">
        <v>80</v>
      </c>
      <c r="E633">
        <v>17400</v>
      </c>
      <c r="F633" t="s">
        <v>40</v>
      </c>
      <c r="G633" t="s">
        <v>42</v>
      </c>
      <c r="H633" t="s">
        <v>133</v>
      </c>
      <c r="I633" t="s">
        <v>44</v>
      </c>
      <c r="J633" t="s">
        <v>45</v>
      </c>
      <c r="K633" t="s">
        <v>82</v>
      </c>
      <c r="L633" t="str">
        <f>VLOOKUP($K633,[1]Zipcodes_neighbourhood!$A$2:$C$27,2,FALSE)</f>
        <v>Mitchell</v>
      </c>
      <c r="M633">
        <f>VLOOKUP($K633,[1]Zipcodes_neighbourhood!$A$2:$C$27,3,FALSE)</f>
        <v>50461</v>
      </c>
      <c r="N633" t="s">
        <v>47</v>
      </c>
      <c r="O633" t="s">
        <v>48</v>
      </c>
      <c r="P633" t="s">
        <v>68</v>
      </c>
      <c r="Q633">
        <v>5</v>
      </c>
      <c r="R633">
        <v>1977</v>
      </c>
      <c r="S633">
        <v>1977</v>
      </c>
      <c r="T633" t="s">
        <v>50</v>
      </c>
      <c r="U633" t="s">
        <v>51</v>
      </c>
      <c r="V633" t="s">
        <v>53</v>
      </c>
      <c r="W633" t="s">
        <v>55</v>
      </c>
      <c r="X633" t="s">
        <v>70</v>
      </c>
      <c r="Y633" t="s">
        <v>55</v>
      </c>
      <c r="Z633" t="s">
        <v>57</v>
      </c>
      <c r="AA633">
        <v>1126</v>
      </c>
      <c r="AB633" t="str">
        <f t="shared" si="36"/>
        <v>1001-2000</v>
      </c>
      <c r="AC633" t="s">
        <v>94</v>
      </c>
      <c r="AD633" t="s">
        <v>60</v>
      </c>
      <c r="AE633">
        <v>1126</v>
      </c>
      <c r="AF633">
        <f t="shared" si="37"/>
        <v>0</v>
      </c>
      <c r="AG633">
        <f t="shared" si="38"/>
        <v>2</v>
      </c>
      <c r="AH633">
        <v>3</v>
      </c>
      <c r="AI633">
        <v>1</v>
      </c>
      <c r="AJ633" t="s">
        <v>55</v>
      </c>
      <c r="AK633" t="str">
        <f t="shared" si="39"/>
        <v>1TA</v>
      </c>
      <c r="AL633">
        <v>5</v>
      </c>
      <c r="AM633">
        <v>1</v>
      </c>
      <c r="AN633" t="s">
        <v>54</v>
      </c>
      <c r="AO633" t="s">
        <v>61</v>
      </c>
      <c r="AP633" t="s">
        <v>62</v>
      </c>
      <c r="AQ633">
        <v>2</v>
      </c>
      <c r="AR633">
        <v>484</v>
      </c>
      <c r="AS633" t="s">
        <v>55</v>
      </c>
      <c r="AT633" t="s">
        <v>130</v>
      </c>
      <c r="AU633">
        <v>295</v>
      </c>
      <c r="AV633">
        <v>41</v>
      </c>
      <c r="AW633">
        <v>0</v>
      </c>
      <c r="AX633">
        <v>0</v>
      </c>
      <c r="AY633">
        <v>0</v>
      </c>
      <c r="AZ633" t="s">
        <v>41</v>
      </c>
      <c r="BA633">
        <v>5</v>
      </c>
      <c r="BB633">
        <v>2006</v>
      </c>
      <c r="BC633" t="s">
        <v>63</v>
      </c>
      <c r="BD633" t="s">
        <v>64</v>
      </c>
      <c r="BE633">
        <v>160000</v>
      </c>
    </row>
    <row r="634" spans="1:57" x14ac:dyDescent="0.3">
      <c r="A634">
        <v>791</v>
      </c>
      <c r="B634">
        <v>120</v>
      </c>
      <c r="C634" t="s">
        <v>221</v>
      </c>
      <c r="D634">
        <v>43</v>
      </c>
      <c r="E634">
        <v>3182</v>
      </c>
      <c r="F634" t="s">
        <v>40</v>
      </c>
      <c r="G634" t="s">
        <v>42</v>
      </c>
      <c r="H634" t="s">
        <v>43</v>
      </c>
      <c r="I634" t="s">
        <v>44</v>
      </c>
      <c r="J634" t="s">
        <v>45</v>
      </c>
      <c r="K634" t="s">
        <v>159</v>
      </c>
      <c r="L634" t="str">
        <f>VLOOKUP($K634,[1]Zipcodes_neighbourhood!$A$2:$C$27,2,FALSE)</f>
        <v>Bloomington Heights</v>
      </c>
      <c r="M634">
        <f>VLOOKUP($K634,[1]Zipcodes_neighbourhood!$A$2:$C$27,3,FALSE)</f>
        <v>50010</v>
      </c>
      <c r="N634" t="s">
        <v>47</v>
      </c>
      <c r="O634" t="s">
        <v>122</v>
      </c>
      <c r="P634" t="s">
        <v>68</v>
      </c>
      <c r="Q634">
        <v>7</v>
      </c>
      <c r="R634">
        <v>2005</v>
      </c>
      <c r="S634">
        <v>2006</v>
      </c>
      <c r="T634" t="s">
        <v>50</v>
      </c>
      <c r="U634" t="s">
        <v>51</v>
      </c>
      <c r="V634" t="s">
        <v>52</v>
      </c>
      <c r="W634" t="s">
        <v>54</v>
      </c>
      <c r="X634" t="s">
        <v>56</v>
      </c>
      <c r="Y634" t="s">
        <v>54</v>
      </c>
      <c r="Z634" t="s">
        <v>57</v>
      </c>
      <c r="AA634">
        <v>1145</v>
      </c>
      <c r="AB634" t="str">
        <f t="shared" si="36"/>
        <v>1001-2000</v>
      </c>
      <c r="AC634" t="s">
        <v>59</v>
      </c>
      <c r="AD634" t="s">
        <v>60</v>
      </c>
      <c r="AE634">
        <v>1145</v>
      </c>
      <c r="AF634">
        <f t="shared" si="37"/>
        <v>0</v>
      </c>
      <c r="AG634">
        <f t="shared" si="38"/>
        <v>2</v>
      </c>
      <c r="AH634">
        <v>2</v>
      </c>
      <c r="AI634">
        <v>1</v>
      </c>
      <c r="AJ634" t="s">
        <v>54</v>
      </c>
      <c r="AK634" t="str">
        <f t="shared" si="39"/>
        <v>1Gd</v>
      </c>
      <c r="AL634">
        <v>5</v>
      </c>
      <c r="AM634">
        <v>1</v>
      </c>
      <c r="AN634" t="s">
        <v>54</v>
      </c>
      <c r="AO634" t="s">
        <v>61</v>
      </c>
      <c r="AP634" t="s">
        <v>102</v>
      </c>
      <c r="AQ634">
        <v>2</v>
      </c>
      <c r="AR634">
        <v>397</v>
      </c>
      <c r="AS634" t="s">
        <v>55</v>
      </c>
      <c r="AT634" t="s">
        <v>60</v>
      </c>
      <c r="AU634">
        <v>100</v>
      </c>
      <c r="AV634">
        <v>16</v>
      </c>
      <c r="AW634">
        <v>0</v>
      </c>
      <c r="AX634">
        <v>0</v>
      </c>
      <c r="AY634">
        <v>0</v>
      </c>
      <c r="AZ634" t="s">
        <v>41</v>
      </c>
      <c r="BA634">
        <v>9</v>
      </c>
      <c r="BB634">
        <v>2009</v>
      </c>
      <c r="BC634" t="s">
        <v>63</v>
      </c>
      <c r="BD634" t="s">
        <v>64</v>
      </c>
      <c r="BE634">
        <v>160200</v>
      </c>
    </row>
    <row r="635" spans="1:57" x14ac:dyDescent="0.3">
      <c r="A635">
        <v>786</v>
      </c>
      <c r="B635">
        <v>20</v>
      </c>
      <c r="C635" t="s">
        <v>221</v>
      </c>
      <c r="D635" t="s">
        <v>41</v>
      </c>
      <c r="E635">
        <v>9790</v>
      </c>
      <c r="F635" t="s">
        <v>40</v>
      </c>
      <c r="G635" t="s">
        <v>42</v>
      </c>
      <c r="H635" t="s">
        <v>43</v>
      </c>
      <c r="I635" t="s">
        <v>44</v>
      </c>
      <c r="J635" t="s">
        <v>45</v>
      </c>
      <c r="K635" t="s">
        <v>89</v>
      </c>
      <c r="L635" t="str">
        <f>VLOOKUP($K635,[1]Zipcodes_neighbourhood!$A$2:$C$27,2,FALSE)</f>
        <v>Northwest Ames</v>
      </c>
      <c r="M635">
        <f>VLOOKUP($K635,[1]Zipcodes_neighbourhood!$A$2:$C$27,3,FALSE)</f>
        <v>50010</v>
      </c>
      <c r="N635" t="s">
        <v>67</v>
      </c>
      <c r="O635" t="s">
        <v>48</v>
      </c>
      <c r="P635" t="s">
        <v>68</v>
      </c>
      <c r="Q635">
        <v>6</v>
      </c>
      <c r="R635">
        <v>1967</v>
      </c>
      <c r="S635">
        <v>1967</v>
      </c>
      <c r="T635" t="s">
        <v>50</v>
      </c>
      <c r="U635" t="s">
        <v>51</v>
      </c>
      <c r="V635" t="s">
        <v>75</v>
      </c>
      <c r="W635" t="s">
        <v>55</v>
      </c>
      <c r="X635" t="s">
        <v>70</v>
      </c>
      <c r="Y635" t="s">
        <v>55</v>
      </c>
      <c r="Z635" t="s">
        <v>57</v>
      </c>
      <c r="AA635">
        <v>1372</v>
      </c>
      <c r="AB635" t="str">
        <f t="shared" si="36"/>
        <v>1001-2000</v>
      </c>
      <c r="AC635" t="s">
        <v>55</v>
      </c>
      <c r="AD635" t="s">
        <v>60</v>
      </c>
      <c r="AE635">
        <v>1342</v>
      </c>
      <c r="AF635">
        <f t="shared" si="37"/>
        <v>0.3</v>
      </c>
      <c r="AG635">
        <f t="shared" si="38"/>
        <v>1</v>
      </c>
      <c r="AH635">
        <v>3</v>
      </c>
      <c r="AI635">
        <v>1</v>
      </c>
      <c r="AJ635" t="s">
        <v>55</v>
      </c>
      <c r="AK635" t="str">
        <f t="shared" si="39"/>
        <v>1TA</v>
      </c>
      <c r="AL635">
        <v>7</v>
      </c>
      <c r="AM635">
        <v>1</v>
      </c>
      <c r="AN635" t="s">
        <v>54</v>
      </c>
      <c r="AO635" t="s">
        <v>61</v>
      </c>
      <c r="AP635" t="s">
        <v>58</v>
      </c>
      <c r="AQ635">
        <v>2</v>
      </c>
      <c r="AR635">
        <v>457</v>
      </c>
      <c r="AS635" t="s">
        <v>55</v>
      </c>
      <c r="AT635" t="s">
        <v>60</v>
      </c>
      <c r="AU635">
        <v>0</v>
      </c>
      <c r="AV635">
        <v>0</v>
      </c>
      <c r="AW635">
        <v>0</v>
      </c>
      <c r="AX635">
        <v>197</v>
      </c>
      <c r="AY635">
        <v>0</v>
      </c>
      <c r="AZ635" t="s">
        <v>41</v>
      </c>
      <c r="BA635">
        <v>9</v>
      </c>
      <c r="BB635">
        <v>2009</v>
      </c>
      <c r="BC635" t="s">
        <v>63</v>
      </c>
      <c r="BD635" t="s">
        <v>64</v>
      </c>
      <c r="BE635">
        <v>161500</v>
      </c>
    </row>
    <row r="636" spans="1:57" x14ac:dyDescent="0.3">
      <c r="A636">
        <v>1263</v>
      </c>
      <c r="B636">
        <v>50</v>
      </c>
      <c r="C636" t="s">
        <v>221</v>
      </c>
      <c r="D636" t="s">
        <v>41</v>
      </c>
      <c r="E636">
        <v>11250</v>
      </c>
      <c r="F636" t="s">
        <v>40</v>
      </c>
      <c r="G636" t="s">
        <v>42</v>
      </c>
      <c r="H636" t="s">
        <v>43</v>
      </c>
      <c r="I636" t="s">
        <v>44</v>
      </c>
      <c r="J636" t="s">
        <v>45</v>
      </c>
      <c r="K636" t="s">
        <v>143</v>
      </c>
      <c r="L636" t="str">
        <f>VLOOKUP($K636,[1]Zipcodes_neighbourhood!$A$2:$C$27,2,FALSE)</f>
        <v>Clear creek</v>
      </c>
      <c r="M636" t="str">
        <f>VLOOKUP($K636,[1]Zipcodes_neighbourhood!$A$2:$C$27,3,FALSE)</f>
        <v>52248(641)</v>
      </c>
      <c r="N636" t="s">
        <v>47</v>
      </c>
      <c r="O636" t="s">
        <v>48</v>
      </c>
      <c r="P636" t="s">
        <v>83</v>
      </c>
      <c r="Q636">
        <v>4</v>
      </c>
      <c r="R636">
        <v>1957</v>
      </c>
      <c r="S636">
        <v>1989</v>
      </c>
      <c r="T636" t="s">
        <v>50</v>
      </c>
      <c r="U636" t="s">
        <v>51</v>
      </c>
      <c r="V636" t="s">
        <v>75</v>
      </c>
      <c r="W636" t="s">
        <v>55</v>
      </c>
      <c r="X636" t="s">
        <v>70</v>
      </c>
      <c r="Y636" t="s">
        <v>55</v>
      </c>
      <c r="Z636" t="s">
        <v>81</v>
      </c>
      <c r="AA636">
        <v>1104</v>
      </c>
      <c r="AB636" t="str">
        <f t="shared" si="36"/>
        <v>1001-2000</v>
      </c>
      <c r="AC636" t="s">
        <v>59</v>
      </c>
      <c r="AD636" t="s">
        <v>60</v>
      </c>
      <c r="AE636">
        <v>1788</v>
      </c>
      <c r="AF636">
        <f t="shared" si="37"/>
        <v>2</v>
      </c>
      <c r="AG636">
        <f t="shared" si="38"/>
        <v>0</v>
      </c>
      <c r="AH636">
        <v>5</v>
      </c>
      <c r="AI636">
        <v>1</v>
      </c>
      <c r="AJ636" t="s">
        <v>55</v>
      </c>
      <c r="AK636" t="str">
        <f t="shared" si="39"/>
        <v>1TA</v>
      </c>
      <c r="AL636">
        <v>8</v>
      </c>
      <c r="AM636">
        <v>2</v>
      </c>
      <c r="AN636" t="s">
        <v>55</v>
      </c>
      <c r="AO636" t="s">
        <v>61</v>
      </c>
      <c r="AP636" t="s">
        <v>58</v>
      </c>
      <c r="AQ636">
        <v>1</v>
      </c>
      <c r="AR636">
        <v>304</v>
      </c>
      <c r="AS636" t="s">
        <v>55</v>
      </c>
      <c r="AT636" t="s">
        <v>60</v>
      </c>
      <c r="AU636">
        <v>120</v>
      </c>
      <c r="AV636">
        <v>0</v>
      </c>
      <c r="AW636">
        <v>0</v>
      </c>
      <c r="AX636">
        <v>0</v>
      </c>
      <c r="AY636">
        <v>0</v>
      </c>
      <c r="AZ636" t="s">
        <v>41</v>
      </c>
      <c r="BA636">
        <v>11</v>
      </c>
      <c r="BB636">
        <v>2009</v>
      </c>
      <c r="BC636" t="s">
        <v>63</v>
      </c>
      <c r="BD636" t="s">
        <v>64</v>
      </c>
      <c r="BE636">
        <v>161500</v>
      </c>
    </row>
    <row r="637" spans="1:57" x14ac:dyDescent="0.3">
      <c r="A637">
        <v>636</v>
      </c>
      <c r="B637">
        <v>190</v>
      </c>
      <c r="C637" t="s">
        <v>225</v>
      </c>
      <c r="D637">
        <v>60</v>
      </c>
      <c r="E637">
        <v>10896</v>
      </c>
      <c r="F637" t="s">
        <v>40</v>
      </c>
      <c r="G637" t="s">
        <v>42</v>
      </c>
      <c r="H637" t="s">
        <v>118</v>
      </c>
      <c r="I637" t="s">
        <v>44</v>
      </c>
      <c r="J637" t="s">
        <v>45</v>
      </c>
      <c r="K637" t="s">
        <v>164</v>
      </c>
      <c r="L637" t="str">
        <f>VLOOKUP($K637,[1]Zipcodes_neighbourhood!$A$2:$C$27,2,FALSE)</f>
        <v>South&amp;West of Iowa State University</v>
      </c>
      <c r="M637">
        <f>VLOOKUP($K637,[1]Zipcodes_neighbourhood!$A$2:$C$27,3,FALSE)</f>
        <v>50011</v>
      </c>
      <c r="N637" t="s">
        <v>67</v>
      </c>
      <c r="O637" t="s">
        <v>96</v>
      </c>
      <c r="P637" t="s">
        <v>157</v>
      </c>
      <c r="Q637">
        <v>6</v>
      </c>
      <c r="R637">
        <v>1914</v>
      </c>
      <c r="S637">
        <v>1995</v>
      </c>
      <c r="T637" t="s">
        <v>99</v>
      </c>
      <c r="U637" t="s">
        <v>51</v>
      </c>
      <c r="V637" t="s">
        <v>52</v>
      </c>
      <c r="W637" t="s">
        <v>94</v>
      </c>
      <c r="X637" t="s">
        <v>70</v>
      </c>
      <c r="Y637" t="s">
        <v>55</v>
      </c>
      <c r="Z637" t="s">
        <v>57</v>
      </c>
      <c r="AA637">
        <v>1440</v>
      </c>
      <c r="AB637" t="str">
        <f t="shared" si="36"/>
        <v>1001-2000</v>
      </c>
      <c r="AC637" t="s">
        <v>59</v>
      </c>
      <c r="AD637" t="s">
        <v>60</v>
      </c>
      <c r="AE637">
        <v>3395</v>
      </c>
      <c r="AF637">
        <f t="shared" si="37"/>
        <v>0</v>
      </c>
      <c r="AG637">
        <f t="shared" si="38"/>
        <v>2</v>
      </c>
      <c r="AH637">
        <v>8</v>
      </c>
      <c r="AI637">
        <v>2</v>
      </c>
      <c r="AJ637" t="s">
        <v>94</v>
      </c>
      <c r="AK637" t="str">
        <f t="shared" si="39"/>
        <v>2Fa</v>
      </c>
      <c r="AL637">
        <v>14</v>
      </c>
      <c r="AM637">
        <v>0</v>
      </c>
      <c r="AN637" t="s">
        <v>41</v>
      </c>
      <c r="AO637" t="s">
        <v>41</v>
      </c>
      <c r="AP637" t="s">
        <v>41</v>
      </c>
      <c r="AQ637">
        <v>0</v>
      </c>
      <c r="AR637">
        <v>0</v>
      </c>
      <c r="AS637" t="s">
        <v>41</v>
      </c>
      <c r="AT637" t="s">
        <v>120</v>
      </c>
      <c r="AU637">
        <v>0</v>
      </c>
      <c r="AV637">
        <v>110</v>
      </c>
      <c r="AW637">
        <v>0</v>
      </c>
      <c r="AX637">
        <v>0</v>
      </c>
      <c r="AY637">
        <v>0</v>
      </c>
      <c r="AZ637" t="s">
        <v>41</v>
      </c>
      <c r="BA637">
        <v>3</v>
      </c>
      <c r="BB637">
        <v>2007</v>
      </c>
      <c r="BC637" t="s">
        <v>63</v>
      </c>
      <c r="BD637" t="s">
        <v>79</v>
      </c>
      <c r="BE637">
        <v>200000</v>
      </c>
    </row>
    <row r="638" spans="1:57" x14ac:dyDescent="0.3">
      <c r="A638">
        <v>637</v>
      </c>
      <c r="B638">
        <v>30</v>
      </c>
      <c r="C638" t="s">
        <v>222</v>
      </c>
      <c r="D638">
        <v>51</v>
      </c>
      <c r="E638">
        <v>6120</v>
      </c>
      <c r="F638" t="s">
        <v>40</v>
      </c>
      <c r="G638" t="s">
        <v>42</v>
      </c>
      <c r="H638" t="s">
        <v>43</v>
      </c>
      <c r="I638" t="s">
        <v>44</v>
      </c>
      <c r="J638" t="s">
        <v>45</v>
      </c>
      <c r="K638" t="s">
        <v>95</v>
      </c>
      <c r="L638" t="str">
        <f>VLOOKUP($K638,[1]Zipcodes_neighbourhood!$A$2:$C$27,2,FALSE)</f>
        <v>Brookside</v>
      </c>
      <c r="M638">
        <f>VLOOKUP($K638,[1]Zipcodes_neighbourhood!$A$2:$C$27,3,FALSE)</f>
        <v>50613</v>
      </c>
      <c r="N638" t="s">
        <v>47</v>
      </c>
      <c r="O638" t="s">
        <v>48</v>
      </c>
      <c r="P638" t="s">
        <v>68</v>
      </c>
      <c r="Q638">
        <v>2</v>
      </c>
      <c r="R638">
        <v>1936</v>
      </c>
      <c r="S638">
        <v>1950</v>
      </c>
      <c r="T638" t="s">
        <v>50</v>
      </c>
      <c r="U638" t="s">
        <v>51</v>
      </c>
      <c r="V638" t="s">
        <v>127</v>
      </c>
      <c r="W638" t="s">
        <v>94</v>
      </c>
      <c r="X638" t="s">
        <v>77</v>
      </c>
      <c r="Y638" t="s">
        <v>55</v>
      </c>
      <c r="Z638" t="s">
        <v>57</v>
      </c>
      <c r="AA638">
        <v>264</v>
      </c>
      <c r="AB638" t="str">
        <f t="shared" si="36"/>
        <v>0-1000</v>
      </c>
      <c r="AC638" t="s">
        <v>94</v>
      </c>
      <c r="AD638" t="s">
        <v>120</v>
      </c>
      <c r="AE638">
        <v>800</v>
      </c>
      <c r="AF638">
        <f t="shared" si="37"/>
        <v>0</v>
      </c>
      <c r="AG638">
        <f t="shared" si="38"/>
        <v>1</v>
      </c>
      <c r="AH638">
        <v>1</v>
      </c>
      <c r="AI638">
        <v>1</v>
      </c>
      <c r="AJ638" t="s">
        <v>94</v>
      </c>
      <c r="AK638" t="str">
        <f t="shared" si="39"/>
        <v>1Fa</v>
      </c>
      <c r="AL638">
        <v>4</v>
      </c>
      <c r="AM638">
        <v>1</v>
      </c>
      <c r="AN638" t="s">
        <v>148</v>
      </c>
      <c r="AO638" t="s">
        <v>41</v>
      </c>
      <c r="AP638" t="s">
        <v>41</v>
      </c>
      <c r="AQ638">
        <v>0</v>
      </c>
      <c r="AR638">
        <v>0</v>
      </c>
      <c r="AS638" t="s">
        <v>41</v>
      </c>
      <c r="AT638" t="s">
        <v>120</v>
      </c>
      <c r="AU638">
        <v>0</v>
      </c>
      <c r="AV638">
        <v>0</v>
      </c>
      <c r="AW638">
        <v>0</v>
      </c>
      <c r="AX638">
        <v>0</v>
      </c>
      <c r="AY638">
        <v>0</v>
      </c>
      <c r="AZ638" t="s">
        <v>41</v>
      </c>
      <c r="BA638">
        <v>1</v>
      </c>
      <c r="BB638">
        <v>2009</v>
      </c>
      <c r="BC638" t="s">
        <v>167</v>
      </c>
      <c r="BD638" t="s">
        <v>64</v>
      </c>
      <c r="BE638">
        <v>60000</v>
      </c>
    </row>
    <row r="639" spans="1:57" x14ac:dyDescent="0.3">
      <c r="A639">
        <v>638</v>
      </c>
      <c r="B639">
        <v>190</v>
      </c>
      <c r="C639" t="s">
        <v>222</v>
      </c>
      <c r="D639">
        <v>50</v>
      </c>
      <c r="E639">
        <v>6000</v>
      </c>
      <c r="F639" t="s">
        <v>40</v>
      </c>
      <c r="G639" t="s">
        <v>42</v>
      </c>
      <c r="H639" t="s">
        <v>43</v>
      </c>
      <c r="I639" t="s">
        <v>44</v>
      </c>
      <c r="J639" t="s">
        <v>45</v>
      </c>
      <c r="K639" t="s">
        <v>92</v>
      </c>
      <c r="L639" t="str">
        <f>VLOOKUP($K639,[1]Zipcodes_neighbourhood!$A$2:$C$27,2,FALSE)</f>
        <v>Old Town</v>
      </c>
      <c r="M639">
        <f>VLOOKUP($K639,[1]Zipcodes_neighbourhood!$A$2:$C$27,3,FALSE)</f>
        <v>51351</v>
      </c>
      <c r="N639" t="s">
        <v>47</v>
      </c>
      <c r="O639" t="s">
        <v>96</v>
      </c>
      <c r="P639" t="s">
        <v>83</v>
      </c>
      <c r="Q639">
        <v>5</v>
      </c>
      <c r="R639">
        <v>1954</v>
      </c>
      <c r="S639">
        <v>1954</v>
      </c>
      <c r="T639" t="s">
        <v>50</v>
      </c>
      <c r="U639" t="s">
        <v>51</v>
      </c>
      <c r="V639" t="s">
        <v>75</v>
      </c>
      <c r="W639" t="s">
        <v>55</v>
      </c>
      <c r="X639" t="s">
        <v>70</v>
      </c>
      <c r="Y639" t="s">
        <v>55</v>
      </c>
      <c r="Z639" t="s">
        <v>57</v>
      </c>
      <c r="AA639">
        <v>811</v>
      </c>
      <c r="AB639" t="str">
        <f t="shared" si="36"/>
        <v>0-1000</v>
      </c>
      <c r="AC639" t="s">
        <v>55</v>
      </c>
      <c r="AD639" t="s">
        <v>60</v>
      </c>
      <c r="AE639">
        <v>1387</v>
      </c>
      <c r="AF639">
        <f t="shared" si="37"/>
        <v>0</v>
      </c>
      <c r="AG639">
        <f t="shared" si="38"/>
        <v>2</v>
      </c>
      <c r="AH639">
        <v>3</v>
      </c>
      <c r="AI639">
        <v>2</v>
      </c>
      <c r="AJ639" t="s">
        <v>54</v>
      </c>
      <c r="AK639" t="str">
        <f t="shared" si="39"/>
        <v>2Gd</v>
      </c>
      <c r="AL639">
        <v>7</v>
      </c>
      <c r="AM639">
        <v>0</v>
      </c>
      <c r="AN639" t="s">
        <v>41</v>
      </c>
      <c r="AO639" t="s">
        <v>101</v>
      </c>
      <c r="AP639" t="s">
        <v>58</v>
      </c>
      <c r="AQ639">
        <v>1</v>
      </c>
      <c r="AR639">
        <v>256</v>
      </c>
      <c r="AS639" t="s">
        <v>55</v>
      </c>
      <c r="AT639" t="s">
        <v>60</v>
      </c>
      <c r="AU639">
        <v>0</v>
      </c>
      <c r="AV639">
        <v>0</v>
      </c>
      <c r="AW639">
        <v>0</v>
      </c>
      <c r="AX639">
        <v>0</v>
      </c>
      <c r="AY639">
        <v>0</v>
      </c>
      <c r="AZ639" t="s">
        <v>41</v>
      </c>
      <c r="BA639">
        <v>11</v>
      </c>
      <c r="BB639">
        <v>2009</v>
      </c>
      <c r="BC639" t="s">
        <v>63</v>
      </c>
      <c r="BD639" t="s">
        <v>64</v>
      </c>
      <c r="BE639">
        <v>93000</v>
      </c>
    </row>
    <row r="640" spans="1:57" x14ac:dyDescent="0.3">
      <c r="A640">
        <v>215</v>
      </c>
      <c r="B640">
        <v>60</v>
      </c>
      <c r="C640" t="s">
        <v>221</v>
      </c>
      <c r="D640" t="s">
        <v>41</v>
      </c>
      <c r="E640">
        <v>10900</v>
      </c>
      <c r="F640" t="s">
        <v>40</v>
      </c>
      <c r="G640" t="s">
        <v>71</v>
      </c>
      <c r="H640" t="s">
        <v>43</v>
      </c>
      <c r="I640" t="s">
        <v>44</v>
      </c>
      <c r="J640" t="s">
        <v>65</v>
      </c>
      <c r="K640" t="s">
        <v>46</v>
      </c>
      <c r="L640" t="str">
        <f>VLOOKUP($K640,[1]Zipcodes_neighbourhood!$A$2:$C$27,2,FALSE)</f>
        <v>College creek</v>
      </c>
      <c r="M640">
        <f>VLOOKUP($K640,[1]Zipcodes_neighbourhood!$A$2:$C$27,3,FALSE)</f>
        <v>50014</v>
      </c>
      <c r="N640" t="s">
        <v>47</v>
      </c>
      <c r="O640" t="s">
        <v>48</v>
      </c>
      <c r="P640" t="s">
        <v>49</v>
      </c>
      <c r="Q640">
        <v>6</v>
      </c>
      <c r="R640">
        <v>1977</v>
      </c>
      <c r="S640">
        <v>1977</v>
      </c>
      <c r="T640" t="s">
        <v>50</v>
      </c>
      <c r="U640" t="s">
        <v>51</v>
      </c>
      <c r="V640" t="s">
        <v>91</v>
      </c>
      <c r="W640" t="s">
        <v>55</v>
      </c>
      <c r="X640" t="s">
        <v>70</v>
      </c>
      <c r="Y640" t="s">
        <v>54</v>
      </c>
      <c r="Z640" t="s">
        <v>57</v>
      </c>
      <c r="AA640">
        <v>689</v>
      </c>
      <c r="AB640" t="str">
        <f t="shared" si="36"/>
        <v>0-1000</v>
      </c>
      <c r="AC640" t="s">
        <v>59</v>
      </c>
      <c r="AD640" t="s">
        <v>60</v>
      </c>
      <c r="AE640">
        <v>1392</v>
      </c>
      <c r="AF640">
        <f t="shared" si="37"/>
        <v>0</v>
      </c>
      <c r="AG640">
        <f t="shared" si="38"/>
        <v>1</v>
      </c>
      <c r="AH640">
        <v>3</v>
      </c>
      <c r="AI640">
        <v>1</v>
      </c>
      <c r="AJ640" t="s">
        <v>55</v>
      </c>
      <c r="AK640" t="str">
        <f t="shared" si="39"/>
        <v>1TA</v>
      </c>
      <c r="AL640">
        <v>6</v>
      </c>
      <c r="AM640">
        <v>0</v>
      </c>
      <c r="AN640" t="s">
        <v>41</v>
      </c>
      <c r="AO640" t="s">
        <v>61</v>
      </c>
      <c r="AP640" t="s">
        <v>102</v>
      </c>
      <c r="AQ640">
        <v>1</v>
      </c>
      <c r="AR640">
        <v>299</v>
      </c>
      <c r="AS640" t="s">
        <v>55</v>
      </c>
      <c r="AT640" t="s">
        <v>60</v>
      </c>
      <c r="AU640">
        <v>0</v>
      </c>
      <c r="AV640">
        <v>36</v>
      </c>
      <c r="AW640">
        <v>0</v>
      </c>
      <c r="AX640">
        <v>0</v>
      </c>
      <c r="AY640">
        <v>0</v>
      </c>
      <c r="AZ640" t="s">
        <v>85</v>
      </c>
      <c r="BA640">
        <v>3</v>
      </c>
      <c r="BB640">
        <v>2010</v>
      </c>
      <c r="BC640" t="s">
        <v>63</v>
      </c>
      <c r="BD640" t="s">
        <v>64</v>
      </c>
      <c r="BE640">
        <v>161750</v>
      </c>
    </row>
    <row r="641" spans="1:57" x14ac:dyDescent="0.3">
      <c r="A641">
        <v>370</v>
      </c>
      <c r="B641">
        <v>20</v>
      </c>
      <c r="C641" t="s">
        <v>221</v>
      </c>
      <c r="D641" t="s">
        <v>41</v>
      </c>
      <c r="E641">
        <v>9830</v>
      </c>
      <c r="F641" t="s">
        <v>40</v>
      </c>
      <c r="G641" t="s">
        <v>71</v>
      </c>
      <c r="H641" t="s">
        <v>43</v>
      </c>
      <c r="I641" t="s">
        <v>44</v>
      </c>
      <c r="J641" t="s">
        <v>73</v>
      </c>
      <c r="K641" t="s">
        <v>107</v>
      </c>
      <c r="L641" t="str">
        <f>VLOOKUP($K641,[1]Zipcodes_neighbourhood!$A$2:$C$27,2,FALSE)</f>
        <v>NorthAmes</v>
      </c>
      <c r="M641">
        <f>VLOOKUP($K641,[1]Zipcodes_neighbourhood!$A$2:$C$27,3,FALSE)</f>
        <v>50010</v>
      </c>
      <c r="N641" t="s">
        <v>47</v>
      </c>
      <c r="O641" t="s">
        <v>48</v>
      </c>
      <c r="P641" t="s">
        <v>68</v>
      </c>
      <c r="Q641">
        <v>5</v>
      </c>
      <c r="R641">
        <v>1959</v>
      </c>
      <c r="S641">
        <v>2006</v>
      </c>
      <c r="T641" t="s">
        <v>50</v>
      </c>
      <c r="U641" t="s">
        <v>51</v>
      </c>
      <c r="V641" t="s">
        <v>75</v>
      </c>
      <c r="W641" t="s">
        <v>55</v>
      </c>
      <c r="X641" t="s">
        <v>70</v>
      </c>
      <c r="Y641" t="s">
        <v>55</v>
      </c>
      <c r="Z641" t="s">
        <v>57</v>
      </c>
      <c r="AA641">
        <v>1063</v>
      </c>
      <c r="AB641" t="str">
        <f t="shared" si="36"/>
        <v>1001-2000</v>
      </c>
      <c r="AC641" t="s">
        <v>59</v>
      </c>
      <c r="AD641" t="s">
        <v>60</v>
      </c>
      <c r="AE641">
        <v>1287</v>
      </c>
      <c r="AF641">
        <f t="shared" si="37"/>
        <v>1</v>
      </c>
      <c r="AG641">
        <f t="shared" si="38"/>
        <v>2</v>
      </c>
      <c r="AH641">
        <v>3</v>
      </c>
      <c r="AI641">
        <v>1</v>
      </c>
      <c r="AJ641" t="s">
        <v>54</v>
      </c>
      <c r="AK641" t="str">
        <f t="shared" si="39"/>
        <v>1Gd</v>
      </c>
      <c r="AL641">
        <v>7</v>
      </c>
      <c r="AM641">
        <v>1</v>
      </c>
      <c r="AN641" t="s">
        <v>54</v>
      </c>
      <c r="AO641" t="s">
        <v>78</v>
      </c>
      <c r="AP641" t="s">
        <v>102</v>
      </c>
      <c r="AQ641">
        <v>2</v>
      </c>
      <c r="AR641">
        <v>576</v>
      </c>
      <c r="AS641" t="s">
        <v>55</v>
      </c>
      <c r="AT641" t="s">
        <v>60</v>
      </c>
      <c r="AU641">
        <v>364</v>
      </c>
      <c r="AV641">
        <v>17</v>
      </c>
      <c r="AW641">
        <v>0</v>
      </c>
      <c r="AX641">
        <v>182</v>
      </c>
      <c r="AY641">
        <v>0</v>
      </c>
      <c r="AZ641" t="s">
        <v>41</v>
      </c>
      <c r="BA641">
        <v>3</v>
      </c>
      <c r="BB641">
        <v>2010</v>
      </c>
      <c r="BC641" t="s">
        <v>63</v>
      </c>
      <c r="BD641" t="s">
        <v>64</v>
      </c>
      <c r="BE641">
        <v>162000</v>
      </c>
    </row>
    <row r="642" spans="1:57" x14ac:dyDescent="0.3">
      <c r="A642">
        <v>752</v>
      </c>
      <c r="B642">
        <v>60</v>
      </c>
      <c r="C642" t="s">
        <v>221</v>
      </c>
      <c r="D642" t="s">
        <v>41</v>
      </c>
      <c r="E642">
        <v>7750</v>
      </c>
      <c r="F642" t="s">
        <v>40</v>
      </c>
      <c r="G642" t="s">
        <v>42</v>
      </c>
      <c r="H642" t="s">
        <v>43</v>
      </c>
      <c r="I642" t="s">
        <v>44</v>
      </c>
      <c r="J642" t="s">
        <v>45</v>
      </c>
      <c r="K642" t="s">
        <v>132</v>
      </c>
      <c r="L642" t="str">
        <f>VLOOKUP($K642,[1]Zipcodes_neighbourhood!$A$2:$C$27,2,FALSE)</f>
        <v>Gilbert</v>
      </c>
      <c r="M642">
        <f>VLOOKUP($K642,[1]Zipcodes_neighbourhood!$A$2:$C$27,3,FALSE)</f>
        <v>50105</v>
      </c>
      <c r="N642" t="s">
        <v>140</v>
      </c>
      <c r="O642" t="s">
        <v>48</v>
      </c>
      <c r="P642" t="s">
        <v>49</v>
      </c>
      <c r="Q642">
        <v>7</v>
      </c>
      <c r="R642">
        <v>2003</v>
      </c>
      <c r="S642">
        <v>2003</v>
      </c>
      <c r="T642" t="s">
        <v>50</v>
      </c>
      <c r="U642" t="s">
        <v>51</v>
      </c>
      <c r="V642" t="s">
        <v>52</v>
      </c>
      <c r="W642" t="s">
        <v>54</v>
      </c>
      <c r="X642" t="s">
        <v>56</v>
      </c>
      <c r="Y642" t="s">
        <v>54</v>
      </c>
      <c r="Z642" t="s">
        <v>57</v>
      </c>
      <c r="AA642">
        <v>660</v>
      </c>
      <c r="AB642" t="str">
        <f t="shared" ref="AB642:AB705" si="40">IF(AA642&lt;1001,"0-1000",IF(AA642&lt;2001,"1001-2000",IF(AA642&lt;3001,"3001-4000",IF(AA642&lt;4001,"4001-5000",IF(AA642&lt;5001,"4001-5000",IF(AA642&gt;5000,"&gt;5000"))))))</f>
        <v>0-1000</v>
      </c>
      <c r="AC642" t="s">
        <v>59</v>
      </c>
      <c r="AD642" t="s">
        <v>60</v>
      </c>
      <c r="AE642">
        <v>1320</v>
      </c>
      <c r="AF642">
        <f t="shared" ref="AF642:AF705" si="41">bfb+bhb</f>
        <v>0</v>
      </c>
      <c r="AG642">
        <f t="shared" ref="AG642:AG705" si="42">fb+hb</f>
        <v>1.3</v>
      </c>
      <c r="AH642">
        <v>3</v>
      </c>
      <c r="AI642">
        <v>1</v>
      </c>
      <c r="AJ642" t="s">
        <v>54</v>
      </c>
      <c r="AK642" t="str">
        <f t="shared" ref="AK642:AK705" si="43">CONCATENATE(KitchenAbvGr,KitchenQuality)</f>
        <v>1Gd</v>
      </c>
      <c r="AL642">
        <v>6</v>
      </c>
      <c r="AM642">
        <v>0</v>
      </c>
      <c r="AN642" t="s">
        <v>41</v>
      </c>
      <c r="AO642" t="s">
        <v>61</v>
      </c>
      <c r="AP642" t="s">
        <v>102</v>
      </c>
      <c r="AQ642">
        <v>2</v>
      </c>
      <c r="AR642">
        <v>400</v>
      </c>
      <c r="AS642" t="s">
        <v>55</v>
      </c>
      <c r="AT642" t="s">
        <v>60</v>
      </c>
      <c r="AU642">
        <v>0</v>
      </c>
      <c r="AV642">
        <v>48</v>
      </c>
      <c r="AW642">
        <v>0</v>
      </c>
      <c r="AX642">
        <v>0</v>
      </c>
      <c r="AY642">
        <v>0</v>
      </c>
      <c r="AZ642" t="s">
        <v>41</v>
      </c>
      <c r="BA642">
        <v>8</v>
      </c>
      <c r="BB642">
        <v>2007</v>
      </c>
      <c r="BC642" t="s">
        <v>63</v>
      </c>
      <c r="BD642" t="s">
        <v>64</v>
      </c>
      <c r="BE642">
        <v>162000</v>
      </c>
    </row>
    <row r="643" spans="1:57" x14ac:dyDescent="0.3">
      <c r="A643">
        <v>990</v>
      </c>
      <c r="B643">
        <v>60</v>
      </c>
      <c r="C643" t="s">
        <v>224</v>
      </c>
      <c r="D643">
        <v>65</v>
      </c>
      <c r="E643">
        <v>8125</v>
      </c>
      <c r="F643" t="s">
        <v>40</v>
      </c>
      <c r="G643" t="s">
        <v>42</v>
      </c>
      <c r="H643" t="s">
        <v>43</v>
      </c>
      <c r="I643" t="s">
        <v>44</v>
      </c>
      <c r="J643" t="s">
        <v>45</v>
      </c>
      <c r="K643" t="s">
        <v>87</v>
      </c>
      <c r="L643" t="str">
        <f>VLOOKUP($K643,[1]Zipcodes_neighbourhood!$A$2:$C$27,2,FALSE)</f>
        <v>Somerset</v>
      </c>
      <c r="M643">
        <f>VLOOKUP($K643,[1]Zipcodes_neighbourhood!$A$2:$C$27,3,FALSE)</f>
        <v>50010</v>
      </c>
      <c r="N643" t="s">
        <v>47</v>
      </c>
      <c r="O643" t="s">
        <v>48</v>
      </c>
      <c r="P643" t="s">
        <v>49</v>
      </c>
      <c r="Q643">
        <v>7</v>
      </c>
      <c r="R643">
        <v>2006</v>
      </c>
      <c r="S643">
        <v>2006</v>
      </c>
      <c r="T643" t="s">
        <v>50</v>
      </c>
      <c r="U643" t="s">
        <v>51</v>
      </c>
      <c r="V643" t="s">
        <v>52</v>
      </c>
      <c r="W643" t="s">
        <v>54</v>
      </c>
      <c r="X643" t="s">
        <v>56</v>
      </c>
      <c r="Y643" t="s">
        <v>54</v>
      </c>
      <c r="Z643" t="s">
        <v>57</v>
      </c>
      <c r="AA643">
        <v>770</v>
      </c>
      <c r="AB643" t="str">
        <f t="shared" si="40"/>
        <v>0-1000</v>
      </c>
      <c r="AC643" t="s">
        <v>59</v>
      </c>
      <c r="AD643" t="s">
        <v>60</v>
      </c>
      <c r="AE643">
        <v>1576</v>
      </c>
      <c r="AF643">
        <f t="shared" si="41"/>
        <v>1</v>
      </c>
      <c r="AG643">
        <f t="shared" si="42"/>
        <v>2.2999999999999998</v>
      </c>
      <c r="AH643">
        <v>3</v>
      </c>
      <c r="AI643">
        <v>1</v>
      </c>
      <c r="AJ643" t="s">
        <v>54</v>
      </c>
      <c r="AK643" t="str">
        <f t="shared" si="43"/>
        <v>1Gd</v>
      </c>
      <c r="AL643">
        <v>6</v>
      </c>
      <c r="AM643">
        <v>0</v>
      </c>
      <c r="AN643" t="s">
        <v>41</v>
      </c>
      <c r="AO643" t="s">
        <v>61</v>
      </c>
      <c r="AP643" t="s">
        <v>62</v>
      </c>
      <c r="AQ643">
        <v>2</v>
      </c>
      <c r="AR643">
        <v>614</v>
      </c>
      <c r="AS643" t="s">
        <v>55</v>
      </c>
      <c r="AT643" t="s">
        <v>60</v>
      </c>
      <c r="AU643">
        <v>0</v>
      </c>
      <c r="AV643">
        <v>50</v>
      </c>
      <c r="AW643">
        <v>0</v>
      </c>
      <c r="AX643">
        <v>0</v>
      </c>
      <c r="AY643">
        <v>0</v>
      </c>
      <c r="AZ643" t="s">
        <v>41</v>
      </c>
      <c r="BA643">
        <v>8</v>
      </c>
      <c r="BB643">
        <v>2006</v>
      </c>
      <c r="BC643" t="s">
        <v>103</v>
      </c>
      <c r="BD643" t="s">
        <v>104</v>
      </c>
      <c r="BE643">
        <v>197000</v>
      </c>
    </row>
    <row r="644" spans="1:57" x14ac:dyDescent="0.3">
      <c r="A644">
        <v>1277</v>
      </c>
      <c r="B644">
        <v>60</v>
      </c>
      <c r="C644" t="s">
        <v>221</v>
      </c>
      <c r="D644" t="s">
        <v>41</v>
      </c>
      <c r="E644">
        <v>12936</v>
      </c>
      <c r="F644" t="s">
        <v>40</v>
      </c>
      <c r="G644" t="s">
        <v>71</v>
      </c>
      <c r="H644" t="s">
        <v>43</v>
      </c>
      <c r="I644" t="s">
        <v>44</v>
      </c>
      <c r="J644" t="s">
        <v>110</v>
      </c>
      <c r="K644" t="s">
        <v>89</v>
      </c>
      <c r="L644" t="str">
        <f>VLOOKUP($K644,[1]Zipcodes_neighbourhood!$A$2:$C$27,2,FALSE)</f>
        <v>Northwest Ames</v>
      </c>
      <c r="M644">
        <f>VLOOKUP($K644,[1]Zipcodes_neighbourhood!$A$2:$C$27,3,FALSE)</f>
        <v>50010</v>
      </c>
      <c r="N644" t="s">
        <v>47</v>
      </c>
      <c r="O644" t="s">
        <v>48</v>
      </c>
      <c r="P644" t="s">
        <v>49</v>
      </c>
      <c r="Q644">
        <v>6</v>
      </c>
      <c r="R644">
        <v>1972</v>
      </c>
      <c r="S644">
        <v>1972</v>
      </c>
      <c r="T644" t="s">
        <v>50</v>
      </c>
      <c r="U644" t="s">
        <v>51</v>
      </c>
      <c r="V644" t="s">
        <v>106</v>
      </c>
      <c r="W644" t="s">
        <v>55</v>
      </c>
      <c r="X644" t="s">
        <v>70</v>
      </c>
      <c r="Y644" t="s">
        <v>55</v>
      </c>
      <c r="Z644" t="s">
        <v>57</v>
      </c>
      <c r="AA644">
        <v>723</v>
      </c>
      <c r="AB644" t="str">
        <f t="shared" si="40"/>
        <v>0-1000</v>
      </c>
      <c r="AC644" t="s">
        <v>55</v>
      </c>
      <c r="AD644" t="s">
        <v>60</v>
      </c>
      <c r="AE644">
        <v>1395</v>
      </c>
      <c r="AF644">
        <f t="shared" si="41"/>
        <v>1</v>
      </c>
      <c r="AG644">
        <f t="shared" si="42"/>
        <v>2.2999999999999998</v>
      </c>
      <c r="AH644">
        <v>3</v>
      </c>
      <c r="AI644">
        <v>1</v>
      </c>
      <c r="AJ644" t="s">
        <v>55</v>
      </c>
      <c r="AK644" t="str">
        <f t="shared" si="43"/>
        <v>1TA</v>
      </c>
      <c r="AL644">
        <v>6</v>
      </c>
      <c r="AM644">
        <v>1</v>
      </c>
      <c r="AN644" t="s">
        <v>55</v>
      </c>
      <c r="AO644" t="s">
        <v>61</v>
      </c>
      <c r="AP644" t="s">
        <v>58</v>
      </c>
      <c r="AQ644">
        <v>2</v>
      </c>
      <c r="AR644">
        <v>497</v>
      </c>
      <c r="AS644" t="s">
        <v>55</v>
      </c>
      <c r="AT644" t="s">
        <v>60</v>
      </c>
      <c r="AU644">
        <v>294</v>
      </c>
      <c r="AV644">
        <v>116</v>
      </c>
      <c r="AW644">
        <v>0</v>
      </c>
      <c r="AX644">
        <v>0</v>
      </c>
      <c r="AY644">
        <v>0</v>
      </c>
      <c r="AZ644" t="s">
        <v>41</v>
      </c>
      <c r="BA644">
        <v>12</v>
      </c>
      <c r="BB644">
        <v>2009</v>
      </c>
      <c r="BC644" t="s">
        <v>63</v>
      </c>
      <c r="BD644" t="s">
        <v>64</v>
      </c>
      <c r="BE644">
        <v>162000</v>
      </c>
    </row>
    <row r="645" spans="1:57" x14ac:dyDescent="0.3">
      <c r="A645">
        <v>161</v>
      </c>
      <c r="B645">
        <v>20</v>
      </c>
      <c r="C645" t="s">
        <v>221</v>
      </c>
      <c r="D645" t="s">
        <v>41</v>
      </c>
      <c r="E645">
        <v>11120</v>
      </c>
      <c r="F645" t="s">
        <v>40</v>
      </c>
      <c r="G645" t="s">
        <v>71</v>
      </c>
      <c r="H645" t="s">
        <v>43</v>
      </c>
      <c r="I645" t="s">
        <v>44</v>
      </c>
      <c r="J645" t="s">
        <v>110</v>
      </c>
      <c r="K645" t="s">
        <v>66</v>
      </c>
      <c r="L645" t="str">
        <f>VLOOKUP($K645,[1]Zipcodes_neighbourhood!$A$2:$C$27,2,FALSE)</f>
        <v>Veenker</v>
      </c>
      <c r="M645">
        <f>VLOOKUP($K645,[1]Zipcodes_neighbourhood!$A$2:$C$27,3,FALSE)</f>
        <v>50011</v>
      </c>
      <c r="N645" t="s">
        <v>47</v>
      </c>
      <c r="O645" t="s">
        <v>48</v>
      </c>
      <c r="P645" t="s">
        <v>68</v>
      </c>
      <c r="Q645">
        <v>6</v>
      </c>
      <c r="R645">
        <v>1984</v>
      </c>
      <c r="S645">
        <v>1984</v>
      </c>
      <c r="T645" t="s">
        <v>50</v>
      </c>
      <c r="U645" t="s">
        <v>51</v>
      </c>
      <c r="V645" t="s">
        <v>106</v>
      </c>
      <c r="W645" t="s">
        <v>55</v>
      </c>
      <c r="X645" t="s">
        <v>56</v>
      </c>
      <c r="Y645" t="s">
        <v>54</v>
      </c>
      <c r="Z645" t="s">
        <v>57</v>
      </c>
      <c r="AA645">
        <v>1232</v>
      </c>
      <c r="AB645" t="str">
        <f t="shared" si="40"/>
        <v>1001-2000</v>
      </c>
      <c r="AC645" t="s">
        <v>55</v>
      </c>
      <c r="AD645" t="s">
        <v>60</v>
      </c>
      <c r="AE645">
        <v>1232</v>
      </c>
      <c r="AF645">
        <f t="shared" si="41"/>
        <v>0</v>
      </c>
      <c r="AG645">
        <f t="shared" si="42"/>
        <v>2.2999999999999998</v>
      </c>
      <c r="AH645">
        <v>3</v>
      </c>
      <c r="AI645">
        <v>1</v>
      </c>
      <c r="AJ645" t="s">
        <v>55</v>
      </c>
      <c r="AK645" t="str">
        <f t="shared" si="43"/>
        <v>1TA</v>
      </c>
      <c r="AL645">
        <v>6</v>
      </c>
      <c r="AM645">
        <v>0</v>
      </c>
      <c r="AN645" t="s">
        <v>41</v>
      </c>
      <c r="AO645" t="s">
        <v>61</v>
      </c>
      <c r="AP645" t="s">
        <v>58</v>
      </c>
      <c r="AQ645">
        <v>2</v>
      </c>
      <c r="AR645">
        <v>516</v>
      </c>
      <c r="AS645" t="s">
        <v>55</v>
      </c>
      <c r="AT645" t="s">
        <v>60</v>
      </c>
      <c r="AU645">
        <v>0</v>
      </c>
      <c r="AV645">
        <v>0</v>
      </c>
      <c r="AW645">
        <v>0</v>
      </c>
      <c r="AX645">
        <v>0</v>
      </c>
      <c r="AY645">
        <v>0</v>
      </c>
      <c r="AZ645" t="s">
        <v>41</v>
      </c>
      <c r="BA645">
        <v>6</v>
      </c>
      <c r="BB645">
        <v>2008</v>
      </c>
      <c r="BC645" t="s">
        <v>63</v>
      </c>
      <c r="BD645" t="s">
        <v>64</v>
      </c>
      <c r="BE645">
        <v>162500</v>
      </c>
    </row>
    <row r="646" spans="1:57" x14ac:dyDescent="0.3">
      <c r="A646">
        <v>1090</v>
      </c>
      <c r="B646">
        <v>120</v>
      </c>
      <c r="C646" t="s">
        <v>224</v>
      </c>
      <c r="D646">
        <v>37</v>
      </c>
      <c r="E646">
        <v>3316</v>
      </c>
      <c r="F646" t="s">
        <v>40</v>
      </c>
      <c r="G646" t="s">
        <v>71</v>
      </c>
      <c r="H646" t="s">
        <v>43</v>
      </c>
      <c r="I646" t="s">
        <v>44</v>
      </c>
      <c r="J646" t="s">
        <v>45</v>
      </c>
      <c r="K646" t="s">
        <v>87</v>
      </c>
      <c r="L646" t="str">
        <f>VLOOKUP($K646,[1]Zipcodes_neighbourhood!$A$2:$C$27,2,FALSE)</f>
        <v>Somerset</v>
      </c>
      <c r="M646">
        <f>VLOOKUP($K646,[1]Zipcodes_neighbourhood!$A$2:$C$27,3,FALSE)</f>
        <v>50010</v>
      </c>
      <c r="N646" t="s">
        <v>47</v>
      </c>
      <c r="O646" t="s">
        <v>122</v>
      </c>
      <c r="P646" t="s">
        <v>68</v>
      </c>
      <c r="Q646">
        <v>8</v>
      </c>
      <c r="R646">
        <v>2005</v>
      </c>
      <c r="S646">
        <v>2005</v>
      </c>
      <c r="T646" t="s">
        <v>50</v>
      </c>
      <c r="U646" t="s">
        <v>51</v>
      </c>
      <c r="V646" t="s">
        <v>69</v>
      </c>
      <c r="W646" t="s">
        <v>54</v>
      </c>
      <c r="X646" t="s">
        <v>56</v>
      </c>
      <c r="Y646" t="s">
        <v>54</v>
      </c>
      <c r="Z646" t="s">
        <v>57</v>
      </c>
      <c r="AA646">
        <v>1247</v>
      </c>
      <c r="AB646" t="str">
        <f t="shared" si="40"/>
        <v>1001-2000</v>
      </c>
      <c r="AC646" t="s">
        <v>59</v>
      </c>
      <c r="AD646" t="s">
        <v>60</v>
      </c>
      <c r="AE646">
        <v>1247</v>
      </c>
      <c r="AF646">
        <f t="shared" si="41"/>
        <v>1</v>
      </c>
      <c r="AG646">
        <f t="shared" si="42"/>
        <v>2.2999999999999998</v>
      </c>
      <c r="AH646">
        <v>1</v>
      </c>
      <c r="AI646">
        <v>1</v>
      </c>
      <c r="AJ646" t="s">
        <v>54</v>
      </c>
      <c r="AK646" t="str">
        <f t="shared" si="43"/>
        <v>1Gd</v>
      </c>
      <c r="AL646">
        <v>4</v>
      </c>
      <c r="AM646">
        <v>1</v>
      </c>
      <c r="AN646" t="s">
        <v>54</v>
      </c>
      <c r="AO646" t="s">
        <v>61</v>
      </c>
      <c r="AP646" t="s">
        <v>102</v>
      </c>
      <c r="AQ646">
        <v>2</v>
      </c>
      <c r="AR646">
        <v>550</v>
      </c>
      <c r="AS646" t="s">
        <v>55</v>
      </c>
      <c r="AT646" t="s">
        <v>60</v>
      </c>
      <c r="AU646">
        <v>0</v>
      </c>
      <c r="AV646">
        <v>84</v>
      </c>
      <c r="AW646">
        <v>0</v>
      </c>
      <c r="AX646">
        <v>0</v>
      </c>
      <c r="AY646">
        <v>0</v>
      </c>
      <c r="AZ646" t="s">
        <v>41</v>
      </c>
      <c r="BA646">
        <v>4</v>
      </c>
      <c r="BB646">
        <v>2006</v>
      </c>
      <c r="BC646" t="s">
        <v>63</v>
      </c>
      <c r="BD646" t="s">
        <v>64</v>
      </c>
      <c r="BE646">
        <v>197000</v>
      </c>
    </row>
    <row r="647" spans="1:57" x14ac:dyDescent="0.3">
      <c r="A647">
        <v>1294</v>
      </c>
      <c r="B647">
        <v>60</v>
      </c>
      <c r="C647" t="s">
        <v>221</v>
      </c>
      <c r="D647">
        <v>78</v>
      </c>
      <c r="E647">
        <v>10140</v>
      </c>
      <c r="F647" t="s">
        <v>40</v>
      </c>
      <c r="G647" t="s">
        <v>42</v>
      </c>
      <c r="H647" t="s">
        <v>43</v>
      </c>
      <c r="I647" t="s">
        <v>44</v>
      </c>
      <c r="J647" t="s">
        <v>45</v>
      </c>
      <c r="K647" t="s">
        <v>89</v>
      </c>
      <c r="L647" t="str">
        <f>VLOOKUP($K647,[1]Zipcodes_neighbourhood!$A$2:$C$27,2,FALSE)</f>
        <v>Northwest Ames</v>
      </c>
      <c r="M647">
        <f>VLOOKUP($K647,[1]Zipcodes_neighbourhood!$A$2:$C$27,3,FALSE)</f>
        <v>50010</v>
      </c>
      <c r="N647" t="s">
        <v>47</v>
      </c>
      <c r="O647" t="s">
        <v>48</v>
      </c>
      <c r="P647" t="s">
        <v>49</v>
      </c>
      <c r="Q647">
        <v>7</v>
      </c>
      <c r="R647">
        <v>1976</v>
      </c>
      <c r="S647">
        <v>1976</v>
      </c>
      <c r="T647" t="s">
        <v>50</v>
      </c>
      <c r="U647" t="s">
        <v>51</v>
      </c>
      <c r="V647" t="s">
        <v>91</v>
      </c>
      <c r="W647" t="s">
        <v>55</v>
      </c>
      <c r="X647" t="s">
        <v>56</v>
      </c>
      <c r="Y647" t="s">
        <v>54</v>
      </c>
      <c r="Z647" t="s">
        <v>57</v>
      </c>
      <c r="AA647">
        <v>832</v>
      </c>
      <c r="AB647" t="str">
        <f t="shared" si="40"/>
        <v>0-1000</v>
      </c>
      <c r="AC647" t="s">
        <v>55</v>
      </c>
      <c r="AD647" t="s">
        <v>60</v>
      </c>
      <c r="AE647">
        <v>1664</v>
      </c>
      <c r="AF647">
        <f t="shared" si="41"/>
        <v>1</v>
      </c>
      <c r="AG647">
        <f t="shared" si="42"/>
        <v>1.3</v>
      </c>
      <c r="AH647">
        <v>4</v>
      </c>
      <c r="AI647">
        <v>1</v>
      </c>
      <c r="AJ647" t="s">
        <v>55</v>
      </c>
      <c r="AK647" t="str">
        <f t="shared" si="43"/>
        <v>1TA</v>
      </c>
      <c r="AL647">
        <v>8</v>
      </c>
      <c r="AM647">
        <v>1</v>
      </c>
      <c r="AN647" t="s">
        <v>55</v>
      </c>
      <c r="AO647" t="s">
        <v>61</v>
      </c>
      <c r="AP647" t="s">
        <v>62</v>
      </c>
      <c r="AQ647">
        <v>2</v>
      </c>
      <c r="AR647">
        <v>528</v>
      </c>
      <c r="AS647" t="s">
        <v>55</v>
      </c>
      <c r="AT647" t="s">
        <v>60</v>
      </c>
      <c r="AU647">
        <v>0</v>
      </c>
      <c r="AV647">
        <v>28</v>
      </c>
      <c r="AW647">
        <v>0</v>
      </c>
      <c r="AX647">
        <v>259</v>
      </c>
      <c r="AY647">
        <v>0</v>
      </c>
      <c r="AZ647" t="s">
        <v>108</v>
      </c>
      <c r="BA647">
        <v>3</v>
      </c>
      <c r="BB647">
        <v>2006</v>
      </c>
      <c r="BC647" t="s">
        <v>63</v>
      </c>
      <c r="BD647" t="s">
        <v>64</v>
      </c>
      <c r="BE647">
        <v>162900</v>
      </c>
    </row>
    <row r="648" spans="1:57" x14ac:dyDescent="0.3">
      <c r="A648">
        <v>174</v>
      </c>
      <c r="B648">
        <v>20</v>
      </c>
      <c r="C648" t="s">
        <v>221</v>
      </c>
      <c r="D648">
        <v>80</v>
      </c>
      <c r="E648">
        <v>10197</v>
      </c>
      <c r="F648" t="s">
        <v>40</v>
      </c>
      <c r="G648" t="s">
        <v>71</v>
      </c>
      <c r="H648" t="s">
        <v>43</v>
      </c>
      <c r="I648" t="s">
        <v>44</v>
      </c>
      <c r="J648" t="s">
        <v>45</v>
      </c>
      <c r="K648" t="s">
        <v>107</v>
      </c>
      <c r="L648" t="str">
        <f>VLOOKUP($K648,[1]Zipcodes_neighbourhood!$A$2:$C$27,2,FALSE)</f>
        <v>NorthAmes</v>
      </c>
      <c r="M648">
        <f>VLOOKUP($K648,[1]Zipcodes_neighbourhood!$A$2:$C$27,3,FALSE)</f>
        <v>50010</v>
      </c>
      <c r="N648" t="s">
        <v>47</v>
      </c>
      <c r="O648" t="s">
        <v>48</v>
      </c>
      <c r="P648" t="s">
        <v>68</v>
      </c>
      <c r="Q648">
        <v>6</v>
      </c>
      <c r="R648">
        <v>1961</v>
      </c>
      <c r="S648">
        <v>1961</v>
      </c>
      <c r="T648" t="s">
        <v>50</v>
      </c>
      <c r="U648" t="s">
        <v>51</v>
      </c>
      <c r="V648" t="s">
        <v>76</v>
      </c>
      <c r="W648" t="s">
        <v>55</v>
      </c>
      <c r="X648" t="s">
        <v>70</v>
      </c>
      <c r="Y648" t="s">
        <v>55</v>
      </c>
      <c r="Z648" t="s">
        <v>57</v>
      </c>
      <c r="AA648">
        <v>1362</v>
      </c>
      <c r="AB648" t="str">
        <f t="shared" si="40"/>
        <v>1001-2000</v>
      </c>
      <c r="AC648" t="s">
        <v>55</v>
      </c>
      <c r="AD648" t="s">
        <v>60</v>
      </c>
      <c r="AE648">
        <v>1362</v>
      </c>
      <c r="AF648">
        <f t="shared" si="41"/>
        <v>0</v>
      </c>
      <c r="AG648">
        <f t="shared" si="42"/>
        <v>1</v>
      </c>
      <c r="AH648">
        <v>3</v>
      </c>
      <c r="AI648">
        <v>1</v>
      </c>
      <c r="AJ648" t="s">
        <v>55</v>
      </c>
      <c r="AK648" t="str">
        <f t="shared" si="43"/>
        <v>1TA</v>
      </c>
      <c r="AL648">
        <v>6</v>
      </c>
      <c r="AM648">
        <v>1</v>
      </c>
      <c r="AN648" t="s">
        <v>55</v>
      </c>
      <c r="AO648" t="s">
        <v>61</v>
      </c>
      <c r="AP648" t="s">
        <v>58</v>
      </c>
      <c r="AQ648">
        <v>2</v>
      </c>
      <c r="AR648">
        <v>504</v>
      </c>
      <c r="AS648" t="s">
        <v>55</v>
      </c>
      <c r="AT648" t="s">
        <v>60</v>
      </c>
      <c r="AU648">
        <v>0</v>
      </c>
      <c r="AV648">
        <v>20</v>
      </c>
      <c r="AW648">
        <v>0</v>
      </c>
      <c r="AX648">
        <v>0</v>
      </c>
      <c r="AY648">
        <v>0</v>
      </c>
      <c r="AZ648" t="s">
        <v>41</v>
      </c>
      <c r="BA648">
        <v>6</v>
      </c>
      <c r="BB648">
        <v>2008</v>
      </c>
      <c r="BC648" t="s">
        <v>116</v>
      </c>
      <c r="BD648" t="s">
        <v>64</v>
      </c>
      <c r="BE648">
        <v>163000</v>
      </c>
    </row>
    <row r="649" spans="1:57" x14ac:dyDescent="0.3">
      <c r="A649">
        <v>1172</v>
      </c>
      <c r="B649">
        <v>20</v>
      </c>
      <c r="C649" t="s">
        <v>221</v>
      </c>
      <c r="D649">
        <v>76</v>
      </c>
      <c r="E649">
        <v>9120</v>
      </c>
      <c r="F649" t="s">
        <v>40</v>
      </c>
      <c r="G649" t="s">
        <v>42</v>
      </c>
      <c r="H649" t="s">
        <v>43</v>
      </c>
      <c r="I649" t="s">
        <v>44</v>
      </c>
      <c r="J649" t="s">
        <v>45</v>
      </c>
      <c r="K649" t="s">
        <v>107</v>
      </c>
      <c r="L649" t="str">
        <f>VLOOKUP($K649,[1]Zipcodes_neighbourhood!$A$2:$C$27,2,FALSE)</f>
        <v>NorthAmes</v>
      </c>
      <c r="M649">
        <f>VLOOKUP($K649,[1]Zipcodes_neighbourhood!$A$2:$C$27,3,FALSE)</f>
        <v>50010</v>
      </c>
      <c r="N649" t="s">
        <v>47</v>
      </c>
      <c r="O649" t="s">
        <v>48</v>
      </c>
      <c r="P649" t="s">
        <v>68</v>
      </c>
      <c r="Q649">
        <v>6</v>
      </c>
      <c r="R649">
        <v>1958</v>
      </c>
      <c r="S649">
        <v>1958</v>
      </c>
      <c r="T649" t="s">
        <v>99</v>
      </c>
      <c r="U649" t="s">
        <v>51</v>
      </c>
      <c r="V649" t="s">
        <v>69</v>
      </c>
      <c r="W649" t="s">
        <v>55</v>
      </c>
      <c r="X649" t="s">
        <v>70</v>
      </c>
      <c r="Y649" t="s">
        <v>55</v>
      </c>
      <c r="Z649" t="s">
        <v>57</v>
      </c>
      <c r="AA649">
        <v>1261</v>
      </c>
      <c r="AB649" t="str">
        <f t="shared" si="40"/>
        <v>1001-2000</v>
      </c>
      <c r="AC649" t="s">
        <v>59</v>
      </c>
      <c r="AD649" t="s">
        <v>60</v>
      </c>
      <c r="AE649">
        <v>1261</v>
      </c>
      <c r="AF649">
        <f t="shared" si="41"/>
        <v>0</v>
      </c>
      <c r="AG649">
        <f t="shared" si="42"/>
        <v>1</v>
      </c>
      <c r="AH649">
        <v>3</v>
      </c>
      <c r="AI649">
        <v>1</v>
      </c>
      <c r="AJ649" t="s">
        <v>55</v>
      </c>
      <c r="AK649" t="str">
        <f t="shared" si="43"/>
        <v>1TA</v>
      </c>
      <c r="AL649">
        <v>6</v>
      </c>
      <c r="AM649">
        <v>1</v>
      </c>
      <c r="AN649" t="s">
        <v>55</v>
      </c>
      <c r="AO649" t="s">
        <v>61</v>
      </c>
      <c r="AP649" t="s">
        <v>62</v>
      </c>
      <c r="AQ649">
        <v>2</v>
      </c>
      <c r="AR649">
        <v>433</v>
      </c>
      <c r="AS649" t="s">
        <v>55</v>
      </c>
      <c r="AT649" t="s">
        <v>60</v>
      </c>
      <c r="AU649">
        <v>0</v>
      </c>
      <c r="AV649">
        <v>0</v>
      </c>
      <c r="AW649">
        <v>0</v>
      </c>
      <c r="AX649">
        <v>288</v>
      </c>
      <c r="AY649">
        <v>0</v>
      </c>
      <c r="AZ649" t="s">
        <v>41</v>
      </c>
      <c r="BA649">
        <v>11</v>
      </c>
      <c r="BB649">
        <v>2008</v>
      </c>
      <c r="BC649" t="s">
        <v>63</v>
      </c>
      <c r="BD649" t="s">
        <v>64</v>
      </c>
      <c r="BE649">
        <v>163000</v>
      </c>
    </row>
    <row r="650" spans="1:57" x14ac:dyDescent="0.3">
      <c r="A650">
        <v>93</v>
      </c>
      <c r="B650">
        <v>30</v>
      </c>
      <c r="C650" t="s">
        <v>221</v>
      </c>
      <c r="D650">
        <v>80</v>
      </c>
      <c r="E650">
        <v>13360</v>
      </c>
      <c r="F650" t="s">
        <v>40</v>
      </c>
      <c r="G650" t="s">
        <v>71</v>
      </c>
      <c r="H650" t="s">
        <v>137</v>
      </c>
      <c r="I650" t="s">
        <v>44</v>
      </c>
      <c r="J650" t="s">
        <v>45</v>
      </c>
      <c r="K650" t="s">
        <v>74</v>
      </c>
      <c r="L650" t="str">
        <f>VLOOKUP($K650,[1]Zipcodes_neighbourhood!$A$2:$C$27,2,FALSE)</f>
        <v>Crawford</v>
      </c>
      <c r="M650">
        <f>VLOOKUP($K650,[1]Zipcodes_neighbourhood!$A$2:$C$27,3,FALSE)</f>
        <v>52621</v>
      </c>
      <c r="N650" t="s">
        <v>47</v>
      </c>
      <c r="O650" t="s">
        <v>48</v>
      </c>
      <c r="P650" t="s">
        <v>68</v>
      </c>
      <c r="Q650">
        <v>5</v>
      </c>
      <c r="R650">
        <v>1921</v>
      </c>
      <c r="S650">
        <v>2006</v>
      </c>
      <c r="T650" t="s">
        <v>50</v>
      </c>
      <c r="U650" t="s">
        <v>51</v>
      </c>
      <c r="V650" t="s">
        <v>75</v>
      </c>
      <c r="W650" t="s">
        <v>55</v>
      </c>
      <c r="X650" t="s">
        <v>77</v>
      </c>
      <c r="Y650" t="s">
        <v>54</v>
      </c>
      <c r="Z650" t="s">
        <v>57</v>
      </c>
      <c r="AA650">
        <v>876</v>
      </c>
      <c r="AB650" t="str">
        <f t="shared" si="40"/>
        <v>0-1000</v>
      </c>
      <c r="AC650" t="s">
        <v>59</v>
      </c>
      <c r="AD650" t="s">
        <v>60</v>
      </c>
      <c r="AE650">
        <v>964</v>
      </c>
      <c r="AF650">
        <f t="shared" si="41"/>
        <v>0</v>
      </c>
      <c r="AG650">
        <f t="shared" si="42"/>
        <v>1.3</v>
      </c>
      <c r="AH650">
        <v>2</v>
      </c>
      <c r="AI650">
        <v>1</v>
      </c>
      <c r="AJ650" t="s">
        <v>55</v>
      </c>
      <c r="AK650" t="str">
        <f t="shared" si="43"/>
        <v>1TA</v>
      </c>
      <c r="AL650">
        <v>5</v>
      </c>
      <c r="AM650">
        <v>0</v>
      </c>
      <c r="AN650" t="s">
        <v>41</v>
      </c>
      <c r="AO650" t="s">
        <v>78</v>
      </c>
      <c r="AP650" t="s">
        <v>58</v>
      </c>
      <c r="AQ650">
        <v>2</v>
      </c>
      <c r="AR650">
        <v>432</v>
      </c>
      <c r="AS650" t="s">
        <v>55</v>
      </c>
      <c r="AT650" t="s">
        <v>60</v>
      </c>
      <c r="AU650">
        <v>0</v>
      </c>
      <c r="AV650">
        <v>0</v>
      </c>
      <c r="AW650">
        <v>44</v>
      </c>
      <c r="AX650">
        <v>0</v>
      </c>
      <c r="AY650">
        <v>0</v>
      </c>
      <c r="AZ650" t="s">
        <v>41</v>
      </c>
      <c r="BA650">
        <v>8</v>
      </c>
      <c r="BB650">
        <v>2009</v>
      </c>
      <c r="BC650" t="s">
        <v>63</v>
      </c>
      <c r="BD650" t="s">
        <v>64</v>
      </c>
      <c r="BE650">
        <v>163500</v>
      </c>
    </row>
    <row r="651" spans="1:57" x14ac:dyDescent="0.3">
      <c r="A651">
        <v>650</v>
      </c>
      <c r="B651">
        <v>180</v>
      </c>
      <c r="C651" t="s">
        <v>222</v>
      </c>
      <c r="D651">
        <v>21</v>
      </c>
      <c r="E651">
        <v>1936</v>
      </c>
      <c r="F651" t="s">
        <v>40</v>
      </c>
      <c r="G651" t="s">
        <v>42</v>
      </c>
      <c r="H651" t="s">
        <v>43</v>
      </c>
      <c r="I651" t="s">
        <v>44</v>
      </c>
      <c r="J651" t="s">
        <v>45</v>
      </c>
      <c r="K651" t="s">
        <v>121</v>
      </c>
      <c r="L651" t="str">
        <f>VLOOKUP($K651,[1]Zipcodes_neighbourhood!$A$2:$C$27,2,FALSE)</f>
        <v>Meadow village</v>
      </c>
      <c r="M651">
        <f>VLOOKUP($K651,[1]Zipcodes_neighbourhood!$A$2:$C$27,3,FALSE)</f>
        <v>50125</v>
      </c>
      <c r="N651" t="s">
        <v>47</v>
      </c>
      <c r="O651" t="s">
        <v>136</v>
      </c>
      <c r="P651" t="s">
        <v>131</v>
      </c>
      <c r="Q651">
        <v>4</v>
      </c>
      <c r="R651">
        <v>1970</v>
      </c>
      <c r="S651">
        <v>1970</v>
      </c>
      <c r="T651" t="s">
        <v>50</v>
      </c>
      <c r="U651" t="s">
        <v>51</v>
      </c>
      <c r="V651" t="s">
        <v>123</v>
      </c>
      <c r="W651" t="s">
        <v>55</v>
      </c>
      <c r="X651" t="s">
        <v>70</v>
      </c>
      <c r="Y651" t="s">
        <v>54</v>
      </c>
      <c r="Z651" t="s">
        <v>81</v>
      </c>
      <c r="AA651">
        <v>630</v>
      </c>
      <c r="AB651" t="str">
        <f t="shared" si="40"/>
        <v>0-1000</v>
      </c>
      <c r="AC651" t="s">
        <v>54</v>
      </c>
      <c r="AD651" t="s">
        <v>60</v>
      </c>
      <c r="AE651">
        <v>630</v>
      </c>
      <c r="AF651">
        <f t="shared" si="41"/>
        <v>1</v>
      </c>
      <c r="AG651">
        <f t="shared" si="42"/>
        <v>1</v>
      </c>
      <c r="AH651">
        <v>1</v>
      </c>
      <c r="AI651">
        <v>1</v>
      </c>
      <c r="AJ651" t="s">
        <v>55</v>
      </c>
      <c r="AK651" t="str">
        <f t="shared" si="43"/>
        <v>1TA</v>
      </c>
      <c r="AL651">
        <v>3</v>
      </c>
      <c r="AM651">
        <v>0</v>
      </c>
      <c r="AN651" t="s">
        <v>41</v>
      </c>
      <c r="AO651" t="s">
        <v>41</v>
      </c>
      <c r="AP651" t="s">
        <v>41</v>
      </c>
      <c r="AQ651">
        <v>0</v>
      </c>
      <c r="AR651">
        <v>0</v>
      </c>
      <c r="AS651" t="s">
        <v>41</v>
      </c>
      <c r="AT651" t="s">
        <v>60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85</v>
      </c>
      <c r="BA651">
        <v>12</v>
      </c>
      <c r="BB651">
        <v>2007</v>
      </c>
      <c r="BC651" t="s">
        <v>63</v>
      </c>
      <c r="BD651" t="s">
        <v>64</v>
      </c>
      <c r="BE651">
        <v>84500</v>
      </c>
    </row>
    <row r="652" spans="1:57" x14ac:dyDescent="0.3">
      <c r="A652">
        <v>978</v>
      </c>
      <c r="B652">
        <v>120</v>
      </c>
      <c r="C652" t="s">
        <v>224</v>
      </c>
      <c r="D652">
        <v>35</v>
      </c>
      <c r="E652">
        <v>4274</v>
      </c>
      <c r="F652" t="s">
        <v>40</v>
      </c>
      <c r="G652" t="s">
        <v>71</v>
      </c>
      <c r="H652" t="s">
        <v>43</v>
      </c>
      <c r="I652" t="s">
        <v>44</v>
      </c>
      <c r="J652" t="s">
        <v>45</v>
      </c>
      <c r="K652" t="s">
        <v>87</v>
      </c>
      <c r="L652" t="str">
        <f>VLOOKUP($K652,[1]Zipcodes_neighbourhood!$A$2:$C$27,2,FALSE)</f>
        <v>Somerset</v>
      </c>
      <c r="M652">
        <f>VLOOKUP($K652,[1]Zipcodes_neighbourhood!$A$2:$C$27,3,FALSE)</f>
        <v>50010</v>
      </c>
      <c r="N652" t="s">
        <v>47</v>
      </c>
      <c r="O652" t="s">
        <v>122</v>
      </c>
      <c r="P652" t="s">
        <v>68</v>
      </c>
      <c r="Q652">
        <v>7</v>
      </c>
      <c r="R652">
        <v>2006</v>
      </c>
      <c r="S652">
        <v>2007</v>
      </c>
      <c r="T652" t="s">
        <v>50</v>
      </c>
      <c r="U652" t="s">
        <v>51</v>
      </c>
      <c r="V652" t="s">
        <v>52</v>
      </c>
      <c r="W652" t="s">
        <v>54</v>
      </c>
      <c r="X652" t="s">
        <v>56</v>
      </c>
      <c r="Y652" t="s">
        <v>54</v>
      </c>
      <c r="Z652" t="s">
        <v>57</v>
      </c>
      <c r="AA652">
        <v>1241</v>
      </c>
      <c r="AB652" t="str">
        <f t="shared" si="40"/>
        <v>1001-2000</v>
      </c>
      <c r="AC652" t="s">
        <v>59</v>
      </c>
      <c r="AD652" t="s">
        <v>60</v>
      </c>
      <c r="AE652">
        <v>1241</v>
      </c>
      <c r="AF652">
        <f t="shared" si="41"/>
        <v>0</v>
      </c>
      <c r="AG652">
        <f t="shared" si="42"/>
        <v>2.2999999999999998</v>
      </c>
      <c r="AH652">
        <v>1</v>
      </c>
      <c r="AI652">
        <v>1</v>
      </c>
      <c r="AJ652" t="s">
        <v>54</v>
      </c>
      <c r="AK652" t="str">
        <f t="shared" si="43"/>
        <v>1Gd</v>
      </c>
      <c r="AL652">
        <v>4</v>
      </c>
      <c r="AM652">
        <v>0</v>
      </c>
      <c r="AN652" t="s">
        <v>41</v>
      </c>
      <c r="AO652" t="s">
        <v>61</v>
      </c>
      <c r="AP652" t="s">
        <v>102</v>
      </c>
      <c r="AQ652">
        <v>2</v>
      </c>
      <c r="AR652">
        <v>569</v>
      </c>
      <c r="AS652" t="s">
        <v>55</v>
      </c>
      <c r="AT652" t="s">
        <v>60</v>
      </c>
      <c r="AU652">
        <v>0</v>
      </c>
      <c r="AV652">
        <v>116</v>
      </c>
      <c r="AW652">
        <v>0</v>
      </c>
      <c r="AX652">
        <v>0</v>
      </c>
      <c r="AY652">
        <v>0</v>
      </c>
      <c r="AZ652" t="s">
        <v>41</v>
      </c>
      <c r="BA652">
        <v>11</v>
      </c>
      <c r="BB652">
        <v>2007</v>
      </c>
      <c r="BC652" t="s">
        <v>103</v>
      </c>
      <c r="BD652" t="s">
        <v>104</v>
      </c>
      <c r="BE652">
        <v>199900</v>
      </c>
    </row>
    <row r="653" spans="1:57" x14ac:dyDescent="0.3">
      <c r="A653">
        <v>1007</v>
      </c>
      <c r="B653">
        <v>20</v>
      </c>
      <c r="C653" t="s">
        <v>221</v>
      </c>
      <c r="D653" t="s">
        <v>41</v>
      </c>
      <c r="E653">
        <v>12155</v>
      </c>
      <c r="F653" t="s">
        <v>40</v>
      </c>
      <c r="G653" t="s">
        <v>163</v>
      </c>
      <c r="H653" t="s">
        <v>43</v>
      </c>
      <c r="I653" t="s">
        <v>44</v>
      </c>
      <c r="J653" t="s">
        <v>45</v>
      </c>
      <c r="K653" t="s">
        <v>107</v>
      </c>
      <c r="L653" t="str">
        <f>VLOOKUP($K653,[1]Zipcodes_neighbourhood!$A$2:$C$27,2,FALSE)</f>
        <v>NorthAmes</v>
      </c>
      <c r="M653">
        <f>VLOOKUP($K653,[1]Zipcodes_neighbourhood!$A$2:$C$27,3,FALSE)</f>
        <v>50010</v>
      </c>
      <c r="N653" t="s">
        <v>90</v>
      </c>
      <c r="O653" t="s">
        <v>48</v>
      </c>
      <c r="P653" t="s">
        <v>68</v>
      </c>
      <c r="Q653">
        <v>6</v>
      </c>
      <c r="R653">
        <v>1970</v>
      </c>
      <c r="S653">
        <v>1970</v>
      </c>
      <c r="T653" t="s">
        <v>50</v>
      </c>
      <c r="U653" t="s">
        <v>51</v>
      </c>
      <c r="V653" t="s">
        <v>106</v>
      </c>
      <c r="W653" t="s">
        <v>55</v>
      </c>
      <c r="X653" t="s">
        <v>70</v>
      </c>
      <c r="Y653" t="s">
        <v>54</v>
      </c>
      <c r="Z653" t="s">
        <v>57</v>
      </c>
      <c r="AA653">
        <v>1657</v>
      </c>
      <c r="AB653" t="str">
        <f t="shared" si="40"/>
        <v>1001-2000</v>
      </c>
      <c r="AC653" t="s">
        <v>54</v>
      </c>
      <c r="AD653" t="s">
        <v>60</v>
      </c>
      <c r="AE653">
        <v>1657</v>
      </c>
      <c r="AF653">
        <f t="shared" si="41"/>
        <v>1</v>
      </c>
      <c r="AG653">
        <f t="shared" si="42"/>
        <v>1</v>
      </c>
      <c r="AH653">
        <v>3</v>
      </c>
      <c r="AI653">
        <v>1</v>
      </c>
      <c r="AJ653" t="s">
        <v>55</v>
      </c>
      <c r="AK653" t="str">
        <f t="shared" si="43"/>
        <v>1TA</v>
      </c>
      <c r="AL653">
        <v>7</v>
      </c>
      <c r="AM653">
        <v>1</v>
      </c>
      <c r="AN653" t="s">
        <v>55</v>
      </c>
      <c r="AO653" t="s">
        <v>61</v>
      </c>
      <c r="AP653" t="s">
        <v>58</v>
      </c>
      <c r="AQ653">
        <v>2</v>
      </c>
      <c r="AR653">
        <v>484</v>
      </c>
      <c r="AS653" t="s">
        <v>55</v>
      </c>
      <c r="AT653" t="s">
        <v>60</v>
      </c>
      <c r="AU653">
        <v>0</v>
      </c>
      <c r="AV653">
        <v>0</v>
      </c>
      <c r="AW653">
        <v>0</v>
      </c>
      <c r="AX653">
        <v>147</v>
      </c>
      <c r="AY653">
        <v>0</v>
      </c>
      <c r="AZ653" t="s">
        <v>41</v>
      </c>
      <c r="BA653">
        <v>3</v>
      </c>
      <c r="BB653">
        <v>2007</v>
      </c>
      <c r="BC653" t="s">
        <v>63</v>
      </c>
      <c r="BD653" t="s">
        <v>64</v>
      </c>
      <c r="BE653">
        <v>163500</v>
      </c>
    </row>
    <row r="654" spans="1:57" x14ac:dyDescent="0.3">
      <c r="A654">
        <v>1125</v>
      </c>
      <c r="B654">
        <v>80</v>
      </c>
      <c r="C654" t="s">
        <v>221</v>
      </c>
      <c r="D654" t="s">
        <v>41</v>
      </c>
      <c r="E654">
        <v>9125</v>
      </c>
      <c r="F654" t="s">
        <v>40</v>
      </c>
      <c r="G654" t="s">
        <v>71</v>
      </c>
      <c r="H654" t="s">
        <v>43</v>
      </c>
      <c r="I654" t="s">
        <v>44</v>
      </c>
      <c r="J654" t="s">
        <v>45</v>
      </c>
      <c r="K654" t="s">
        <v>132</v>
      </c>
      <c r="L654" t="str">
        <f>VLOOKUP($K654,[1]Zipcodes_neighbourhood!$A$2:$C$27,2,FALSE)</f>
        <v>Gilbert</v>
      </c>
      <c r="M654">
        <f>VLOOKUP($K654,[1]Zipcodes_neighbourhood!$A$2:$C$27,3,FALSE)</f>
        <v>50105</v>
      </c>
      <c r="N654" t="s">
        <v>47</v>
      </c>
      <c r="O654" t="s">
        <v>48</v>
      </c>
      <c r="P654" t="s">
        <v>135</v>
      </c>
      <c r="Q654">
        <v>7</v>
      </c>
      <c r="R654">
        <v>1992</v>
      </c>
      <c r="S654">
        <v>1992</v>
      </c>
      <c r="T654" t="s">
        <v>50</v>
      </c>
      <c r="U654" t="s">
        <v>51</v>
      </c>
      <c r="V654" t="s">
        <v>91</v>
      </c>
      <c r="W654" t="s">
        <v>55</v>
      </c>
      <c r="X654" t="s">
        <v>56</v>
      </c>
      <c r="Y654" t="s">
        <v>54</v>
      </c>
      <c r="Z654" t="s">
        <v>57</v>
      </c>
      <c r="AA654">
        <v>384</v>
      </c>
      <c r="AB654" t="str">
        <f t="shared" si="40"/>
        <v>0-1000</v>
      </c>
      <c r="AC654" t="s">
        <v>54</v>
      </c>
      <c r="AD654" t="s">
        <v>60</v>
      </c>
      <c r="AE654">
        <v>1482</v>
      </c>
      <c r="AF654">
        <f t="shared" si="41"/>
        <v>0</v>
      </c>
      <c r="AG654">
        <f t="shared" si="42"/>
        <v>2.2999999999999998</v>
      </c>
      <c r="AH654">
        <v>3</v>
      </c>
      <c r="AI654">
        <v>1</v>
      </c>
      <c r="AJ654" t="s">
        <v>54</v>
      </c>
      <c r="AK654" t="str">
        <f t="shared" si="43"/>
        <v>1Gd</v>
      </c>
      <c r="AL654">
        <v>7</v>
      </c>
      <c r="AM654">
        <v>1</v>
      </c>
      <c r="AN654" t="s">
        <v>55</v>
      </c>
      <c r="AO654" t="s">
        <v>61</v>
      </c>
      <c r="AP654" t="s">
        <v>102</v>
      </c>
      <c r="AQ654">
        <v>2</v>
      </c>
      <c r="AR654">
        <v>392</v>
      </c>
      <c r="AS654" t="s">
        <v>55</v>
      </c>
      <c r="AT654" t="s">
        <v>60</v>
      </c>
      <c r="AU654">
        <v>100</v>
      </c>
      <c r="AV654">
        <v>25</v>
      </c>
      <c r="AW654">
        <v>0</v>
      </c>
      <c r="AX654">
        <v>0</v>
      </c>
      <c r="AY654">
        <v>0</v>
      </c>
      <c r="AZ654" t="s">
        <v>41</v>
      </c>
      <c r="BA654">
        <v>7</v>
      </c>
      <c r="BB654">
        <v>2007</v>
      </c>
      <c r="BC654" t="s">
        <v>63</v>
      </c>
      <c r="BD654" t="s">
        <v>64</v>
      </c>
      <c r="BE654">
        <v>163900</v>
      </c>
    </row>
    <row r="655" spans="1:57" x14ac:dyDescent="0.3">
      <c r="A655">
        <v>654</v>
      </c>
      <c r="B655">
        <v>50</v>
      </c>
      <c r="C655" t="s">
        <v>222</v>
      </c>
      <c r="D655">
        <v>60</v>
      </c>
      <c r="E655">
        <v>10320</v>
      </c>
      <c r="F655" t="s">
        <v>40</v>
      </c>
      <c r="G655" t="s">
        <v>42</v>
      </c>
      <c r="H655" t="s">
        <v>43</v>
      </c>
      <c r="I655" t="s">
        <v>44</v>
      </c>
      <c r="J655" t="s">
        <v>45</v>
      </c>
      <c r="K655" t="s">
        <v>119</v>
      </c>
      <c r="L655" t="str">
        <f>VLOOKUP($K655,[1]Zipcodes_neighbourhood!$A$2:$C$27,2,FALSE)</f>
        <v>Iowa DOT and rail road</v>
      </c>
      <c r="M655">
        <f>VLOOKUP($K655,[1]Zipcodes_neighbourhood!$A$2:$C$27,3,FALSE)</f>
        <v>50313</v>
      </c>
      <c r="N655" t="s">
        <v>47</v>
      </c>
      <c r="O655" t="s">
        <v>48</v>
      </c>
      <c r="P655" t="s">
        <v>83</v>
      </c>
      <c r="Q655">
        <v>6</v>
      </c>
      <c r="R655">
        <v>1906</v>
      </c>
      <c r="S655">
        <v>1995</v>
      </c>
      <c r="T655" t="s">
        <v>50</v>
      </c>
      <c r="U655" t="s">
        <v>51</v>
      </c>
      <c r="V655" t="s">
        <v>69</v>
      </c>
      <c r="W655" t="s">
        <v>55</v>
      </c>
      <c r="X655" t="s">
        <v>70</v>
      </c>
      <c r="Y655" t="s">
        <v>55</v>
      </c>
      <c r="Z655" t="s">
        <v>57</v>
      </c>
      <c r="AA655">
        <v>756</v>
      </c>
      <c r="AB655" t="str">
        <f t="shared" si="40"/>
        <v>0-1000</v>
      </c>
      <c r="AC655" t="s">
        <v>59</v>
      </c>
      <c r="AD655" t="s">
        <v>60</v>
      </c>
      <c r="AE655">
        <v>1469</v>
      </c>
      <c r="AF655">
        <f t="shared" si="41"/>
        <v>0</v>
      </c>
      <c r="AG655">
        <f t="shared" si="42"/>
        <v>1</v>
      </c>
      <c r="AH655">
        <v>3</v>
      </c>
      <c r="AI655">
        <v>1</v>
      </c>
      <c r="AJ655" t="s">
        <v>55</v>
      </c>
      <c r="AK655" t="str">
        <f t="shared" si="43"/>
        <v>1TA</v>
      </c>
      <c r="AL655">
        <v>7</v>
      </c>
      <c r="AM655">
        <v>0</v>
      </c>
      <c r="AN655" t="s">
        <v>41</v>
      </c>
      <c r="AO655" t="s">
        <v>78</v>
      </c>
      <c r="AP655" t="s">
        <v>58</v>
      </c>
      <c r="AQ655">
        <v>1</v>
      </c>
      <c r="AR655">
        <v>216</v>
      </c>
      <c r="AS655" t="s">
        <v>55</v>
      </c>
      <c r="AT655" t="s">
        <v>60</v>
      </c>
      <c r="AU655">
        <v>57</v>
      </c>
      <c r="AV655">
        <v>0</v>
      </c>
      <c r="AW655">
        <v>239</v>
      </c>
      <c r="AX655">
        <v>0</v>
      </c>
      <c r="AY655">
        <v>0</v>
      </c>
      <c r="AZ655" t="s">
        <v>85</v>
      </c>
      <c r="BA655">
        <v>6</v>
      </c>
      <c r="BB655">
        <v>2008</v>
      </c>
      <c r="BC655" t="s">
        <v>63</v>
      </c>
      <c r="BD655" t="s">
        <v>64</v>
      </c>
      <c r="BE655">
        <v>135000</v>
      </c>
    </row>
    <row r="656" spans="1:57" x14ac:dyDescent="0.3">
      <c r="A656">
        <v>120</v>
      </c>
      <c r="B656">
        <v>60</v>
      </c>
      <c r="C656" t="s">
        <v>221</v>
      </c>
      <c r="D656">
        <v>65</v>
      </c>
      <c r="E656">
        <v>8461</v>
      </c>
      <c r="F656" t="s">
        <v>40</v>
      </c>
      <c r="G656" t="s">
        <v>42</v>
      </c>
      <c r="H656" t="s">
        <v>43</v>
      </c>
      <c r="I656" t="s">
        <v>44</v>
      </c>
      <c r="J656" t="s">
        <v>45</v>
      </c>
      <c r="K656" t="s">
        <v>46</v>
      </c>
      <c r="L656" t="str">
        <f>VLOOKUP($K656,[1]Zipcodes_neighbourhood!$A$2:$C$27,2,FALSE)</f>
        <v>College creek</v>
      </c>
      <c r="M656">
        <f>VLOOKUP($K656,[1]Zipcodes_neighbourhood!$A$2:$C$27,3,FALSE)</f>
        <v>50014</v>
      </c>
      <c r="N656" t="s">
        <v>47</v>
      </c>
      <c r="O656" t="s">
        <v>48</v>
      </c>
      <c r="P656" t="s">
        <v>49</v>
      </c>
      <c r="Q656">
        <v>6</v>
      </c>
      <c r="R656">
        <v>2005</v>
      </c>
      <c r="S656">
        <v>2006</v>
      </c>
      <c r="T656" t="s">
        <v>50</v>
      </c>
      <c r="U656" t="s">
        <v>51</v>
      </c>
      <c r="V656" t="s">
        <v>52</v>
      </c>
      <c r="W656" t="s">
        <v>54</v>
      </c>
      <c r="X656" t="s">
        <v>56</v>
      </c>
      <c r="Y656" t="s">
        <v>54</v>
      </c>
      <c r="Z656" t="s">
        <v>57</v>
      </c>
      <c r="AA656">
        <v>728</v>
      </c>
      <c r="AB656" t="str">
        <f t="shared" si="40"/>
        <v>0-1000</v>
      </c>
      <c r="AC656" t="s">
        <v>59</v>
      </c>
      <c r="AD656" t="s">
        <v>60</v>
      </c>
      <c r="AE656">
        <v>1456</v>
      </c>
      <c r="AF656">
        <f t="shared" si="41"/>
        <v>1</v>
      </c>
      <c r="AG656">
        <f t="shared" si="42"/>
        <v>2.2999999999999998</v>
      </c>
      <c r="AH656">
        <v>3</v>
      </c>
      <c r="AI656">
        <v>1</v>
      </c>
      <c r="AJ656" t="s">
        <v>54</v>
      </c>
      <c r="AK656" t="str">
        <f t="shared" si="43"/>
        <v>1Gd</v>
      </c>
      <c r="AL656">
        <v>8</v>
      </c>
      <c r="AM656">
        <v>1</v>
      </c>
      <c r="AN656" t="s">
        <v>54</v>
      </c>
      <c r="AO656" t="s">
        <v>61</v>
      </c>
      <c r="AP656" t="s">
        <v>102</v>
      </c>
      <c r="AQ656">
        <v>2</v>
      </c>
      <c r="AR656">
        <v>390</v>
      </c>
      <c r="AS656" t="s">
        <v>55</v>
      </c>
      <c r="AT656" t="s">
        <v>60</v>
      </c>
      <c r="AU656">
        <v>0</v>
      </c>
      <c r="AV656">
        <v>24</v>
      </c>
      <c r="AW656">
        <v>0</v>
      </c>
      <c r="AX656">
        <v>0</v>
      </c>
      <c r="AY656">
        <v>0</v>
      </c>
      <c r="AZ656" t="s">
        <v>41</v>
      </c>
      <c r="BA656">
        <v>7</v>
      </c>
      <c r="BB656">
        <v>2006</v>
      </c>
      <c r="BC656" t="s">
        <v>103</v>
      </c>
      <c r="BD656" t="s">
        <v>104</v>
      </c>
      <c r="BE656">
        <v>163990</v>
      </c>
    </row>
    <row r="657" spans="1:57" x14ac:dyDescent="0.3">
      <c r="A657">
        <v>656</v>
      </c>
      <c r="B657">
        <v>160</v>
      </c>
      <c r="C657" t="s">
        <v>222</v>
      </c>
      <c r="D657">
        <v>21</v>
      </c>
      <c r="E657">
        <v>1680</v>
      </c>
      <c r="F657" t="s">
        <v>40</v>
      </c>
      <c r="G657" t="s">
        <v>42</v>
      </c>
      <c r="H657" t="s">
        <v>43</v>
      </c>
      <c r="I657" t="s">
        <v>44</v>
      </c>
      <c r="J657" t="s">
        <v>45</v>
      </c>
      <c r="K657" t="s">
        <v>160</v>
      </c>
      <c r="L657" t="str">
        <f>VLOOKUP($K657,[1]Zipcodes_neighbourhood!$A$2:$C$27,2,FALSE)</f>
        <v>Briardale</v>
      </c>
      <c r="M657">
        <f>VLOOKUP($K657,[1]Zipcodes_neighbourhood!$A$2:$C$27,3,FALSE)</f>
        <v>50010</v>
      </c>
      <c r="N657" t="s">
        <v>47</v>
      </c>
      <c r="O657" t="s">
        <v>136</v>
      </c>
      <c r="P657" t="s">
        <v>49</v>
      </c>
      <c r="Q657">
        <v>6</v>
      </c>
      <c r="R657">
        <v>1971</v>
      </c>
      <c r="S657">
        <v>1971</v>
      </c>
      <c r="T657" t="s">
        <v>50</v>
      </c>
      <c r="U657" t="s">
        <v>51</v>
      </c>
      <c r="V657" t="s">
        <v>166</v>
      </c>
      <c r="W657" t="s">
        <v>55</v>
      </c>
      <c r="X657" t="s">
        <v>70</v>
      </c>
      <c r="Y657" t="s">
        <v>55</v>
      </c>
      <c r="Z657" t="s">
        <v>57</v>
      </c>
      <c r="AA657">
        <v>525</v>
      </c>
      <c r="AB657" t="str">
        <f t="shared" si="40"/>
        <v>0-1000</v>
      </c>
      <c r="AC657" t="s">
        <v>55</v>
      </c>
      <c r="AD657" t="s">
        <v>60</v>
      </c>
      <c r="AE657">
        <v>1092</v>
      </c>
      <c r="AF657">
        <f t="shared" si="41"/>
        <v>0</v>
      </c>
      <c r="AG657">
        <f t="shared" si="42"/>
        <v>1.3</v>
      </c>
      <c r="AH657">
        <v>3</v>
      </c>
      <c r="AI657">
        <v>1</v>
      </c>
      <c r="AJ657" t="s">
        <v>55</v>
      </c>
      <c r="AK657" t="str">
        <f t="shared" si="43"/>
        <v>1TA</v>
      </c>
      <c r="AL657">
        <v>6</v>
      </c>
      <c r="AM657">
        <v>0</v>
      </c>
      <c r="AN657" t="s">
        <v>41</v>
      </c>
      <c r="AO657" t="s">
        <v>78</v>
      </c>
      <c r="AP657" t="s">
        <v>58</v>
      </c>
      <c r="AQ657">
        <v>1</v>
      </c>
      <c r="AR657">
        <v>264</v>
      </c>
      <c r="AS657" t="s">
        <v>55</v>
      </c>
      <c r="AT657" t="s">
        <v>60</v>
      </c>
      <c r="AU657">
        <v>0</v>
      </c>
      <c r="AV657">
        <v>0</v>
      </c>
      <c r="AW657">
        <v>0</v>
      </c>
      <c r="AX657">
        <v>0</v>
      </c>
      <c r="AY657">
        <v>0</v>
      </c>
      <c r="AZ657" t="s">
        <v>41</v>
      </c>
      <c r="BA657">
        <v>3</v>
      </c>
      <c r="BB657">
        <v>2010</v>
      </c>
      <c r="BC657" t="s">
        <v>63</v>
      </c>
      <c r="BD657" t="s">
        <v>154</v>
      </c>
      <c r="BE657">
        <v>88000</v>
      </c>
    </row>
    <row r="658" spans="1:57" x14ac:dyDescent="0.3">
      <c r="A658">
        <v>853</v>
      </c>
      <c r="B658">
        <v>75</v>
      </c>
      <c r="C658" t="s">
        <v>221</v>
      </c>
      <c r="D658">
        <v>53</v>
      </c>
      <c r="E658">
        <v>7128</v>
      </c>
      <c r="F658" t="s">
        <v>40</v>
      </c>
      <c r="G658" t="s">
        <v>42</v>
      </c>
      <c r="H658" t="s">
        <v>43</v>
      </c>
      <c r="I658" t="s">
        <v>44</v>
      </c>
      <c r="J658" t="s">
        <v>45</v>
      </c>
      <c r="K658" t="s">
        <v>74</v>
      </c>
      <c r="L658" t="str">
        <f>VLOOKUP($K658,[1]Zipcodes_neighbourhood!$A$2:$C$27,2,FALSE)</f>
        <v>Crawford</v>
      </c>
      <c r="M658">
        <f>VLOOKUP($K658,[1]Zipcodes_neighbourhood!$A$2:$C$27,3,FALSE)</f>
        <v>52621</v>
      </c>
      <c r="N658" t="s">
        <v>47</v>
      </c>
      <c r="O658" t="s">
        <v>48</v>
      </c>
      <c r="P658" t="s">
        <v>139</v>
      </c>
      <c r="Q658">
        <v>7</v>
      </c>
      <c r="R658">
        <v>1941</v>
      </c>
      <c r="S658">
        <v>1950</v>
      </c>
      <c r="T658" t="s">
        <v>50</v>
      </c>
      <c r="U658" t="s">
        <v>51</v>
      </c>
      <c r="V658" t="s">
        <v>69</v>
      </c>
      <c r="W658" t="s">
        <v>55</v>
      </c>
      <c r="X658" t="s">
        <v>70</v>
      </c>
      <c r="Y658" t="s">
        <v>55</v>
      </c>
      <c r="Z658" t="s">
        <v>57</v>
      </c>
      <c r="AA658">
        <v>918</v>
      </c>
      <c r="AB658" t="str">
        <f t="shared" si="40"/>
        <v>0-1000</v>
      </c>
      <c r="AC658" t="s">
        <v>54</v>
      </c>
      <c r="AD658" t="s">
        <v>60</v>
      </c>
      <c r="AE658">
        <v>1646</v>
      </c>
      <c r="AF658">
        <f t="shared" si="41"/>
        <v>1</v>
      </c>
      <c r="AG658">
        <f t="shared" si="42"/>
        <v>1.3</v>
      </c>
      <c r="AH658">
        <v>4</v>
      </c>
      <c r="AI658">
        <v>1</v>
      </c>
      <c r="AJ658" t="s">
        <v>55</v>
      </c>
      <c r="AK658" t="str">
        <f t="shared" si="43"/>
        <v>1TA</v>
      </c>
      <c r="AL658">
        <v>7</v>
      </c>
      <c r="AM658">
        <v>2</v>
      </c>
      <c r="AN658" t="s">
        <v>54</v>
      </c>
      <c r="AO658" t="s">
        <v>78</v>
      </c>
      <c r="AP658" t="s">
        <v>58</v>
      </c>
      <c r="AQ658">
        <v>1</v>
      </c>
      <c r="AR658">
        <v>240</v>
      </c>
      <c r="AS658" t="s">
        <v>55</v>
      </c>
      <c r="AT658" t="s">
        <v>60</v>
      </c>
      <c r="AU658">
        <v>0</v>
      </c>
      <c r="AV658">
        <v>0</v>
      </c>
      <c r="AW658">
        <v>0</v>
      </c>
      <c r="AX658">
        <v>126</v>
      </c>
      <c r="AY658">
        <v>0</v>
      </c>
      <c r="AZ658" t="s">
        <v>85</v>
      </c>
      <c r="BA658">
        <v>8</v>
      </c>
      <c r="BB658">
        <v>2007</v>
      </c>
      <c r="BC658" t="s">
        <v>63</v>
      </c>
      <c r="BD658" t="s">
        <v>64</v>
      </c>
      <c r="BE658">
        <v>164000</v>
      </c>
    </row>
    <row r="659" spans="1:57" x14ac:dyDescent="0.3">
      <c r="A659">
        <v>1212</v>
      </c>
      <c r="B659">
        <v>50</v>
      </c>
      <c r="C659" t="s">
        <v>221</v>
      </c>
      <c r="D659">
        <v>152</v>
      </c>
      <c r="E659">
        <v>12134</v>
      </c>
      <c r="F659" t="s">
        <v>40</v>
      </c>
      <c r="G659" t="s">
        <v>71</v>
      </c>
      <c r="H659" t="s">
        <v>118</v>
      </c>
      <c r="I659" t="s">
        <v>44</v>
      </c>
      <c r="J659" t="s">
        <v>45</v>
      </c>
      <c r="K659" t="s">
        <v>132</v>
      </c>
      <c r="L659" t="str">
        <f>VLOOKUP($K659,[1]Zipcodes_neighbourhood!$A$2:$C$27,2,FALSE)</f>
        <v>Gilbert</v>
      </c>
      <c r="M659">
        <f>VLOOKUP($K659,[1]Zipcodes_neighbourhood!$A$2:$C$27,3,FALSE)</f>
        <v>50105</v>
      </c>
      <c r="N659" t="s">
        <v>47</v>
      </c>
      <c r="O659" t="s">
        <v>48</v>
      </c>
      <c r="P659" t="s">
        <v>83</v>
      </c>
      <c r="Q659">
        <v>8</v>
      </c>
      <c r="R659">
        <v>1988</v>
      </c>
      <c r="S659">
        <v>2005</v>
      </c>
      <c r="T659" t="s">
        <v>50</v>
      </c>
      <c r="U659" t="s">
        <v>51</v>
      </c>
      <c r="V659" t="s">
        <v>75</v>
      </c>
      <c r="W659" t="s">
        <v>54</v>
      </c>
      <c r="X659" t="s">
        <v>84</v>
      </c>
      <c r="Y659" t="s">
        <v>54</v>
      </c>
      <c r="Z659" t="s">
        <v>81</v>
      </c>
      <c r="AA659">
        <v>559</v>
      </c>
      <c r="AB659" t="str">
        <f t="shared" si="40"/>
        <v>0-1000</v>
      </c>
      <c r="AC659" t="s">
        <v>54</v>
      </c>
      <c r="AD659" t="s">
        <v>60</v>
      </c>
      <c r="AE659">
        <v>1752</v>
      </c>
      <c r="AF659">
        <f t="shared" si="41"/>
        <v>0</v>
      </c>
      <c r="AG659">
        <f t="shared" si="42"/>
        <v>1.3</v>
      </c>
      <c r="AH659">
        <v>4</v>
      </c>
      <c r="AI659">
        <v>1</v>
      </c>
      <c r="AJ659" t="s">
        <v>55</v>
      </c>
      <c r="AK659" t="str">
        <f t="shared" si="43"/>
        <v>1TA</v>
      </c>
      <c r="AL659">
        <v>8</v>
      </c>
      <c r="AM659">
        <v>0</v>
      </c>
      <c r="AN659" t="s">
        <v>41</v>
      </c>
      <c r="AO659" t="s">
        <v>145</v>
      </c>
      <c r="AP659" t="s">
        <v>62</v>
      </c>
      <c r="AQ659">
        <v>2</v>
      </c>
      <c r="AR659">
        <v>492</v>
      </c>
      <c r="AS659" t="s">
        <v>55</v>
      </c>
      <c r="AT659" t="s">
        <v>60</v>
      </c>
      <c r="AU659">
        <v>325</v>
      </c>
      <c r="AV659">
        <v>12</v>
      </c>
      <c r="AW659">
        <v>0</v>
      </c>
      <c r="AX659">
        <v>0</v>
      </c>
      <c r="AY659">
        <v>0</v>
      </c>
      <c r="AZ659" t="s">
        <v>41</v>
      </c>
      <c r="BA659">
        <v>6</v>
      </c>
      <c r="BB659">
        <v>2010</v>
      </c>
      <c r="BC659" t="s">
        <v>63</v>
      </c>
      <c r="BD659" t="s">
        <v>64</v>
      </c>
      <c r="BE659">
        <v>164000</v>
      </c>
    </row>
    <row r="660" spans="1:57" x14ac:dyDescent="0.3">
      <c r="A660">
        <v>578</v>
      </c>
      <c r="B660">
        <v>80</v>
      </c>
      <c r="C660" t="s">
        <v>221</v>
      </c>
      <c r="D660">
        <v>96</v>
      </c>
      <c r="E660">
        <v>11777</v>
      </c>
      <c r="F660" t="s">
        <v>40</v>
      </c>
      <c r="G660" t="s">
        <v>71</v>
      </c>
      <c r="H660" t="s">
        <v>43</v>
      </c>
      <c r="I660" t="s">
        <v>44</v>
      </c>
      <c r="J660" t="s">
        <v>45</v>
      </c>
      <c r="K660" t="s">
        <v>98</v>
      </c>
      <c r="L660" t="str">
        <f>VLOOKUP($K660,[1]Zipcodes_neighbourhood!$A$2:$C$27,2,FALSE)</f>
        <v>Sawyer</v>
      </c>
      <c r="M660">
        <f>VLOOKUP($K660,[1]Zipcodes_neighbourhood!$A$2:$C$27,3,FALSE)</f>
        <v>52627</v>
      </c>
      <c r="N660" t="s">
        <v>47</v>
      </c>
      <c r="O660" t="s">
        <v>48</v>
      </c>
      <c r="P660" t="s">
        <v>135</v>
      </c>
      <c r="Q660">
        <v>5</v>
      </c>
      <c r="R660">
        <v>1966</v>
      </c>
      <c r="S660">
        <v>1966</v>
      </c>
      <c r="T660" t="s">
        <v>50</v>
      </c>
      <c r="U660" t="s">
        <v>51</v>
      </c>
      <c r="V660" t="s">
        <v>52</v>
      </c>
      <c r="W660" t="s">
        <v>55</v>
      </c>
      <c r="X660" t="s">
        <v>70</v>
      </c>
      <c r="Y660" t="s">
        <v>55</v>
      </c>
      <c r="Z660" t="s">
        <v>81</v>
      </c>
      <c r="AA660">
        <v>1164</v>
      </c>
      <c r="AB660" t="str">
        <f t="shared" si="40"/>
        <v>1001-2000</v>
      </c>
      <c r="AC660" t="s">
        <v>59</v>
      </c>
      <c r="AD660" t="s">
        <v>60</v>
      </c>
      <c r="AE660">
        <v>1320</v>
      </c>
      <c r="AF660">
        <f t="shared" si="41"/>
        <v>0.3</v>
      </c>
      <c r="AG660">
        <f t="shared" si="42"/>
        <v>1</v>
      </c>
      <c r="AH660">
        <v>3</v>
      </c>
      <c r="AI660">
        <v>1</v>
      </c>
      <c r="AJ660" t="s">
        <v>55</v>
      </c>
      <c r="AK660" t="str">
        <f t="shared" si="43"/>
        <v>1TA</v>
      </c>
      <c r="AL660">
        <v>6</v>
      </c>
      <c r="AM660">
        <v>2</v>
      </c>
      <c r="AN660" t="s">
        <v>94</v>
      </c>
      <c r="AO660" t="s">
        <v>61</v>
      </c>
      <c r="AP660" t="s">
        <v>62</v>
      </c>
      <c r="AQ660">
        <v>2</v>
      </c>
      <c r="AR660">
        <v>564</v>
      </c>
      <c r="AS660" t="s">
        <v>55</v>
      </c>
      <c r="AT660" t="s">
        <v>60</v>
      </c>
      <c r="AU660">
        <v>160</v>
      </c>
      <c r="AV660">
        <v>68</v>
      </c>
      <c r="AW660">
        <v>240</v>
      </c>
      <c r="AX660">
        <v>0</v>
      </c>
      <c r="AY660">
        <v>0</v>
      </c>
      <c r="AZ660" t="s">
        <v>41</v>
      </c>
      <c r="BA660">
        <v>5</v>
      </c>
      <c r="BB660">
        <v>2006</v>
      </c>
      <c r="BC660" t="s">
        <v>63</v>
      </c>
      <c r="BD660" t="s">
        <v>79</v>
      </c>
      <c r="BE660">
        <v>164500</v>
      </c>
    </row>
    <row r="661" spans="1:57" x14ac:dyDescent="0.3">
      <c r="A661">
        <v>511</v>
      </c>
      <c r="B661">
        <v>20</v>
      </c>
      <c r="C661" t="s">
        <v>221</v>
      </c>
      <c r="D661">
        <v>75</v>
      </c>
      <c r="E661">
        <v>14559</v>
      </c>
      <c r="F661" t="s">
        <v>40</v>
      </c>
      <c r="G661" t="s">
        <v>42</v>
      </c>
      <c r="H661" t="s">
        <v>43</v>
      </c>
      <c r="I661" t="s">
        <v>44</v>
      </c>
      <c r="J661" t="s">
        <v>45</v>
      </c>
      <c r="K661" t="s">
        <v>107</v>
      </c>
      <c r="L661" t="str">
        <f>VLOOKUP($K661,[1]Zipcodes_neighbourhood!$A$2:$C$27,2,FALSE)</f>
        <v>NorthAmes</v>
      </c>
      <c r="M661">
        <f>VLOOKUP($K661,[1]Zipcodes_neighbourhood!$A$2:$C$27,3,FALSE)</f>
        <v>50010</v>
      </c>
      <c r="N661" t="s">
        <v>47</v>
      </c>
      <c r="O661" t="s">
        <v>48</v>
      </c>
      <c r="P661" t="s">
        <v>68</v>
      </c>
      <c r="Q661">
        <v>5</v>
      </c>
      <c r="R661">
        <v>1951</v>
      </c>
      <c r="S661">
        <v>2000</v>
      </c>
      <c r="T661" t="s">
        <v>99</v>
      </c>
      <c r="U661" t="s">
        <v>51</v>
      </c>
      <c r="V661" t="s">
        <v>75</v>
      </c>
      <c r="W661" t="s">
        <v>54</v>
      </c>
      <c r="X661" t="s">
        <v>70</v>
      </c>
      <c r="Y661" t="s">
        <v>55</v>
      </c>
      <c r="Z661" t="s">
        <v>57</v>
      </c>
      <c r="AA661">
        <v>1008</v>
      </c>
      <c r="AB661" t="str">
        <f t="shared" si="40"/>
        <v>1001-2000</v>
      </c>
      <c r="AC661" t="s">
        <v>59</v>
      </c>
      <c r="AD661" t="s">
        <v>60</v>
      </c>
      <c r="AE661">
        <v>1363</v>
      </c>
      <c r="AF661">
        <f t="shared" si="41"/>
        <v>1</v>
      </c>
      <c r="AG661">
        <f t="shared" si="42"/>
        <v>1</v>
      </c>
      <c r="AH661">
        <v>2</v>
      </c>
      <c r="AI661">
        <v>1</v>
      </c>
      <c r="AJ661" t="s">
        <v>55</v>
      </c>
      <c r="AK661" t="str">
        <f t="shared" si="43"/>
        <v>1TA</v>
      </c>
      <c r="AL661">
        <v>6</v>
      </c>
      <c r="AM661">
        <v>2</v>
      </c>
      <c r="AN661" t="s">
        <v>55</v>
      </c>
      <c r="AO661" t="s">
        <v>113</v>
      </c>
      <c r="AP661" t="s">
        <v>58</v>
      </c>
      <c r="AQ661">
        <v>1</v>
      </c>
      <c r="AR661">
        <v>288</v>
      </c>
      <c r="AS661" t="s">
        <v>55</v>
      </c>
      <c r="AT661" t="s">
        <v>60</v>
      </c>
      <c r="AU661">
        <v>324</v>
      </c>
      <c r="AV661">
        <v>42</v>
      </c>
      <c r="AW661">
        <v>0</v>
      </c>
      <c r="AX661">
        <v>168</v>
      </c>
      <c r="AY661">
        <v>0</v>
      </c>
      <c r="AZ661" t="s">
        <v>41</v>
      </c>
      <c r="BA661">
        <v>6</v>
      </c>
      <c r="BB661">
        <v>2009</v>
      </c>
      <c r="BC661" t="s">
        <v>63</v>
      </c>
      <c r="BD661" t="s">
        <v>64</v>
      </c>
      <c r="BE661">
        <v>164900</v>
      </c>
    </row>
    <row r="662" spans="1:57" x14ac:dyDescent="0.3">
      <c r="A662">
        <v>402</v>
      </c>
      <c r="B662">
        <v>20</v>
      </c>
      <c r="C662" t="s">
        <v>221</v>
      </c>
      <c r="D662">
        <v>65</v>
      </c>
      <c r="E662">
        <v>8767</v>
      </c>
      <c r="F662" t="s">
        <v>40</v>
      </c>
      <c r="G662" t="s">
        <v>71</v>
      </c>
      <c r="H662" t="s">
        <v>43</v>
      </c>
      <c r="I662" t="s">
        <v>44</v>
      </c>
      <c r="J662" t="s">
        <v>45</v>
      </c>
      <c r="K662" t="s">
        <v>46</v>
      </c>
      <c r="L662" t="str">
        <f>VLOOKUP($K662,[1]Zipcodes_neighbourhood!$A$2:$C$27,2,FALSE)</f>
        <v>College creek</v>
      </c>
      <c r="M662">
        <f>VLOOKUP($K662,[1]Zipcodes_neighbourhood!$A$2:$C$27,3,FALSE)</f>
        <v>50014</v>
      </c>
      <c r="N662" t="s">
        <v>47</v>
      </c>
      <c r="O662" t="s">
        <v>48</v>
      </c>
      <c r="P662" t="s">
        <v>68</v>
      </c>
      <c r="Q662">
        <v>7</v>
      </c>
      <c r="R662">
        <v>2005</v>
      </c>
      <c r="S662">
        <v>2005</v>
      </c>
      <c r="T662" t="s">
        <v>50</v>
      </c>
      <c r="U662" t="s">
        <v>51</v>
      </c>
      <c r="V662" t="s">
        <v>52</v>
      </c>
      <c r="W662" t="s">
        <v>54</v>
      </c>
      <c r="X662" t="s">
        <v>56</v>
      </c>
      <c r="Y662" t="s">
        <v>54</v>
      </c>
      <c r="Z662" t="s">
        <v>81</v>
      </c>
      <c r="AA662">
        <v>1310</v>
      </c>
      <c r="AB662" t="str">
        <f t="shared" si="40"/>
        <v>1001-2000</v>
      </c>
      <c r="AC662" t="s">
        <v>59</v>
      </c>
      <c r="AD662" t="s">
        <v>60</v>
      </c>
      <c r="AE662">
        <v>1310</v>
      </c>
      <c r="AF662">
        <f t="shared" si="41"/>
        <v>0</v>
      </c>
      <c r="AG662">
        <f t="shared" si="42"/>
        <v>2.2999999999999998</v>
      </c>
      <c r="AH662">
        <v>3</v>
      </c>
      <c r="AI662">
        <v>1</v>
      </c>
      <c r="AJ662" t="s">
        <v>54</v>
      </c>
      <c r="AK662" t="str">
        <f t="shared" si="43"/>
        <v>1Gd</v>
      </c>
      <c r="AL662">
        <v>6</v>
      </c>
      <c r="AM662">
        <v>1</v>
      </c>
      <c r="AN662" t="s">
        <v>54</v>
      </c>
      <c r="AO662" t="s">
        <v>61</v>
      </c>
      <c r="AP662" t="s">
        <v>102</v>
      </c>
      <c r="AQ662">
        <v>2</v>
      </c>
      <c r="AR662">
        <v>400</v>
      </c>
      <c r="AS662" t="s">
        <v>55</v>
      </c>
      <c r="AT662" t="s">
        <v>60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41</v>
      </c>
      <c r="BA662">
        <v>7</v>
      </c>
      <c r="BB662">
        <v>2006</v>
      </c>
      <c r="BC662" t="s">
        <v>103</v>
      </c>
      <c r="BD662" t="s">
        <v>104</v>
      </c>
      <c r="BE662">
        <v>164990</v>
      </c>
    </row>
    <row r="663" spans="1:57" x14ac:dyDescent="0.3">
      <c r="A663">
        <v>368</v>
      </c>
      <c r="B663">
        <v>80</v>
      </c>
      <c r="C663" t="s">
        <v>221</v>
      </c>
      <c r="D663">
        <v>101</v>
      </c>
      <c r="E663">
        <v>9150</v>
      </c>
      <c r="F663" t="s">
        <v>40</v>
      </c>
      <c r="G663" t="s">
        <v>71</v>
      </c>
      <c r="H663" t="s">
        <v>43</v>
      </c>
      <c r="I663" t="s">
        <v>44</v>
      </c>
      <c r="J663" t="s">
        <v>73</v>
      </c>
      <c r="K663" t="s">
        <v>107</v>
      </c>
      <c r="L663" t="str">
        <f>VLOOKUP($K663,[1]Zipcodes_neighbourhood!$A$2:$C$27,2,FALSE)</f>
        <v>NorthAmes</v>
      </c>
      <c r="M663">
        <f>VLOOKUP($K663,[1]Zipcodes_neighbourhood!$A$2:$C$27,3,FALSE)</f>
        <v>50010</v>
      </c>
      <c r="N663" t="s">
        <v>47</v>
      </c>
      <c r="O663" t="s">
        <v>48</v>
      </c>
      <c r="P663" t="s">
        <v>135</v>
      </c>
      <c r="Q663">
        <v>6</v>
      </c>
      <c r="R663">
        <v>1962</v>
      </c>
      <c r="S663">
        <v>1962</v>
      </c>
      <c r="T663" t="s">
        <v>50</v>
      </c>
      <c r="U663" t="s">
        <v>171</v>
      </c>
      <c r="V663" t="s">
        <v>106</v>
      </c>
      <c r="W663" t="s">
        <v>55</v>
      </c>
      <c r="X663" t="s">
        <v>70</v>
      </c>
      <c r="Y663" t="s">
        <v>54</v>
      </c>
      <c r="Z663" t="s">
        <v>54</v>
      </c>
      <c r="AA663">
        <v>1099</v>
      </c>
      <c r="AB663" t="str">
        <f t="shared" si="40"/>
        <v>1001-2000</v>
      </c>
      <c r="AC663" t="s">
        <v>54</v>
      </c>
      <c r="AD663" t="s">
        <v>60</v>
      </c>
      <c r="AE663">
        <v>1431</v>
      </c>
      <c r="AF663">
        <f t="shared" si="41"/>
        <v>1</v>
      </c>
      <c r="AG663">
        <f t="shared" si="42"/>
        <v>2.2999999999999998</v>
      </c>
      <c r="AH663">
        <v>3</v>
      </c>
      <c r="AI663">
        <v>1</v>
      </c>
      <c r="AJ663" t="s">
        <v>55</v>
      </c>
      <c r="AK663" t="str">
        <f t="shared" si="43"/>
        <v>1TA</v>
      </c>
      <c r="AL663">
        <v>6</v>
      </c>
      <c r="AM663">
        <v>1</v>
      </c>
      <c r="AN663" t="s">
        <v>54</v>
      </c>
      <c r="AO663" t="s">
        <v>145</v>
      </c>
      <c r="AP663" t="s">
        <v>62</v>
      </c>
      <c r="AQ663">
        <v>1</v>
      </c>
      <c r="AR663">
        <v>296</v>
      </c>
      <c r="AS663" t="s">
        <v>55</v>
      </c>
      <c r="AT663" t="s">
        <v>60</v>
      </c>
      <c r="AU663">
        <v>64</v>
      </c>
      <c r="AV663">
        <v>110</v>
      </c>
      <c r="AW663">
        <v>0</v>
      </c>
      <c r="AX663">
        <v>0</v>
      </c>
      <c r="AY663">
        <v>0</v>
      </c>
      <c r="AZ663" t="s">
        <v>41</v>
      </c>
      <c r="BA663">
        <v>12</v>
      </c>
      <c r="BB663">
        <v>2008</v>
      </c>
      <c r="BC663" t="s">
        <v>63</v>
      </c>
      <c r="BD663" t="s">
        <v>64</v>
      </c>
      <c r="BE663">
        <v>165000</v>
      </c>
    </row>
    <row r="664" spans="1:57" x14ac:dyDescent="0.3">
      <c r="A664">
        <v>673</v>
      </c>
      <c r="B664">
        <v>20</v>
      </c>
      <c r="C664" t="s">
        <v>221</v>
      </c>
      <c r="D664" t="s">
        <v>41</v>
      </c>
      <c r="E664">
        <v>11250</v>
      </c>
      <c r="F664" t="s">
        <v>40</v>
      </c>
      <c r="G664" t="s">
        <v>71</v>
      </c>
      <c r="H664" t="s">
        <v>43</v>
      </c>
      <c r="I664" t="s">
        <v>44</v>
      </c>
      <c r="J664" t="s">
        <v>45</v>
      </c>
      <c r="K664" t="s">
        <v>66</v>
      </c>
      <c r="L664" t="str">
        <f>VLOOKUP($K664,[1]Zipcodes_neighbourhood!$A$2:$C$27,2,FALSE)</f>
        <v>Veenker</v>
      </c>
      <c r="M664">
        <f>VLOOKUP($K664,[1]Zipcodes_neighbourhood!$A$2:$C$27,3,FALSE)</f>
        <v>50011</v>
      </c>
      <c r="N664" t="s">
        <v>47</v>
      </c>
      <c r="O664" t="s">
        <v>48</v>
      </c>
      <c r="P664" t="s">
        <v>68</v>
      </c>
      <c r="Q664">
        <v>6</v>
      </c>
      <c r="R664">
        <v>1977</v>
      </c>
      <c r="S664">
        <v>1977</v>
      </c>
      <c r="T664" t="s">
        <v>50</v>
      </c>
      <c r="U664" t="s">
        <v>51</v>
      </c>
      <c r="V664" t="s">
        <v>106</v>
      </c>
      <c r="W664" t="s">
        <v>54</v>
      </c>
      <c r="X664" t="s">
        <v>70</v>
      </c>
      <c r="Y664" t="s">
        <v>54</v>
      </c>
      <c r="Z664" t="s">
        <v>57</v>
      </c>
      <c r="AA664">
        <v>1208</v>
      </c>
      <c r="AB664" t="str">
        <f t="shared" si="40"/>
        <v>1001-2000</v>
      </c>
      <c r="AC664" t="s">
        <v>55</v>
      </c>
      <c r="AD664" t="s">
        <v>60</v>
      </c>
      <c r="AE664">
        <v>1208</v>
      </c>
      <c r="AF664">
        <f t="shared" si="41"/>
        <v>1</v>
      </c>
      <c r="AG664">
        <f t="shared" si="42"/>
        <v>1</v>
      </c>
      <c r="AH664">
        <v>3</v>
      </c>
      <c r="AI664">
        <v>1</v>
      </c>
      <c r="AJ664" t="s">
        <v>55</v>
      </c>
      <c r="AK664" t="str">
        <f t="shared" si="43"/>
        <v>1TA</v>
      </c>
      <c r="AL664">
        <v>6</v>
      </c>
      <c r="AM664">
        <v>1</v>
      </c>
      <c r="AN664" t="s">
        <v>55</v>
      </c>
      <c r="AO664" t="s">
        <v>61</v>
      </c>
      <c r="AP664" t="s">
        <v>62</v>
      </c>
      <c r="AQ664">
        <v>2</v>
      </c>
      <c r="AR664">
        <v>546</v>
      </c>
      <c r="AS664" t="s">
        <v>55</v>
      </c>
      <c r="AT664" t="s">
        <v>60</v>
      </c>
      <c r="AU664">
        <v>198</v>
      </c>
      <c r="AV664">
        <v>42</v>
      </c>
      <c r="AW664">
        <v>0</v>
      </c>
      <c r="AX664">
        <v>0</v>
      </c>
      <c r="AY664">
        <v>0</v>
      </c>
      <c r="AZ664" t="s">
        <v>41</v>
      </c>
      <c r="BA664">
        <v>6</v>
      </c>
      <c r="BB664">
        <v>2006</v>
      </c>
      <c r="BC664" t="s">
        <v>63</v>
      </c>
      <c r="BD664" t="s">
        <v>64</v>
      </c>
      <c r="BE664">
        <v>165000</v>
      </c>
    </row>
    <row r="665" spans="1:57" x14ac:dyDescent="0.3">
      <c r="A665">
        <v>716</v>
      </c>
      <c r="B665">
        <v>20</v>
      </c>
      <c r="C665" t="s">
        <v>221</v>
      </c>
      <c r="D665">
        <v>78</v>
      </c>
      <c r="E665">
        <v>10140</v>
      </c>
      <c r="F665" t="s">
        <v>40</v>
      </c>
      <c r="G665" t="s">
        <v>42</v>
      </c>
      <c r="H665" t="s">
        <v>43</v>
      </c>
      <c r="I665" t="s">
        <v>44</v>
      </c>
      <c r="J665" t="s">
        <v>45</v>
      </c>
      <c r="K665" t="s">
        <v>89</v>
      </c>
      <c r="L665" t="str">
        <f>VLOOKUP($K665,[1]Zipcodes_neighbourhood!$A$2:$C$27,2,FALSE)</f>
        <v>Northwest Ames</v>
      </c>
      <c r="M665">
        <f>VLOOKUP($K665,[1]Zipcodes_neighbourhood!$A$2:$C$27,3,FALSE)</f>
        <v>50010</v>
      </c>
      <c r="N665" t="s">
        <v>47</v>
      </c>
      <c r="O665" t="s">
        <v>48</v>
      </c>
      <c r="P665" t="s">
        <v>68</v>
      </c>
      <c r="Q665">
        <v>6</v>
      </c>
      <c r="R665">
        <v>1974</v>
      </c>
      <c r="S665">
        <v>1974</v>
      </c>
      <c r="T665" t="s">
        <v>99</v>
      </c>
      <c r="U665" t="s">
        <v>51</v>
      </c>
      <c r="V665" t="s">
        <v>91</v>
      </c>
      <c r="W665" t="s">
        <v>55</v>
      </c>
      <c r="X665" t="s">
        <v>70</v>
      </c>
      <c r="Y665" t="s">
        <v>54</v>
      </c>
      <c r="Z665" t="s">
        <v>57</v>
      </c>
      <c r="AA665">
        <v>1064</v>
      </c>
      <c r="AB665" t="str">
        <f t="shared" si="40"/>
        <v>1001-2000</v>
      </c>
      <c r="AC665" t="s">
        <v>55</v>
      </c>
      <c r="AD665" t="s">
        <v>60</v>
      </c>
      <c r="AE665">
        <v>1350</v>
      </c>
      <c r="AF665">
        <f t="shared" si="41"/>
        <v>1</v>
      </c>
      <c r="AG665">
        <f t="shared" si="42"/>
        <v>2</v>
      </c>
      <c r="AH665">
        <v>3</v>
      </c>
      <c r="AI665">
        <v>1</v>
      </c>
      <c r="AJ665" t="s">
        <v>55</v>
      </c>
      <c r="AK665" t="str">
        <f t="shared" si="43"/>
        <v>1TA</v>
      </c>
      <c r="AL665">
        <v>7</v>
      </c>
      <c r="AM665">
        <v>1</v>
      </c>
      <c r="AN665" t="s">
        <v>55</v>
      </c>
      <c r="AO665" t="s">
        <v>61</v>
      </c>
      <c r="AP665" t="s">
        <v>62</v>
      </c>
      <c r="AQ665">
        <v>2</v>
      </c>
      <c r="AR665">
        <v>478</v>
      </c>
      <c r="AS665" t="s">
        <v>55</v>
      </c>
      <c r="AT665" t="s">
        <v>60</v>
      </c>
      <c r="AU665">
        <v>0</v>
      </c>
      <c r="AV665">
        <v>0</v>
      </c>
      <c r="AW665">
        <v>0</v>
      </c>
      <c r="AX665">
        <v>0</v>
      </c>
      <c r="AY665">
        <v>0</v>
      </c>
      <c r="AZ665" t="s">
        <v>85</v>
      </c>
      <c r="BA665">
        <v>8</v>
      </c>
      <c r="BB665">
        <v>2009</v>
      </c>
      <c r="BC665" t="s">
        <v>63</v>
      </c>
      <c r="BD665" t="s">
        <v>64</v>
      </c>
      <c r="BE665">
        <v>165000</v>
      </c>
    </row>
    <row r="666" spans="1:57" x14ac:dyDescent="0.3">
      <c r="A666">
        <v>894</v>
      </c>
      <c r="B666">
        <v>20</v>
      </c>
      <c r="C666" t="s">
        <v>221</v>
      </c>
      <c r="D666" t="s">
        <v>41</v>
      </c>
      <c r="E666">
        <v>13284</v>
      </c>
      <c r="F666" t="s">
        <v>40</v>
      </c>
      <c r="G666" t="s">
        <v>42</v>
      </c>
      <c r="H666" t="s">
        <v>43</v>
      </c>
      <c r="I666" t="s">
        <v>44</v>
      </c>
      <c r="J666" t="s">
        <v>45</v>
      </c>
      <c r="K666" t="s">
        <v>98</v>
      </c>
      <c r="L666" t="str">
        <f>VLOOKUP($K666,[1]Zipcodes_neighbourhood!$A$2:$C$27,2,FALSE)</f>
        <v>Sawyer</v>
      </c>
      <c r="M666">
        <f>VLOOKUP($K666,[1]Zipcodes_neighbourhood!$A$2:$C$27,3,FALSE)</f>
        <v>52627</v>
      </c>
      <c r="N666" t="s">
        <v>90</v>
      </c>
      <c r="O666" t="s">
        <v>48</v>
      </c>
      <c r="P666" t="s">
        <v>68</v>
      </c>
      <c r="Q666">
        <v>5</v>
      </c>
      <c r="R666">
        <v>1954</v>
      </c>
      <c r="S666">
        <v>1954</v>
      </c>
      <c r="T666" t="s">
        <v>50</v>
      </c>
      <c r="U666" t="s">
        <v>51</v>
      </c>
      <c r="V666" t="s">
        <v>106</v>
      </c>
      <c r="W666" t="s">
        <v>55</v>
      </c>
      <c r="X666" t="s">
        <v>56</v>
      </c>
      <c r="Y666" t="s">
        <v>54</v>
      </c>
      <c r="Z666" t="s">
        <v>72</v>
      </c>
      <c r="AA666">
        <v>1383</v>
      </c>
      <c r="AB666" t="str">
        <f t="shared" si="40"/>
        <v>1001-2000</v>
      </c>
      <c r="AC666" t="s">
        <v>55</v>
      </c>
      <c r="AD666" t="s">
        <v>60</v>
      </c>
      <c r="AE666">
        <v>1383</v>
      </c>
      <c r="AF666">
        <f t="shared" si="41"/>
        <v>1</v>
      </c>
      <c r="AG666">
        <f t="shared" si="42"/>
        <v>1.3</v>
      </c>
      <c r="AH666">
        <v>3</v>
      </c>
      <c r="AI666">
        <v>1</v>
      </c>
      <c r="AJ666" t="s">
        <v>55</v>
      </c>
      <c r="AK666" t="str">
        <f t="shared" si="43"/>
        <v>1TA</v>
      </c>
      <c r="AL666">
        <v>6</v>
      </c>
      <c r="AM666">
        <v>1</v>
      </c>
      <c r="AN666" t="s">
        <v>54</v>
      </c>
      <c r="AO666" t="s">
        <v>61</v>
      </c>
      <c r="AP666" t="s">
        <v>58</v>
      </c>
      <c r="AQ666">
        <v>1</v>
      </c>
      <c r="AR666">
        <v>354</v>
      </c>
      <c r="AS666" t="s">
        <v>55</v>
      </c>
      <c r="AT666" t="s">
        <v>60</v>
      </c>
      <c r="AU666">
        <v>511</v>
      </c>
      <c r="AV666">
        <v>116</v>
      </c>
      <c r="AW666">
        <v>0</v>
      </c>
      <c r="AX666">
        <v>0</v>
      </c>
      <c r="AY666">
        <v>0</v>
      </c>
      <c r="AZ666" t="s">
        <v>109</v>
      </c>
      <c r="BA666">
        <v>6</v>
      </c>
      <c r="BB666">
        <v>2008</v>
      </c>
      <c r="BC666" t="s">
        <v>63</v>
      </c>
      <c r="BD666" t="s">
        <v>64</v>
      </c>
      <c r="BE666">
        <v>165000</v>
      </c>
    </row>
    <row r="667" spans="1:57" x14ac:dyDescent="0.3">
      <c r="A667">
        <v>1013</v>
      </c>
      <c r="B667">
        <v>70</v>
      </c>
      <c r="C667" t="s">
        <v>221</v>
      </c>
      <c r="D667">
        <v>55</v>
      </c>
      <c r="E667">
        <v>10592</v>
      </c>
      <c r="F667" t="s">
        <v>40</v>
      </c>
      <c r="G667" t="s">
        <v>42</v>
      </c>
      <c r="H667" t="s">
        <v>43</v>
      </c>
      <c r="I667" t="s">
        <v>44</v>
      </c>
      <c r="J667" t="s">
        <v>45</v>
      </c>
      <c r="K667" t="s">
        <v>74</v>
      </c>
      <c r="L667" t="str">
        <f>VLOOKUP($K667,[1]Zipcodes_neighbourhood!$A$2:$C$27,2,FALSE)</f>
        <v>Crawford</v>
      </c>
      <c r="M667">
        <f>VLOOKUP($K667,[1]Zipcodes_neighbourhood!$A$2:$C$27,3,FALSE)</f>
        <v>52621</v>
      </c>
      <c r="N667" t="s">
        <v>47</v>
      </c>
      <c r="O667" t="s">
        <v>48</v>
      </c>
      <c r="P667" t="s">
        <v>49</v>
      </c>
      <c r="Q667">
        <v>6</v>
      </c>
      <c r="R667">
        <v>1923</v>
      </c>
      <c r="S667">
        <v>1996</v>
      </c>
      <c r="T667" t="s">
        <v>99</v>
      </c>
      <c r="U667" t="s">
        <v>51</v>
      </c>
      <c r="V667" t="s">
        <v>75</v>
      </c>
      <c r="W667" t="s">
        <v>55</v>
      </c>
      <c r="X667" t="s">
        <v>56</v>
      </c>
      <c r="Y667" t="s">
        <v>55</v>
      </c>
      <c r="Z667" t="s">
        <v>57</v>
      </c>
      <c r="AA667">
        <v>602</v>
      </c>
      <c r="AB667" t="str">
        <f t="shared" si="40"/>
        <v>0-1000</v>
      </c>
      <c r="AC667" t="s">
        <v>55</v>
      </c>
      <c r="AD667" t="s">
        <v>60</v>
      </c>
      <c r="AE667">
        <v>1502</v>
      </c>
      <c r="AF667">
        <f t="shared" si="41"/>
        <v>0</v>
      </c>
      <c r="AG667">
        <f t="shared" si="42"/>
        <v>2.2999999999999998</v>
      </c>
      <c r="AH667">
        <v>3</v>
      </c>
      <c r="AI667">
        <v>1</v>
      </c>
      <c r="AJ667" t="s">
        <v>54</v>
      </c>
      <c r="AK667" t="str">
        <f t="shared" si="43"/>
        <v>1Gd</v>
      </c>
      <c r="AL667">
        <v>7</v>
      </c>
      <c r="AM667">
        <v>2</v>
      </c>
      <c r="AN667" t="s">
        <v>55</v>
      </c>
      <c r="AO667" t="s">
        <v>78</v>
      </c>
      <c r="AP667" t="s">
        <v>58</v>
      </c>
      <c r="AQ667">
        <v>1</v>
      </c>
      <c r="AR667">
        <v>180</v>
      </c>
      <c r="AS667" t="s">
        <v>55</v>
      </c>
      <c r="AT667" t="s">
        <v>60</v>
      </c>
      <c r="AU667">
        <v>96</v>
      </c>
      <c r="AV667">
        <v>0</v>
      </c>
      <c r="AW667">
        <v>112</v>
      </c>
      <c r="AX667">
        <v>53</v>
      </c>
      <c r="AY667">
        <v>0</v>
      </c>
      <c r="AZ667" t="s">
        <v>41</v>
      </c>
      <c r="BA667">
        <v>8</v>
      </c>
      <c r="BB667">
        <v>2007</v>
      </c>
      <c r="BC667" t="s">
        <v>63</v>
      </c>
      <c r="BD667" t="s">
        <v>64</v>
      </c>
      <c r="BE667">
        <v>165000</v>
      </c>
    </row>
    <row r="668" spans="1:57" x14ac:dyDescent="0.3">
      <c r="A668">
        <v>1053</v>
      </c>
      <c r="B668">
        <v>60</v>
      </c>
      <c r="C668" t="s">
        <v>221</v>
      </c>
      <c r="D668">
        <v>100</v>
      </c>
      <c r="E668">
        <v>9500</v>
      </c>
      <c r="F668" t="s">
        <v>40</v>
      </c>
      <c r="G668" t="s">
        <v>42</v>
      </c>
      <c r="H668" t="s">
        <v>43</v>
      </c>
      <c r="I668" t="s">
        <v>44</v>
      </c>
      <c r="J668" t="s">
        <v>73</v>
      </c>
      <c r="K668" t="s">
        <v>107</v>
      </c>
      <c r="L668" t="str">
        <f>VLOOKUP($K668,[1]Zipcodes_neighbourhood!$A$2:$C$27,2,FALSE)</f>
        <v>NorthAmes</v>
      </c>
      <c r="M668">
        <f>VLOOKUP($K668,[1]Zipcodes_neighbourhood!$A$2:$C$27,3,FALSE)</f>
        <v>50010</v>
      </c>
      <c r="N668" t="s">
        <v>93</v>
      </c>
      <c r="O668" t="s">
        <v>48</v>
      </c>
      <c r="P668" t="s">
        <v>49</v>
      </c>
      <c r="Q668">
        <v>6</v>
      </c>
      <c r="R668">
        <v>1964</v>
      </c>
      <c r="S668">
        <v>1978</v>
      </c>
      <c r="T668" t="s">
        <v>50</v>
      </c>
      <c r="U668" t="s">
        <v>51</v>
      </c>
      <c r="V668" t="s">
        <v>52</v>
      </c>
      <c r="W668" t="s">
        <v>55</v>
      </c>
      <c r="X668" t="s">
        <v>70</v>
      </c>
      <c r="Y668" t="s">
        <v>55</v>
      </c>
      <c r="Z668" t="s">
        <v>57</v>
      </c>
      <c r="AA668">
        <v>816</v>
      </c>
      <c r="AB668" t="str">
        <f t="shared" si="40"/>
        <v>0-1000</v>
      </c>
      <c r="AC668" t="s">
        <v>55</v>
      </c>
      <c r="AD668" t="s">
        <v>60</v>
      </c>
      <c r="AE668">
        <v>1977</v>
      </c>
      <c r="AF668">
        <f t="shared" si="41"/>
        <v>0</v>
      </c>
      <c r="AG668">
        <f t="shared" si="42"/>
        <v>2.2999999999999998</v>
      </c>
      <c r="AH668">
        <v>4</v>
      </c>
      <c r="AI668">
        <v>1</v>
      </c>
      <c r="AJ668" t="s">
        <v>55</v>
      </c>
      <c r="AK668" t="str">
        <f t="shared" si="43"/>
        <v>1TA</v>
      </c>
      <c r="AL668">
        <v>9</v>
      </c>
      <c r="AM668">
        <v>1</v>
      </c>
      <c r="AN668" t="s">
        <v>55</v>
      </c>
      <c r="AO668" t="s">
        <v>61</v>
      </c>
      <c r="AP668" t="s">
        <v>62</v>
      </c>
      <c r="AQ668">
        <v>2</v>
      </c>
      <c r="AR668">
        <v>540</v>
      </c>
      <c r="AS668" t="s">
        <v>55</v>
      </c>
      <c r="AT668" t="s">
        <v>60</v>
      </c>
      <c r="AU668">
        <v>0</v>
      </c>
      <c r="AV668">
        <v>52</v>
      </c>
      <c r="AW668">
        <v>0</v>
      </c>
      <c r="AX668">
        <v>0</v>
      </c>
      <c r="AY668">
        <v>0</v>
      </c>
      <c r="AZ668" t="s">
        <v>109</v>
      </c>
      <c r="BA668">
        <v>6</v>
      </c>
      <c r="BB668">
        <v>2007</v>
      </c>
      <c r="BC668" t="s">
        <v>63</v>
      </c>
      <c r="BD668" t="s">
        <v>64</v>
      </c>
      <c r="BE668">
        <v>165000</v>
      </c>
    </row>
    <row r="669" spans="1:57" x14ac:dyDescent="0.3">
      <c r="A669">
        <v>625</v>
      </c>
      <c r="B669">
        <v>60</v>
      </c>
      <c r="C669" t="s">
        <v>221</v>
      </c>
      <c r="D669">
        <v>80</v>
      </c>
      <c r="E669">
        <v>10400</v>
      </c>
      <c r="F669" t="s">
        <v>40</v>
      </c>
      <c r="G669" t="s">
        <v>42</v>
      </c>
      <c r="H669" t="s">
        <v>43</v>
      </c>
      <c r="I669" t="s">
        <v>44</v>
      </c>
      <c r="J669" t="s">
        <v>45</v>
      </c>
      <c r="K669" t="s">
        <v>89</v>
      </c>
      <c r="L669" t="str">
        <f>VLOOKUP($K669,[1]Zipcodes_neighbourhood!$A$2:$C$27,2,FALSE)</f>
        <v>Northwest Ames</v>
      </c>
      <c r="M669">
        <f>VLOOKUP($K669,[1]Zipcodes_neighbourhood!$A$2:$C$27,3,FALSE)</f>
        <v>50010</v>
      </c>
      <c r="N669" t="s">
        <v>47</v>
      </c>
      <c r="O669" t="s">
        <v>48</v>
      </c>
      <c r="P669" t="s">
        <v>49</v>
      </c>
      <c r="Q669">
        <v>6</v>
      </c>
      <c r="R669">
        <v>1972</v>
      </c>
      <c r="S669">
        <v>1972</v>
      </c>
      <c r="T669" t="s">
        <v>50</v>
      </c>
      <c r="U669" t="s">
        <v>51</v>
      </c>
      <c r="V669" t="s">
        <v>52</v>
      </c>
      <c r="W669" t="s">
        <v>55</v>
      </c>
      <c r="X669" t="s">
        <v>70</v>
      </c>
      <c r="Y669" t="s">
        <v>55</v>
      </c>
      <c r="Z669" t="s">
        <v>57</v>
      </c>
      <c r="AA669">
        <v>732</v>
      </c>
      <c r="AB669" t="str">
        <f t="shared" si="40"/>
        <v>0-1000</v>
      </c>
      <c r="AC669" t="s">
        <v>54</v>
      </c>
      <c r="AD669" t="s">
        <v>60</v>
      </c>
      <c r="AE669">
        <v>1790</v>
      </c>
      <c r="AF669">
        <f t="shared" si="41"/>
        <v>1</v>
      </c>
      <c r="AG669">
        <f t="shared" si="42"/>
        <v>2</v>
      </c>
      <c r="AH669">
        <v>4</v>
      </c>
      <c r="AI669">
        <v>1</v>
      </c>
      <c r="AJ669" t="s">
        <v>55</v>
      </c>
      <c r="AK669" t="str">
        <f t="shared" si="43"/>
        <v>1TA</v>
      </c>
      <c r="AL669">
        <v>8</v>
      </c>
      <c r="AM669">
        <v>1</v>
      </c>
      <c r="AN669" t="s">
        <v>55</v>
      </c>
      <c r="AO669" t="s">
        <v>61</v>
      </c>
      <c r="AP669" t="s">
        <v>62</v>
      </c>
      <c r="AQ669">
        <v>2</v>
      </c>
      <c r="AR669">
        <v>484</v>
      </c>
      <c r="AS669" t="s">
        <v>55</v>
      </c>
      <c r="AT669" t="s">
        <v>60</v>
      </c>
      <c r="AU669">
        <v>148</v>
      </c>
      <c r="AV669">
        <v>0</v>
      </c>
      <c r="AW669">
        <v>0</v>
      </c>
      <c r="AX669">
        <v>147</v>
      </c>
      <c r="AY669">
        <v>0</v>
      </c>
      <c r="AZ669" t="s">
        <v>41</v>
      </c>
      <c r="BA669">
        <v>11</v>
      </c>
      <c r="BB669">
        <v>2006</v>
      </c>
      <c r="BC669" t="s">
        <v>63</v>
      </c>
      <c r="BD669" t="s">
        <v>64</v>
      </c>
      <c r="BE669">
        <v>165150</v>
      </c>
    </row>
    <row r="670" spans="1:57" x14ac:dyDescent="0.3">
      <c r="A670">
        <v>1255</v>
      </c>
      <c r="B670">
        <v>60</v>
      </c>
      <c r="C670" t="s">
        <v>221</v>
      </c>
      <c r="D670">
        <v>60</v>
      </c>
      <c r="E670">
        <v>6931</v>
      </c>
      <c r="F670" t="s">
        <v>40</v>
      </c>
      <c r="G670" t="s">
        <v>42</v>
      </c>
      <c r="H670" t="s">
        <v>43</v>
      </c>
      <c r="I670" t="s">
        <v>44</v>
      </c>
      <c r="J670" t="s">
        <v>45</v>
      </c>
      <c r="K670" t="s">
        <v>126</v>
      </c>
      <c r="L670" t="str">
        <f>VLOOKUP($K670,[1]Zipcodes_neighbourhood!$A$2:$C$27,2,FALSE)</f>
        <v>Edwards</v>
      </c>
      <c r="M670">
        <f>VLOOKUP($K670,[1]Zipcodes_neighbourhood!$A$2:$C$27,3,FALSE)</f>
        <v>50014</v>
      </c>
      <c r="N670" t="s">
        <v>47</v>
      </c>
      <c r="O670" t="s">
        <v>48</v>
      </c>
      <c r="P670" t="s">
        <v>49</v>
      </c>
      <c r="Q670">
        <v>7</v>
      </c>
      <c r="R670">
        <v>2003</v>
      </c>
      <c r="S670">
        <v>2004</v>
      </c>
      <c r="T670" t="s">
        <v>50</v>
      </c>
      <c r="U670" t="s">
        <v>51</v>
      </c>
      <c r="V670" t="s">
        <v>52</v>
      </c>
      <c r="W670" t="s">
        <v>54</v>
      </c>
      <c r="X670" t="s">
        <v>56</v>
      </c>
      <c r="Y670" t="s">
        <v>54</v>
      </c>
      <c r="Z670" t="s">
        <v>57</v>
      </c>
      <c r="AA670">
        <v>746</v>
      </c>
      <c r="AB670" t="str">
        <f t="shared" si="40"/>
        <v>0-1000</v>
      </c>
      <c r="AC670" t="s">
        <v>59</v>
      </c>
      <c r="AD670" t="s">
        <v>60</v>
      </c>
      <c r="AE670">
        <v>1656</v>
      </c>
      <c r="AF670">
        <f t="shared" si="41"/>
        <v>1</v>
      </c>
      <c r="AG670">
        <f t="shared" si="42"/>
        <v>1.3</v>
      </c>
      <c r="AH670">
        <v>3</v>
      </c>
      <c r="AI670">
        <v>1</v>
      </c>
      <c r="AJ670" t="s">
        <v>54</v>
      </c>
      <c r="AK670" t="str">
        <f t="shared" si="43"/>
        <v>1Gd</v>
      </c>
      <c r="AL670">
        <v>7</v>
      </c>
      <c r="AM670">
        <v>1</v>
      </c>
      <c r="AN670" t="s">
        <v>54</v>
      </c>
      <c r="AO670" t="s">
        <v>101</v>
      </c>
      <c r="AP670" t="s">
        <v>102</v>
      </c>
      <c r="AQ670">
        <v>2</v>
      </c>
      <c r="AR670">
        <v>397</v>
      </c>
      <c r="AS670" t="s">
        <v>55</v>
      </c>
      <c r="AT670" t="s">
        <v>60</v>
      </c>
      <c r="AU670">
        <v>178</v>
      </c>
      <c r="AV670">
        <v>128</v>
      </c>
      <c r="AW670">
        <v>0</v>
      </c>
      <c r="AX670">
        <v>0</v>
      </c>
      <c r="AY670">
        <v>0</v>
      </c>
      <c r="AZ670" t="s">
        <v>41</v>
      </c>
      <c r="BA670">
        <v>7</v>
      </c>
      <c r="BB670">
        <v>2008</v>
      </c>
      <c r="BC670" t="s">
        <v>63</v>
      </c>
      <c r="BD670" t="s">
        <v>64</v>
      </c>
      <c r="BE670">
        <v>165400</v>
      </c>
    </row>
    <row r="671" spans="1:57" x14ac:dyDescent="0.3">
      <c r="A671">
        <v>34</v>
      </c>
      <c r="B671">
        <v>20</v>
      </c>
      <c r="C671" t="s">
        <v>221</v>
      </c>
      <c r="D671">
        <v>70</v>
      </c>
      <c r="E671">
        <v>10552</v>
      </c>
      <c r="F671" t="s">
        <v>40</v>
      </c>
      <c r="G671" t="s">
        <v>71</v>
      </c>
      <c r="H671" t="s">
        <v>43</v>
      </c>
      <c r="I671" t="s">
        <v>44</v>
      </c>
      <c r="J671" t="s">
        <v>45</v>
      </c>
      <c r="K671" t="s">
        <v>107</v>
      </c>
      <c r="L671" t="str">
        <f>VLOOKUP($K671,[1]Zipcodes_neighbourhood!$A$2:$C$27,2,FALSE)</f>
        <v>NorthAmes</v>
      </c>
      <c r="M671">
        <f>VLOOKUP($K671,[1]Zipcodes_neighbourhood!$A$2:$C$27,3,FALSE)</f>
        <v>50010</v>
      </c>
      <c r="N671" t="s">
        <v>47</v>
      </c>
      <c r="O671" t="s">
        <v>48</v>
      </c>
      <c r="P671" t="s">
        <v>68</v>
      </c>
      <c r="Q671">
        <v>5</v>
      </c>
      <c r="R671">
        <v>1959</v>
      </c>
      <c r="S671">
        <v>1959</v>
      </c>
      <c r="T671" t="s">
        <v>99</v>
      </c>
      <c r="U671" t="s">
        <v>51</v>
      </c>
      <c r="V671" t="s">
        <v>53</v>
      </c>
      <c r="W671" t="s">
        <v>55</v>
      </c>
      <c r="X671" t="s">
        <v>70</v>
      </c>
      <c r="Y671" t="s">
        <v>55</v>
      </c>
      <c r="Z671" t="s">
        <v>57</v>
      </c>
      <c r="AA671">
        <v>1398</v>
      </c>
      <c r="AB671" t="str">
        <f t="shared" si="40"/>
        <v>1001-2000</v>
      </c>
      <c r="AC671" t="s">
        <v>54</v>
      </c>
      <c r="AD671" t="s">
        <v>60</v>
      </c>
      <c r="AE671">
        <v>1700</v>
      </c>
      <c r="AF671">
        <f t="shared" si="41"/>
        <v>0</v>
      </c>
      <c r="AG671">
        <f t="shared" si="42"/>
        <v>1</v>
      </c>
      <c r="AH671">
        <v>4</v>
      </c>
      <c r="AI671">
        <v>1</v>
      </c>
      <c r="AJ671" t="s">
        <v>54</v>
      </c>
      <c r="AK671" t="str">
        <f t="shared" si="43"/>
        <v>1Gd</v>
      </c>
      <c r="AL671">
        <v>6</v>
      </c>
      <c r="AM671">
        <v>1</v>
      </c>
      <c r="AN671" t="s">
        <v>54</v>
      </c>
      <c r="AO671" t="s">
        <v>61</v>
      </c>
      <c r="AP671" t="s">
        <v>62</v>
      </c>
      <c r="AQ671">
        <v>2</v>
      </c>
      <c r="AR671">
        <v>447</v>
      </c>
      <c r="AS671" t="s">
        <v>55</v>
      </c>
      <c r="AT671" t="s">
        <v>60</v>
      </c>
      <c r="AU671">
        <v>0</v>
      </c>
      <c r="AV671">
        <v>38</v>
      </c>
      <c r="AW671">
        <v>0</v>
      </c>
      <c r="AX671">
        <v>0</v>
      </c>
      <c r="AY671">
        <v>0</v>
      </c>
      <c r="AZ671" t="s">
        <v>41</v>
      </c>
      <c r="BA671">
        <v>4</v>
      </c>
      <c r="BB671">
        <v>2010</v>
      </c>
      <c r="BC671" t="s">
        <v>63</v>
      </c>
      <c r="BD671" t="s">
        <v>64</v>
      </c>
      <c r="BE671">
        <v>165500</v>
      </c>
    </row>
    <row r="672" spans="1:57" x14ac:dyDescent="0.3">
      <c r="A672">
        <v>784</v>
      </c>
      <c r="B672">
        <v>85</v>
      </c>
      <c r="C672" t="s">
        <v>221</v>
      </c>
      <c r="D672" t="s">
        <v>41</v>
      </c>
      <c r="E672">
        <v>9101</v>
      </c>
      <c r="F672" t="s">
        <v>40</v>
      </c>
      <c r="G672" t="s">
        <v>71</v>
      </c>
      <c r="H672" t="s">
        <v>43</v>
      </c>
      <c r="I672" t="s">
        <v>44</v>
      </c>
      <c r="J672" t="s">
        <v>73</v>
      </c>
      <c r="K672" t="s">
        <v>82</v>
      </c>
      <c r="L672" t="str">
        <f>VLOOKUP($K672,[1]Zipcodes_neighbourhood!$A$2:$C$27,2,FALSE)</f>
        <v>Mitchell</v>
      </c>
      <c r="M672">
        <f>VLOOKUP($K672,[1]Zipcodes_neighbourhood!$A$2:$C$27,3,FALSE)</f>
        <v>50461</v>
      </c>
      <c r="N672" t="s">
        <v>47</v>
      </c>
      <c r="O672" t="s">
        <v>48</v>
      </c>
      <c r="P672" t="s">
        <v>131</v>
      </c>
      <c r="Q672">
        <v>5</v>
      </c>
      <c r="R672">
        <v>1978</v>
      </c>
      <c r="S672">
        <v>1978</v>
      </c>
      <c r="T672" t="s">
        <v>50</v>
      </c>
      <c r="U672" t="s">
        <v>51</v>
      </c>
      <c r="V672" t="s">
        <v>106</v>
      </c>
      <c r="W672" t="s">
        <v>55</v>
      </c>
      <c r="X672" t="s">
        <v>56</v>
      </c>
      <c r="Y672" t="s">
        <v>54</v>
      </c>
      <c r="Z672" t="s">
        <v>81</v>
      </c>
      <c r="AA672">
        <v>1097</v>
      </c>
      <c r="AB672" t="str">
        <f t="shared" si="40"/>
        <v>1001-2000</v>
      </c>
      <c r="AC672" t="s">
        <v>59</v>
      </c>
      <c r="AD672" t="s">
        <v>60</v>
      </c>
      <c r="AE672">
        <v>1110</v>
      </c>
      <c r="AF672">
        <f t="shared" si="41"/>
        <v>1</v>
      </c>
      <c r="AG672">
        <f t="shared" si="42"/>
        <v>2.2999999999999998</v>
      </c>
      <c r="AH672">
        <v>1</v>
      </c>
      <c r="AI672">
        <v>1</v>
      </c>
      <c r="AJ672" t="s">
        <v>54</v>
      </c>
      <c r="AK672" t="str">
        <f t="shared" si="43"/>
        <v>1Gd</v>
      </c>
      <c r="AL672">
        <v>4</v>
      </c>
      <c r="AM672">
        <v>1</v>
      </c>
      <c r="AN672" t="s">
        <v>55</v>
      </c>
      <c r="AO672" t="s">
        <v>61</v>
      </c>
      <c r="AP672" t="s">
        <v>102</v>
      </c>
      <c r="AQ672">
        <v>2</v>
      </c>
      <c r="AR672">
        <v>602</v>
      </c>
      <c r="AS672" t="s">
        <v>55</v>
      </c>
      <c r="AT672" t="s">
        <v>60</v>
      </c>
      <c r="AU672">
        <v>303</v>
      </c>
      <c r="AV672">
        <v>30</v>
      </c>
      <c r="AW672">
        <v>0</v>
      </c>
      <c r="AX672">
        <v>0</v>
      </c>
      <c r="AY672">
        <v>0</v>
      </c>
      <c r="AZ672" t="s">
        <v>41</v>
      </c>
      <c r="BA672">
        <v>7</v>
      </c>
      <c r="BB672">
        <v>2009</v>
      </c>
      <c r="BC672" t="s">
        <v>63</v>
      </c>
      <c r="BD672" t="s">
        <v>64</v>
      </c>
      <c r="BE672">
        <v>165500</v>
      </c>
    </row>
    <row r="673" spans="1:57" x14ac:dyDescent="0.3">
      <c r="A673">
        <v>672</v>
      </c>
      <c r="B673">
        <v>70</v>
      </c>
      <c r="C673" t="s">
        <v>225</v>
      </c>
      <c r="D673">
        <v>54</v>
      </c>
      <c r="E673">
        <v>6629</v>
      </c>
      <c r="F673" t="s">
        <v>40</v>
      </c>
      <c r="G673" t="s">
        <v>42</v>
      </c>
      <c r="H673" t="s">
        <v>43</v>
      </c>
      <c r="I673" t="s">
        <v>44</v>
      </c>
      <c r="J673" t="s">
        <v>45</v>
      </c>
      <c r="K673" t="s">
        <v>126</v>
      </c>
      <c r="L673" t="str">
        <f>VLOOKUP($K673,[1]Zipcodes_neighbourhood!$A$2:$C$27,2,FALSE)</f>
        <v>Edwards</v>
      </c>
      <c r="M673">
        <f>VLOOKUP($K673,[1]Zipcodes_neighbourhood!$A$2:$C$27,3,FALSE)</f>
        <v>50014</v>
      </c>
      <c r="N673" t="s">
        <v>93</v>
      </c>
      <c r="O673" t="s">
        <v>48</v>
      </c>
      <c r="P673" t="s">
        <v>49</v>
      </c>
      <c r="Q673">
        <v>6</v>
      </c>
      <c r="R673">
        <v>1925</v>
      </c>
      <c r="S673">
        <v>1950</v>
      </c>
      <c r="T673" t="s">
        <v>125</v>
      </c>
      <c r="U673" t="s">
        <v>51</v>
      </c>
      <c r="V673" t="s">
        <v>75</v>
      </c>
      <c r="W673" t="s">
        <v>55</v>
      </c>
      <c r="X673" t="s">
        <v>77</v>
      </c>
      <c r="Y673" t="s">
        <v>55</v>
      </c>
      <c r="Z673" t="s">
        <v>57</v>
      </c>
      <c r="AA673">
        <v>672</v>
      </c>
      <c r="AB673" t="str">
        <f t="shared" si="40"/>
        <v>0-1000</v>
      </c>
      <c r="AC673" t="s">
        <v>55</v>
      </c>
      <c r="AD673" t="s">
        <v>120</v>
      </c>
      <c r="AE673">
        <v>1369</v>
      </c>
      <c r="AF673">
        <f t="shared" si="41"/>
        <v>1</v>
      </c>
      <c r="AG673">
        <f t="shared" si="42"/>
        <v>2</v>
      </c>
      <c r="AH673">
        <v>3</v>
      </c>
      <c r="AI673">
        <v>1</v>
      </c>
      <c r="AJ673" t="s">
        <v>55</v>
      </c>
      <c r="AK673" t="str">
        <f t="shared" si="43"/>
        <v>1TA</v>
      </c>
      <c r="AL673">
        <v>6</v>
      </c>
      <c r="AM673">
        <v>0</v>
      </c>
      <c r="AN673" t="s">
        <v>41</v>
      </c>
      <c r="AO673" t="s">
        <v>78</v>
      </c>
      <c r="AP673" t="s">
        <v>58</v>
      </c>
      <c r="AQ673">
        <v>1</v>
      </c>
      <c r="AR673">
        <v>300</v>
      </c>
      <c r="AS673" t="s">
        <v>55</v>
      </c>
      <c r="AT673" t="s">
        <v>60</v>
      </c>
      <c r="AU673">
        <v>147</v>
      </c>
      <c r="AV673">
        <v>0</v>
      </c>
      <c r="AW673">
        <v>0</v>
      </c>
      <c r="AX673">
        <v>0</v>
      </c>
      <c r="AY673">
        <v>0</v>
      </c>
      <c r="AZ673" t="s">
        <v>41</v>
      </c>
      <c r="BA673">
        <v>7</v>
      </c>
      <c r="BB673">
        <v>2009</v>
      </c>
      <c r="BC673" t="s">
        <v>63</v>
      </c>
      <c r="BD673" t="s">
        <v>64</v>
      </c>
      <c r="BE673">
        <v>103600</v>
      </c>
    </row>
    <row r="674" spans="1:57" x14ac:dyDescent="0.3">
      <c r="A674">
        <v>1372</v>
      </c>
      <c r="B674">
        <v>80</v>
      </c>
      <c r="C674" t="s">
        <v>221</v>
      </c>
      <c r="D674">
        <v>80</v>
      </c>
      <c r="E674">
        <v>9600</v>
      </c>
      <c r="F674" t="s">
        <v>40</v>
      </c>
      <c r="G674" t="s">
        <v>42</v>
      </c>
      <c r="H674" t="s">
        <v>43</v>
      </c>
      <c r="I674" t="s">
        <v>44</v>
      </c>
      <c r="J674" t="s">
        <v>45</v>
      </c>
      <c r="K674" t="s">
        <v>107</v>
      </c>
      <c r="L674" t="str">
        <f>VLOOKUP($K674,[1]Zipcodes_neighbourhood!$A$2:$C$27,2,FALSE)</f>
        <v>NorthAmes</v>
      </c>
      <c r="M674">
        <f>VLOOKUP($K674,[1]Zipcodes_neighbourhood!$A$2:$C$27,3,FALSE)</f>
        <v>50010</v>
      </c>
      <c r="N674" t="s">
        <v>47</v>
      </c>
      <c r="O674" t="s">
        <v>48</v>
      </c>
      <c r="P674" t="s">
        <v>135</v>
      </c>
      <c r="Q674">
        <v>6</v>
      </c>
      <c r="R674">
        <v>1955</v>
      </c>
      <c r="S674">
        <v>1996</v>
      </c>
      <c r="T674" t="s">
        <v>99</v>
      </c>
      <c r="U674" t="s">
        <v>51</v>
      </c>
      <c r="V674" t="s">
        <v>127</v>
      </c>
      <c r="W674" t="s">
        <v>55</v>
      </c>
      <c r="X674" t="s">
        <v>70</v>
      </c>
      <c r="Y674" t="s">
        <v>55</v>
      </c>
      <c r="Z674" t="s">
        <v>81</v>
      </c>
      <c r="AA674">
        <v>992</v>
      </c>
      <c r="AB674" t="str">
        <f t="shared" si="40"/>
        <v>0-1000</v>
      </c>
      <c r="AC674" t="s">
        <v>54</v>
      </c>
      <c r="AD674" t="s">
        <v>60</v>
      </c>
      <c r="AE674">
        <v>1661</v>
      </c>
      <c r="AF674">
        <f t="shared" si="41"/>
        <v>1</v>
      </c>
      <c r="AG674">
        <f t="shared" si="42"/>
        <v>1.3</v>
      </c>
      <c r="AH674">
        <v>3</v>
      </c>
      <c r="AI674">
        <v>1</v>
      </c>
      <c r="AJ674" t="s">
        <v>54</v>
      </c>
      <c r="AK674" t="str">
        <f t="shared" si="43"/>
        <v>1Gd</v>
      </c>
      <c r="AL674">
        <v>8</v>
      </c>
      <c r="AM674">
        <v>1</v>
      </c>
      <c r="AN674" t="s">
        <v>55</v>
      </c>
      <c r="AO674" t="s">
        <v>101</v>
      </c>
      <c r="AP674" t="s">
        <v>62</v>
      </c>
      <c r="AQ674">
        <v>1</v>
      </c>
      <c r="AR674">
        <v>377</v>
      </c>
      <c r="AS674" t="s">
        <v>55</v>
      </c>
      <c r="AT674" t="s">
        <v>60</v>
      </c>
      <c r="AU674">
        <v>0</v>
      </c>
      <c r="AV674">
        <v>28</v>
      </c>
      <c r="AW674">
        <v>0</v>
      </c>
      <c r="AX674">
        <v>178</v>
      </c>
      <c r="AY674">
        <v>0</v>
      </c>
      <c r="AZ674" t="s">
        <v>85</v>
      </c>
      <c r="BA674">
        <v>10</v>
      </c>
      <c r="BB674">
        <v>2008</v>
      </c>
      <c r="BC674" t="s">
        <v>63</v>
      </c>
      <c r="BD674" t="s">
        <v>64</v>
      </c>
      <c r="BE674">
        <v>165500</v>
      </c>
    </row>
    <row r="675" spans="1:57" x14ac:dyDescent="0.3">
      <c r="A675">
        <v>311</v>
      </c>
      <c r="B675">
        <v>60</v>
      </c>
      <c r="C675" t="s">
        <v>221</v>
      </c>
      <c r="D675" t="s">
        <v>41</v>
      </c>
      <c r="E675">
        <v>7685</v>
      </c>
      <c r="F675" t="s">
        <v>40</v>
      </c>
      <c r="G675" t="s">
        <v>71</v>
      </c>
      <c r="H675" t="s">
        <v>43</v>
      </c>
      <c r="I675" t="s">
        <v>44</v>
      </c>
      <c r="J675" t="s">
        <v>45</v>
      </c>
      <c r="K675" t="s">
        <v>132</v>
      </c>
      <c r="L675" t="str">
        <f>VLOOKUP($K675,[1]Zipcodes_neighbourhood!$A$2:$C$27,2,FALSE)</f>
        <v>Gilbert</v>
      </c>
      <c r="M675">
        <f>VLOOKUP($K675,[1]Zipcodes_neighbourhood!$A$2:$C$27,3,FALSE)</f>
        <v>50105</v>
      </c>
      <c r="N675" t="s">
        <v>47</v>
      </c>
      <c r="O675" t="s">
        <v>48</v>
      </c>
      <c r="P675" t="s">
        <v>49</v>
      </c>
      <c r="Q675">
        <v>6</v>
      </c>
      <c r="R675">
        <v>1993</v>
      </c>
      <c r="S675">
        <v>1994</v>
      </c>
      <c r="T675" t="s">
        <v>50</v>
      </c>
      <c r="U675" t="s">
        <v>51</v>
      </c>
      <c r="V675" t="s">
        <v>91</v>
      </c>
      <c r="W675" t="s">
        <v>55</v>
      </c>
      <c r="X675" t="s">
        <v>56</v>
      </c>
      <c r="Y675" t="s">
        <v>54</v>
      </c>
      <c r="Z675" t="s">
        <v>57</v>
      </c>
      <c r="AA675">
        <v>697</v>
      </c>
      <c r="AB675" t="str">
        <f t="shared" si="40"/>
        <v>0-1000</v>
      </c>
      <c r="AC675" t="s">
        <v>54</v>
      </c>
      <c r="AD675" t="s">
        <v>60</v>
      </c>
      <c r="AE675">
        <v>1501</v>
      </c>
      <c r="AF675">
        <f t="shared" si="41"/>
        <v>1</v>
      </c>
      <c r="AG675">
        <f t="shared" si="42"/>
        <v>2</v>
      </c>
      <c r="AH675">
        <v>3</v>
      </c>
      <c r="AI675">
        <v>1</v>
      </c>
      <c r="AJ675" t="s">
        <v>54</v>
      </c>
      <c r="AK675" t="str">
        <f t="shared" si="43"/>
        <v>1Gd</v>
      </c>
      <c r="AL675">
        <v>6</v>
      </c>
      <c r="AM675">
        <v>1</v>
      </c>
      <c r="AN675" t="s">
        <v>55</v>
      </c>
      <c r="AO675" t="s">
        <v>61</v>
      </c>
      <c r="AP675" t="s">
        <v>102</v>
      </c>
      <c r="AQ675">
        <v>2</v>
      </c>
      <c r="AR675">
        <v>420</v>
      </c>
      <c r="AS675" t="s">
        <v>55</v>
      </c>
      <c r="AT675" t="s">
        <v>60</v>
      </c>
      <c r="AU675">
        <v>190</v>
      </c>
      <c r="AV675">
        <v>63</v>
      </c>
      <c r="AW675">
        <v>0</v>
      </c>
      <c r="AX675">
        <v>0</v>
      </c>
      <c r="AY675">
        <v>0</v>
      </c>
      <c r="AZ675" t="s">
        <v>41</v>
      </c>
      <c r="BA675">
        <v>5</v>
      </c>
      <c r="BB675">
        <v>2006</v>
      </c>
      <c r="BC675" t="s">
        <v>63</v>
      </c>
      <c r="BD675" t="s">
        <v>64</v>
      </c>
      <c r="BE675">
        <v>165600</v>
      </c>
    </row>
    <row r="676" spans="1:57" x14ac:dyDescent="0.3">
      <c r="A676">
        <v>143</v>
      </c>
      <c r="B676">
        <v>50</v>
      </c>
      <c r="C676" t="s">
        <v>221</v>
      </c>
      <c r="D676">
        <v>71</v>
      </c>
      <c r="E676">
        <v>8520</v>
      </c>
      <c r="F676" t="s">
        <v>40</v>
      </c>
      <c r="G676" t="s">
        <v>42</v>
      </c>
      <c r="H676" t="s">
        <v>43</v>
      </c>
      <c r="I676" t="s">
        <v>44</v>
      </c>
      <c r="J676" t="s">
        <v>73</v>
      </c>
      <c r="K676" t="s">
        <v>107</v>
      </c>
      <c r="L676" t="str">
        <f>VLOOKUP($K676,[1]Zipcodes_neighbourhood!$A$2:$C$27,2,FALSE)</f>
        <v>NorthAmes</v>
      </c>
      <c r="M676">
        <f>VLOOKUP($K676,[1]Zipcodes_neighbourhood!$A$2:$C$27,3,FALSE)</f>
        <v>50010</v>
      </c>
      <c r="N676" t="s">
        <v>93</v>
      </c>
      <c r="O676" t="s">
        <v>48</v>
      </c>
      <c r="P676" t="s">
        <v>83</v>
      </c>
      <c r="Q676">
        <v>5</v>
      </c>
      <c r="R676">
        <v>1952</v>
      </c>
      <c r="S676">
        <v>1952</v>
      </c>
      <c r="T676" t="s">
        <v>50</v>
      </c>
      <c r="U676" t="s">
        <v>51</v>
      </c>
      <c r="V676" t="s">
        <v>75</v>
      </c>
      <c r="W676" t="s">
        <v>55</v>
      </c>
      <c r="X676" t="s">
        <v>70</v>
      </c>
      <c r="Y676" t="s">
        <v>55</v>
      </c>
      <c r="Z676" t="s">
        <v>57</v>
      </c>
      <c r="AA676">
        <v>910</v>
      </c>
      <c r="AB676" t="str">
        <f t="shared" si="40"/>
        <v>0-1000</v>
      </c>
      <c r="AC676" t="s">
        <v>94</v>
      </c>
      <c r="AD676" t="s">
        <v>60</v>
      </c>
      <c r="AE676">
        <v>1385</v>
      </c>
      <c r="AF676">
        <f t="shared" si="41"/>
        <v>1</v>
      </c>
      <c r="AG676">
        <f t="shared" si="42"/>
        <v>1</v>
      </c>
      <c r="AH676">
        <v>4</v>
      </c>
      <c r="AI676">
        <v>1</v>
      </c>
      <c r="AJ676" t="s">
        <v>55</v>
      </c>
      <c r="AK676" t="str">
        <f t="shared" si="43"/>
        <v>1TA</v>
      </c>
      <c r="AL676">
        <v>6</v>
      </c>
      <c r="AM676">
        <v>0</v>
      </c>
      <c r="AN676" t="s">
        <v>41</v>
      </c>
      <c r="AO676" t="s">
        <v>78</v>
      </c>
      <c r="AP676" t="s">
        <v>58</v>
      </c>
      <c r="AQ676">
        <v>2</v>
      </c>
      <c r="AR676">
        <v>720</v>
      </c>
      <c r="AS676" t="s">
        <v>55</v>
      </c>
      <c r="AT676" t="s">
        <v>60</v>
      </c>
      <c r="AU676">
        <v>0</v>
      </c>
      <c r="AV676">
        <v>0</v>
      </c>
      <c r="AW676">
        <v>0</v>
      </c>
      <c r="AX676">
        <v>0</v>
      </c>
      <c r="AY676">
        <v>0</v>
      </c>
      <c r="AZ676" t="s">
        <v>85</v>
      </c>
      <c r="BA676">
        <v>6</v>
      </c>
      <c r="BB676">
        <v>2010</v>
      </c>
      <c r="BC676" t="s">
        <v>63</v>
      </c>
      <c r="BD676" t="s">
        <v>64</v>
      </c>
      <c r="BE676">
        <v>166000</v>
      </c>
    </row>
    <row r="677" spans="1:57" x14ac:dyDescent="0.3">
      <c r="A677">
        <v>831</v>
      </c>
      <c r="B677">
        <v>20</v>
      </c>
      <c r="C677" t="s">
        <v>221</v>
      </c>
      <c r="D677">
        <v>80</v>
      </c>
      <c r="E677">
        <v>11900</v>
      </c>
      <c r="F677" t="s">
        <v>40</v>
      </c>
      <c r="G677" t="s">
        <v>71</v>
      </c>
      <c r="H677" t="s">
        <v>43</v>
      </c>
      <c r="I677" t="s">
        <v>44</v>
      </c>
      <c r="J677" t="s">
        <v>73</v>
      </c>
      <c r="K677" t="s">
        <v>107</v>
      </c>
      <c r="L677" t="str">
        <f>VLOOKUP($K677,[1]Zipcodes_neighbourhood!$A$2:$C$27,2,FALSE)</f>
        <v>NorthAmes</v>
      </c>
      <c r="M677">
        <f>VLOOKUP($K677,[1]Zipcodes_neighbourhood!$A$2:$C$27,3,FALSE)</f>
        <v>50010</v>
      </c>
      <c r="N677" t="s">
        <v>47</v>
      </c>
      <c r="O677" t="s">
        <v>48</v>
      </c>
      <c r="P677" t="s">
        <v>68</v>
      </c>
      <c r="Q677">
        <v>6</v>
      </c>
      <c r="R677">
        <v>1957</v>
      </c>
      <c r="S677">
        <v>1957</v>
      </c>
      <c r="T677" t="s">
        <v>50</v>
      </c>
      <c r="U677" t="s">
        <v>51</v>
      </c>
      <c r="V677" t="s">
        <v>91</v>
      </c>
      <c r="W677" t="s">
        <v>55</v>
      </c>
      <c r="X677" t="s">
        <v>70</v>
      </c>
      <c r="Y677" t="s">
        <v>55</v>
      </c>
      <c r="Z677" t="s">
        <v>57</v>
      </c>
      <c r="AA677">
        <v>1392</v>
      </c>
      <c r="AB677" t="str">
        <f t="shared" si="40"/>
        <v>1001-2000</v>
      </c>
      <c r="AC677" t="s">
        <v>55</v>
      </c>
      <c r="AD677" t="s">
        <v>60</v>
      </c>
      <c r="AE677">
        <v>1392</v>
      </c>
      <c r="AF677">
        <f t="shared" si="41"/>
        <v>0</v>
      </c>
      <c r="AG677">
        <f t="shared" si="42"/>
        <v>2.2999999999999998</v>
      </c>
      <c r="AH677">
        <v>3</v>
      </c>
      <c r="AI677">
        <v>1</v>
      </c>
      <c r="AJ677" t="s">
        <v>55</v>
      </c>
      <c r="AK677" t="str">
        <f t="shared" si="43"/>
        <v>1TA</v>
      </c>
      <c r="AL677">
        <v>6</v>
      </c>
      <c r="AM677">
        <v>2</v>
      </c>
      <c r="AN677" t="s">
        <v>54</v>
      </c>
      <c r="AO677" t="s">
        <v>61</v>
      </c>
      <c r="AP677" t="s">
        <v>62</v>
      </c>
      <c r="AQ677">
        <v>2</v>
      </c>
      <c r="AR677">
        <v>458</v>
      </c>
      <c r="AS677" t="s">
        <v>55</v>
      </c>
      <c r="AT677" t="s">
        <v>60</v>
      </c>
      <c r="AU677">
        <v>0</v>
      </c>
      <c r="AV677">
        <v>0</v>
      </c>
      <c r="AW677">
        <v>0</v>
      </c>
      <c r="AX677">
        <v>192</v>
      </c>
      <c r="AY677">
        <v>0</v>
      </c>
      <c r="AZ677" t="s">
        <v>41</v>
      </c>
      <c r="BA677">
        <v>6</v>
      </c>
      <c r="BB677">
        <v>2008</v>
      </c>
      <c r="BC677" t="s">
        <v>63</v>
      </c>
      <c r="BD677" t="s">
        <v>64</v>
      </c>
      <c r="BE677">
        <v>166000</v>
      </c>
    </row>
    <row r="678" spans="1:57" x14ac:dyDescent="0.3">
      <c r="A678">
        <v>677</v>
      </c>
      <c r="B678">
        <v>70</v>
      </c>
      <c r="C678" t="s">
        <v>222</v>
      </c>
      <c r="D678">
        <v>60</v>
      </c>
      <c r="E678">
        <v>9600</v>
      </c>
      <c r="F678" t="s">
        <v>40</v>
      </c>
      <c r="G678" t="s">
        <v>42</v>
      </c>
      <c r="H678" t="s">
        <v>43</v>
      </c>
      <c r="I678" t="s">
        <v>44</v>
      </c>
      <c r="J678" t="s">
        <v>45</v>
      </c>
      <c r="K678" t="s">
        <v>92</v>
      </c>
      <c r="L678" t="str">
        <f>VLOOKUP($K678,[1]Zipcodes_neighbourhood!$A$2:$C$27,2,FALSE)</f>
        <v>Old Town</v>
      </c>
      <c r="M678">
        <f>VLOOKUP($K678,[1]Zipcodes_neighbourhood!$A$2:$C$27,3,FALSE)</f>
        <v>51351</v>
      </c>
      <c r="N678" t="s">
        <v>47</v>
      </c>
      <c r="O678" t="s">
        <v>48</v>
      </c>
      <c r="P678" t="s">
        <v>49</v>
      </c>
      <c r="Q678">
        <v>4</v>
      </c>
      <c r="R678">
        <v>1900</v>
      </c>
      <c r="S678">
        <v>1950</v>
      </c>
      <c r="T678" t="s">
        <v>50</v>
      </c>
      <c r="U678" t="s">
        <v>51</v>
      </c>
      <c r="V678" t="s">
        <v>141</v>
      </c>
      <c r="W678" t="s">
        <v>55</v>
      </c>
      <c r="X678" t="s">
        <v>77</v>
      </c>
      <c r="Y678" t="s">
        <v>55</v>
      </c>
      <c r="Z678" t="s">
        <v>57</v>
      </c>
      <c r="AA678">
        <v>1095</v>
      </c>
      <c r="AB678" t="str">
        <f t="shared" si="40"/>
        <v>1001-2000</v>
      </c>
      <c r="AC678" t="s">
        <v>94</v>
      </c>
      <c r="AD678" t="s">
        <v>120</v>
      </c>
      <c r="AE678">
        <v>1774</v>
      </c>
      <c r="AF678">
        <f t="shared" si="41"/>
        <v>1</v>
      </c>
      <c r="AG678">
        <f t="shared" si="42"/>
        <v>2</v>
      </c>
      <c r="AH678">
        <v>4</v>
      </c>
      <c r="AI678">
        <v>2</v>
      </c>
      <c r="AJ678" t="s">
        <v>55</v>
      </c>
      <c r="AK678" t="str">
        <f t="shared" si="43"/>
        <v>2TA</v>
      </c>
      <c r="AL678">
        <v>8</v>
      </c>
      <c r="AM678">
        <v>0</v>
      </c>
      <c r="AN678" t="s">
        <v>41</v>
      </c>
      <c r="AO678" t="s">
        <v>152</v>
      </c>
      <c r="AP678" t="s">
        <v>58</v>
      </c>
      <c r="AQ678">
        <v>3</v>
      </c>
      <c r="AR678">
        <v>779</v>
      </c>
      <c r="AS678" t="s">
        <v>94</v>
      </c>
      <c r="AT678" t="s">
        <v>120</v>
      </c>
      <c r="AU678">
        <v>0</v>
      </c>
      <c r="AV678">
        <v>0</v>
      </c>
      <c r="AW678">
        <v>90</v>
      </c>
      <c r="AX678">
        <v>0</v>
      </c>
      <c r="AY678">
        <v>0</v>
      </c>
      <c r="AZ678" t="s">
        <v>41</v>
      </c>
      <c r="BA678">
        <v>5</v>
      </c>
      <c r="BB678">
        <v>2006</v>
      </c>
      <c r="BC678" t="s">
        <v>63</v>
      </c>
      <c r="BD678" t="s">
        <v>64</v>
      </c>
      <c r="BE678">
        <v>87000</v>
      </c>
    </row>
    <row r="679" spans="1:57" x14ac:dyDescent="0.3">
      <c r="A679">
        <v>295</v>
      </c>
      <c r="B679">
        <v>20</v>
      </c>
      <c r="C679" t="s">
        <v>221</v>
      </c>
      <c r="D679">
        <v>80</v>
      </c>
      <c r="E679">
        <v>9600</v>
      </c>
      <c r="F679" t="s">
        <v>40</v>
      </c>
      <c r="G679" t="s">
        <v>42</v>
      </c>
      <c r="H679" t="s">
        <v>43</v>
      </c>
      <c r="I679" t="s">
        <v>44</v>
      </c>
      <c r="J679" t="s">
        <v>45</v>
      </c>
      <c r="K679" t="s">
        <v>107</v>
      </c>
      <c r="L679" t="str">
        <f>VLOOKUP($K679,[1]Zipcodes_neighbourhood!$A$2:$C$27,2,FALSE)</f>
        <v>NorthAmes</v>
      </c>
      <c r="M679">
        <f>VLOOKUP($K679,[1]Zipcodes_neighbourhood!$A$2:$C$27,3,FALSE)</f>
        <v>50010</v>
      </c>
      <c r="N679" t="s">
        <v>47</v>
      </c>
      <c r="O679" t="s">
        <v>48</v>
      </c>
      <c r="P679" t="s">
        <v>68</v>
      </c>
      <c r="Q679">
        <v>6</v>
      </c>
      <c r="R679">
        <v>1953</v>
      </c>
      <c r="S679">
        <v>1953</v>
      </c>
      <c r="T679" t="s">
        <v>99</v>
      </c>
      <c r="U679" t="s">
        <v>51</v>
      </c>
      <c r="V679" t="s">
        <v>91</v>
      </c>
      <c r="W679" t="s">
        <v>55</v>
      </c>
      <c r="X679" t="s">
        <v>70</v>
      </c>
      <c r="Y679" t="s">
        <v>55</v>
      </c>
      <c r="Z679" t="s">
        <v>57</v>
      </c>
      <c r="AA679">
        <v>1416</v>
      </c>
      <c r="AB679" t="str">
        <f t="shared" si="40"/>
        <v>1001-2000</v>
      </c>
      <c r="AC679" t="s">
        <v>55</v>
      </c>
      <c r="AD679" t="s">
        <v>60</v>
      </c>
      <c r="AE679">
        <v>1644</v>
      </c>
      <c r="AF679">
        <f t="shared" si="41"/>
        <v>0</v>
      </c>
      <c r="AG679">
        <f t="shared" si="42"/>
        <v>1</v>
      </c>
      <c r="AH679">
        <v>3</v>
      </c>
      <c r="AI679">
        <v>1</v>
      </c>
      <c r="AJ679" t="s">
        <v>55</v>
      </c>
      <c r="AK679" t="str">
        <f t="shared" si="43"/>
        <v>1TA</v>
      </c>
      <c r="AL679">
        <v>7</v>
      </c>
      <c r="AM679">
        <v>2</v>
      </c>
      <c r="AN679" t="s">
        <v>54</v>
      </c>
      <c r="AO679" t="s">
        <v>61</v>
      </c>
      <c r="AP679" t="s">
        <v>102</v>
      </c>
      <c r="AQ679">
        <v>2</v>
      </c>
      <c r="AR679">
        <v>418</v>
      </c>
      <c r="AS679" t="s">
        <v>55</v>
      </c>
      <c r="AT679" t="s">
        <v>60</v>
      </c>
      <c r="AU679">
        <v>110</v>
      </c>
      <c r="AV679">
        <v>0</v>
      </c>
      <c r="AW679">
        <v>0</v>
      </c>
      <c r="AX679">
        <v>0</v>
      </c>
      <c r="AY679">
        <v>0</v>
      </c>
      <c r="AZ679" t="s">
        <v>41</v>
      </c>
      <c r="BA679">
        <v>10</v>
      </c>
      <c r="BB679">
        <v>2009</v>
      </c>
      <c r="BC679" t="s">
        <v>63</v>
      </c>
      <c r="BD679" t="s">
        <v>64</v>
      </c>
      <c r="BE679">
        <v>167000</v>
      </c>
    </row>
    <row r="680" spans="1:57" x14ac:dyDescent="0.3">
      <c r="A680">
        <v>467</v>
      </c>
      <c r="B680">
        <v>20</v>
      </c>
      <c r="C680" t="s">
        <v>221</v>
      </c>
      <c r="D680">
        <v>85</v>
      </c>
      <c r="E680">
        <v>10628</v>
      </c>
      <c r="F680" t="s">
        <v>40</v>
      </c>
      <c r="G680" t="s">
        <v>42</v>
      </c>
      <c r="H680" t="s">
        <v>43</v>
      </c>
      <c r="I680" t="s">
        <v>44</v>
      </c>
      <c r="J680" t="s">
        <v>45</v>
      </c>
      <c r="K680" t="s">
        <v>107</v>
      </c>
      <c r="L680" t="str">
        <f>VLOOKUP($K680,[1]Zipcodes_neighbourhood!$A$2:$C$27,2,FALSE)</f>
        <v>NorthAmes</v>
      </c>
      <c r="M680">
        <f>VLOOKUP($K680,[1]Zipcodes_neighbourhood!$A$2:$C$27,3,FALSE)</f>
        <v>50010</v>
      </c>
      <c r="N680" t="s">
        <v>47</v>
      </c>
      <c r="O680" t="s">
        <v>48</v>
      </c>
      <c r="P680" t="s">
        <v>68</v>
      </c>
      <c r="Q680">
        <v>7</v>
      </c>
      <c r="R680">
        <v>1970</v>
      </c>
      <c r="S680">
        <v>1970</v>
      </c>
      <c r="T680" t="s">
        <v>149</v>
      </c>
      <c r="U680" t="s">
        <v>171</v>
      </c>
      <c r="V680" t="s">
        <v>106</v>
      </c>
      <c r="W680" t="s">
        <v>55</v>
      </c>
      <c r="X680" t="s">
        <v>70</v>
      </c>
      <c r="Y680" t="s">
        <v>55</v>
      </c>
      <c r="Z680" t="s">
        <v>54</v>
      </c>
      <c r="AA680">
        <v>1277</v>
      </c>
      <c r="AB680" t="str">
        <f t="shared" si="40"/>
        <v>1001-2000</v>
      </c>
      <c r="AC680" t="s">
        <v>55</v>
      </c>
      <c r="AD680" t="s">
        <v>60</v>
      </c>
      <c r="AE680">
        <v>1277</v>
      </c>
      <c r="AF680">
        <f t="shared" si="41"/>
        <v>0</v>
      </c>
      <c r="AG680">
        <f t="shared" si="42"/>
        <v>2.2999999999999998</v>
      </c>
      <c r="AH680">
        <v>2</v>
      </c>
      <c r="AI680">
        <v>1</v>
      </c>
      <c r="AJ680" t="s">
        <v>55</v>
      </c>
      <c r="AK680" t="str">
        <f t="shared" si="43"/>
        <v>1TA</v>
      </c>
      <c r="AL680">
        <v>5</v>
      </c>
      <c r="AM680">
        <v>1</v>
      </c>
      <c r="AN680" t="s">
        <v>148</v>
      </c>
      <c r="AO680" t="s">
        <v>61</v>
      </c>
      <c r="AP680" t="s">
        <v>58</v>
      </c>
      <c r="AQ680">
        <v>2</v>
      </c>
      <c r="AR680">
        <v>526</v>
      </c>
      <c r="AS680" t="s">
        <v>55</v>
      </c>
      <c r="AT680" t="s">
        <v>60</v>
      </c>
      <c r="AU680">
        <v>0</v>
      </c>
      <c r="AV680">
        <v>0</v>
      </c>
      <c r="AW680">
        <v>0</v>
      </c>
      <c r="AX680">
        <v>176</v>
      </c>
      <c r="AY680">
        <v>0</v>
      </c>
      <c r="AZ680" t="s">
        <v>108</v>
      </c>
      <c r="BA680">
        <v>4</v>
      </c>
      <c r="BB680">
        <v>2007</v>
      </c>
      <c r="BC680" t="s">
        <v>63</v>
      </c>
      <c r="BD680" t="s">
        <v>64</v>
      </c>
      <c r="BE680">
        <v>167000</v>
      </c>
    </row>
    <row r="681" spans="1:57" x14ac:dyDescent="0.3">
      <c r="A681">
        <v>660</v>
      </c>
      <c r="B681">
        <v>20</v>
      </c>
      <c r="C681" t="s">
        <v>221</v>
      </c>
      <c r="D681">
        <v>75</v>
      </c>
      <c r="E681">
        <v>9937</v>
      </c>
      <c r="F681" t="s">
        <v>40</v>
      </c>
      <c r="G681" t="s">
        <v>42</v>
      </c>
      <c r="H681" t="s">
        <v>43</v>
      </c>
      <c r="I681" t="s">
        <v>44</v>
      </c>
      <c r="J681" t="s">
        <v>73</v>
      </c>
      <c r="K681" t="s">
        <v>126</v>
      </c>
      <c r="L681" t="str">
        <f>VLOOKUP($K681,[1]Zipcodes_neighbourhood!$A$2:$C$27,2,FALSE)</f>
        <v>Edwards</v>
      </c>
      <c r="M681">
        <f>VLOOKUP($K681,[1]Zipcodes_neighbourhood!$A$2:$C$27,3,FALSE)</f>
        <v>50014</v>
      </c>
      <c r="N681" t="s">
        <v>47</v>
      </c>
      <c r="O681" t="s">
        <v>48</v>
      </c>
      <c r="P681" t="s">
        <v>68</v>
      </c>
      <c r="Q681">
        <v>5</v>
      </c>
      <c r="R681">
        <v>1964</v>
      </c>
      <c r="S681">
        <v>1999</v>
      </c>
      <c r="T681" t="s">
        <v>99</v>
      </c>
      <c r="U681" t="s">
        <v>51</v>
      </c>
      <c r="V681" t="s">
        <v>69</v>
      </c>
      <c r="W681" t="s">
        <v>55</v>
      </c>
      <c r="X681" t="s">
        <v>56</v>
      </c>
      <c r="Y681" t="s">
        <v>55</v>
      </c>
      <c r="Z681" t="s">
        <v>57</v>
      </c>
      <c r="AA681">
        <v>1486</v>
      </c>
      <c r="AB681" t="str">
        <f t="shared" si="40"/>
        <v>1001-2000</v>
      </c>
      <c r="AC681" t="s">
        <v>59</v>
      </c>
      <c r="AD681" t="s">
        <v>60</v>
      </c>
      <c r="AE681">
        <v>1486</v>
      </c>
      <c r="AF681">
        <f t="shared" si="41"/>
        <v>1</v>
      </c>
      <c r="AG681">
        <f t="shared" si="42"/>
        <v>1</v>
      </c>
      <c r="AH681">
        <v>3</v>
      </c>
      <c r="AI681">
        <v>1</v>
      </c>
      <c r="AJ681" t="s">
        <v>55</v>
      </c>
      <c r="AK681" t="str">
        <f t="shared" si="43"/>
        <v>1TA</v>
      </c>
      <c r="AL681">
        <v>7</v>
      </c>
      <c r="AM681">
        <v>0</v>
      </c>
      <c r="AN681" t="s">
        <v>41</v>
      </c>
      <c r="AO681" t="s">
        <v>78</v>
      </c>
      <c r="AP681" t="s">
        <v>102</v>
      </c>
      <c r="AQ681">
        <v>2</v>
      </c>
      <c r="AR681">
        <v>480</v>
      </c>
      <c r="AS681" t="s">
        <v>55</v>
      </c>
      <c r="AT681" t="s">
        <v>60</v>
      </c>
      <c r="AU681">
        <v>0</v>
      </c>
      <c r="AV681">
        <v>0</v>
      </c>
      <c r="AW681">
        <v>0</v>
      </c>
      <c r="AX681">
        <v>0</v>
      </c>
      <c r="AY681">
        <v>0</v>
      </c>
      <c r="AZ681" t="s">
        <v>85</v>
      </c>
      <c r="BA681">
        <v>3</v>
      </c>
      <c r="BB681">
        <v>2009</v>
      </c>
      <c r="BC681" t="s">
        <v>63</v>
      </c>
      <c r="BD681" t="s">
        <v>64</v>
      </c>
      <c r="BE681">
        <v>167000</v>
      </c>
    </row>
    <row r="682" spans="1:57" x14ac:dyDescent="0.3">
      <c r="A682">
        <v>834</v>
      </c>
      <c r="B682">
        <v>20</v>
      </c>
      <c r="C682" t="s">
        <v>221</v>
      </c>
      <c r="D682">
        <v>100</v>
      </c>
      <c r="E682">
        <v>10004</v>
      </c>
      <c r="F682" t="s">
        <v>40</v>
      </c>
      <c r="G682" t="s">
        <v>42</v>
      </c>
      <c r="H682" t="s">
        <v>43</v>
      </c>
      <c r="I682" t="s">
        <v>44</v>
      </c>
      <c r="J682" t="s">
        <v>45</v>
      </c>
      <c r="K682" t="s">
        <v>107</v>
      </c>
      <c r="L682" t="str">
        <f>VLOOKUP($K682,[1]Zipcodes_neighbourhood!$A$2:$C$27,2,FALSE)</f>
        <v>NorthAmes</v>
      </c>
      <c r="M682">
        <f>VLOOKUP($K682,[1]Zipcodes_neighbourhood!$A$2:$C$27,3,FALSE)</f>
        <v>50010</v>
      </c>
      <c r="N682" t="s">
        <v>47</v>
      </c>
      <c r="O682" t="s">
        <v>48</v>
      </c>
      <c r="P682" t="s">
        <v>68</v>
      </c>
      <c r="Q682">
        <v>6</v>
      </c>
      <c r="R682">
        <v>1964</v>
      </c>
      <c r="S682">
        <v>1964</v>
      </c>
      <c r="T682" t="s">
        <v>50</v>
      </c>
      <c r="U682" t="s">
        <v>51</v>
      </c>
      <c r="V682" t="s">
        <v>106</v>
      </c>
      <c r="W682" t="s">
        <v>55</v>
      </c>
      <c r="X682" t="s">
        <v>70</v>
      </c>
      <c r="Y682" t="s">
        <v>55</v>
      </c>
      <c r="Z682" t="s">
        <v>57</v>
      </c>
      <c r="AA682">
        <v>1516</v>
      </c>
      <c r="AB682" t="str">
        <f t="shared" si="40"/>
        <v>1001-2000</v>
      </c>
      <c r="AC682" t="s">
        <v>55</v>
      </c>
      <c r="AD682" t="s">
        <v>60</v>
      </c>
      <c r="AE682">
        <v>1516</v>
      </c>
      <c r="AF682">
        <f t="shared" si="41"/>
        <v>0</v>
      </c>
      <c r="AG682">
        <f t="shared" si="42"/>
        <v>2</v>
      </c>
      <c r="AH682">
        <v>3</v>
      </c>
      <c r="AI682">
        <v>1</v>
      </c>
      <c r="AJ682" t="s">
        <v>55</v>
      </c>
      <c r="AK682" t="str">
        <f t="shared" si="43"/>
        <v>1TA</v>
      </c>
      <c r="AL682">
        <v>6</v>
      </c>
      <c r="AM682">
        <v>0</v>
      </c>
      <c r="AN682" t="s">
        <v>41</v>
      </c>
      <c r="AO682" t="s">
        <v>61</v>
      </c>
      <c r="AP682" t="s">
        <v>62</v>
      </c>
      <c r="AQ682">
        <v>2</v>
      </c>
      <c r="AR682">
        <v>472</v>
      </c>
      <c r="AS682" t="s">
        <v>55</v>
      </c>
      <c r="AT682" t="s">
        <v>60</v>
      </c>
      <c r="AU682">
        <v>0</v>
      </c>
      <c r="AV682">
        <v>0</v>
      </c>
      <c r="AW682">
        <v>0</v>
      </c>
      <c r="AX682">
        <v>152</v>
      </c>
      <c r="AY682">
        <v>0</v>
      </c>
      <c r="AZ682" t="s">
        <v>41</v>
      </c>
      <c r="BA682">
        <v>2</v>
      </c>
      <c r="BB682">
        <v>2009</v>
      </c>
      <c r="BC682" t="s">
        <v>63</v>
      </c>
      <c r="BD682" t="s">
        <v>64</v>
      </c>
      <c r="BE682">
        <v>167000</v>
      </c>
    </row>
    <row r="683" spans="1:57" x14ac:dyDescent="0.3">
      <c r="A683">
        <v>682</v>
      </c>
      <c r="B683">
        <v>50</v>
      </c>
      <c r="C683" t="s">
        <v>225</v>
      </c>
      <c r="D683">
        <v>55</v>
      </c>
      <c r="E683">
        <v>4500</v>
      </c>
      <c r="F683" t="s">
        <v>40</v>
      </c>
      <c r="G683" t="s">
        <v>105</v>
      </c>
      <c r="H683" t="s">
        <v>118</v>
      </c>
      <c r="I683" t="s">
        <v>44</v>
      </c>
      <c r="J683" t="s">
        <v>45</v>
      </c>
      <c r="K683" t="s">
        <v>164</v>
      </c>
      <c r="L683" t="str">
        <f>VLOOKUP($K683,[1]Zipcodes_neighbourhood!$A$2:$C$27,2,FALSE)</f>
        <v>South&amp;West of Iowa State University</v>
      </c>
      <c r="M683">
        <f>VLOOKUP($K683,[1]Zipcodes_neighbourhood!$A$2:$C$27,3,FALSE)</f>
        <v>50011</v>
      </c>
      <c r="N683" t="s">
        <v>47</v>
      </c>
      <c r="O683" t="s">
        <v>48</v>
      </c>
      <c r="P683" t="s">
        <v>83</v>
      </c>
      <c r="Q683">
        <v>5</v>
      </c>
      <c r="R683">
        <v>1932</v>
      </c>
      <c r="S683">
        <v>2000</v>
      </c>
      <c r="T683" t="s">
        <v>50</v>
      </c>
      <c r="U683" t="s">
        <v>51</v>
      </c>
      <c r="V683" t="s">
        <v>141</v>
      </c>
      <c r="W683" t="s">
        <v>55</v>
      </c>
      <c r="X683" t="s">
        <v>77</v>
      </c>
      <c r="Y683" t="s">
        <v>55</v>
      </c>
      <c r="Z683" t="s">
        <v>57</v>
      </c>
      <c r="AA683">
        <v>793</v>
      </c>
      <c r="AB683" t="str">
        <f t="shared" si="40"/>
        <v>0-1000</v>
      </c>
      <c r="AC683" t="s">
        <v>59</v>
      </c>
      <c r="AD683" t="s">
        <v>60</v>
      </c>
      <c r="AE683">
        <v>1520</v>
      </c>
      <c r="AF683">
        <f t="shared" si="41"/>
        <v>0</v>
      </c>
      <c r="AG683">
        <f t="shared" si="42"/>
        <v>1</v>
      </c>
      <c r="AH683">
        <v>3</v>
      </c>
      <c r="AI683">
        <v>1</v>
      </c>
      <c r="AJ683" t="s">
        <v>55</v>
      </c>
      <c r="AK683" t="str">
        <f t="shared" si="43"/>
        <v>1TA</v>
      </c>
      <c r="AL683">
        <v>6</v>
      </c>
      <c r="AM683">
        <v>0</v>
      </c>
      <c r="AN683" t="s">
        <v>41</v>
      </c>
      <c r="AO683" t="s">
        <v>78</v>
      </c>
      <c r="AP683" t="s">
        <v>58</v>
      </c>
      <c r="AQ683">
        <v>1</v>
      </c>
      <c r="AR683">
        <v>281</v>
      </c>
      <c r="AS683" t="s">
        <v>55</v>
      </c>
      <c r="AT683" t="s">
        <v>60</v>
      </c>
      <c r="AU683">
        <v>0</v>
      </c>
      <c r="AV683">
        <v>0</v>
      </c>
      <c r="AW683">
        <v>56</v>
      </c>
      <c r="AX683">
        <v>0</v>
      </c>
      <c r="AY683">
        <v>0</v>
      </c>
      <c r="AZ683" t="s">
        <v>41</v>
      </c>
      <c r="BA683">
        <v>7</v>
      </c>
      <c r="BB683">
        <v>2009</v>
      </c>
      <c r="BC683" t="s">
        <v>63</v>
      </c>
      <c r="BD683" t="s">
        <v>79</v>
      </c>
      <c r="BE683">
        <v>159434</v>
      </c>
    </row>
    <row r="684" spans="1:57" x14ac:dyDescent="0.3">
      <c r="A684">
        <v>220</v>
      </c>
      <c r="B684">
        <v>120</v>
      </c>
      <c r="C684" t="s">
        <v>221</v>
      </c>
      <c r="D684">
        <v>43</v>
      </c>
      <c r="E684">
        <v>3010</v>
      </c>
      <c r="F684" t="s">
        <v>40</v>
      </c>
      <c r="G684" t="s">
        <v>42</v>
      </c>
      <c r="H684" t="s">
        <v>43</v>
      </c>
      <c r="I684" t="s">
        <v>44</v>
      </c>
      <c r="J684" t="s">
        <v>45</v>
      </c>
      <c r="K684" t="s">
        <v>159</v>
      </c>
      <c r="L684" t="str">
        <f>VLOOKUP($K684,[1]Zipcodes_neighbourhood!$A$2:$C$27,2,FALSE)</f>
        <v>Bloomington Heights</v>
      </c>
      <c r="M684">
        <f>VLOOKUP($K684,[1]Zipcodes_neighbourhood!$A$2:$C$27,3,FALSE)</f>
        <v>50010</v>
      </c>
      <c r="N684" t="s">
        <v>47</v>
      </c>
      <c r="O684" t="s">
        <v>122</v>
      </c>
      <c r="P684" t="s">
        <v>68</v>
      </c>
      <c r="Q684">
        <v>7</v>
      </c>
      <c r="R684">
        <v>2005</v>
      </c>
      <c r="S684">
        <v>2006</v>
      </c>
      <c r="T684" t="s">
        <v>50</v>
      </c>
      <c r="U684" t="s">
        <v>51</v>
      </c>
      <c r="V684" t="s">
        <v>52</v>
      </c>
      <c r="W684" t="s">
        <v>54</v>
      </c>
      <c r="X684" t="s">
        <v>56</v>
      </c>
      <c r="Y684" t="s">
        <v>54</v>
      </c>
      <c r="Z684" t="s">
        <v>81</v>
      </c>
      <c r="AA684">
        <v>1248</v>
      </c>
      <c r="AB684" t="str">
        <f t="shared" si="40"/>
        <v>1001-2000</v>
      </c>
      <c r="AC684" t="s">
        <v>59</v>
      </c>
      <c r="AD684" t="s">
        <v>60</v>
      </c>
      <c r="AE684">
        <v>1248</v>
      </c>
      <c r="AF684">
        <f t="shared" si="41"/>
        <v>1</v>
      </c>
      <c r="AG684">
        <f t="shared" si="42"/>
        <v>1</v>
      </c>
      <c r="AH684">
        <v>2</v>
      </c>
      <c r="AI684">
        <v>1</v>
      </c>
      <c r="AJ684" t="s">
        <v>54</v>
      </c>
      <c r="AK684" t="str">
        <f t="shared" si="43"/>
        <v>1Gd</v>
      </c>
      <c r="AL684">
        <v>5</v>
      </c>
      <c r="AM684">
        <v>0</v>
      </c>
      <c r="AN684" t="s">
        <v>41</v>
      </c>
      <c r="AO684" t="s">
        <v>61</v>
      </c>
      <c r="AP684" t="s">
        <v>102</v>
      </c>
      <c r="AQ684">
        <v>2</v>
      </c>
      <c r="AR684">
        <v>438</v>
      </c>
      <c r="AS684" t="s">
        <v>55</v>
      </c>
      <c r="AT684" t="s">
        <v>60</v>
      </c>
      <c r="AU684">
        <v>108</v>
      </c>
      <c r="AV684">
        <v>0</v>
      </c>
      <c r="AW684">
        <v>0</v>
      </c>
      <c r="AX684">
        <v>0</v>
      </c>
      <c r="AY684">
        <v>0</v>
      </c>
      <c r="AZ684" t="s">
        <v>41</v>
      </c>
      <c r="BA684">
        <v>3</v>
      </c>
      <c r="BB684">
        <v>2006</v>
      </c>
      <c r="BC684" t="s">
        <v>103</v>
      </c>
      <c r="BD684" t="s">
        <v>104</v>
      </c>
      <c r="BE684">
        <v>167240</v>
      </c>
    </row>
    <row r="685" spans="1:57" x14ac:dyDescent="0.3">
      <c r="A685">
        <v>975</v>
      </c>
      <c r="B685">
        <v>70</v>
      </c>
      <c r="C685" t="s">
        <v>221</v>
      </c>
      <c r="D685">
        <v>60</v>
      </c>
      <c r="E685">
        <v>11414</v>
      </c>
      <c r="F685" t="s">
        <v>40</v>
      </c>
      <c r="G685" t="s">
        <v>71</v>
      </c>
      <c r="H685" t="s">
        <v>43</v>
      </c>
      <c r="I685" t="s">
        <v>44</v>
      </c>
      <c r="J685" t="s">
        <v>73</v>
      </c>
      <c r="K685" t="s">
        <v>95</v>
      </c>
      <c r="L685" t="str">
        <f>VLOOKUP($K685,[1]Zipcodes_neighbourhood!$A$2:$C$27,2,FALSE)</f>
        <v>Brookside</v>
      </c>
      <c r="M685">
        <f>VLOOKUP($K685,[1]Zipcodes_neighbourhood!$A$2:$C$27,3,FALSE)</f>
        <v>50613</v>
      </c>
      <c r="N685" t="s">
        <v>140</v>
      </c>
      <c r="O685" t="s">
        <v>48</v>
      </c>
      <c r="P685" t="s">
        <v>49</v>
      </c>
      <c r="Q685">
        <v>7</v>
      </c>
      <c r="R685">
        <v>1910</v>
      </c>
      <c r="S685">
        <v>1993</v>
      </c>
      <c r="T685" t="s">
        <v>50</v>
      </c>
      <c r="U685" t="s">
        <v>51</v>
      </c>
      <c r="V685" t="s">
        <v>91</v>
      </c>
      <c r="W685" t="s">
        <v>55</v>
      </c>
      <c r="X685" t="s">
        <v>77</v>
      </c>
      <c r="Y685" t="s">
        <v>54</v>
      </c>
      <c r="Z685" t="s">
        <v>57</v>
      </c>
      <c r="AA685">
        <v>728</v>
      </c>
      <c r="AB685" t="str">
        <f t="shared" si="40"/>
        <v>0-1000</v>
      </c>
      <c r="AC685" t="s">
        <v>55</v>
      </c>
      <c r="AD685" t="s">
        <v>120</v>
      </c>
      <c r="AE685">
        <v>2019</v>
      </c>
      <c r="AF685">
        <f t="shared" si="41"/>
        <v>1</v>
      </c>
      <c r="AG685">
        <f t="shared" si="42"/>
        <v>2</v>
      </c>
      <c r="AH685">
        <v>3</v>
      </c>
      <c r="AI685">
        <v>1</v>
      </c>
      <c r="AJ685" t="s">
        <v>54</v>
      </c>
      <c r="AK685" t="str">
        <f t="shared" si="43"/>
        <v>1Gd</v>
      </c>
      <c r="AL685">
        <v>8</v>
      </c>
      <c r="AM685">
        <v>0</v>
      </c>
      <c r="AN685" t="s">
        <v>41</v>
      </c>
      <c r="AO685" t="s">
        <v>78</v>
      </c>
      <c r="AP685" t="s">
        <v>58</v>
      </c>
      <c r="AQ685">
        <v>2</v>
      </c>
      <c r="AR685">
        <v>532</v>
      </c>
      <c r="AS685" t="s">
        <v>55</v>
      </c>
      <c r="AT685" t="s">
        <v>60</v>
      </c>
      <c r="AU685">
        <v>509</v>
      </c>
      <c r="AV685">
        <v>135</v>
      </c>
      <c r="AW685">
        <v>0</v>
      </c>
      <c r="AX685">
        <v>0</v>
      </c>
      <c r="AY685">
        <v>0</v>
      </c>
      <c r="AZ685" t="s">
        <v>109</v>
      </c>
      <c r="BA685">
        <v>10</v>
      </c>
      <c r="BB685">
        <v>2009</v>
      </c>
      <c r="BC685" t="s">
        <v>63</v>
      </c>
      <c r="BD685" t="s">
        <v>64</v>
      </c>
      <c r="BE685">
        <v>167500</v>
      </c>
    </row>
    <row r="686" spans="1:57" x14ac:dyDescent="0.3">
      <c r="A686">
        <v>1027</v>
      </c>
      <c r="B686">
        <v>20</v>
      </c>
      <c r="C686" t="s">
        <v>221</v>
      </c>
      <c r="D686">
        <v>73</v>
      </c>
      <c r="E686">
        <v>9300</v>
      </c>
      <c r="F686" t="s">
        <v>40</v>
      </c>
      <c r="G686" t="s">
        <v>42</v>
      </c>
      <c r="H686" t="s">
        <v>43</v>
      </c>
      <c r="I686" t="s">
        <v>44</v>
      </c>
      <c r="J686" t="s">
        <v>45</v>
      </c>
      <c r="K686" t="s">
        <v>107</v>
      </c>
      <c r="L686" t="str">
        <f>VLOOKUP($K686,[1]Zipcodes_neighbourhood!$A$2:$C$27,2,FALSE)</f>
        <v>NorthAmes</v>
      </c>
      <c r="M686">
        <f>VLOOKUP($K686,[1]Zipcodes_neighbourhood!$A$2:$C$27,3,FALSE)</f>
        <v>50010</v>
      </c>
      <c r="N686" t="s">
        <v>67</v>
      </c>
      <c r="O686" t="s">
        <v>48</v>
      </c>
      <c r="P686" t="s">
        <v>68</v>
      </c>
      <c r="Q686">
        <v>5</v>
      </c>
      <c r="R686">
        <v>1960</v>
      </c>
      <c r="S686">
        <v>1960</v>
      </c>
      <c r="T686" t="s">
        <v>50</v>
      </c>
      <c r="U686" t="s">
        <v>51</v>
      </c>
      <c r="V686" t="s">
        <v>91</v>
      </c>
      <c r="W686" t="s">
        <v>55</v>
      </c>
      <c r="X686" t="s">
        <v>70</v>
      </c>
      <c r="Y686" t="s">
        <v>55</v>
      </c>
      <c r="Z686" t="s">
        <v>57</v>
      </c>
      <c r="AA686">
        <v>1268</v>
      </c>
      <c r="AB686" t="str">
        <f t="shared" si="40"/>
        <v>1001-2000</v>
      </c>
      <c r="AC686" t="s">
        <v>55</v>
      </c>
      <c r="AD686" t="s">
        <v>60</v>
      </c>
      <c r="AE686">
        <v>1264</v>
      </c>
      <c r="AF686">
        <f t="shared" si="41"/>
        <v>0</v>
      </c>
      <c r="AG686">
        <f t="shared" si="42"/>
        <v>2.2999999999999998</v>
      </c>
      <c r="AH686">
        <v>3</v>
      </c>
      <c r="AI686">
        <v>1</v>
      </c>
      <c r="AJ686" t="s">
        <v>55</v>
      </c>
      <c r="AK686" t="str">
        <f t="shared" si="43"/>
        <v>1TA</v>
      </c>
      <c r="AL686">
        <v>6</v>
      </c>
      <c r="AM686">
        <v>2</v>
      </c>
      <c r="AN686" t="s">
        <v>54</v>
      </c>
      <c r="AO686" t="s">
        <v>61</v>
      </c>
      <c r="AP686" t="s">
        <v>58</v>
      </c>
      <c r="AQ686">
        <v>2</v>
      </c>
      <c r="AR686">
        <v>461</v>
      </c>
      <c r="AS686" t="s">
        <v>55</v>
      </c>
      <c r="AT686" t="s">
        <v>60</v>
      </c>
      <c r="AU686">
        <v>0</v>
      </c>
      <c r="AV686">
        <v>0</v>
      </c>
      <c r="AW686">
        <v>0</v>
      </c>
      <c r="AX686">
        <v>143</v>
      </c>
      <c r="AY686">
        <v>0</v>
      </c>
      <c r="AZ686" t="s">
        <v>41</v>
      </c>
      <c r="BA686">
        <v>4</v>
      </c>
      <c r="BB686">
        <v>2010</v>
      </c>
      <c r="BC686" t="s">
        <v>63</v>
      </c>
      <c r="BD686" t="s">
        <v>64</v>
      </c>
      <c r="BE686">
        <v>167500</v>
      </c>
    </row>
    <row r="687" spans="1:57" x14ac:dyDescent="0.3">
      <c r="A687">
        <v>1380</v>
      </c>
      <c r="B687">
        <v>80</v>
      </c>
      <c r="C687" t="s">
        <v>221</v>
      </c>
      <c r="D687">
        <v>73</v>
      </c>
      <c r="E687">
        <v>9735</v>
      </c>
      <c r="F687" t="s">
        <v>40</v>
      </c>
      <c r="G687" t="s">
        <v>42</v>
      </c>
      <c r="H687" t="s">
        <v>43</v>
      </c>
      <c r="I687" t="s">
        <v>44</v>
      </c>
      <c r="J687" t="s">
        <v>45</v>
      </c>
      <c r="K687" t="s">
        <v>129</v>
      </c>
      <c r="L687" t="str">
        <f>VLOOKUP($K687,[1]Zipcodes_neighbourhood!$A$2:$C$27,2,FALSE)</f>
        <v>Timberland</v>
      </c>
      <c r="M687">
        <f>VLOOKUP($K687,[1]Zipcodes_neighbourhood!$A$2:$C$27,3,FALSE)</f>
        <v>50014</v>
      </c>
      <c r="N687" t="s">
        <v>47</v>
      </c>
      <c r="O687" t="s">
        <v>48</v>
      </c>
      <c r="P687" t="s">
        <v>135</v>
      </c>
      <c r="Q687">
        <v>5</v>
      </c>
      <c r="R687">
        <v>2006</v>
      </c>
      <c r="S687">
        <v>2007</v>
      </c>
      <c r="T687" t="s">
        <v>50</v>
      </c>
      <c r="U687" t="s">
        <v>51</v>
      </c>
      <c r="V687" t="s">
        <v>52</v>
      </c>
      <c r="W687" t="s">
        <v>55</v>
      </c>
      <c r="X687" t="s">
        <v>56</v>
      </c>
      <c r="Y687" t="s">
        <v>54</v>
      </c>
      <c r="Z687" t="s">
        <v>57</v>
      </c>
      <c r="AA687">
        <v>384</v>
      </c>
      <c r="AB687" t="str">
        <f t="shared" si="40"/>
        <v>0-1000</v>
      </c>
      <c r="AC687" t="s">
        <v>54</v>
      </c>
      <c r="AD687" t="s">
        <v>60</v>
      </c>
      <c r="AE687">
        <v>1394</v>
      </c>
      <c r="AF687">
        <f t="shared" si="41"/>
        <v>1</v>
      </c>
      <c r="AG687">
        <f t="shared" si="42"/>
        <v>2</v>
      </c>
      <c r="AH687">
        <v>3</v>
      </c>
      <c r="AI687">
        <v>1</v>
      </c>
      <c r="AJ687" t="s">
        <v>54</v>
      </c>
      <c r="AK687" t="str">
        <f t="shared" si="43"/>
        <v>1Gd</v>
      </c>
      <c r="AL687">
        <v>7</v>
      </c>
      <c r="AM687">
        <v>0</v>
      </c>
      <c r="AN687" t="s">
        <v>41</v>
      </c>
      <c r="AO687" t="s">
        <v>101</v>
      </c>
      <c r="AP687" t="s">
        <v>102</v>
      </c>
      <c r="AQ687">
        <v>2</v>
      </c>
      <c r="AR687">
        <v>400</v>
      </c>
      <c r="AS687" t="s">
        <v>55</v>
      </c>
      <c r="AT687" t="s">
        <v>60</v>
      </c>
      <c r="AU687">
        <v>100</v>
      </c>
      <c r="AV687">
        <v>0</v>
      </c>
      <c r="AW687">
        <v>0</v>
      </c>
      <c r="AX687">
        <v>0</v>
      </c>
      <c r="AY687">
        <v>0</v>
      </c>
      <c r="AZ687" t="s">
        <v>41</v>
      </c>
      <c r="BA687">
        <v>5</v>
      </c>
      <c r="BB687">
        <v>2008</v>
      </c>
      <c r="BC687" t="s">
        <v>63</v>
      </c>
      <c r="BD687" t="s">
        <v>64</v>
      </c>
      <c r="BE687">
        <v>167500</v>
      </c>
    </row>
    <row r="688" spans="1:57" x14ac:dyDescent="0.3">
      <c r="A688">
        <v>651</v>
      </c>
      <c r="B688">
        <v>60</v>
      </c>
      <c r="C688" t="s">
        <v>224</v>
      </c>
      <c r="D688">
        <v>65</v>
      </c>
      <c r="E688">
        <v>8125</v>
      </c>
      <c r="F688" t="s">
        <v>40</v>
      </c>
      <c r="G688" t="s">
        <v>42</v>
      </c>
      <c r="H688" t="s">
        <v>43</v>
      </c>
      <c r="I688" t="s">
        <v>44</v>
      </c>
      <c r="J688" t="s">
        <v>45</v>
      </c>
      <c r="K688" t="s">
        <v>87</v>
      </c>
      <c r="L688" t="str">
        <f>VLOOKUP($K688,[1]Zipcodes_neighbourhood!$A$2:$C$27,2,FALSE)</f>
        <v>Somerset</v>
      </c>
      <c r="M688">
        <f>VLOOKUP($K688,[1]Zipcodes_neighbourhood!$A$2:$C$27,3,FALSE)</f>
        <v>50010</v>
      </c>
      <c r="N688" t="s">
        <v>47</v>
      </c>
      <c r="O688" t="s">
        <v>48</v>
      </c>
      <c r="P688" t="s">
        <v>49</v>
      </c>
      <c r="Q688">
        <v>7</v>
      </c>
      <c r="R688">
        <v>2007</v>
      </c>
      <c r="S688">
        <v>2007</v>
      </c>
      <c r="T688" t="s">
        <v>50</v>
      </c>
      <c r="U688" t="s">
        <v>51</v>
      </c>
      <c r="V688" t="s">
        <v>123</v>
      </c>
      <c r="W688" t="s">
        <v>54</v>
      </c>
      <c r="X688" t="s">
        <v>56</v>
      </c>
      <c r="Y688" t="s">
        <v>54</v>
      </c>
      <c r="Z688" t="s">
        <v>57</v>
      </c>
      <c r="AA688">
        <v>813</v>
      </c>
      <c r="AB688" t="str">
        <f t="shared" si="40"/>
        <v>0-1000</v>
      </c>
      <c r="AC688" t="s">
        <v>59</v>
      </c>
      <c r="AD688" t="s">
        <v>60</v>
      </c>
      <c r="AE688">
        <v>1665</v>
      </c>
      <c r="AF688">
        <f t="shared" si="41"/>
        <v>0</v>
      </c>
      <c r="AG688">
        <f t="shared" si="42"/>
        <v>3</v>
      </c>
      <c r="AH688">
        <v>3</v>
      </c>
      <c r="AI688">
        <v>1</v>
      </c>
      <c r="AJ688" t="s">
        <v>54</v>
      </c>
      <c r="AK688" t="str">
        <f t="shared" si="43"/>
        <v>1Gd</v>
      </c>
      <c r="AL688">
        <v>7</v>
      </c>
      <c r="AM688">
        <v>0</v>
      </c>
      <c r="AN688" t="s">
        <v>41</v>
      </c>
      <c r="AO688" t="s">
        <v>61</v>
      </c>
      <c r="AP688" t="s">
        <v>62</v>
      </c>
      <c r="AQ688">
        <v>2</v>
      </c>
      <c r="AR688">
        <v>562</v>
      </c>
      <c r="AS688" t="s">
        <v>55</v>
      </c>
      <c r="AT688" t="s">
        <v>60</v>
      </c>
      <c r="AU688">
        <v>0</v>
      </c>
      <c r="AV688">
        <v>0</v>
      </c>
      <c r="AW688">
        <v>0</v>
      </c>
      <c r="AX688">
        <v>0</v>
      </c>
      <c r="AY688">
        <v>0</v>
      </c>
      <c r="AZ688" t="s">
        <v>41</v>
      </c>
      <c r="BA688">
        <v>5</v>
      </c>
      <c r="BB688">
        <v>2008</v>
      </c>
      <c r="BC688" t="s">
        <v>63</v>
      </c>
      <c r="BD688" t="s">
        <v>64</v>
      </c>
      <c r="BE688">
        <v>205950</v>
      </c>
    </row>
    <row r="689" spans="1:57" x14ac:dyDescent="0.3">
      <c r="A689">
        <v>257</v>
      </c>
      <c r="B689">
        <v>60</v>
      </c>
      <c r="C689" t="s">
        <v>224</v>
      </c>
      <c r="D689">
        <v>64</v>
      </c>
      <c r="E689">
        <v>8791</v>
      </c>
      <c r="F689" t="s">
        <v>40</v>
      </c>
      <c r="G689" t="s">
        <v>71</v>
      </c>
      <c r="H689" t="s">
        <v>43</v>
      </c>
      <c r="I689" t="s">
        <v>44</v>
      </c>
      <c r="J689" t="s">
        <v>45</v>
      </c>
      <c r="K689" t="s">
        <v>87</v>
      </c>
      <c r="L689" t="str">
        <f>VLOOKUP($K689,[1]Zipcodes_neighbourhood!$A$2:$C$27,2,FALSE)</f>
        <v>Somerset</v>
      </c>
      <c r="M689">
        <f>VLOOKUP($K689,[1]Zipcodes_neighbourhood!$A$2:$C$27,3,FALSE)</f>
        <v>50010</v>
      </c>
      <c r="N689" t="s">
        <v>47</v>
      </c>
      <c r="O689" t="s">
        <v>48</v>
      </c>
      <c r="P689" t="s">
        <v>49</v>
      </c>
      <c r="Q689">
        <v>6</v>
      </c>
      <c r="R689">
        <v>2003</v>
      </c>
      <c r="S689">
        <v>2003</v>
      </c>
      <c r="T689" t="s">
        <v>50</v>
      </c>
      <c r="U689" t="s">
        <v>51</v>
      </c>
      <c r="V689" t="s">
        <v>52</v>
      </c>
      <c r="W689" t="s">
        <v>54</v>
      </c>
      <c r="X689" t="s">
        <v>56</v>
      </c>
      <c r="Y689" t="s">
        <v>54</v>
      </c>
      <c r="Z689" t="s">
        <v>57</v>
      </c>
      <c r="AA689">
        <v>864</v>
      </c>
      <c r="AB689" t="str">
        <f t="shared" si="40"/>
        <v>0-1000</v>
      </c>
      <c r="AC689" t="s">
        <v>59</v>
      </c>
      <c r="AD689" t="s">
        <v>60</v>
      </c>
      <c r="AE689">
        <v>1728</v>
      </c>
      <c r="AF689">
        <f t="shared" si="41"/>
        <v>0</v>
      </c>
      <c r="AG689">
        <f t="shared" si="42"/>
        <v>2.2999999999999998</v>
      </c>
      <c r="AH689">
        <v>3</v>
      </c>
      <c r="AI689">
        <v>1</v>
      </c>
      <c r="AJ689" t="s">
        <v>54</v>
      </c>
      <c r="AK689" t="str">
        <f t="shared" si="43"/>
        <v>1Gd</v>
      </c>
      <c r="AL689">
        <v>7</v>
      </c>
      <c r="AM689">
        <v>0</v>
      </c>
      <c r="AN689" t="s">
        <v>41</v>
      </c>
      <c r="AO689" t="s">
        <v>61</v>
      </c>
      <c r="AP689" t="s">
        <v>62</v>
      </c>
      <c r="AQ689">
        <v>2</v>
      </c>
      <c r="AR689">
        <v>673</v>
      </c>
      <c r="AS689" t="s">
        <v>55</v>
      </c>
      <c r="AT689" t="s">
        <v>60</v>
      </c>
      <c r="AU689">
        <v>216</v>
      </c>
      <c r="AV689">
        <v>56</v>
      </c>
      <c r="AW689">
        <v>0</v>
      </c>
      <c r="AX689">
        <v>0</v>
      </c>
      <c r="AY689">
        <v>0</v>
      </c>
      <c r="AZ689" t="s">
        <v>41</v>
      </c>
      <c r="BA689">
        <v>5</v>
      </c>
      <c r="BB689">
        <v>2008</v>
      </c>
      <c r="BC689" t="s">
        <v>63</v>
      </c>
      <c r="BD689" t="s">
        <v>64</v>
      </c>
      <c r="BE689">
        <v>207500</v>
      </c>
    </row>
    <row r="690" spans="1:57" x14ac:dyDescent="0.3">
      <c r="A690">
        <v>1068</v>
      </c>
      <c r="B690">
        <v>60</v>
      </c>
      <c r="C690" t="s">
        <v>221</v>
      </c>
      <c r="D690">
        <v>80</v>
      </c>
      <c r="E690">
        <v>9760</v>
      </c>
      <c r="F690" t="s">
        <v>40</v>
      </c>
      <c r="G690" t="s">
        <v>42</v>
      </c>
      <c r="H690" t="s">
        <v>43</v>
      </c>
      <c r="I690" t="s">
        <v>44</v>
      </c>
      <c r="J690" t="s">
        <v>45</v>
      </c>
      <c r="K690" t="s">
        <v>107</v>
      </c>
      <c r="L690" t="str">
        <f>VLOOKUP($K690,[1]Zipcodes_neighbourhood!$A$2:$C$27,2,FALSE)</f>
        <v>NorthAmes</v>
      </c>
      <c r="M690">
        <f>VLOOKUP($K690,[1]Zipcodes_neighbourhood!$A$2:$C$27,3,FALSE)</f>
        <v>50010</v>
      </c>
      <c r="N690" t="s">
        <v>47</v>
      </c>
      <c r="O690" t="s">
        <v>48</v>
      </c>
      <c r="P690" t="s">
        <v>49</v>
      </c>
      <c r="Q690">
        <v>6</v>
      </c>
      <c r="R690">
        <v>1964</v>
      </c>
      <c r="S690">
        <v>1964</v>
      </c>
      <c r="T690" t="s">
        <v>50</v>
      </c>
      <c r="U690" t="s">
        <v>51</v>
      </c>
      <c r="V690" t="s">
        <v>91</v>
      </c>
      <c r="W690" t="s">
        <v>55</v>
      </c>
      <c r="X690" t="s">
        <v>70</v>
      </c>
      <c r="Y690" t="s">
        <v>55</v>
      </c>
      <c r="Z690" t="s">
        <v>54</v>
      </c>
      <c r="AA690">
        <v>780</v>
      </c>
      <c r="AB690" t="str">
        <f t="shared" si="40"/>
        <v>0-1000</v>
      </c>
      <c r="AC690" t="s">
        <v>55</v>
      </c>
      <c r="AD690" t="s">
        <v>60</v>
      </c>
      <c r="AE690">
        <v>1611</v>
      </c>
      <c r="AF690">
        <f t="shared" si="41"/>
        <v>1</v>
      </c>
      <c r="AG690">
        <f t="shared" si="42"/>
        <v>2</v>
      </c>
      <c r="AH690">
        <v>4</v>
      </c>
      <c r="AI690">
        <v>1</v>
      </c>
      <c r="AJ690" t="s">
        <v>55</v>
      </c>
      <c r="AK690" t="str">
        <f t="shared" si="43"/>
        <v>1TA</v>
      </c>
      <c r="AL690">
        <v>7</v>
      </c>
      <c r="AM690">
        <v>0</v>
      </c>
      <c r="AN690" t="s">
        <v>41</v>
      </c>
      <c r="AO690" t="s">
        <v>61</v>
      </c>
      <c r="AP690" t="s">
        <v>62</v>
      </c>
      <c r="AQ690">
        <v>2</v>
      </c>
      <c r="AR690">
        <v>442</v>
      </c>
      <c r="AS690" t="s">
        <v>55</v>
      </c>
      <c r="AT690" t="s">
        <v>60</v>
      </c>
      <c r="AU690">
        <v>328</v>
      </c>
      <c r="AV690">
        <v>128</v>
      </c>
      <c r="AW690">
        <v>0</v>
      </c>
      <c r="AX690">
        <v>189</v>
      </c>
      <c r="AY690">
        <v>0</v>
      </c>
      <c r="AZ690" t="s">
        <v>41</v>
      </c>
      <c r="BA690">
        <v>6</v>
      </c>
      <c r="BB690">
        <v>2008</v>
      </c>
      <c r="BC690" t="s">
        <v>63</v>
      </c>
      <c r="BD690" t="s">
        <v>64</v>
      </c>
      <c r="BE690">
        <v>167900</v>
      </c>
    </row>
    <row r="691" spans="1:57" x14ac:dyDescent="0.3">
      <c r="A691">
        <v>1336</v>
      </c>
      <c r="B691">
        <v>20</v>
      </c>
      <c r="C691" t="s">
        <v>221</v>
      </c>
      <c r="D691">
        <v>80</v>
      </c>
      <c r="E691">
        <v>9650</v>
      </c>
      <c r="F691" t="s">
        <v>40</v>
      </c>
      <c r="G691" t="s">
        <v>42</v>
      </c>
      <c r="H691" t="s">
        <v>43</v>
      </c>
      <c r="I691" t="s">
        <v>44</v>
      </c>
      <c r="J691" t="s">
        <v>45</v>
      </c>
      <c r="K691" t="s">
        <v>89</v>
      </c>
      <c r="L691" t="str">
        <f>VLOOKUP($K691,[1]Zipcodes_neighbourhood!$A$2:$C$27,2,FALSE)</f>
        <v>Northwest Ames</v>
      </c>
      <c r="M691">
        <f>VLOOKUP($K691,[1]Zipcodes_neighbourhood!$A$2:$C$27,3,FALSE)</f>
        <v>50010</v>
      </c>
      <c r="N691" t="s">
        <v>47</v>
      </c>
      <c r="O691" t="s">
        <v>48</v>
      </c>
      <c r="P691" t="s">
        <v>68</v>
      </c>
      <c r="Q691">
        <v>6</v>
      </c>
      <c r="R691">
        <v>1977</v>
      </c>
      <c r="S691">
        <v>1977</v>
      </c>
      <c r="T691" t="s">
        <v>50</v>
      </c>
      <c r="U691" t="s">
        <v>51</v>
      </c>
      <c r="V691" t="s">
        <v>106</v>
      </c>
      <c r="W691" t="s">
        <v>55</v>
      </c>
      <c r="X691" t="s">
        <v>70</v>
      </c>
      <c r="Y691" t="s">
        <v>54</v>
      </c>
      <c r="Z691" t="s">
        <v>57</v>
      </c>
      <c r="AA691">
        <v>1350</v>
      </c>
      <c r="AB691" t="str">
        <f t="shared" si="40"/>
        <v>1001-2000</v>
      </c>
      <c r="AC691" t="s">
        <v>55</v>
      </c>
      <c r="AD691" t="s">
        <v>60</v>
      </c>
      <c r="AE691">
        <v>1334</v>
      </c>
      <c r="AF691">
        <f t="shared" si="41"/>
        <v>0</v>
      </c>
      <c r="AG691">
        <f t="shared" si="42"/>
        <v>2</v>
      </c>
      <c r="AH691">
        <v>2</v>
      </c>
      <c r="AI691">
        <v>1</v>
      </c>
      <c r="AJ691" t="s">
        <v>55</v>
      </c>
      <c r="AK691" t="str">
        <f t="shared" si="43"/>
        <v>1TA</v>
      </c>
      <c r="AL691">
        <v>6</v>
      </c>
      <c r="AM691">
        <v>1</v>
      </c>
      <c r="AN691" t="s">
        <v>55</v>
      </c>
      <c r="AO691" t="s">
        <v>61</v>
      </c>
      <c r="AP691" t="s">
        <v>62</v>
      </c>
      <c r="AQ691">
        <v>2</v>
      </c>
      <c r="AR691">
        <v>630</v>
      </c>
      <c r="AS691" t="s">
        <v>55</v>
      </c>
      <c r="AT691" t="s">
        <v>60</v>
      </c>
      <c r="AU691">
        <v>0</v>
      </c>
      <c r="AV691">
        <v>16</v>
      </c>
      <c r="AW691">
        <v>0</v>
      </c>
      <c r="AX691">
        <v>0</v>
      </c>
      <c r="AY691">
        <v>0</v>
      </c>
      <c r="AZ691" t="s">
        <v>41</v>
      </c>
      <c r="BA691">
        <v>4</v>
      </c>
      <c r="BB691">
        <v>2009</v>
      </c>
      <c r="BC691" t="s">
        <v>63</v>
      </c>
      <c r="BD691" t="s">
        <v>64</v>
      </c>
      <c r="BE691">
        <v>167900</v>
      </c>
    </row>
    <row r="692" spans="1:57" x14ac:dyDescent="0.3">
      <c r="A692">
        <v>691</v>
      </c>
      <c r="B692">
        <v>120</v>
      </c>
      <c r="C692" t="s">
        <v>222</v>
      </c>
      <c r="D692" t="s">
        <v>41</v>
      </c>
      <c r="E692">
        <v>4426</v>
      </c>
      <c r="F692" t="s">
        <v>40</v>
      </c>
      <c r="G692" t="s">
        <v>42</v>
      </c>
      <c r="H692" t="s">
        <v>43</v>
      </c>
      <c r="I692" t="s">
        <v>44</v>
      </c>
      <c r="J692" t="s">
        <v>45</v>
      </c>
      <c r="K692" t="s">
        <v>46</v>
      </c>
      <c r="L692" t="str">
        <f>VLOOKUP($K692,[1]Zipcodes_neighbourhood!$A$2:$C$27,2,FALSE)</f>
        <v>College creek</v>
      </c>
      <c r="M692">
        <f>VLOOKUP($K692,[1]Zipcodes_neighbourhood!$A$2:$C$27,3,FALSE)</f>
        <v>50014</v>
      </c>
      <c r="N692" t="s">
        <v>47</v>
      </c>
      <c r="O692" t="s">
        <v>122</v>
      </c>
      <c r="P692" t="s">
        <v>68</v>
      </c>
      <c r="Q692">
        <v>6</v>
      </c>
      <c r="R692">
        <v>2004</v>
      </c>
      <c r="S692">
        <v>2004</v>
      </c>
      <c r="T692" t="s">
        <v>50</v>
      </c>
      <c r="U692" t="s">
        <v>51</v>
      </c>
      <c r="V692" t="s">
        <v>52</v>
      </c>
      <c r="W692" t="s">
        <v>54</v>
      </c>
      <c r="X692" t="s">
        <v>56</v>
      </c>
      <c r="Y692" t="s">
        <v>54</v>
      </c>
      <c r="Z692" t="s">
        <v>54</v>
      </c>
      <c r="AA692">
        <v>848</v>
      </c>
      <c r="AB692" t="str">
        <f t="shared" si="40"/>
        <v>0-1000</v>
      </c>
      <c r="AC692" t="s">
        <v>59</v>
      </c>
      <c r="AD692" t="s">
        <v>60</v>
      </c>
      <c r="AE692">
        <v>848</v>
      </c>
      <c r="AF692">
        <f t="shared" si="41"/>
        <v>1</v>
      </c>
      <c r="AG692">
        <f t="shared" si="42"/>
        <v>1</v>
      </c>
      <c r="AH692">
        <v>1</v>
      </c>
      <c r="AI692">
        <v>1</v>
      </c>
      <c r="AJ692" t="s">
        <v>54</v>
      </c>
      <c r="AK692" t="str">
        <f t="shared" si="43"/>
        <v>1Gd</v>
      </c>
      <c r="AL692">
        <v>3</v>
      </c>
      <c r="AM692">
        <v>1</v>
      </c>
      <c r="AN692" t="s">
        <v>55</v>
      </c>
      <c r="AO692" t="s">
        <v>61</v>
      </c>
      <c r="AP692" t="s">
        <v>62</v>
      </c>
      <c r="AQ692">
        <v>2</v>
      </c>
      <c r="AR692">
        <v>420</v>
      </c>
      <c r="AS692" t="s">
        <v>55</v>
      </c>
      <c r="AT692" t="s">
        <v>60</v>
      </c>
      <c r="AU692">
        <v>149</v>
      </c>
      <c r="AV692">
        <v>0</v>
      </c>
      <c r="AW692">
        <v>0</v>
      </c>
      <c r="AX692">
        <v>0</v>
      </c>
      <c r="AY692">
        <v>0</v>
      </c>
      <c r="AZ692" t="s">
        <v>41</v>
      </c>
      <c r="BA692">
        <v>5</v>
      </c>
      <c r="BB692">
        <v>2008</v>
      </c>
      <c r="BC692" t="s">
        <v>63</v>
      </c>
      <c r="BD692" t="s">
        <v>64</v>
      </c>
      <c r="BE692">
        <v>141000</v>
      </c>
    </row>
    <row r="693" spans="1:57" x14ac:dyDescent="0.3">
      <c r="A693">
        <v>405</v>
      </c>
      <c r="B693">
        <v>60</v>
      </c>
      <c r="C693" t="s">
        <v>221</v>
      </c>
      <c r="D693" t="s">
        <v>41</v>
      </c>
      <c r="E693">
        <v>10364</v>
      </c>
      <c r="F693" t="s">
        <v>40</v>
      </c>
      <c r="G693" t="s">
        <v>71</v>
      </c>
      <c r="H693" t="s">
        <v>43</v>
      </c>
      <c r="I693" t="s">
        <v>44</v>
      </c>
      <c r="J693" t="s">
        <v>45</v>
      </c>
      <c r="K693" t="s">
        <v>132</v>
      </c>
      <c r="L693" t="str">
        <f>VLOOKUP($K693,[1]Zipcodes_neighbourhood!$A$2:$C$27,2,FALSE)</f>
        <v>Gilbert</v>
      </c>
      <c r="M693">
        <f>VLOOKUP($K693,[1]Zipcodes_neighbourhood!$A$2:$C$27,3,FALSE)</f>
        <v>50105</v>
      </c>
      <c r="N693" t="s">
        <v>47</v>
      </c>
      <c r="O693" t="s">
        <v>48</v>
      </c>
      <c r="P693" t="s">
        <v>49</v>
      </c>
      <c r="Q693">
        <v>6</v>
      </c>
      <c r="R693">
        <v>1995</v>
      </c>
      <c r="S693">
        <v>1996</v>
      </c>
      <c r="T693" t="s">
        <v>50</v>
      </c>
      <c r="U693" t="s">
        <v>51</v>
      </c>
      <c r="V693" t="s">
        <v>69</v>
      </c>
      <c r="W693" t="s">
        <v>55</v>
      </c>
      <c r="X693" t="s">
        <v>56</v>
      </c>
      <c r="Y693" t="s">
        <v>54</v>
      </c>
      <c r="Z693" t="s">
        <v>57</v>
      </c>
      <c r="AA693">
        <v>806</v>
      </c>
      <c r="AB693" t="str">
        <f t="shared" si="40"/>
        <v>0-1000</v>
      </c>
      <c r="AC693" t="s">
        <v>54</v>
      </c>
      <c r="AD693" t="s">
        <v>60</v>
      </c>
      <c r="AE693">
        <v>1572</v>
      </c>
      <c r="AF693">
        <f t="shared" si="41"/>
        <v>0.3</v>
      </c>
      <c r="AG693">
        <f t="shared" si="42"/>
        <v>3.3</v>
      </c>
      <c r="AH693">
        <v>3</v>
      </c>
      <c r="AI693">
        <v>1</v>
      </c>
      <c r="AJ693" t="s">
        <v>55</v>
      </c>
      <c r="AK693" t="str">
        <f t="shared" si="43"/>
        <v>1TA</v>
      </c>
      <c r="AL693">
        <v>7</v>
      </c>
      <c r="AM693">
        <v>1</v>
      </c>
      <c r="AN693" t="s">
        <v>55</v>
      </c>
      <c r="AO693" t="s">
        <v>101</v>
      </c>
      <c r="AP693" t="s">
        <v>102</v>
      </c>
      <c r="AQ693">
        <v>2</v>
      </c>
      <c r="AR693">
        <v>373</v>
      </c>
      <c r="AS693" t="s">
        <v>55</v>
      </c>
      <c r="AT693" t="s">
        <v>60</v>
      </c>
      <c r="AU693">
        <v>0</v>
      </c>
      <c r="AV693">
        <v>40</v>
      </c>
      <c r="AW693">
        <v>0</v>
      </c>
      <c r="AX693">
        <v>0</v>
      </c>
      <c r="AY693">
        <v>0</v>
      </c>
      <c r="AZ693" t="s">
        <v>41</v>
      </c>
      <c r="BA693">
        <v>5</v>
      </c>
      <c r="BB693">
        <v>2007</v>
      </c>
      <c r="BC693" t="s">
        <v>63</v>
      </c>
      <c r="BD693" t="s">
        <v>64</v>
      </c>
      <c r="BE693">
        <v>168000</v>
      </c>
    </row>
    <row r="694" spans="1:57" x14ac:dyDescent="0.3">
      <c r="A694">
        <v>669</v>
      </c>
      <c r="B694">
        <v>20</v>
      </c>
      <c r="C694" t="s">
        <v>221</v>
      </c>
      <c r="D694" t="s">
        <v>41</v>
      </c>
      <c r="E694">
        <v>14175</v>
      </c>
      <c r="F694" t="s">
        <v>40</v>
      </c>
      <c r="G694" t="s">
        <v>42</v>
      </c>
      <c r="H694" t="s">
        <v>118</v>
      </c>
      <c r="I694" t="s">
        <v>44</v>
      </c>
      <c r="J694" t="s">
        <v>73</v>
      </c>
      <c r="K694" t="s">
        <v>98</v>
      </c>
      <c r="L694" t="str">
        <f>VLOOKUP($K694,[1]Zipcodes_neighbourhood!$A$2:$C$27,2,FALSE)</f>
        <v>Sawyer</v>
      </c>
      <c r="M694">
        <f>VLOOKUP($K694,[1]Zipcodes_neighbourhood!$A$2:$C$27,3,FALSE)</f>
        <v>52627</v>
      </c>
      <c r="N694" t="s">
        <v>47</v>
      </c>
      <c r="O694" t="s">
        <v>48</v>
      </c>
      <c r="P694" t="s">
        <v>68</v>
      </c>
      <c r="Q694">
        <v>5</v>
      </c>
      <c r="R694">
        <v>1956</v>
      </c>
      <c r="S694">
        <v>1987</v>
      </c>
      <c r="T694" t="s">
        <v>50</v>
      </c>
      <c r="U694" t="s">
        <v>51</v>
      </c>
      <c r="V694" t="s">
        <v>75</v>
      </c>
      <c r="W694" t="s">
        <v>55</v>
      </c>
      <c r="X694" t="s">
        <v>70</v>
      </c>
      <c r="Y694" t="s">
        <v>55</v>
      </c>
      <c r="Z694" t="s">
        <v>57</v>
      </c>
      <c r="AA694">
        <v>1188</v>
      </c>
      <c r="AB694" t="str">
        <f t="shared" si="40"/>
        <v>1001-2000</v>
      </c>
      <c r="AC694" t="s">
        <v>54</v>
      </c>
      <c r="AD694" t="s">
        <v>60</v>
      </c>
      <c r="AE694">
        <v>1437</v>
      </c>
      <c r="AF694">
        <f t="shared" si="41"/>
        <v>1</v>
      </c>
      <c r="AG694">
        <f t="shared" si="42"/>
        <v>2.2999999999999998</v>
      </c>
      <c r="AH694">
        <v>3</v>
      </c>
      <c r="AI694">
        <v>1</v>
      </c>
      <c r="AJ694" t="s">
        <v>55</v>
      </c>
      <c r="AK694" t="str">
        <f t="shared" si="43"/>
        <v>1TA</v>
      </c>
      <c r="AL694">
        <v>6</v>
      </c>
      <c r="AM694">
        <v>1</v>
      </c>
      <c r="AN694" t="s">
        <v>55</v>
      </c>
      <c r="AO694" t="s">
        <v>78</v>
      </c>
      <c r="AP694" t="s">
        <v>58</v>
      </c>
      <c r="AQ694">
        <v>2</v>
      </c>
      <c r="AR694">
        <v>576</v>
      </c>
      <c r="AS694" t="s">
        <v>55</v>
      </c>
      <c r="AT694" t="s">
        <v>60</v>
      </c>
      <c r="AU694">
        <v>304</v>
      </c>
      <c r="AV694">
        <v>0</v>
      </c>
      <c r="AW694">
        <v>0</v>
      </c>
      <c r="AX694">
        <v>0</v>
      </c>
      <c r="AY694">
        <v>0</v>
      </c>
      <c r="AZ694" t="s">
        <v>41</v>
      </c>
      <c r="BA694">
        <v>11</v>
      </c>
      <c r="BB694">
        <v>2006</v>
      </c>
      <c r="BC694" t="s">
        <v>63</v>
      </c>
      <c r="BD694" t="s">
        <v>64</v>
      </c>
      <c r="BE694">
        <v>168000</v>
      </c>
    </row>
    <row r="695" spans="1:57" x14ac:dyDescent="0.3">
      <c r="A695">
        <v>1191</v>
      </c>
      <c r="B695">
        <v>190</v>
      </c>
      <c r="C695" t="s">
        <v>221</v>
      </c>
      <c r="D695" t="s">
        <v>41</v>
      </c>
      <c r="E695">
        <v>32463</v>
      </c>
      <c r="F695" t="s">
        <v>40</v>
      </c>
      <c r="G695" t="s">
        <v>42</v>
      </c>
      <c r="H695" t="s">
        <v>133</v>
      </c>
      <c r="I695" t="s">
        <v>44</v>
      </c>
      <c r="J695" t="s">
        <v>45</v>
      </c>
      <c r="K695" t="s">
        <v>82</v>
      </c>
      <c r="L695" t="str">
        <f>VLOOKUP($K695,[1]Zipcodes_neighbourhood!$A$2:$C$27,2,FALSE)</f>
        <v>Mitchell</v>
      </c>
      <c r="M695">
        <f>VLOOKUP($K695,[1]Zipcodes_neighbourhood!$A$2:$C$27,3,FALSE)</f>
        <v>50461</v>
      </c>
      <c r="N695" t="s">
        <v>47</v>
      </c>
      <c r="O695" t="s">
        <v>96</v>
      </c>
      <c r="P695" t="s">
        <v>68</v>
      </c>
      <c r="Q695">
        <v>4</v>
      </c>
      <c r="R695">
        <v>1961</v>
      </c>
      <c r="S695">
        <v>1975</v>
      </c>
      <c r="T695" t="s">
        <v>50</v>
      </c>
      <c r="U695" t="s">
        <v>51</v>
      </c>
      <c r="V695" t="s">
        <v>69</v>
      </c>
      <c r="W695" t="s">
        <v>55</v>
      </c>
      <c r="X695" t="s">
        <v>70</v>
      </c>
      <c r="Y695" t="s">
        <v>55</v>
      </c>
      <c r="Z695" t="s">
        <v>81</v>
      </c>
      <c r="AA695">
        <v>1249</v>
      </c>
      <c r="AB695" t="str">
        <f t="shared" si="40"/>
        <v>1001-2000</v>
      </c>
      <c r="AC695" t="s">
        <v>59</v>
      </c>
      <c r="AD695" t="s">
        <v>60</v>
      </c>
      <c r="AE695">
        <v>1622</v>
      </c>
      <c r="AF695">
        <f t="shared" si="41"/>
        <v>0</v>
      </c>
      <c r="AG695">
        <f t="shared" si="42"/>
        <v>1</v>
      </c>
      <c r="AH695">
        <v>3</v>
      </c>
      <c r="AI695">
        <v>1</v>
      </c>
      <c r="AJ695" t="s">
        <v>55</v>
      </c>
      <c r="AK695" t="str">
        <f t="shared" si="43"/>
        <v>1TA</v>
      </c>
      <c r="AL695">
        <v>7</v>
      </c>
      <c r="AM695">
        <v>1</v>
      </c>
      <c r="AN695" t="s">
        <v>55</v>
      </c>
      <c r="AO695" t="s">
        <v>152</v>
      </c>
      <c r="AP695" t="s">
        <v>102</v>
      </c>
      <c r="AQ695">
        <v>4</v>
      </c>
      <c r="AR695">
        <v>1356</v>
      </c>
      <c r="AS695" t="s">
        <v>55</v>
      </c>
      <c r="AT695" t="s">
        <v>60</v>
      </c>
      <c r="AU695">
        <v>439</v>
      </c>
      <c r="AV695">
        <v>0</v>
      </c>
      <c r="AW695">
        <v>0</v>
      </c>
      <c r="AX695">
        <v>0</v>
      </c>
      <c r="AY695">
        <v>0</v>
      </c>
      <c r="AZ695" t="s">
        <v>41</v>
      </c>
      <c r="BA695">
        <v>3</v>
      </c>
      <c r="BB695">
        <v>2007</v>
      </c>
      <c r="BC695" t="s">
        <v>63</v>
      </c>
      <c r="BD695" t="s">
        <v>64</v>
      </c>
      <c r="BE695">
        <v>168000</v>
      </c>
    </row>
    <row r="696" spans="1:57" x14ac:dyDescent="0.3">
      <c r="A696">
        <v>695</v>
      </c>
      <c r="B696">
        <v>50</v>
      </c>
      <c r="C696" t="s">
        <v>222</v>
      </c>
      <c r="D696">
        <v>51</v>
      </c>
      <c r="E696">
        <v>6120</v>
      </c>
      <c r="F696" t="s">
        <v>40</v>
      </c>
      <c r="G696" t="s">
        <v>42</v>
      </c>
      <c r="H696" t="s">
        <v>43</v>
      </c>
      <c r="I696" t="s">
        <v>44</v>
      </c>
      <c r="J696" t="s">
        <v>73</v>
      </c>
      <c r="K696" t="s">
        <v>95</v>
      </c>
      <c r="L696" t="str">
        <f>VLOOKUP($K696,[1]Zipcodes_neighbourhood!$A$2:$C$27,2,FALSE)</f>
        <v>Brookside</v>
      </c>
      <c r="M696">
        <f>VLOOKUP($K696,[1]Zipcodes_neighbourhood!$A$2:$C$27,3,FALSE)</f>
        <v>50613</v>
      </c>
      <c r="N696" t="s">
        <v>47</v>
      </c>
      <c r="O696" t="s">
        <v>48</v>
      </c>
      <c r="P696" t="s">
        <v>83</v>
      </c>
      <c r="Q696">
        <v>5</v>
      </c>
      <c r="R696">
        <v>1936</v>
      </c>
      <c r="S696">
        <v>1950</v>
      </c>
      <c r="T696" t="s">
        <v>50</v>
      </c>
      <c r="U696" t="s">
        <v>51</v>
      </c>
      <c r="V696" t="s">
        <v>75</v>
      </c>
      <c r="W696" t="s">
        <v>55</v>
      </c>
      <c r="X696" t="s">
        <v>77</v>
      </c>
      <c r="Y696" t="s">
        <v>55</v>
      </c>
      <c r="Z696" t="s">
        <v>57</v>
      </c>
      <c r="AA696">
        <v>927</v>
      </c>
      <c r="AB696" t="str">
        <f t="shared" si="40"/>
        <v>0-1000</v>
      </c>
      <c r="AC696" t="s">
        <v>55</v>
      </c>
      <c r="AD696" t="s">
        <v>60</v>
      </c>
      <c r="AE696">
        <v>1539</v>
      </c>
      <c r="AF696">
        <f t="shared" si="41"/>
        <v>0</v>
      </c>
      <c r="AG696">
        <f t="shared" si="42"/>
        <v>1.3</v>
      </c>
      <c r="AH696">
        <v>3</v>
      </c>
      <c r="AI696">
        <v>1</v>
      </c>
      <c r="AJ696" t="s">
        <v>55</v>
      </c>
      <c r="AK696" t="str">
        <f t="shared" si="43"/>
        <v>1TA</v>
      </c>
      <c r="AL696">
        <v>5</v>
      </c>
      <c r="AM696">
        <v>0</v>
      </c>
      <c r="AN696" t="s">
        <v>41</v>
      </c>
      <c r="AO696" t="s">
        <v>78</v>
      </c>
      <c r="AP696" t="s">
        <v>58</v>
      </c>
      <c r="AQ696">
        <v>2</v>
      </c>
      <c r="AR696">
        <v>576</v>
      </c>
      <c r="AS696" t="s">
        <v>55</v>
      </c>
      <c r="AT696" t="s">
        <v>60</v>
      </c>
      <c r="AU696">
        <v>112</v>
      </c>
      <c r="AV696">
        <v>0</v>
      </c>
      <c r="AW696">
        <v>0</v>
      </c>
      <c r="AX696">
        <v>0</v>
      </c>
      <c r="AY696">
        <v>0</v>
      </c>
      <c r="AZ696" t="s">
        <v>85</v>
      </c>
      <c r="BA696">
        <v>4</v>
      </c>
      <c r="BB696">
        <v>2009</v>
      </c>
      <c r="BC696" t="s">
        <v>63</v>
      </c>
      <c r="BD696" t="s">
        <v>64</v>
      </c>
      <c r="BE696">
        <v>141500</v>
      </c>
    </row>
    <row r="697" spans="1:57" x14ac:dyDescent="0.3">
      <c r="A697">
        <v>85</v>
      </c>
      <c r="B697">
        <v>80</v>
      </c>
      <c r="C697" t="s">
        <v>221</v>
      </c>
      <c r="D697" t="s">
        <v>41</v>
      </c>
      <c r="E697">
        <v>8530</v>
      </c>
      <c r="F697" t="s">
        <v>40</v>
      </c>
      <c r="G697" t="s">
        <v>71</v>
      </c>
      <c r="H697" t="s">
        <v>43</v>
      </c>
      <c r="I697" t="s">
        <v>44</v>
      </c>
      <c r="J697" t="s">
        <v>45</v>
      </c>
      <c r="K697" t="s">
        <v>132</v>
      </c>
      <c r="L697" t="str">
        <f>VLOOKUP($K697,[1]Zipcodes_neighbourhood!$A$2:$C$27,2,FALSE)</f>
        <v>Gilbert</v>
      </c>
      <c r="M697">
        <f>VLOOKUP($K697,[1]Zipcodes_neighbourhood!$A$2:$C$27,3,FALSE)</f>
        <v>50105</v>
      </c>
      <c r="N697" t="s">
        <v>47</v>
      </c>
      <c r="O697" t="s">
        <v>48</v>
      </c>
      <c r="P697" t="s">
        <v>135</v>
      </c>
      <c r="Q697">
        <v>7</v>
      </c>
      <c r="R697">
        <v>1995</v>
      </c>
      <c r="S697">
        <v>1996</v>
      </c>
      <c r="T697" t="s">
        <v>50</v>
      </c>
      <c r="U697" t="s">
        <v>51</v>
      </c>
      <c r="V697" t="s">
        <v>91</v>
      </c>
      <c r="W697" t="s">
        <v>55</v>
      </c>
      <c r="X697" t="s">
        <v>56</v>
      </c>
      <c r="Y697" t="s">
        <v>54</v>
      </c>
      <c r="Z697" t="s">
        <v>57</v>
      </c>
      <c r="AA697">
        <v>384</v>
      </c>
      <c r="AB697" t="str">
        <f t="shared" si="40"/>
        <v>0-1000</v>
      </c>
      <c r="AC697" t="s">
        <v>54</v>
      </c>
      <c r="AD697" t="s">
        <v>60</v>
      </c>
      <c r="AE697">
        <v>1474</v>
      </c>
      <c r="AF697">
        <f t="shared" si="41"/>
        <v>1</v>
      </c>
      <c r="AG697">
        <f t="shared" si="42"/>
        <v>2</v>
      </c>
      <c r="AH697">
        <v>3</v>
      </c>
      <c r="AI697">
        <v>1</v>
      </c>
      <c r="AJ697" t="s">
        <v>55</v>
      </c>
      <c r="AK697" t="str">
        <f t="shared" si="43"/>
        <v>1TA</v>
      </c>
      <c r="AL697">
        <v>7</v>
      </c>
      <c r="AM697">
        <v>1</v>
      </c>
      <c r="AN697" t="s">
        <v>55</v>
      </c>
      <c r="AO697" t="s">
        <v>101</v>
      </c>
      <c r="AP697" t="s">
        <v>102</v>
      </c>
      <c r="AQ697">
        <v>2</v>
      </c>
      <c r="AR697">
        <v>400</v>
      </c>
      <c r="AS697" t="s">
        <v>55</v>
      </c>
      <c r="AT697" t="s">
        <v>60</v>
      </c>
      <c r="AU697">
        <v>120</v>
      </c>
      <c r="AV697">
        <v>72</v>
      </c>
      <c r="AW697">
        <v>0</v>
      </c>
      <c r="AX697">
        <v>0</v>
      </c>
      <c r="AY697">
        <v>0</v>
      </c>
      <c r="AZ697" t="s">
        <v>41</v>
      </c>
      <c r="BA697">
        <v>5</v>
      </c>
      <c r="BB697">
        <v>2009</v>
      </c>
      <c r="BC697" t="s">
        <v>63</v>
      </c>
      <c r="BD697" t="s">
        <v>64</v>
      </c>
      <c r="BE697">
        <v>168500</v>
      </c>
    </row>
    <row r="698" spans="1:57" x14ac:dyDescent="0.3">
      <c r="A698">
        <v>697</v>
      </c>
      <c r="B698">
        <v>30</v>
      </c>
      <c r="C698" t="s">
        <v>222</v>
      </c>
      <c r="D698">
        <v>50</v>
      </c>
      <c r="E698">
        <v>6000</v>
      </c>
      <c r="F698" t="s">
        <v>40</v>
      </c>
      <c r="G698" t="s">
        <v>42</v>
      </c>
      <c r="H698" t="s">
        <v>43</v>
      </c>
      <c r="I698" t="s">
        <v>44</v>
      </c>
      <c r="J698" t="s">
        <v>45</v>
      </c>
      <c r="K698" t="s">
        <v>95</v>
      </c>
      <c r="L698" t="str">
        <f>VLOOKUP($K698,[1]Zipcodes_neighbourhood!$A$2:$C$27,2,FALSE)</f>
        <v>Brookside</v>
      </c>
      <c r="M698">
        <f>VLOOKUP($K698,[1]Zipcodes_neighbourhood!$A$2:$C$27,3,FALSE)</f>
        <v>50613</v>
      </c>
      <c r="N698" t="s">
        <v>47</v>
      </c>
      <c r="O698" t="s">
        <v>48</v>
      </c>
      <c r="P698" t="s">
        <v>68</v>
      </c>
      <c r="Q698">
        <v>5</v>
      </c>
      <c r="R698">
        <v>1921</v>
      </c>
      <c r="S698">
        <v>1950</v>
      </c>
      <c r="T698" t="s">
        <v>50</v>
      </c>
      <c r="U698" t="s">
        <v>51</v>
      </c>
      <c r="V698" t="s">
        <v>76</v>
      </c>
      <c r="W698" t="s">
        <v>55</v>
      </c>
      <c r="X698" t="s">
        <v>70</v>
      </c>
      <c r="Y698" t="s">
        <v>55</v>
      </c>
      <c r="Z698" t="s">
        <v>57</v>
      </c>
      <c r="AA698">
        <v>616</v>
      </c>
      <c r="AB698" t="str">
        <f t="shared" si="40"/>
        <v>0-1000</v>
      </c>
      <c r="AC698" t="s">
        <v>54</v>
      </c>
      <c r="AD698" t="s">
        <v>60</v>
      </c>
      <c r="AE698">
        <v>616</v>
      </c>
      <c r="AF698">
        <f t="shared" si="41"/>
        <v>0</v>
      </c>
      <c r="AG698">
        <f t="shared" si="42"/>
        <v>1</v>
      </c>
      <c r="AH698">
        <v>2</v>
      </c>
      <c r="AI698">
        <v>1</v>
      </c>
      <c r="AJ698" t="s">
        <v>55</v>
      </c>
      <c r="AK698" t="str">
        <f t="shared" si="43"/>
        <v>1TA</v>
      </c>
      <c r="AL698">
        <v>4</v>
      </c>
      <c r="AM698">
        <v>0</v>
      </c>
      <c r="AN698" t="s">
        <v>41</v>
      </c>
      <c r="AO698" t="s">
        <v>78</v>
      </c>
      <c r="AP698" t="s">
        <v>58</v>
      </c>
      <c r="AQ698">
        <v>1</v>
      </c>
      <c r="AR698">
        <v>205</v>
      </c>
      <c r="AS698" t="s">
        <v>55</v>
      </c>
      <c r="AT698" t="s">
        <v>60</v>
      </c>
      <c r="AU698">
        <v>0</v>
      </c>
      <c r="AV698">
        <v>0</v>
      </c>
      <c r="AW698">
        <v>129</v>
      </c>
      <c r="AX698">
        <v>0</v>
      </c>
      <c r="AY698">
        <v>0</v>
      </c>
      <c r="AZ698" t="s">
        <v>41</v>
      </c>
      <c r="BA698">
        <v>6</v>
      </c>
      <c r="BB698">
        <v>2006</v>
      </c>
      <c r="BC698" t="s">
        <v>63</v>
      </c>
      <c r="BD698" t="s">
        <v>64</v>
      </c>
      <c r="BE698">
        <v>89000</v>
      </c>
    </row>
    <row r="699" spans="1:57" x14ac:dyDescent="0.3">
      <c r="A699">
        <v>630</v>
      </c>
      <c r="B699">
        <v>80</v>
      </c>
      <c r="C699" t="s">
        <v>221</v>
      </c>
      <c r="D699">
        <v>82</v>
      </c>
      <c r="E699">
        <v>9020</v>
      </c>
      <c r="F699" t="s">
        <v>40</v>
      </c>
      <c r="G699" t="s">
        <v>42</v>
      </c>
      <c r="H699" t="s">
        <v>43</v>
      </c>
      <c r="I699" t="s">
        <v>44</v>
      </c>
      <c r="J699" t="s">
        <v>73</v>
      </c>
      <c r="K699" t="s">
        <v>107</v>
      </c>
      <c r="L699" t="str">
        <f>VLOOKUP($K699,[1]Zipcodes_neighbourhood!$A$2:$C$27,2,FALSE)</f>
        <v>NorthAmes</v>
      </c>
      <c r="M699">
        <f>VLOOKUP($K699,[1]Zipcodes_neighbourhood!$A$2:$C$27,3,FALSE)</f>
        <v>50010</v>
      </c>
      <c r="N699" t="s">
        <v>67</v>
      </c>
      <c r="O699" t="s">
        <v>48</v>
      </c>
      <c r="P699" t="s">
        <v>135</v>
      </c>
      <c r="Q699">
        <v>6</v>
      </c>
      <c r="R699">
        <v>1964</v>
      </c>
      <c r="S699">
        <v>1964</v>
      </c>
      <c r="T699" t="s">
        <v>50</v>
      </c>
      <c r="U699" t="s">
        <v>134</v>
      </c>
      <c r="V699" t="s">
        <v>75</v>
      </c>
      <c r="W699" t="s">
        <v>55</v>
      </c>
      <c r="X699" t="s">
        <v>70</v>
      </c>
      <c r="Y699" t="s">
        <v>55</v>
      </c>
      <c r="Z699" t="s">
        <v>54</v>
      </c>
      <c r="AA699">
        <v>1248</v>
      </c>
      <c r="AB699" t="str">
        <f t="shared" si="40"/>
        <v>1001-2000</v>
      </c>
      <c r="AC699" t="s">
        <v>55</v>
      </c>
      <c r="AD699" t="s">
        <v>60</v>
      </c>
      <c r="AE699">
        <v>1350</v>
      </c>
      <c r="AF699">
        <f t="shared" si="41"/>
        <v>0.3</v>
      </c>
      <c r="AG699">
        <f t="shared" si="42"/>
        <v>1</v>
      </c>
      <c r="AH699">
        <v>3</v>
      </c>
      <c r="AI699">
        <v>1</v>
      </c>
      <c r="AJ699" t="s">
        <v>55</v>
      </c>
      <c r="AK699" t="str">
        <f t="shared" si="43"/>
        <v>1TA</v>
      </c>
      <c r="AL699">
        <v>6</v>
      </c>
      <c r="AM699">
        <v>0</v>
      </c>
      <c r="AN699" t="s">
        <v>41</v>
      </c>
      <c r="AO699" t="s">
        <v>61</v>
      </c>
      <c r="AP699" t="s">
        <v>62</v>
      </c>
      <c r="AQ699">
        <v>2</v>
      </c>
      <c r="AR699">
        <v>520</v>
      </c>
      <c r="AS699" t="s">
        <v>55</v>
      </c>
      <c r="AT699" t="s">
        <v>60</v>
      </c>
      <c r="AU699">
        <v>176</v>
      </c>
      <c r="AV699">
        <v>0</v>
      </c>
      <c r="AW699">
        <v>0</v>
      </c>
      <c r="AX699">
        <v>0</v>
      </c>
      <c r="AY699">
        <v>0</v>
      </c>
      <c r="AZ699" t="s">
        <v>109</v>
      </c>
      <c r="BA699">
        <v>6</v>
      </c>
      <c r="BB699">
        <v>2008</v>
      </c>
      <c r="BC699" t="s">
        <v>63</v>
      </c>
      <c r="BD699" t="s">
        <v>64</v>
      </c>
      <c r="BE699">
        <v>168500</v>
      </c>
    </row>
    <row r="700" spans="1:57" x14ac:dyDescent="0.3">
      <c r="A700">
        <v>869</v>
      </c>
      <c r="B700">
        <v>60</v>
      </c>
      <c r="C700" t="s">
        <v>221</v>
      </c>
      <c r="D700" t="s">
        <v>41</v>
      </c>
      <c r="E700">
        <v>14762</v>
      </c>
      <c r="F700" t="s">
        <v>40</v>
      </c>
      <c r="G700" t="s">
        <v>105</v>
      </c>
      <c r="H700" t="s">
        <v>43</v>
      </c>
      <c r="I700" t="s">
        <v>44</v>
      </c>
      <c r="J700" t="s">
        <v>73</v>
      </c>
      <c r="K700" t="s">
        <v>132</v>
      </c>
      <c r="L700" t="str">
        <f>VLOOKUP($K700,[1]Zipcodes_neighbourhood!$A$2:$C$27,2,FALSE)</f>
        <v>Gilbert</v>
      </c>
      <c r="M700">
        <f>VLOOKUP($K700,[1]Zipcodes_neighbourhood!$A$2:$C$27,3,FALSE)</f>
        <v>50105</v>
      </c>
      <c r="N700" t="s">
        <v>67</v>
      </c>
      <c r="O700" t="s">
        <v>48</v>
      </c>
      <c r="P700" t="s">
        <v>49</v>
      </c>
      <c r="Q700">
        <v>5</v>
      </c>
      <c r="R700">
        <v>1948</v>
      </c>
      <c r="S700">
        <v>1950</v>
      </c>
      <c r="T700" t="s">
        <v>50</v>
      </c>
      <c r="U700" t="s">
        <v>51</v>
      </c>
      <c r="V700" t="s">
        <v>106</v>
      </c>
      <c r="W700" t="s">
        <v>55</v>
      </c>
      <c r="X700" t="s">
        <v>112</v>
      </c>
      <c r="Y700" t="s">
        <v>41</v>
      </c>
      <c r="Z700" t="s">
        <v>41</v>
      </c>
      <c r="AA700">
        <v>0</v>
      </c>
      <c r="AB700" t="str">
        <f t="shared" si="40"/>
        <v>0-1000</v>
      </c>
      <c r="AC700" t="s">
        <v>54</v>
      </c>
      <c r="AD700" t="s">
        <v>60</v>
      </c>
      <c r="AE700">
        <v>2320</v>
      </c>
      <c r="AF700">
        <f t="shared" si="41"/>
        <v>1</v>
      </c>
      <c r="AG700">
        <f t="shared" si="42"/>
        <v>1</v>
      </c>
      <c r="AH700">
        <v>2</v>
      </c>
      <c r="AI700">
        <v>1</v>
      </c>
      <c r="AJ700" t="s">
        <v>55</v>
      </c>
      <c r="AK700" t="str">
        <f t="shared" si="43"/>
        <v>1TA</v>
      </c>
      <c r="AL700">
        <v>7</v>
      </c>
      <c r="AM700">
        <v>1</v>
      </c>
      <c r="AN700" t="s">
        <v>55</v>
      </c>
      <c r="AO700" t="s">
        <v>61</v>
      </c>
      <c r="AP700" t="s">
        <v>58</v>
      </c>
      <c r="AQ700">
        <v>2</v>
      </c>
      <c r="AR700">
        <v>672</v>
      </c>
      <c r="AS700" t="s">
        <v>55</v>
      </c>
      <c r="AT700" t="s">
        <v>130</v>
      </c>
      <c r="AU700">
        <v>120</v>
      </c>
      <c r="AV700">
        <v>144</v>
      </c>
      <c r="AW700">
        <v>0</v>
      </c>
      <c r="AX700">
        <v>0</v>
      </c>
      <c r="AY700">
        <v>0</v>
      </c>
      <c r="AZ700" t="s">
        <v>41</v>
      </c>
      <c r="BA700">
        <v>5</v>
      </c>
      <c r="BB700">
        <v>2006</v>
      </c>
      <c r="BC700" t="s">
        <v>63</v>
      </c>
      <c r="BD700" t="s">
        <v>64</v>
      </c>
      <c r="BE700">
        <v>169000</v>
      </c>
    </row>
    <row r="701" spans="1:57" x14ac:dyDescent="0.3">
      <c r="A701">
        <v>508</v>
      </c>
      <c r="B701">
        <v>20</v>
      </c>
      <c r="C701" t="s">
        <v>224</v>
      </c>
      <c r="D701">
        <v>75</v>
      </c>
      <c r="E701">
        <v>7862</v>
      </c>
      <c r="F701" t="s">
        <v>40</v>
      </c>
      <c r="G701" t="s">
        <v>71</v>
      </c>
      <c r="H701" t="s">
        <v>43</v>
      </c>
      <c r="I701" t="s">
        <v>44</v>
      </c>
      <c r="J701" t="s">
        <v>45</v>
      </c>
      <c r="K701" t="s">
        <v>87</v>
      </c>
      <c r="L701" t="str">
        <f>VLOOKUP($K701,[1]Zipcodes_neighbourhood!$A$2:$C$27,2,FALSE)</f>
        <v>Somerset</v>
      </c>
      <c r="M701">
        <f>VLOOKUP($K701,[1]Zipcodes_neighbourhood!$A$2:$C$27,3,FALSE)</f>
        <v>50010</v>
      </c>
      <c r="N701" t="s">
        <v>47</v>
      </c>
      <c r="O701" t="s">
        <v>48</v>
      </c>
      <c r="P701" t="s">
        <v>68</v>
      </c>
      <c r="Q701">
        <v>6</v>
      </c>
      <c r="R701">
        <v>2009</v>
      </c>
      <c r="S701">
        <v>2009</v>
      </c>
      <c r="T701" t="s">
        <v>50</v>
      </c>
      <c r="U701" t="s">
        <v>51</v>
      </c>
      <c r="V701" t="s">
        <v>52</v>
      </c>
      <c r="W701" t="s">
        <v>54</v>
      </c>
      <c r="X701" t="s">
        <v>56</v>
      </c>
      <c r="Y701" t="s">
        <v>54</v>
      </c>
      <c r="Z701" t="s">
        <v>57</v>
      </c>
      <c r="AA701">
        <v>1218</v>
      </c>
      <c r="AB701" t="str">
        <f t="shared" si="40"/>
        <v>1001-2000</v>
      </c>
      <c r="AC701" t="s">
        <v>59</v>
      </c>
      <c r="AD701" t="s">
        <v>60</v>
      </c>
      <c r="AE701">
        <v>1218</v>
      </c>
      <c r="AF701">
        <f t="shared" si="41"/>
        <v>0</v>
      </c>
      <c r="AG701">
        <f t="shared" si="42"/>
        <v>2</v>
      </c>
      <c r="AH701">
        <v>2</v>
      </c>
      <c r="AI701">
        <v>1</v>
      </c>
      <c r="AJ701" t="s">
        <v>54</v>
      </c>
      <c r="AK701" t="str">
        <f t="shared" si="43"/>
        <v>1Gd</v>
      </c>
      <c r="AL701">
        <v>4</v>
      </c>
      <c r="AM701">
        <v>0</v>
      </c>
      <c r="AN701" t="s">
        <v>41</v>
      </c>
      <c r="AO701" t="s">
        <v>61</v>
      </c>
      <c r="AP701" t="s">
        <v>102</v>
      </c>
      <c r="AQ701">
        <v>2</v>
      </c>
      <c r="AR701">
        <v>676</v>
      </c>
      <c r="AS701" t="s">
        <v>55</v>
      </c>
      <c r="AT701" t="s">
        <v>60</v>
      </c>
      <c r="AU701">
        <v>0</v>
      </c>
      <c r="AV701">
        <v>102</v>
      </c>
      <c r="AW701">
        <v>0</v>
      </c>
      <c r="AX701">
        <v>0</v>
      </c>
      <c r="AY701">
        <v>0</v>
      </c>
      <c r="AZ701" t="s">
        <v>41</v>
      </c>
      <c r="BA701">
        <v>9</v>
      </c>
      <c r="BB701">
        <v>2009</v>
      </c>
      <c r="BC701" t="s">
        <v>103</v>
      </c>
      <c r="BD701" t="s">
        <v>104</v>
      </c>
      <c r="BE701">
        <v>208300</v>
      </c>
    </row>
    <row r="702" spans="1:57" x14ac:dyDescent="0.3">
      <c r="A702">
        <v>1135</v>
      </c>
      <c r="B702">
        <v>60</v>
      </c>
      <c r="C702" t="s">
        <v>221</v>
      </c>
      <c r="D702">
        <v>57</v>
      </c>
      <c r="E702">
        <v>8773</v>
      </c>
      <c r="F702" t="s">
        <v>40</v>
      </c>
      <c r="G702" t="s">
        <v>71</v>
      </c>
      <c r="H702" t="s">
        <v>137</v>
      </c>
      <c r="I702" t="s">
        <v>44</v>
      </c>
      <c r="J702" t="s">
        <v>45</v>
      </c>
      <c r="K702" t="s">
        <v>132</v>
      </c>
      <c r="L702" t="str">
        <f>VLOOKUP($K702,[1]Zipcodes_neighbourhood!$A$2:$C$27,2,FALSE)</f>
        <v>Gilbert</v>
      </c>
      <c r="M702">
        <f>VLOOKUP($K702,[1]Zipcodes_neighbourhood!$A$2:$C$27,3,FALSE)</f>
        <v>50105</v>
      </c>
      <c r="N702" t="s">
        <v>47</v>
      </c>
      <c r="O702" t="s">
        <v>48</v>
      </c>
      <c r="P702" t="s">
        <v>49</v>
      </c>
      <c r="Q702">
        <v>6</v>
      </c>
      <c r="R702">
        <v>1997</v>
      </c>
      <c r="S702">
        <v>1997</v>
      </c>
      <c r="T702" t="s">
        <v>50</v>
      </c>
      <c r="U702" t="s">
        <v>51</v>
      </c>
      <c r="V702" t="s">
        <v>52</v>
      </c>
      <c r="W702" t="s">
        <v>55</v>
      </c>
      <c r="X702" t="s">
        <v>56</v>
      </c>
      <c r="Y702" t="s">
        <v>54</v>
      </c>
      <c r="Z702" t="s">
        <v>81</v>
      </c>
      <c r="AA702">
        <v>916</v>
      </c>
      <c r="AB702" t="str">
        <f t="shared" si="40"/>
        <v>0-1000</v>
      </c>
      <c r="AC702" t="s">
        <v>54</v>
      </c>
      <c r="AD702" t="s">
        <v>60</v>
      </c>
      <c r="AE702">
        <v>1600</v>
      </c>
      <c r="AF702">
        <f t="shared" si="41"/>
        <v>1</v>
      </c>
      <c r="AG702">
        <f t="shared" si="42"/>
        <v>2</v>
      </c>
      <c r="AH702">
        <v>3</v>
      </c>
      <c r="AI702">
        <v>1</v>
      </c>
      <c r="AJ702" t="s">
        <v>55</v>
      </c>
      <c r="AK702" t="str">
        <f t="shared" si="43"/>
        <v>1TA</v>
      </c>
      <c r="AL702">
        <v>7</v>
      </c>
      <c r="AM702">
        <v>1</v>
      </c>
      <c r="AN702" t="s">
        <v>55</v>
      </c>
      <c r="AO702" t="s">
        <v>61</v>
      </c>
      <c r="AP702" t="s">
        <v>102</v>
      </c>
      <c r="AQ702">
        <v>2</v>
      </c>
      <c r="AR702">
        <v>460</v>
      </c>
      <c r="AS702" t="s">
        <v>55</v>
      </c>
      <c r="AT702" t="s">
        <v>60</v>
      </c>
      <c r="AU702">
        <v>100</v>
      </c>
      <c r="AV702">
        <v>38</v>
      </c>
      <c r="AW702">
        <v>0</v>
      </c>
      <c r="AX702">
        <v>0</v>
      </c>
      <c r="AY702">
        <v>0</v>
      </c>
      <c r="AZ702" t="s">
        <v>41</v>
      </c>
      <c r="BA702">
        <v>8</v>
      </c>
      <c r="BB702">
        <v>2007</v>
      </c>
      <c r="BC702" t="s">
        <v>63</v>
      </c>
      <c r="BD702" t="s">
        <v>64</v>
      </c>
      <c r="BE702">
        <v>169000</v>
      </c>
    </row>
    <row r="703" spans="1:57" x14ac:dyDescent="0.3">
      <c r="A703">
        <v>1285</v>
      </c>
      <c r="B703">
        <v>50</v>
      </c>
      <c r="C703" t="s">
        <v>221</v>
      </c>
      <c r="D703">
        <v>50</v>
      </c>
      <c r="E703">
        <v>9638</v>
      </c>
      <c r="F703" t="s">
        <v>40</v>
      </c>
      <c r="G703" t="s">
        <v>42</v>
      </c>
      <c r="H703" t="s">
        <v>43</v>
      </c>
      <c r="I703" t="s">
        <v>44</v>
      </c>
      <c r="J703" t="s">
        <v>45</v>
      </c>
      <c r="K703" t="s">
        <v>164</v>
      </c>
      <c r="L703" t="str">
        <f>VLOOKUP($K703,[1]Zipcodes_neighbourhood!$A$2:$C$27,2,FALSE)</f>
        <v>South&amp;West of Iowa State University</v>
      </c>
      <c r="M703">
        <f>VLOOKUP($K703,[1]Zipcodes_neighbourhood!$A$2:$C$27,3,FALSE)</f>
        <v>50011</v>
      </c>
      <c r="N703" t="s">
        <v>67</v>
      </c>
      <c r="O703" t="s">
        <v>48</v>
      </c>
      <c r="P703" t="s">
        <v>83</v>
      </c>
      <c r="Q703">
        <v>6</v>
      </c>
      <c r="R703">
        <v>1919</v>
      </c>
      <c r="S703">
        <v>1990</v>
      </c>
      <c r="T703" t="s">
        <v>50</v>
      </c>
      <c r="U703" t="s">
        <v>51</v>
      </c>
      <c r="V703" t="s">
        <v>76</v>
      </c>
      <c r="W703" t="s">
        <v>55</v>
      </c>
      <c r="X703" t="s">
        <v>56</v>
      </c>
      <c r="Y703" t="s">
        <v>55</v>
      </c>
      <c r="Z703" t="s">
        <v>57</v>
      </c>
      <c r="AA703">
        <v>804</v>
      </c>
      <c r="AB703" t="str">
        <f t="shared" si="40"/>
        <v>0-1000</v>
      </c>
      <c r="AC703" t="s">
        <v>59</v>
      </c>
      <c r="AD703" t="s">
        <v>60</v>
      </c>
      <c r="AE703">
        <v>2447</v>
      </c>
      <c r="AF703">
        <f t="shared" si="41"/>
        <v>0</v>
      </c>
      <c r="AG703">
        <f t="shared" si="42"/>
        <v>1.3</v>
      </c>
      <c r="AH703">
        <v>4</v>
      </c>
      <c r="AI703">
        <v>1</v>
      </c>
      <c r="AJ703" t="s">
        <v>54</v>
      </c>
      <c r="AK703" t="str">
        <f t="shared" si="43"/>
        <v>1Gd</v>
      </c>
      <c r="AL703">
        <v>10</v>
      </c>
      <c r="AM703">
        <v>1</v>
      </c>
      <c r="AN703" t="s">
        <v>54</v>
      </c>
      <c r="AO703" t="s">
        <v>78</v>
      </c>
      <c r="AP703" t="s">
        <v>58</v>
      </c>
      <c r="AQ703">
        <v>1</v>
      </c>
      <c r="AR703">
        <v>336</v>
      </c>
      <c r="AS703" t="s">
        <v>55</v>
      </c>
      <c r="AT703" t="s">
        <v>60</v>
      </c>
      <c r="AU703">
        <v>272</v>
      </c>
      <c r="AV703">
        <v>0</v>
      </c>
      <c r="AW703">
        <v>42</v>
      </c>
      <c r="AX703">
        <v>116</v>
      </c>
      <c r="AY703">
        <v>0</v>
      </c>
      <c r="AZ703" t="s">
        <v>41</v>
      </c>
      <c r="BA703">
        <v>3</v>
      </c>
      <c r="BB703">
        <v>2010</v>
      </c>
      <c r="BC703" t="s">
        <v>63</v>
      </c>
      <c r="BD703" t="s">
        <v>64</v>
      </c>
      <c r="BE703">
        <v>169000</v>
      </c>
    </row>
    <row r="704" spans="1:57" x14ac:dyDescent="0.3">
      <c r="A704">
        <v>398</v>
      </c>
      <c r="B704">
        <v>60</v>
      </c>
      <c r="C704" t="s">
        <v>221</v>
      </c>
      <c r="D704">
        <v>69</v>
      </c>
      <c r="E704">
        <v>7590</v>
      </c>
      <c r="F704" t="s">
        <v>40</v>
      </c>
      <c r="G704" t="s">
        <v>42</v>
      </c>
      <c r="H704" t="s">
        <v>43</v>
      </c>
      <c r="I704" t="s">
        <v>44</v>
      </c>
      <c r="J704" t="s">
        <v>45</v>
      </c>
      <c r="K704" t="s">
        <v>107</v>
      </c>
      <c r="L704" t="str">
        <f>VLOOKUP($K704,[1]Zipcodes_neighbourhood!$A$2:$C$27,2,FALSE)</f>
        <v>NorthAmes</v>
      </c>
      <c r="M704">
        <f>VLOOKUP($K704,[1]Zipcodes_neighbourhood!$A$2:$C$27,3,FALSE)</f>
        <v>50010</v>
      </c>
      <c r="N704" t="s">
        <v>90</v>
      </c>
      <c r="O704" t="s">
        <v>48</v>
      </c>
      <c r="P704" t="s">
        <v>49</v>
      </c>
      <c r="Q704">
        <v>5</v>
      </c>
      <c r="R704">
        <v>1962</v>
      </c>
      <c r="S704">
        <v>1962</v>
      </c>
      <c r="T704" t="s">
        <v>50</v>
      </c>
      <c r="U704" t="s">
        <v>51</v>
      </c>
      <c r="V704" t="s">
        <v>52</v>
      </c>
      <c r="W704" t="s">
        <v>55</v>
      </c>
      <c r="X704" t="s">
        <v>70</v>
      </c>
      <c r="Y704" t="s">
        <v>55</v>
      </c>
      <c r="Z704" t="s">
        <v>57</v>
      </c>
      <c r="AA704">
        <v>864</v>
      </c>
      <c r="AB704" t="str">
        <f t="shared" si="40"/>
        <v>0-1000</v>
      </c>
      <c r="AC704" t="s">
        <v>55</v>
      </c>
      <c r="AD704" t="s">
        <v>60</v>
      </c>
      <c r="AE704">
        <v>1812</v>
      </c>
      <c r="AF704">
        <f t="shared" si="41"/>
        <v>0</v>
      </c>
      <c r="AG704">
        <f t="shared" si="42"/>
        <v>2.2999999999999998</v>
      </c>
      <c r="AH704">
        <v>4</v>
      </c>
      <c r="AI704">
        <v>1</v>
      </c>
      <c r="AJ704" t="s">
        <v>55</v>
      </c>
      <c r="AK704" t="str">
        <f t="shared" si="43"/>
        <v>1TA</v>
      </c>
      <c r="AL704">
        <v>8</v>
      </c>
      <c r="AM704">
        <v>1</v>
      </c>
      <c r="AN704" t="s">
        <v>55</v>
      </c>
      <c r="AO704" t="s">
        <v>61</v>
      </c>
      <c r="AP704" t="s">
        <v>62</v>
      </c>
      <c r="AQ704">
        <v>1</v>
      </c>
      <c r="AR704">
        <v>264</v>
      </c>
      <c r="AS704" t="s">
        <v>55</v>
      </c>
      <c r="AT704" t="s">
        <v>60</v>
      </c>
      <c r="AU704">
        <v>0</v>
      </c>
      <c r="AV704">
        <v>168</v>
      </c>
      <c r="AW704">
        <v>0</v>
      </c>
      <c r="AX704">
        <v>0</v>
      </c>
      <c r="AY704">
        <v>0</v>
      </c>
      <c r="AZ704" t="s">
        <v>41</v>
      </c>
      <c r="BA704">
        <v>7</v>
      </c>
      <c r="BB704">
        <v>2007</v>
      </c>
      <c r="BC704" t="s">
        <v>63</v>
      </c>
      <c r="BD704" t="s">
        <v>64</v>
      </c>
      <c r="BE704">
        <v>169500</v>
      </c>
    </row>
    <row r="705" spans="1:57" x14ac:dyDescent="0.3">
      <c r="A705">
        <v>704</v>
      </c>
      <c r="B705">
        <v>190</v>
      </c>
      <c r="C705" t="s">
        <v>222</v>
      </c>
      <c r="D705">
        <v>76</v>
      </c>
      <c r="E705">
        <v>7630</v>
      </c>
      <c r="F705" t="s">
        <v>40</v>
      </c>
      <c r="G705" t="s">
        <v>42</v>
      </c>
      <c r="H705" t="s">
        <v>43</v>
      </c>
      <c r="I705" t="s">
        <v>44</v>
      </c>
      <c r="J705" t="s">
        <v>45</v>
      </c>
      <c r="K705" t="s">
        <v>92</v>
      </c>
      <c r="L705" t="str">
        <f>VLOOKUP($K705,[1]Zipcodes_neighbourhood!$A$2:$C$27,2,FALSE)</f>
        <v>Old Town</v>
      </c>
      <c r="M705">
        <f>VLOOKUP($K705,[1]Zipcodes_neighbourhood!$A$2:$C$27,3,FALSE)</f>
        <v>51351</v>
      </c>
      <c r="N705" t="s">
        <v>67</v>
      </c>
      <c r="O705" t="s">
        <v>96</v>
      </c>
      <c r="P705" t="s">
        <v>49</v>
      </c>
      <c r="Q705">
        <v>5</v>
      </c>
      <c r="R705">
        <v>1900</v>
      </c>
      <c r="S705">
        <v>1996</v>
      </c>
      <c r="T705" t="s">
        <v>50</v>
      </c>
      <c r="U705" t="s">
        <v>51</v>
      </c>
      <c r="V705" t="s">
        <v>75</v>
      </c>
      <c r="W705" t="s">
        <v>55</v>
      </c>
      <c r="X705" t="s">
        <v>77</v>
      </c>
      <c r="Y705" t="s">
        <v>54</v>
      </c>
      <c r="Z705" t="s">
        <v>57</v>
      </c>
      <c r="AA705">
        <v>360</v>
      </c>
      <c r="AB705" t="str">
        <f t="shared" si="40"/>
        <v>0-1000</v>
      </c>
      <c r="AC705" t="s">
        <v>54</v>
      </c>
      <c r="AD705" t="s">
        <v>60</v>
      </c>
      <c r="AE705">
        <v>1812</v>
      </c>
      <c r="AF705">
        <f t="shared" si="41"/>
        <v>0</v>
      </c>
      <c r="AG705">
        <f t="shared" si="42"/>
        <v>2</v>
      </c>
      <c r="AH705">
        <v>4</v>
      </c>
      <c r="AI705">
        <v>2</v>
      </c>
      <c r="AJ705" t="s">
        <v>54</v>
      </c>
      <c r="AK705" t="str">
        <f t="shared" si="43"/>
        <v>2Gd</v>
      </c>
      <c r="AL705">
        <v>8</v>
      </c>
      <c r="AM705">
        <v>1</v>
      </c>
      <c r="AN705" t="s">
        <v>148</v>
      </c>
      <c r="AO705" t="s">
        <v>78</v>
      </c>
      <c r="AP705" t="s">
        <v>58</v>
      </c>
      <c r="AQ705">
        <v>2</v>
      </c>
      <c r="AR705">
        <v>672</v>
      </c>
      <c r="AS705" t="s">
        <v>55</v>
      </c>
      <c r="AT705" t="s">
        <v>120</v>
      </c>
      <c r="AU705">
        <v>344</v>
      </c>
      <c r="AV705">
        <v>0</v>
      </c>
      <c r="AW705">
        <v>40</v>
      </c>
      <c r="AX705">
        <v>0</v>
      </c>
      <c r="AY705">
        <v>0</v>
      </c>
      <c r="AZ705" t="s">
        <v>85</v>
      </c>
      <c r="BA705">
        <v>5</v>
      </c>
      <c r="BB705">
        <v>2010</v>
      </c>
      <c r="BC705" t="s">
        <v>63</v>
      </c>
      <c r="BD705" t="s">
        <v>64</v>
      </c>
      <c r="BE705">
        <v>140000</v>
      </c>
    </row>
    <row r="706" spans="1:57" x14ac:dyDescent="0.3">
      <c r="A706">
        <v>1248</v>
      </c>
      <c r="B706">
        <v>80</v>
      </c>
      <c r="C706" t="s">
        <v>221</v>
      </c>
      <c r="D706" t="s">
        <v>41</v>
      </c>
      <c r="E706">
        <v>12328</v>
      </c>
      <c r="F706" t="s">
        <v>40</v>
      </c>
      <c r="G706" t="s">
        <v>71</v>
      </c>
      <c r="H706" t="s">
        <v>43</v>
      </c>
      <c r="I706" t="s">
        <v>44</v>
      </c>
      <c r="J706" t="s">
        <v>45</v>
      </c>
      <c r="K706" t="s">
        <v>82</v>
      </c>
      <c r="L706" t="str">
        <f>VLOOKUP($K706,[1]Zipcodes_neighbourhood!$A$2:$C$27,2,FALSE)</f>
        <v>Mitchell</v>
      </c>
      <c r="M706">
        <f>VLOOKUP($K706,[1]Zipcodes_neighbourhood!$A$2:$C$27,3,FALSE)</f>
        <v>50461</v>
      </c>
      <c r="N706" t="s">
        <v>47</v>
      </c>
      <c r="O706" t="s">
        <v>48</v>
      </c>
      <c r="P706" t="s">
        <v>135</v>
      </c>
      <c r="Q706">
        <v>6</v>
      </c>
      <c r="R706">
        <v>1976</v>
      </c>
      <c r="S706">
        <v>1976</v>
      </c>
      <c r="T706" t="s">
        <v>50</v>
      </c>
      <c r="U706" t="s">
        <v>51</v>
      </c>
      <c r="V706" t="s">
        <v>91</v>
      </c>
      <c r="W706" t="s">
        <v>55</v>
      </c>
      <c r="X706" t="s">
        <v>70</v>
      </c>
      <c r="Y706" t="s">
        <v>55</v>
      </c>
      <c r="Z706" t="s">
        <v>81</v>
      </c>
      <c r="AA706">
        <v>1012</v>
      </c>
      <c r="AB706" t="str">
        <f t="shared" ref="AB706:AB769" si="44">IF(AA706&lt;1001,"0-1000",IF(AA706&lt;2001,"1001-2000",IF(AA706&lt;3001,"3001-4000",IF(AA706&lt;4001,"4001-5000",IF(AA706&lt;5001,"4001-5000",IF(AA706&gt;5000,"&gt;5000"))))))</f>
        <v>1001-2000</v>
      </c>
      <c r="AC706" t="s">
        <v>55</v>
      </c>
      <c r="AD706" t="s">
        <v>60</v>
      </c>
      <c r="AE706">
        <v>1034</v>
      </c>
      <c r="AF706">
        <f t="shared" ref="AF706:AF769" si="45">bfb+bhb</f>
        <v>1</v>
      </c>
      <c r="AG706">
        <f t="shared" ref="AG706:AG769" si="46">fb+hb</f>
        <v>2</v>
      </c>
      <c r="AH706">
        <v>3</v>
      </c>
      <c r="AI706">
        <v>1</v>
      </c>
      <c r="AJ706" t="s">
        <v>55</v>
      </c>
      <c r="AK706" t="str">
        <f t="shared" ref="AK706:AK769" si="47">CONCATENATE(KitchenAbvGr,KitchenQuality)</f>
        <v>1TA</v>
      </c>
      <c r="AL706">
        <v>6</v>
      </c>
      <c r="AM706">
        <v>0</v>
      </c>
      <c r="AN706" t="s">
        <v>41</v>
      </c>
      <c r="AO706" t="s">
        <v>61</v>
      </c>
      <c r="AP706" t="s">
        <v>58</v>
      </c>
      <c r="AQ706">
        <v>3</v>
      </c>
      <c r="AR706">
        <v>888</v>
      </c>
      <c r="AS706" t="s">
        <v>55</v>
      </c>
      <c r="AT706" t="s">
        <v>60</v>
      </c>
      <c r="AU706">
        <v>0</v>
      </c>
      <c r="AV706">
        <v>0</v>
      </c>
      <c r="AW706">
        <v>0</v>
      </c>
      <c r="AX706">
        <v>0</v>
      </c>
      <c r="AY706">
        <v>0</v>
      </c>
      <c r="AZ706" t="s">
        <v>41</v>
      </c>
      <c r="BA706">
        <v>5</v>
      </c>
      <c r="BB706">
        <v>2010</v>
      </c>
      <c r="BC706" t="s">
        <v>63</v>
      </c>
      <c r="BD706" t="s">
        <v>64</v>
      </c>
      <c r="BE706">
        <v>169900</v>
      </c>
    </row>
    <row r="707" spans="1:57" x14ac:dyDescent="0.3">
      <c r="A707">
        <v>706</v>
      </c>
      <c r="B707">
        <v>190</v>
      </c>
      <c r="C707" t="s">
        <v>222</v>
      </c>
      <c r="D707">
        <v>70</v>
      </c>
      <c r="E707">
        <v>5600</v>
      </c>
      <c r="F707" t="s">
        <v>40</v>
      </c>
      <c r="G707" t="s">
        <v>42</v>
      </c>
      <c r="H707" t="s">
        <v>43</v>
      </c>
      <c r="I707" t="s">
        <v>44</v>
      </c>
      <c r="J707" t="s">
        <v>45</v>
      </c>
      <c r="K707" t="s">
        <v>119</v>
      </c>
      <c r="L707" t="str">
        <f>VLOOKUP($K707,[1]Zipcodes_neighbourhood!$A$2:$C$27,2,FALSE)</f>
        <v>Iowa DOT and rail road</v>
      </c>
      <c r="M707">
        <f>VLOOKUP($K707,[1]Zipcodes_neighbourhood!$A$2:$C$27,3,FALSE)</f>
        <v>50313</v>
      </c>
      <c r="N707" t="s">
        <v>47</v>
      </c>
      <c r="O707" t="s">
        <v>96</v>
      </c>
      <c r="P707" t="s">
        <v>49</v>
      </c>
      <c r="Q707">
        <v>4</v>
      </c>
      <c r="R707">
        <v>1930</v>
      </c>
      <c r="S707">
        <v>1950</v>
      </c>
      <c r="T707" t="s">
        <v>99</v>
      </c>
      <c r="U707" t="s">
        <v>51</v>
      </c>
      <c r="V707" t="s">
        <v>76</v>
      </c>
      <c r="W707" t="s">
        <v>94</v>
      </c>
      <c r="X707" t="s">
        <v>112</v>
      </c>
      <c r="Y707" t="s">
        <v>41</v>
      </c>
      <c r="Z707" t="s">
        <v>41</v>
      </c>
      <c r="AA707">
        <v>0</v>
      </c>
      <c r="AB707" t="str">
        <f t="shared" si="44"/>
        <v>0-1000</v>
      </c>
      <c r="AC707" t="s">
        <v>94</v>
      </c>
      <c r="AD707" t="s">
        <v>120</v>
      </c>
      <c r="AE707">
        <v>1092</v>
      </c>
      <c r="AF707">
        <f t="shared" si="45"/>
        <v>0</v>
      </c>
      <c r="AG707">
        <f t="shared" si="46"/>
        <v>2</v>
      </c>
      <c r="AH707">
        <v>3</v>
      </c>
      <c r="AI707">
        <v>2</v>
      </c>
      <c r="AJ707" t="s">
        <v>94</v>
      </c>
      <c r="AK707" t="str">
        <f t="shared" si="47"/>
        <v>2Fa</v>
      </c>
      <c r="AL707">
        <v>7</v>
      </c>
      <c r="AM707">
        <v>0</v>
      </c>
      <c r="AN707" t="s">
        <v>41</v>
      </c>
      <c r="AO707" t="s">
        <v>41</v>
      </c>
      <c r="AP707" t="s">
        <v>41</v>
      </c>
      <c r="AQ707">
        <v>0</v>
      </c>
      <c r="AR707">
        <v>0</v>
      </c>
      <c r="AS707" t="s">
        <v>41</v>
      </c>
      <c r="AT707" t="s">
        <v>120</v>
      </c>
      <c r="AU707">
        <v>0</v>
      </c>
      <c r="AV707">
        <v>0</v>
      </c>
      <c r="AW707">
        <v>0</v>
      </c>
      <c r="AX707">
        <v>0</v>
      </c>
      <c r="AY707">
        <v>0</v>
      </c>
      <c r="AZ707" t="s">
        <v>41</v>
      </c>
      <c r="BA707">
        <v>7</v>
      </c>
      <c r="BB707">
        <v>2010</v>
      </c>
      <c r="BC707" t="s">
        <v>63</v>
      </c>
      <c r="BD707" t="s">
        <v>64</v>
      </c>
      <c r="BE707">
        <v>55000</v>
      </c>
    </row>
    <row r="708" spans="1:57" x14ac:dyDescent="0.3">
      <c r="A708">
        <v>923</v>
      </c>
      <c r="B708">
        <v>20</v>
      </c>
      <c r="C708" t="s">
        <v>221</v>
      </c>
      <c r="D708">
        <v>65</v>
      </c>
      <c r="E708">
        <v>10237</v>
      </c>
      <c r="F708" t="s">
        <v>40</v>
      </c>
      <c r="G708" t="s">
        <v>42</v>
      </c>
      <c r="H708" t="s">
        <v>43</v>
      </c>
      <c r="I708" t="s">
        <v>44</v>
      </c>
      <c r="J708" t="s">
        <v>45</v>
      </c>
      <c r="K708" t="s">
        <v>132</v>
      </c>
      <c r="L708" t="str">
        <f>VLOOKUP($K708,[1]Zipcodes_neighbourhood!$A$2:$C$27,2,FALSE)</f>
        <v>Gilbert</v>
      </c>
      <c r="M708">
        <f>VLOOKUP($K708,[1]Zipcodes_neighbourhood!$A$2:$C$27,3,FALSE)</f>
        <v>50105</v>
      </c>
      <c r="N708" t="s">
        <v>140</v>
      </c>
      <c r="O708" t="s">
        <v>48</v>
      </c>
      <c r="P708" t="s">
        <v>68</v>
      </c>
      <c r="Q708">
        <v>6</v>
      </c>
      <c r="R708">
        <v>2005</v>
      </c>
      <c r="S708">
        <v>2006</v>
      </c>
      <c r="T708" t="s">
        <v>50</v>
      </c>
      <c r="U708" t="s">
        <v>51</v>
      </c>
      <c r="V708" t="s">
        <v>52</v>
      </c>
      <c r="W708" t="s">
        <v>54</v>
      </c>
      <c r="X708" t="s">
        <v>56</v>
      </c>
      <c r="Y708" t="s">
        <v>54</v>
      </c>
      <c r="Z708" t="s">
        <v>57</v>
      </c>
      <c r="AA708">
        <v>1316</v>
      </c>
      <c r="AB708" t="str">
        <f t="shared" si="44"/>
        <v>1001-2000</v>
      </c>
      <c r="AC708" t="s">
        <v>59</v>
      </c>
      <c r="AD708" t="s">
        <v>60</v>
      </c>
      <c r="AE708">
        <v>1316</v>
      </c>
      <c r="AF708">
        <f t="shared" si="45"/>
        <v>1</v>
      </c>
      <c r="AG708">
        <f t="shared" si="46"/>
        <v>2</v>
      </c>
      <c r="AH708">
        <v>3</v>
      </c>
      <c r="AI708">
        <v>1</v>
      </c>
      <c r="AJ708" t="s">
        <v>54</v>
      </c>
      <c r="AK708" t="str">
        <f t="shared" si="47"/>
        <v>1Gd</v>
      </c>
      <c r="AL708">
        <v>6</v>
      </c>
      <c r="AM708">
        <v>1</v>
      </c>
      <c r="AN708" t="s">
        <v>54</v>
      </c>
      <c r="AO708" t="s">
        <v>61</v>
      </c>
      <c r="AP708" t="s">
        <v>102</v>
      </c>
      <c r="AQ708">
        <v>2</v>
      </c>
      <c r="AR708">
        <v>397</v>
      </c>
      <c r="AS708" t="s">
        <v>55</v>
      </c>
      <c r="AT708" t="s">
        <v>60</v>
      </c>
      <c r="AU708">
        <v>100</v>
      </c>
      <c r="AV708">
        <v>0</v>
      </c>
      <c r="AW708">
        <v>0</v>
      </c>
      <c r="AX708">
        <v>0</v>
      </c>
      <c r="AY708">
        <v>23</v>
      </c>
      <c r="AZ708" t="s">
        <v>41</v>
      </c>
      <c r="BA708">
        <v>10</v>
      </c>
      <c r="BB708">
        <v>2006</v>
      </c>
      <c r="BC708" t="s">
        <v>103</v>
      </c>
      <c r="BD708" t="s">
        <v>104</v>
      </c>
      <c r="BE708">
        <v>169990</v>
      </c>
    </row>
    <row r="709" spans="1:57" x14ac:dyDescent="0.3">
      <c r="A709">
        <v>42</v>
      </c>
      <c r="B709">
        <v>20</v>
      </c>
      <c r="C709" t="s">
        <v>221</v>
      </c>
      <c r="D709">
        <v>115</v>
      </c>
      <c r="E709">
        <v>16905</v>
      </c>
      <c r="F709" t="s">
        <v>40</v>
      </c>
      <c r="G709" t="s">
        <v>42</v>
      </c>
      <c r="H709" t="s">
        <v>43</v>
      </c>
      <c r="I709" t="s">
        <v>44</v>
      </c>
      <c r="J709" t="s">
        <v>45</v>
      </c>
      <c r="K709" t="s">
        <v>129</v>
      </c>
      <c r="L709" t="str">
        <f>VLOOKUP($K709,[1]Zipcodes_neighbourhood!$A$2:$C$27,2,FALSE)</f>
        <v>Timberland</v>
      </c>
      <c r="M709">
        <f>VLOOKUP($K709,[1]Zipcodes_neighbourhood!$A$2:$C$27,3,FALSE)</f>
        <v>50014</v>
      </c>
      <c r="N709" t="s">
        <v>47</v>
      </c>
      <c r="O709" t="s">
        <v>48</v>
      </c>
      <c r="P709" t="s">
        <v>68</v>
      </c>
      <c r="Q709">
        <v>5</v>
      </c>
      <c r="R709">
        <v>1959</v>
      </c>
      <c r="S709">
        <v>1959</v>
      </c>
      <c r="T709" t="s">
        <v>50</v>
      </c>
      <c r="U709" t="s">
        <v>51</v>
      </c>
      <c r="V709" t="s">
        <v>52</v>
      </c>
      <c r="W709" t="s">
        <v>55</v>
      </c>
      <c r="X709" t="s">
        <v>70</v>
      </c>
      <c r="Y709" t="s">
        <v>55</v>
      </c>
      <c r="Z709" t="s">
        <v>54</v>
      </c>
      <c r="AA709">
        <v>1350</v>
      </c>
      <c r="AB709" t="str">
        <f t="shared" si="44"/>
        <v>1001-2000</v>
      </c>
      <c r="AC709" t="s">
        <v>54</v>
      </c>
      <c r="AD709" t="s">
        <v>60</v>
      </c>
      <c r="AE709">
        <v>1328</v>
      </c>
      <c r="AF709">
        <f t="shared" si="45"/>
        <v>1</v>
      </c>
      <c r="AG709">
        <f t="shared" si="46"/>
        <v>2</v>
      </c>
      <c r="AH709">
        <v>2</v>
      </c>
      <c r="AI709">
        <v>1</v>
      </c>
      <c r="AJ709" t="s">
        <v>55</v>
      </c>
      <c r="AK709" t="str">
        <f t="shared" si="47"/>
        <v>1TA</v>
      </c>
      <c r="AL709">
        <v>5</v>
      </c>
      <c r="AM709">
        <v>2</v>
      </c>
      <c r="AN709" t="s">
        <v>54</v>
      </c>
      <c r="AO709" t="s">
        <v>61</v>
      </c>
      <c r="AP709" t="s">
        <v>62</v>
      </c>
      <c r="AQ709">
        <v>1</v>
      </c>
      <c r="AR709">
        <v>308</v>
      </c>
      <c r="AS709" t="s">
        <v>55</v>
      </c>
      <c r="AT709" t="s">
        <v>130</v>
      </c>
      <c r="AU709">
        <v>0</v>
      </c>
      <c r="AV709">
        <v>104</v>
      </c>
      <c r="AW709">
        <v>0</v>
      </c>
      <c r="AX709">
        <v>0</v>
      </c>
      <c r="AY709">
        <v>0</v>
      </c>
      <c r="AZ709" t="s">
        <v>41</v>
      </c>
      <c r="BA709">
        <v>7</v>
      </c>
      <c r="BB709">
        <v>2007</v>
      </c>
      <c r="BC709" t="s">
        <v>63</v>
      </c>
      <c r="BD709" t="s">
        <v>64</v>
      </c>
      <c r="BE709">
        <v>170000</v>
      </c>
    </row>
    <row r="710" spans="1:57" x14ac:dyDescent="0.3">
      <c r="A710">
        <v>562</v>
      </c>
      <c r="B710">
        <v>20</v>
      </c>
      <c r="C710" t="s">
        <v>221</v>
      </c>
      <c r="D710">
        <v>77</v>
      </c>
      <c r="E710">
        <v>10010</v>
      </c>
      <c r="F710" t="s">
        <v>40</v>
      </c>
      <c r="G710" t="s">
        <v>42</v>
      </c>
      <c r="H710" t="s">
        <v>43</v>
      </c>
      <c r="I710" t="s">
        <v>44</v>
      </c>
      <c r="J710" t="s">
        <v>45</v>
      </c>
      <c r="K710" t="s">
        <v>82</v>
      </c>
      <c r="L710" t="str">
        <f>VLOOKUP($K710,[1]Zipcodes_neighbourhood!$A$2:$C$27,2,FALSE)</f>
        <v>Mitchell</v>
      </c>
      <c r="M710">
        <f>VLOOKUP($K710,[1]Zipcodes_neighbourhood!$A$2:$C$27,3,FALSE)</f>
        <v>50461</v>
      </c>
      <c r="N710" t="s">
        <v>47</v>
      </c>
      <c r="O710" t="s">
        <v>48</v>
      </c>
      <c r="P710" t="s">
        <v>68</v>
      </c>
      <c r="Q710">
        <v>5</v>
      </c>
      <c r="R710">
        <v>1974</v>
      </c>
      <c r="S710">
        <v>1975</v>
      </c>
      <c r="T710" t="s">
        <v>50</v>
      </c>
      <c r="U710" t="s">
        <v>51</v>
      </c>
      <c r="V710" t="s">
        <v>91</v>
      </c>
      <c r="W710" t="s">
        <v>55</v>
      </c>
      <c r="X710" t="s">
        <v>70</v>
      </c>
      <c r="Y710" t="s">
        <v>54</v>
      </c>
      <c r="Z710" t="s">
        <v>81</v>
      </c>
      <c r="AA710">
        <v>1389</v>
      </c>
      <c r="AB710" t="str">
        <f t="shared" si="44"/>
        <v>1001-2000</v>
      </c>
      <c r="AC710" t="s">
        <v>54</v>
      </c>
      <c r="AD710" t="s">
        <v>60</v>
      </c>
      <c r="AE710">
        <v>1389</v>
      </c>
      <c r="AF710">
        <f t="shared" si="45"/>
        <v>0</v>
      </c>
      <c r="AG710">
        <f t="shared" si="46"/>
        <v>2.2999999999999998</v>
      </c>
      <c r="AH710">
        <v>2</v>
      </c>
      <c r="AI710">
        <v>1</v>
      </c>
      <c r="AJ710" t="s">
        <v>55</v>
      </c>
      <c r="AK710" t="str">
        <f t="shared" si="47"/>
        <v>1TA</v>
      </c>
      <c r="AL710">
        <v>6</v>
      </c>
      <c r="AM710">
        <v>1</v>
      </c>
      <c r="AN710" t="s">
        <v>55</v>
      </c>
      <c r="AO710" t="s">
        <v>61</v>
      </c>
      <c r="AP710" t="s">
        <v>62</v>
      </c>
      <c r="AQ710">
        <v>2</v>
      </c>
      <c r="AR710">
        <v>418</v>
      </c>
      <c r="AS710" t="s">
        <v>55</v>
      </c>
      <c r="AT710" t="s">
        <v>60</v>
      </c>
      <c r="AU710">
        <v>240</v>
      </c>
      <c r="AV710">
        <v>38</v>
      </c>
      <c r="AW710">
        <v>0</v>
      </c>
      <c r="AX710">
        <v>0</v>
      </c>
      <c r="AY710">
        <v>0</v>
      </c>
      <c r="AZ710" t="s">
        <v>41</v>
      </c>
      <c r="BA710">
        <v>4</v>
      </c>
      <c r="BB710">
        <v>2006</v>
      </c>
      <c r="BC710" t="s">
        <v>63</v>
      </c>
      <c r="BD710" t="s">
        <v>64</v>
      </c>
      <c r="BE710">
        <v>170000</v>
      </c>
    </row>
    <row r="711" spans="1:57" x14ac:dyDescent="0.3">
      <c r="A711">
        <v>574</v>
      </c>
      <c r="B711">
        <v>80</v>
      </c>
      <c r="C711" t="s">
        <v>221</v>
      </c>
      <c r="D711">
        <v>76</v>
      </c>
      <c r="E711">
        <v>9967</v>
      </c>
      <c r="F711" t="s">
        <v>40</v>
      </c>
      <c r="G711" t="s">
        <v>71</v>
      </c>
      <c r="H711" t="s">
        <v>43</v>
      </c>
      <c r="I711" t="s">
        <v>44</v>
      </c>
      <c r="J711" t="s">
        <v>45</v>
      </c>
      <c r="K711" t="s">
        <v>132</v>
      </c>
      <c r="L711" t="str">
        <f>VLOOKUP($K711,[1]Zipcodes_neighbourhood!$A$2:$C$27,2,FALSE)</f>
        <v>Gilbert</v>
      </c>
      <c r="M711">
        <f>VLOOKUP($K711,[1]Zipcodes_neighbourhood!$A$2:$C$27,3,FALSE)</f>
        <v>50105</v>
      </c>
      <c r="N711" t="s">
        <v>47</v>
      </c>
      <c r="O711" t="s">
        <v>48</v>
      </c>
      <c r="P711" t="s">
        <v>135</v>
      </c>
      <c r="Q711">
        <v>7</v>
      </c>
      <c r="R711">
        <v>2000</v>
      </c>
      <c r="S711">
        <v>2000</v>
      </c>
      <c r="T711" t="s">
        <v>50</v>
      </c>
      <c r="U711" t="s">
        <v>51</v>
      </c>
      <c r="V711" t="s">
        <v>52</v>
      </c>
      <c r="W711" t="s">
        <v>55</v>
      </c>
      <c r="X711" t="s">
        <v>56</v>
      </c>
      <c r="Y711" t="s">
        <v>54</v>
      </c>
      <c r="Z711" t="s">
        <v>57</v>
      </c>
      <c r="AA711">
        <v>384</v>
      </c>
      <c r="AB711" t="str">
        <f t="shared" si="44"/>
        <v>0-1000</v>
      </c>
      <c r="AC711" t="s">
        <v>59</v>
      </c>
      <c r="AD711" t="s">
        <v>60</v>
      </c>
      <c r="AE711">
        <v>1430</v>
      </c>
      <c r="AF711">
        <f t="shared" si="45"/>
        <v>0</v>
      </c>
      <c r="AG711">
        <f t="shared" si="46"/>
        <v>1</v>
      </c>
      <c r="AH711">
        <v>3</v>
      </c>
      <c r="AI711">
        <v>1</v>
      </c>
      <c r="AJ711" t="s">
        <v>55</v>
      </c>
      <c r="AK711" t="str">
        <f t="shared" si="47"/>
        <v>1TA</v>
      </c>
      <c r="AL711">
        <v>8</v>
      </c>
      <c r="AM711">
        <v>1</v>
      </c>
      <c r="AN711" t="s">
        <v>55</v>
      </c>
      <c r="AO711" t="s">
        <v>101</v>
      </c>
      <c r="AP711" t="s">
        <v>62</v>
      </c>
      <c r="AQ711">
        <v>2</v>
      </c>
      <c r="AR711">
        <v>400</v>
      </c>
      <c r="AS711" t="s">
        <v>55</v>
      </c>
      <c r="AT711" t="s">
        <v>60</v>
      </c>
      <c r="AU711">
        <v>100</v>
      </c>
      <c r="AV711">
        <v>0</v>
      </c>
      <c r="AW711">
        <v>0</v>
      </c>
      <c r="AX711">
        <v>0</v>
      </c>
      <c r="AY711">
        <v>0</v>
      </c>
      <c r="AZ711" t="s">
        <v>41</v>
      </c>
      <c r="BA711">
        <v>12</v>
      </c>
      <c r="BB711">
        <v>2007</v>
      </c>
      <c r="BC711" t="s">
        <v>63</v>
      </c>
      <c r="BD711" t="s">
        <v>64</v>
      </c>
      <c r="BE711">
        <v>170000</v>
      </c>
    </row>
    <row r="712" spans="1:57" x14ac:dyDescent="0.3">
      <c r="A712">
        <v>855</v>
      </c>
      <c r="B712">
        <v>20</v>
      </c>
      <c r="C712" t="s">
        <v>221</v>
      </c>
      <c r="D712">
        <v>102</v>
      </c>
      <c r="E712">
        <v>17920</v>
      </c>
      <c r="F712" t="s">
        <v>40</v>
      </c>
      <c r="G712" t="s">
        <v>42</v>
      </c>
      <c r="H712" t="s">
        <v>43</v>
      </c>
      <c r="I712" t="s">
        <v>44</v>
      </c>
      <c r="J712" t="s">
        <v>45</v>
      </c>
      <c r="K712" t="s">
        <v>98</v>
      </c>
      <c r="L712" t="str">
        <f>VLOOKUP($K712,[1]Zipcodes_neighbourhood!$A$2:$C$27,2,FALSE)</f>
        <v>Sawyer</v>
      </c>
      <c r="M712">
        <f>VLOOKUP($K712,[1]Zipcodes_neighbourhood!$A$2:$C$27,3,FALSE)</f>
        <v>52627</v>
      </c>
      <c r="N712" t="s">
        <v>47</v>
      </c>
      <c r="O712" t="s">
        <v>48</v>
      </c>
      <c r="P712" t="s">
        <v>68</v>
      </c>
      <c r="Q712">
        <v>5</v>
      </c>
      <c r="R712">
        <v>1955</v>
      </c>
      <c r="S712">
        <v>1974</v>
      </c>
      <c r="T712" t="s">
        <v>99</v>
      </c>
      <c r="U712" t="s">
        <v>51</v>
      </c>
      <c r="V712" t="s">
        <v>106</v>
      </c>
      <c r="W712" t="s">
        <v>55</v>
      </c>
      <c r="X712" t="s">
        <v>70</v>
      </c>
      <c r="Y712" t="s">
        <v>55</v>
      </c>
      <c r="Z712" t="s">
        <v>72</v>
      </c>
      <c r="AA712">
        <v>1763</v>
      </c>
      <c r="AB712" t="str">
        <f t="shared" si="44"/>
        <v>1001-2000</v>
      </c>
      <c r="AC712" t="s">
        <v>55</v>
      </c>
      <c r="AD712" t="s">
        <v>60</v>
      </c>
      <c r="AE712">
        <v>1779</v>
      </c>
      <c r="AF712">
        <f t="shared" si="45"/>
        <v>0</v>
      </c>
      <c r="AG712">
        <f t="shared" si="46"/>
        <v>1</v>
      </c>
      <c r="AH712">
        <v>3</v>
      </c>
      <c r="AI712">
        <v>1</v>
      </c>
      <c r="AJ712" t="s">
        <v>55</v>
      </c>
      <c r="AK712" t="str">
        <f t="shared" si="47"/>
        <v>1TA</v>
      </c>
      <c r="AL712">
        <v>6</v>
      </c>
      <c r="AM712">
        <v>1</v>
      </c>
      <c r="AN712" t="s">
        <v>54</v>
      </c>
      <c r="AO712" t="s">
        <v>61</v>
      </c>
      <c r="AP712" t="s">
        <v>58</v>
      </c>
      <c r="AQ712">
        <v>2</v>
      </c>
      <c r="AR712">
        <v>454</v>
      </c>
      <c r="AS712" t="s">
        <v>55</v>
      </c>
      <c r="AT712" t="s">
        <v>60</v>
      </c>
      <c r="AU712">
        <v>0</v>
      </c>
      <c r="AV712">
        <v>418</v>
      </c>
      <c r="AW712">
        <v>0</v>
      </c>
      <c r="AX712">
        <v>312</v>
      </c>
      <c r="AY712">
        <v>0</v>
      </c>
      <c r="AZ712" t="s">
        <v>41</v>
      </c>
      <c r="BA712">
        <v>7</v>
      </c>
      <c r="BB712">
        <v>2006</v>
      </c>
      <c r="BC712" t="s">
        <v>63</v>
      </c>
      <c r="BD712" t="s">
        <v>79</v>
      </c>
      <c r="BE712">
        <v>170000</v>
      </c>
    </row>
    <row r="713" spans="1:57" x14ac:dyDescent="0.3">
      <c r="A713">
        <v>712</v>
      </c>
      <c r="B713">
        <v>50</v>
      </c>
      <c r="C713" t="s">
        <v>223</v>
      </c>
      <c r="D713">
        <v>66</v>
      </c>
      <c r="E713">
        <v>8712</v>
      </c>
      <c r="F713" t="s">
        <v>40</v>
      </c>
      <c r="G713" t="s">
        <v>42</v>
      </c>
      <c r="H713" t="s">
        <v>137</v>
      </c>
      <c r="I713" t="s">
        <v>44</v>
      </c>
      <c r="J713" t="s">
        <v>45</v>
      </c>
      <c r="K713" t="s">
        <v>119</v>
      </c>
      <c r="L713" t="str">
        <f>VLOOKUP($K713,[1]Zipcodes_neighbourhood!$A$2:$C$27,2,FALSE)</f>
        <v>Iowa DOT and rail road</v>
      </c>
      <c r="M713">
        <f>VLOOKUP($K713,[1]Zipcodes_neighbourhood!$A$2:$C$27,3,FALSE)</f>
        <v>50313</v>
      </c>
      <c r="N713" t="s">
        <v>47</v>
      </c>
      <c r="O713" t="s">
        <v>48</v>
      </c>
      <c r="P713" t="s">
        <v>83</v>
      </c>
      <c r="Q713">
        <v>4</v>
      </c>
      <c r="R713">
        <v>1900</v>
      </c>
      <c r="S713">
        <v>1950</v>
      </c>
      <c r="T713" t="s">
        <v>50</v>
      </c>
      <c r="U713" t="s">
        <v>51</v>
      </c>
      <c r="V713" t="s">
        <v>69</v>
      </c>
      <c r="W713" t="s">
        <v>55</v>
      </c>
      <c r="X713" t="s">
        <v>88</v>
      </c>
      <c r="Y713" t="s">
        <v>55</v>
      </c>
      <c r="Z713" t="s">
        <v>72</v>
      </c>
      <c r="AA713">
        <v>859</v>
      </c>
      <c r="AB713" t="str">
        <f t="shared" si="44"/>
        <v>0-1000</v>
      </c>
      <c r="AC713" t="s">
        <v>54</v>
      </c>
      <c r="AD713" t="s">
        <v>60</v>
      </c>
      <c r="AE713">
        <v>1178</v>
      </c>
      <c r="AF713">
        <f t="shared" si="45"/>
        <v>0</v>
      </c>
      <c r="AG713">
        <f t="shared" si="46"/>
        <v>1</v>
      </c>
      <c r="AH713">
        <v>2</v>
      </c>
      <c r="AI713">
        <v>1</v>
      </c>
      <c r="AJ713" t="s">
        <v>55</v>
      </c>
      <c r="AK713" t="str">
        <f t="shared" si="47"/>
        <v>1TA</v>
      </c>
      <c r="AL713">
        <v>7</v>
      </c>
      <c r="AM713">
        <v>0</v>
      </c>
      <c r="AN713" t="s">
        <v>41</v>
      </c>
      <c r="AO713" t="s">
        <v>78</v>
      </c>
      <c r="AP713" t="s">
        <v>62</v>
      </c>
      <c r="AQ713">
        <v>1</v>
      </c>
      <c r="AR713">
        <v>384</v>
      </c>
      <c r="AS713" t="s">
        <v>55</v>
      </c>
      <c r="AT713" t="s">
        <v>120</v>
      </c>
      <c r="AU713">
        <v>68</v>
      </c>
      <c r="AV713">
        <v>0</v>
      </c>
      <c r="AW713">
        <v>98</v>
      </c>
      <c r="AX713">
        <v>0</v>
      </c>
      <c r="AY713">
        <v>0</v>
      </c>
      <c r="AZ713" t="s">
        <v>41</v>
      </c>
      <c r="BA713">
        <v>1</v>
      </c>
      <c r="BB713">
        <v>2010</v>
      </c>
      <c r="BC713" t="s">
        <v>63</v>
      </c>
      <c r="BD713" t="s">
        <v>79</v>
      </c>
      <c r="BE713">
        <v>102776</v>
      </c>
    </row>
    <row r="714" spans="1:57" x14ac:dyDescent="0.3">
      <c r="A714">
        <v>1077</v>
      </c>
      <c r="B714">
        <v>50</v>
      </c>
      <c r="C714" t="s">
        <v>221</v>
      </c>
      <c r="D714">
        <v>60</v>
      </c>
      <c r="E714">
        <v>10800</v>
      </c>
      <c r="F714" t="s">
        <v>40</v>
      </c>
      <c r="G714" t="s">
        <v>42</v>
      </c>
      <c r="H714" t="s">
        <v>43</v>
      </c>
      <c r="I714" t="s">
        <v>44</v>
      </c>
      <c r="J714" t="s">
        <v>45</v>
      </c>
      <c r="K714" t="s">
        <v>92</v>
      </c>
      <c r="L714" t="str">
        <f>VLOOKUP($K714,[1]Zipcodes_neighbourhood!$A$2:$C$27,2,FALSE)</f>
        <v>Old Town</v>
      </c>
      <c r="M714">
        <f>VLOOKUP($K714,[1]Zipcodes_neighbourhood!$A$2:$C$27,3,FALSE)</f>
        <v>51351</v>
      </c>
      <c r="N714" t="s">
        <v>47</v>
      </c>
      <c r="O714" t="s">
        <v>48</v>
      </c>
      <c r="P714" t="s">
        <v>83</v>
      </c>
      <c r="Q714">
        <v>5</v>
      </c>
      <c r="R714">
        <v>1936</v>
      </c>
      <c r="S714">
        <v>1989</v>
      </c>
      <c r="T714" t="s">
        <v>50</v>
      </c>
      <c r="U714" t="s">
        <v>51</v>
      </c>
      <c r="V714" t="s">
        <v>75</v>
      </c>
      <c r="W714" t="s">
        <v>55</v>
      </c>
      <c r="X714" t="s">
        <v>70</v>
      </c>
      <c r="Y714" t="s">
        <v>94</v>
      </c>
      <c r="Z714" t="s">
        <v>57</v>
      </c>
      <c r="AA714">
        <v>796</v>
      </c>
      <c r="AB714" t="str">
        <f t="shared" si="44"/>
        <v>0-1000</v>
      </c>
      <c r="AC714" t="s">
        <v>54</v>
      </c>
      <c r="AD714" t="s">
        <v>60</v>
      </c>
      <c r="AE714">
        <v>1466</v>
      </c>
      <c r="AF714">
        <f t="shared" si="45"/>
        <v>1</v>
      </c>
      <c r="AG714">
        <f t="shared" si="46"/>
        <v>2</v>
      </c>
      <c r="AH714">
        <v>3</v>
      </c>
      <c r="AI714">
        <v>1</v>
      </c>
      <c r="AJ714" t="s">
        <v>54</v>
      </c>
      <c r="AK714" t="str">
        <f t="shared" si="47"/>
        <v>1Gd</v>
      </c>
      <c r="AL714">
        <v>7</v>
      </c>
      <c r="AM714">
        <v>1</v>
      </c>
      <c r="AN714" t="s">
        <v>55</v>
      </c>
      <c r="AO714" t="s">
        <v>61</v>
      </c>
      <c r="AP714" t="s">
        <v>58</v>
      </c>
      <c r="AQ714">
        <v>2</v>
      </c>
      <c r="AR714">
        <v>566</v>
      </c>
      <c r="AS714" t="s">
        <v>55</v>
      </c>
      <c r="AT714" t="s">
        <v>60</v>
      </c>
      <c r="AU714">
        <v>436</v>
      </c>
      <c r="AV714">
        <v>21</v>
      </c>
      <c r="AW714">
        <v>0</v>
      </c>
      <c r="AX714">
        <v>0</v>
      </c>
      <c r="AY714">
        <v>0</v>
      </c>
      <c r="AZ714" t="s">
        <v>41</v>
      </c>
      <c r="BA714">
        <v>4</v>
      </c>
      <c r="BB714">
        <v>2006</v>
      </c>
      <c r="BC714" t="s">
        <v>63</v>
      </c>
      <c r="BD714" t="s">
        <v>64</v>
      </c>
      <c r="BE714">
        <v>170000</v>
      </c>
    </row>
    <row r="715" spans="1:57" x14ac:dyDescent="0.3">
      <c r="A715">
        <v>1098</v>
      </c>
      <c r="B715">
        <v>120</v>
      </c>
      <c r="C715" t="s">
        <v>221</v>
      </c>
      <c r="D715" t="s">
        <v>41</v>
      </c>
      <c r="E715">
        <v>3696</v>
      </c>
      <c r="F715" t="s">
        <v>40</v>
      </c>
      <c r="G715" t="s">
        <v>42</v>
      </c>
      <c r="H715" t="s">
        <v>43</v>
      </c>
      <c r="I715" t="s">
        <v>44</v>
      </c>
      <c r="J715" t="s">
        <v>45</v>
      </c>
      <c r="K715" t="s">
        <v>138</v>
      </c>
      <c r="L715" t="e">
        <f>VLOOKUP($K715,[1]Zipcodes_neighbourhood!$A$2:$C$27,2,FALSE)</f>
        <v>#N/A</v>
      </c>
      <c r="M715" t="e">
        <f>VLOOKUP($K715,[1]Zipcodes_neighbourhood!$A$2:$C$27,3,FALSE)</f>
        <v>#N/A</v>
      </c>
      <c r="N715" t="s">
        <v>47</v>
      </c>
      <c r="O715" t="s">
        <v>122</v>
      </c>
      <c r="P715" t="s">
        <v>68</v>
      </c>
      <c r="Q715">
        <v>8</v>
      </c>
      <c r="R715">
        <v>1986</v>
      </c>
      <c r="S715">
        <v>1986</v>
      </c>
      <c r="T715" t="s">
        <v>50</v>
      </c>
      <c r="U715" t="s">
        <v>51</v>
      </c>
      <c r="V715" t="s">
        <v>91</v>
      </c>
      <c r="W715" t="s">
        <v>54</v>
      </c>
      <c r="X715" t="s">
        <v>70</v>
      </c>
      <c r="Y715" t="s">
        <v>54</v>
      </c>
      <c r="Z715" t="s">
        <v>57</v>
      </c>
      <c r="AA715">
        <v>1074</v>
      </c>
      <c r="AB715" t="str">
        <f t="shared" si="44"/>
        <v>1001-2000</v>
      </c>
      <c r="AC715" t="s">
        <v>59</v>
      </c>
      <c r="AD715" t="s">
        <v>60</v>
      </c>
      <c r="AE715">
        <v>1088</v>
      </c>
      <c r="AF715">
        <f t="shared" si="45"/>
        <v>1</v>
      </c>
      <c r="AG715">
        <f t="shared" si="46"/>
        <v>1</v>
      </c>
      <c r="AH715">
        <v>2</v>
      </c>
      <c r="AI715">
        <v>1</v>
      </c>
      <c r="AJ715" t="s">
        <v>54</v>
      </c>
      <c r="AK715" t="str">
        <f t="shared" si="47"/>
        <v>1Gd</v>
      </c>
      <c r="AL715">
        <v>5</v>
      </c>
      <c r="AM715">
        <v>0</v>
      </c>
      <c r="AN715" t="s">
        <v>41</v>
      </c>
      <c r="AO715" t="s">
        <v>61</v>
      </c>
      <c r="AP715" t="s">
        <v>62</v>
      </c>
      <c r="AQ715">
        <v>2</v>
      </c>
      <c r="AR715">
        <v>461</v>
      </c>
      <c r="AS715" t="s">
        <v>55</v>
      </c>
      <c r="AT715" t="s">
        <v>60</v>
      </c>
      <c r="AU715">
        <v>0</v>
      </c>
      <c r="AV715">
        <v>74</v>
      </c>
      <c r="AW715">
        <v>137</v>
      </c>
      <c r="AX715">
        <v>0</v>
      </c>
      <c r="AY715">
        <v>0</v>
      </c>
      <c r="AZ715" t="s">
        <v>41</v>
      </c>
      <c r="BA715">
        <v>10</v>
      </c>
      <c r="BB715">
        <v>2007</v>
      </c>
      <c r="BC715" t="s">
        <v>63</v>
      </c>
      <c r="BD715" t="s">
        <v>64</v>
      </c>
      <c r="BE715">
        <v>170000</v>
      </c>
    </row>
    <row r="716" spans="1:57" x14ac:dyDescent="0.3">
      <c r="A716">
        <v>1243</v>
      </c>
      <c r="B716">
        <v>85</v>
      </c>
      <c r="C716" t="s">
        <v>221</v>
      </c>
      <c r="D716">
        <v>85</v>
      </c>
      <c r="E716">
        <v>10625</v>
      </c>
      <c r="F716" t="s">
        <v>40</v>
      </c>
      <c r="G716" t="s">
        <v>42</v>
      </c>
      <c r="H716" t="s">
        <v>43</v>
      </c>
      <c r="I716" t="s">
        <v>44</v>
      </c>
      <c r="J716" t="s">
        <v>45</v>
      </c>
      <c r="K716" t="s">
        <v>89</v>
      </c>
      <c r="L716" t="str">
        <f>VLOOKUP($K716,[1]Zipcodes_neighbourhood!$A$2:$C$27,2,FALSE)</f>
        <v>Northwest Ames</v>
      </c>
      <c r="M716">
        <f>VLOOKUP($K716,[1]Zipcodes_neighbourhood!$A$2:$C$27,3,FALSE)</f>
        <v>50010</v>
      </c>
      <c r="N716" t="s">
        <v>47</v>
      </c>
      <c r="O716" t="s">
        <v>48</v>
      </c>
      <c r="P716" t="s">
        <v>131</v>
      </c>
      <c r="Q716">
        <v>7</v>
      </c>
      <c r="R716">
        <v>1974</v>
      </c>
      <c r="S716">
        <v>1974</v>
      </c>
      <c r="T716" t="s">
        <v>50</v>
      </c>
      <c r="U716" t="s">
        <v>51</v>
      </c>
      <c r="V716" t="s">
        <v>106</v>
      </c>
      <c r="W716" t="s">
        <v>55</v>
      </c>
      <c r="X716" t="s">
        <v>70</v>
      </c>
      <c r="Y716" t="s">
        <v>54</v>
      </c>
      <c r="Z716" t="s">
        <v>54</v>
      </c>
      <c r="AA716">
        <v>1053</v>
      </c>
      <c r="AB716" t="str">
        <f t="shared" si="44"/>
        <v>1001-2000</v>
      </c>
      <c r="AC716" t="s">
        <v>55</v>
      </c>
      <c r="AD716" t="s">
        <v>60</v>
      </c>
      <c r="AE716">
        <v>1173</v>
      </c>
      <c r="AF716">
        <f t="shared" si="45"/>
        <v>0</v>
      </c>
      <c r="AG716">
        <f t="shared" si="46"/>
        <v>2.2999999999999998</v>
      </c>
      <c r="AH716">
        <v>3</v>
      </c>
      <c r="AI716">
        <v>1</v>
      </c>
      <c r="AJ716" t="s">
        <v>54</v>
      </c>
      <c r="AK716" t="str">
        <f t="shared" si="47"/>
        <v>1Gd</v>
      </c>
      <c r="AL716">
        <v>6</v>
      </c>
      <c r="AM716">
        <v>2</v>
      </c>
      <c r="AN716" t="s">
        <v>55</v>
      </c>
      <c r="AO716" t="s">
        <v>61</v>
      </c>
      <c r="AP716" t="s">
        <v>62</v>
      </c>
      <c r="AQ716">
        <v>2</v>
      </c>
      <c r="AR716">
        <v>528</v>
      </c>
      <c r="AS716" t="s">
        <v>55</v>
      </c>
      <c r="AT716" t="s">
        <v>60</v>
      </c>
      <c r="AU716">
        <v>0</v>
      </c>
      <c r="AV716">
        <v>120</v>
      </c>
      <c r="AW716">
        <v>0</v>
      </c>
      <c r="AX716">
        <v>0</v>
      </c>
      <c r="AY716">
        <v>0</v>
      </c>
      <c r="AZ716" t="s">
        <v>85</v>
      </c>
      <c r="BA716">
        <v>1</v>
      </c>
      <c r="BB716">
        <v>2010</v>
      </c>
      <c r="BC716" t="s">
        <v>63</v>
      </c>
      <c r="BD716" t="s">
        <v>154</v>
      </c>
      <c r="BE716">
        <v>170000</v>
      </c>
    </row>
    <row r="717" spans="1:57" x14ac:dyDescent="0.3">
      <c r="A717">
        <v>1356</v>
      </c>
      <c r="B717">
        <v>80</v>
      </c>
      <c r="C717" t="s">
        <v>221</v>
      </c>
      <c r="D717">
        <v>102</v>
      </c>
      <c r="E717">
        <v>10192</v>
      </c>
      <c r="F717" t="s">
        <v>40</v>
      </c>
      <c r="G717" t="s">
        <v>71</v>
      </c>
      <c r="H717" t="s">
        <v>43</v>
      </c>
      <c r="I717" t="s">
        <v>44</v>
      </c>
      <c r="J717" t="s">
        <v>45</v>
      </c>
      <c r="K717" t="s">
        <v>89</v>
      </c>
      <c r="L717" t="str">
        <f>VLOOKUP($K717,[1]Zipcodes_neighbourhood!$A$2:$C$27,2,FALSE)</f>
        <v>Northwest Ames</v>
      </c>
      <c r="M717">
        <f>VLOOKUP($K717,[1]Zipcodes_neighbourhood!$A$2:$C$27,3,FALSE)</f>
        <v>50010</v>
      </c>
      <c r="N717" t="s">
        <v>47</v>
      </c>
      <c r="O717" t="s">
        <v>48</v>
      </c>
      <c r="P717" t="s">
        <v>135</v>
      </c>
      <c r="Q717">
        <v>7</v>
      </c>
      <c r="R717">
        <v>1968</v>
      </c>
      <c r="S717">
        <v>1992</v>
      </c>
      <c r="T717" t="s">
        <v>50</v>
      </c>
      <c r="U717" t="s">
        <v>51</v>
      </c>
      <c r="V717" t="s">
        <v>69</v>
      </c>
      <c r="W717" t="s">
        <v>55</v>
      </c>
      <c r="X717" t="s">
        <v>70</v>
      </c>
      <c r="Y717" t="s">
        <v>55</v>
      </c>
      <c r="Z717" t="s">
        <v>57</v>
      </c>
      <c r="AA717">
        <v>570</v>
      </c>
      <c r="AB717" t="str">
        <f t="shared" si="44"/>
        <v>0-1000</v>
      </c>
      <c r="AC717" t="s">
        <v>54</v>
      </c>
      <c r="AD717" t="s">
        <v>60</v>
      </c>
      <c r="AE717">
        <v>1920</v>
      </c>
      <c r="AF717">
        <f t="shared" si="45"/>
        <v>0</v>
      </c>
      <c r="AG717">
        <f t="shared" si="46"/>
        <v>2</v>
      </c>
      <c r="AH717">
        <v>4</v>
      </c>
      <c r="AI717">
        <v>1</v>
      </c>
      <c r="AJ717" t="s">
        <v>54</v>
      </c>
      <c r="AK717" t="str">
        <f t="shared" si="47"/>
        <v>1Gd</v>
      </c>
      <c r="AL717">
        <v>8</v>
      </c>
      <c r="AM717">
        <v>1</v>
      </c>
      <c r="AN717" t="s">
        <v>55</v>
      </c>
      <c r="AO717" t="s">
        <v>61</v>
      </c>
      <c r="AP717" t="s">
        <v>62</v>
      </c>
      <c r="AQ717">
        <v>2</v>
      </c>
      <c r="AR717">
        <v>487</v>
      </c>
      <c r="AS717" t="s">
        <v>55</v>
      </c>
      <c r="AT717" t="s">
        <v>60</v>
      </c>
      <c r="AU717">
        <v>0</v>
      </c>
      <c r="AV717">
        <v>98</v>
      </c>
      <c r="AW717">
        <v>0</v>
      </c>
      <c r="AX717">
        <v>0</v>
      </c>
      <c r="AY717">
        <v>0</v>
      </c>
      <c r="AZ717" t="s">
        <v>109</v>
      </c>
      <c r="BA717">
        <v>9</v>
      </c>
      <c r="BB717">
        <v>2006</v>
      </c>
      <c r="BC717" t="s">
        <v>63</v>
      </c>
      <c r="BD717" t="s">
        <v>64</v>
      </c>
      <c r="BE717">
        <v>170000</v>
      </c>
    </row>
    <row r="718" spans="1:57" x14ac:dyDescent="0.3">
      <c r="A718">
        <v>717</v>
      </c>
      <c r="B718">
        <v>70</v>
      </c>
      <c r="C718" t="s">
        <v>222</v>
      </c>
      <c r="D718">
        <v>60</v>
      </c>
      <c r="E718">
        <v>10800</v>
      </c>
      <c r="F718" t="s">
        <v>40</v>
      </c>
      <c r="G718" t="s">
        <v>42</v>
      </c>
      <c r="H718" t="s">
        <v>118</v>
      </c>
      <c r="I718" t="s">
        <v>44</v>
      </c>
      <c r="J718" t="s">
        <v>45</v>
      </c>
      <c r="K718" t="s">
        <v>92</v>
      </c>
      <c r="L718" t="str">
        <f>VLOOKUP($K718,[1]Zipcodes_neighbourhood!$A$2:$C$27,2,FALSE)</f>
        <v>Old Town</v>
      </c>
      <c r="M718">
        <f>VLOOKUP($K718,[1]Zipcodes_neighbourhood!$A$2:$C$27,3,FALSE)</f>
        <v>51351</v>
      </c>
      <c r="N718" t="s">
        <v>47</v>
      </c>
      <c r="O718" t="s">
        <v>48</v>
      </c>
      <c r="P718" t="s">
        <v>49</v>
      </c>
      <c r="Q718">
        <v>7</v>
      </c>
      <c r="R718">
        <v>1890</v>
      </c>
      <c r="S718">
        <v>1998</v>
      </c>
      <c r="T718" t="s">
        <v>50</v>
      </c>
      <c r="U718" t="s">
        <v>51</v>
      </c>
      <c r="V718" t="s">
        <v>52</v>
      </c>
      <c r="W718" t="s">
        <v>55</v>
      </c>
      <c r="X718" t="s">
        <v>77</v>
      </c>
      <c r="Y718" t="s">
        <v>55</v>
      </c>
      <c r="Z718" t="s">
        <v>57</v>
      </c>
      <c r="AA718">
        <v>718</v>
      </c>
      <c r="AB718" t="str">
        <f t="shared" si="44"/>
        <v>0-1000</v>
      </c>
      <c r="AC718" t="s">
        <v>59</v>
      </c>
      <c r="AD718" t="s">
        <v>60</v>
      </c>
      <c r="AE718">
        <v>2554</v>
      </c>
      <c r="AF718">
        <f t="shared" si="45"/>
        <v>0</v>
      </c>
      <c r="AG718">
        <f t="shared" si="46"/>
        <v>1.3</v>
      </c>
      <c r="AH718">
        <v>3</v>
      </c>
      <c r="AI718">
        <v>1</v>
      </c>
      <c r="AJ718" t="s">
        <v>55</v>
      </c>
      <c r="AK718" t="str">
        <f t="shared" si="47"/>
        <v>1TA</v>
      </c>
      <c r="AL718">
        <v>8</v>
      </c>
      <c r="AM718">
        <v>0</v>
      </c>
      <c r="AN718" t="s">
        <v>41</v>
      </c>
      <c r="AO718" t="s">
        <v>78</v>
      </c>
      <c r="AP718" t="s">
        <v>58</v>
      </c>
      <c r="AQ718">
        <v>2</v>
      </c>
      <c r="AR718">
        <v>704</v>
      </c>
      <c r="AS718" t="s">
        <v>55</v>
      </c>
      <c r="AT718" t="s">
        <v>130</v>
      </c>
      <c r="AU718">
        <v>0</v>
      </c>
      <c r="AV718">
        <v>48</v>
      </c>
      <c r="AW718">
        <v>143</v>
      </c>
      <c r="AX718">
        <v>0</v>
      </c>
      <c r="AY718">
        <v>0</v>
      </c>
      <c r="AZ718" t="s">
        <v>41</v>
      </c>
      <c r="BA718">
        <v>7</v>
      </c>
      <c r="BB718">
        <v>2007</v>
      </c>
      <c r="BC718" t="s">
        <v>63</v>
      </c>
      <c r="BD718" t="s">
        <v>64</v>
      </c>
      <c r="BE718">
        <v>159500</v>
      </c>
    </row>
    <row r="719" spans="1:57" x14ac:dyDescent="0.3">
      <c r="A719">
        <v>138</v>
      </c>
      <c r="B719">
        <v>90</v>
      </c>
      <c r="C719" t="s">
        <v>221</v>
      </c>
      <c r="D719">
        <v>82</v>
      </c>
      <c r="E719">
        <v>11070</v>
      </c>
      <c r="F719" t="s">
        <v>40</v>
      </c>
      <c r="G719" t="s">
        <v>42</v>
      </c>
      <c r="H719" t="s">
        <v>43</v>
      </c>
      <c r="I719" t="s">
        <v>44</v>
      </c>
      <c r="J719" t="s">
        <v>45</v>
      </c>
      <c r="K719" t="s">
        <v>82</v>
      </c>
      <c r="L719" t="str">
        <f>VLOOKUP($K719,[1]Zipcodes_neighbourhood!$A$2:$C$27,2,FALSE)</f>
        <v>Mitchell</v>
      </c>
      <c r="M719">
        <f>VLOOKUP($K719,[1]Zipcodes_neighbourhood!$A$2:$C$27,3,FALSE)</f>
        <v>50461</v>
      </c>
      <c r="N719" t="s">
        <v>47</v>
      </c>
      <c r="O719" t="s">
        <v>111</v>
      </c>
      <c r="P719" t="s">
        <v>68</v>
      </c>
      <c r="Q719">
        <v>7</v>
      </c>
      <c r="R719">
        <v>1988</v>
      </c>
      <c r="S719">
        <v>1989</v>
      </c>
      <c r="T719" t="s">
        <v>50</v>
      </c>
      <c r="U719" t="s">
        <v>51</v>
      </c>
      <c r="V719" t="s">
        <v>52</v>
      </c>
      <c r="W719" t="s">
        <v>55</v>
      </c>
      <c r="X719" t="s">
        <v>70</v>
      </c>
      <c r="Y719" t="s">
        <v>55</v>
      </c>
      <c r="Z719" t="s">
        <v>57</v>
      </c>
      <c r="AA719">
        <v>1907</v>
      </c>
      <c r="AB719" t="str">
        <f t="shared" si="44"/>
        <v>1001-2000</v>
      </c>
      <c r="AC719" t="s">
        <v>54</v>
      </c>
      <c r="AD719" t="s">
        <v>60</v>
      </c>
      <c r="AE719">
        <v>1959</v>
      </c>
      <c r="AF719">
        <f t="shared" si="45"/>
        <v>0.3</v>
      </c>
      <c r="AG719">
        <f t="shared" si="46"/>
        <v>1.3</v>
      </c>
      <c r="AH719">
        <v>5</v>
      </c>
      <c r="AI719">
        <v>2</v>
      </c>
      <c r="AJ719" t="s">
        <v>55</v>
      </c>
      <c r="AK719" t="str">
        <f t="shared" si="47"/>
        <v>2TA</v>
      </c>
      <c r="AL719">
        <v>9</v>
      </c>
      <c r="AM719">
        <v>0</v>
      </c>
      <c r="AN719" t="s">
        <v>41</v>
      </c>
      <c r="AO719" t="s">
        <v>152</v>
      </c>
      <c r="AP719" t="s">
        <v>58</v>
      </c>
      <c r="AQ719">
        <v>3</v>
      </c>
      <c r="AR719">
        <v>766</v>
      </c>
      <c r="AS719" t="s">
        <v>55</v>
      </c>
      <c r="AT719" t="s">
        <v>60</v>
      </c>
      <c r="AU719">
        <v>0</v>
      </c>
      <c r="AV719">
        <v>0</v>
      </c>
      <c r="AW719">
        <v>0</v>
      </c>
      <c r="AX719">
        <v>0</v>
      </c>
      <c r="AY719">
        <v>0</v>
      </c>
      <c r="AZ719" t="s">
        <v>41</v>
      </c>
      <c r="BA719">
        <v>7</v>
      </c>
      <c r="BB719">
        <v>2006</v>
      </c>
      <c r="BC719" t="s">
        <v>63</v>
      </c>
      <c r="BD719" t="s">
        <v>154</v>
      </c>
      <c r="BE719">
        <v>171000</v>
      </c>
    </row>
    <row r="720" spans="1:57" x14ac:dyDescent="0.3">
      <c r="A720">
        <v>796</v>
      </c>
      <c r="B720">
        <v>60</v>
      </c>
      <c r="C720" t="s">
        <v>221</v>
      </c>
      <c r="D720">
        <v>70</v>
      </c>
      <c r="E720">
        <v>8400</v>
      </c>
      <c r="F720" t="s">
        <v>40</v>
      </c>
      <c r="G720" t="s">
        <v>42</v>
      </c>
      <c r="H720" t="s">
        <v>43</v>
      </c>
      <c r="I720" t="s">
        <v>44</v>
      </c>
      <c r="J720" t="s">
        <v>45</v>
      </c>
      <c r="K720" t="s">
        <v>114</v>
      </c>
      <c r="L720" t="str">
        <f>VLOOKUP($K720,[1]Zipcodes_neighbourhood!$A$2:$C$27,2,FALSE)</f>
        <v>Sawyer West</v>
      </c>
      <c r="M720">
        <f>VLOOKUP($K720,[1]Zipcodes_neighbourhood!$A$2:$C$27,3,FALSE)</f>
        <v>50014</v>
      </c>
      <c r="N720" t="s">
        <v>47</v>
      </c>
      <c r="O720" t="s">
        <v>48</v>
      </c>
      <c r="P720" t="s">
        <v>49</v>
      </c>
      <c r="Q720">
        <v>6</v>
      </c>
      <c r="R720">
        <v>1980</v>
      </c>
      <c r="S720">
        <v>1981</v>
      </c>
      <c r="T720" t="s">
        <v>50</v>
      </c>
      <c r="U720" t="s">
        <v>51</v>
      </c>
      <c r="V720" t="s">
        <v>91</v>
      </c>
      <c r="W720" t="s">
        <v>55</v>
      </c>
      <c r="X720" t="s">
        <v>70</v>
      </c>
      <c r="Y720" t="s">
        <v>54</v>
      </c>
      <c r="Z720" t="s">
        <v>57</v>
      </c>
      <c r="AA720">
        <v>650</v>
      </c>
      <c r="AB720" t="str">
        <f t="shared" si="44"/>
        <v>0-1000</v>
      </c>
      <c r="AC720" t="s">
        <v>55</v>
      </c>
      <c r="AD720" t="s">
        <v>60</v>
      </c>
      <c r="AE720">
        <v>1564</v>
      </c>
      <c r="AF720">
        <f t="shared" si="45"/>
        <v>1</v>
      </c>
      <c r="AG720">
        <f t="shared" si="46"/>
        <v>2.2999999999999998</v>
      </c>
      <c r="AH720">
        <v>3</v>
      </c>
      <c r="AI720">
        <v>1</v>
      </c>
      <c r="AJ720" t="s">
        <v>55</v>
      </c>
      <c r="AK720" t="str">
        <f t="shared" si="47"/>
        <v>1TA</v>
      </c>
      <c r="AL720">
        <v>7</v>
      </c>
      <c r="AM720">
        <v>1</v>
      </c>
      <c r="AN720" t="s">
        <v>55</v>
      </c>
      <c r="AO720" t="s">
        <v>61</v>
      </c>
      <c r="AP720" t="s">
        <v>58</v>
      </c>
      <c r="AQ720">
        <v>2</v>
      </c>
      <c r="AR720">
        <v>476</v>
      </c>
      <c r="AS720" t="s">
        <v>55</v>
      </c>
      <c r="AT720" t="s">
        <v>60</v>
      </c>
      <c r="AU720">
        <v>0</v>
      </c>
      <c r="AV720">
        <v>50</v>
      </c>
      <c r="AW720">
        <v>0</v>
      </c>
      <c r="AX720">
        <v>204</v>
      </c>
      <c r="AY720">
        <v>0</v>
      </c>
      <c r="AZ720" t="s">
        <v>85</v>
      </c>
      <c r="BA720">
        <v>4</v>
      </c>
      <c r="BB720">
        <v>2010</v>
      </c>
      <c r="BC720" t="s">
        <v>63</v>
      </c>
      <c r="BD720" t="s">
        <v>64</v>
      </c>
      <c r="BE720">
        <v>171000</v>
      </c>
    </row>
    <row r="721" spans="1:57" x14ac:dyDescent="0.3">
      <c r="A721">
        <v>846</v>
      </c>
      <c r="B721">
        <v>85</v>
      </c>
      <c r="C721" t="s">
        <v>221</v>
      </c>
      <c r="D721" t="s">
        <v>41</v>
      </c>
      <c r="E721">
        <v>16647</v>
      </c>
      <c r="F721" t="s">
        <v>40</v>
      </c>
      <c r="G721" t="s">
        <v>71</v>
      </c>
      <c r="H721" t="s">
        <v>43</v>
      </c>
      <c r="I721" t="s">
        <v>44</v>
      </c>
      <c r="J721" t="s">
        <v>110</v>
      </c>
      <c r="K721" t="s">
        <v>98</v>
      </c>
      <c r="L721" t="str">
        <f>VLOOKUP($K721,[1]Zipcodes_neighbourhood!$A$2:$C$27,2,FALSE)</f>
        <v>Sawyer</v>
      </c>
      <c r="M721">
        <f>VLOOKUP($K721,[1]Zipcodes_neighbourhood!$A$2:$C$27,3,FALSE)</f>
        <v>52627</v>
      </c>
      <c r="N721" t="s">
        <v>115</v>
      </c>
      <c r="O721" t="s">
        <v>48</v>
      </c>
      <c r="P721" t="s">
        <v>131</v>
      </c>
      <c r="Q721">
        <v>5</v>
      </c>
      <c r="R721">
        <v>1975</v>
      </c>
      <c r="S721">
        <v>1981</v>
      </c>
      <c r="T721" t="s">
        <v>50</v>
      </c>
      <c r="U721" t="s">
        <v>51</v>
      </c>
      <c r="V721" t="s">
        <v>91</v>
      </c>
      <c r="W721" t="s">
        <v>55</v>
      </c>
      <c r="X721" t="s">
        <v>70</v>
      </c>
      <c r="Y721" t="s">
        <v>54</v>
      </c>
      <c r="Z721" t="s">
        <v>54</v>
      </c>
      <c r="AA721">
        <v>1390</v>
      </c>
      <c r="AB721" t="str">
        <f t="shared" si="44"/>
        <v>1001-2000</v>
      </c>
      <c r="AC721" t="s">
        <v>55</v>
      </c>
      <c r="AD721" t="s">
        <v>60</v>
      </c>
      <c r="AE721">
        <v>1701</v>
      </c>
      <c r="AF721">
        <f t="shared" si="45"/>
        <v>0</v>
      </c>
      <c r="AG721">
        <f t="shared" si="46"/>
        <v>1.3</v>
      </c>
      <c r="AH721">
        <v>3</v>
      </c>
      <c r="AI721">
        <v>1</v>
      </c>
      <c r="AJ721" t="s">
        <v>55</v>
      </c>
      <c r="AK721" t="str">
        <f t="shared" si="47"/>
        <v>1TA</v>
      </c>
      <c r="AL721">
        <v>6</v>
      </c>
      <c r="AM721">
        <v>2</v>
      </c>
      <c r="AN721" t="s">
        <v>55</v>
      </c>
      <c r="AO721" t="s">
        <v>145</v>
      </c>
      <c r="AP721" t="s">
        <v>102</v>
      </c>
      <c r="AQ721">
        <v>2</v>
      </c>
      <c r="AR721">
        <v>611</v>
      </c>
      <c r="AS721" t="s">
        <v>55</v>
      </c>
      <c r="AT721" t="s">
        <v>60</v>
      </c>
      <c r="AU721">
        <v>0</v>
      </c>
      <c r="AV721">
        <v>0</v>
      </c>
      <c r="AW721">
        <v>0</v>
      </c>
      <c r="AX721">
        <v>0</v>
      </c>
      <c r="AY721">
        <v>0</v>
      </c>
      <c r="AZ721" t="s">
        <v>41</v>
      </c>
      <c r="BA721">
        <v>1</v>
      </c>
      <c r="BB721">
        <v>2007</v>
      </c>
      <c r="BC721" t="s">
        <v>63</v>
      </c>
      <c r="BD721" t="s">
        <v>64</v>
      </c>
      <c r="BE721">
        <v>171000</v>
      </c>
    </row>
    <row r="722" spans="1:57" x14ac:dyDescent="0.3">
      <c r="A722">
        <v>1171</v>
      </c>
      <c r="B722">
        <v>80</v>
      </c>
      <c r="C722" t="s">
        <v>221</v>
      </c>
      <c r="D722">
        <v>76</v>
      </c>
      <c r="E722">
        <v>9880</v>
      </c>
      <c r="F722" t="s">
        <v>40</v>
      </c>
      <c r="G722" t="s">
        <v>42</v>
      </c>
      <c r="H722" t="s">
        <v>43</v>
      </c>
      <c r="I722" t="s">
        <v>44</v>
      </c>
      <c r="J722" t="s">
        <v>45</v>
      </c>
      <c r="K722" t="s">
        <v>82</v>
      </c>
      <c r="L722" t="str">
        <f>VLOOKUP($K722,[1]Zipcodes_neighbourhood!$A$2:$C$27,2,FALSE)</f>
        <v>Mitchell</v>
      </c>
      <c r="M722">
        <f>VLOOKUP($K722,[1]Zipcodes_neighbourhood!$A$2:$C$27,3,FALSE)</f>
        <v>50461</v>
      </c>
      <c r="N722" t="s">
        <v>47</v>
      </c>
      <c r="O722" t="s">
        <v>48</v>
      </c>
      <c r="P722" t="s">
        <v>135</v>
      </c>
      <c r="Q722">
        <v>6</v>
      </c>
      <c r="R722">
        <v>1977</v>
      </c>
      <c r="S722">
        <v>1977</v>
      </c>
      <c r="T722" t="s">
        <v>50</v>
      </c>
      <c r="U722" t="s">
        <v>51</v>
      </c>
      <c r="V722" t="s">
        <v>106</v>
      </c>
      <c r="W722" t="s">
        <v>55</v>
      </c>
      <c r="X722" t="s">
        <v>70</v>
      </c>
      <c r="Y722" t="s">
        <v>55</v>
      </c>
      <c r="Z722" t="s">
        <v>81</v>
      </c>
      <c r="AA722">
        <v>1096</v>
      </c>
      <c r="AB722" t="str">
        <f t="shared" si="44"/>
        <v>1001-2000</v>
      </c>
      <c r="AC722" t="s">
        <v>55</v>
      </c>
      <c r="AD722" t="s">
        <v>60</v>
      </c>
      <c r="AE722">
        <v>1118</v>
      </c>
      <c r="AF722">
        <f t="shared" si="45"/>
        <v>1</v>
      </c>
      <c r="AG722">
        <f t="shared" si="46"/>
        <v>2</v>
      </c>
      <c r="AH722">
        <v>3</v>
      </c>
      <c r="AI722">
        <v>1</v>
      </c>
      <c r="AJ722" t="s">
        <v>55</v>
      </c>
      <c r="AK722" t="str">
        <f t="shared" si="47"/>
        <v>1TA</v>
      </c>
      <c r="AL722">
        <v>6</v>
      </c>
      <c r="AM722">
        <v>1</v>
      </c>
      <c r="AN722" t="s">
        <v>148</v>
      </c>
      <c r="AO722" t="s">
        <v>61</v>
      </c>
      <c r="AP722" t="s">
        <v>102</v>
      </c>
      <c r="AQ722">
        <v>1</v>
      </c>
      <c r="AR722">
        <v>358</v>
      </c>
      <c r="AS722" t="s">
        <v>55</v>
      </c>
      <c r="AT722" t="s">
        <v>60</v>
      </c>
      <c r="AU722">
        <v>203</v>
      </c>
      <c r="AV722">
        <v>0</v>
      </c>
      <c r="AW722">
        <v>0</v>
      </c>
      <c r="AX722">
        <v>0</v>
      </c>
      <c r="AY722">
        <v>0</v>
      </c>
      <c r="AZ722" t="s">
        <v>109</v>
      </c>
      <c r="BA722">
        <v>7</v>
      </c>
      <c r="BB722">
        <v>2008</v>
      </c>
      <c r="BC722" t="s">
        <v>63</v>
      </c>
      <c r="BD722" t="s">
        <v>64</v>
      </c>
      <c r="BE722">
        <v>171000</v>
      </c>
    </row>
    <row r="723" spans="1:57" x14ac:dyDescent="0.3">
      <c r="A723">
        <v>722</v>
      </c>
      <c r="B723">
        <v>120</v>
      </c>
      <c r="C723" t="s">
        <v>222</v>
      </c>
      <c r="D723" t="s">
        <v>41</v>
      </c>
      <c r="E723">
        <v>4426</v>
      </c>
      <c r="F723" t="s">
        <v>40</v>
      </c>
      <c r="G723" t="s">
        <v>42</v>
      </c>
      <c r="H723" t="s">
        <v>43</v>
      </c>
      <c r="I723" t="s">
        <v>44</v>
      </c>
      <c r="J723" t="s">
        <v>45</v>
      </c>
      <c r="K723" t="s">
        <v>46</v>
      </c>
      <c r="L723" t="str">
        <f>VLOOKUP($K723,[1]Zipcodes_neighbourhood!$A$2:$C$27,2,FALSE)</f>
        <v>College creek</v>
      </c>
      <c r="M723">
        <f>VLOOKUP($K723,[1]Zipcodes_neighbourhood!$A$2:$C$27,3,FALSE)</f>
        <v>50014</v>
      </c>
      <c r="N723" t="s">
        <v>47</v>
      </c>
      <c r="O723" t="s">
        <v>122</v>
      </c>
      <c r="P723" t="s">
        <v>68</v>
      </c>
      <c r="Q723">
        <v>6</v>
      </c>
      <c r="R723">
        <v>2004</v>
      </c>
      <c r="S723">
        <v>2004</v>
      </c>
      <c r="T723" t="s">
        <v>50</v>
      </c>
      <c r="U723" t="s">
        <v>51</v>
      </c>
      <c r="V723" t="s">
        <v>52</v>
      </c>
      <c r="W723" t="s">
        <v>54</v>
      </c>
      <c r="X723" t="s">
        <v>56</v>
      </c>
      <c r="Y723" t="s">
        <v>54</v>
      </c>
      <c r="Z723" t="s">
        <v>81</v>
      </c>
      <c r="AA723">
        <v>848</v>
      </c>
      <c r="AB723" t="str">
        <f t="shared" si="44"/>
        <v>0-1000</v>
      </c>
      <c r="AC723" t="s">
        <v>59</v>
      </c>
      <c r="AD723" t="s">
        <v>60</v>
      </c>
      <c r="AE723">
        <v>848</v>
      </c>
      <c r="AF723">
        <f t="shared" si="45"/>
        <v>1</v>
      </c>
      <c r="AG723">
        <f t="shared" si="46"/>
        <v>1</v>
      </c>
      <c r="AH723">
        <v>1</v>
      </c>
      <c r="AI723">
        <v>1</v>
      </c>
      <c r="AJ723" t="s">
        <v>54</v>
      </c>
      <c r="AK723" t="str">
        <f t="shared" si="47"/>
        <v>1Gd</v>
      </c>
      <c r="AL723">
        <v>3</v>
      </c>
      <c r="AM723">
        <v>0</v>
      </c>
      <c r="AN723" t="s">
        <v>41</v>
      </c>
      <c r="AO723" t="s">
        <v>61</v>
      </c>
      <c r="AP723" t="s">
        <v>62</v>
      </c>
      <c r="AQ723">
        <v>2</v>
      </c>
      <c r="AR723">
        <v>420</v>
      </c>
      <c r="AS723" t="s">
        <v>55</v>
      </c>
      <c r="AT723" t="s">
        <v>60</v>
      </c>
      <c r="AU723">
        <v>160</v>
      </c>
      <c r="AV723">
        <v>0</v>
      </c>
      <c r="AW723">
        <v>0</v>
      </c>
      <c r="AX723">
        <v>0</v>
      </c>
      <c r="AY723">
        <v>0</v>
      </c>
      <c r="AZ723" t="s">
        <v>41</v>
      </c>
      <c r="BA723">
        <v>5</v>
      </c>
      <c r="BB723">
        <v>2010</v>
      </c>
      <c r="BC723" t="s">
        <v>63</v>
      </c>
      <c r="BD723" t="s">
        <v>64</v>
      </c>
      <c r="BE723">
        <v>143000</v>
      </c>
    </row>
    <row r="724" spans="1:57" x14ac:dyDescent="0.3">
      <c r="A724">
        <v>1352</v>
      </c>
      <c r="B724">
        <v>60</v>
      </c>
      <c r="C724" t="s">
        <v>221</v>
      </c>
      <c r="D724">
        <v>70</v>
      </c>
      <c r="E724">
        <v>9247</v>
      </c>
      <c r="F724" t="s">
        <v>40</v>
      </c>
      <c r="G724" t="s">
        <v>71</v>
      </c>
      <c r="H724" t="s">
        <v>43</v>
      </c>
      <c r="I724" t="s">
        <v>44</v>
      </c>
      <c r="J724" t="s">
        <v>45</v>
      </c>
      <c r="K724" t="s">
        <v>107</v>
      </c>
      <c r="L724" t="str">
        <f>VLOOKUP($K724,[1]Zipcodes_neighbourhood!$A$2:$C$27,2,FALSE)</f>
        <v>NorthAmes</v>
      </c>
      <c r="M724">
        <f>VLOOKUP($K724,[1]Zipcodes_neighbourhood!$A$2:$C$27,3,FALSE)</f>
        <v>50010</v>
      </c>
      <c r="N724" t="s">
        <v>47</v>
      </c>
      <c r="O724" t="s">
        <v>48</v>
      </c>
      <c r="P724" t="s">
        <v>49</v>
      </c>
      <c r="Q724">
        <v>6</v>
      </c>
      <c r="R724">
        <v>1962</v>
      </c>
      <c r="S724">
        <v>1962</v>
      </c>
      <c r="T724" t="s">
        <v>50</v>
      </c>
      <c r="U724" t="s">
        <v>51</v>
      </c>
      <c r="V724" t="s">
        <v>91</v>
      </c>
      <c r="W724" t="s">
        <v>55</v>
      </c>
      <c r="X724" t="s">
        <v>70</v>
      </c>
      <c r="Y724" t="s">
        <v>55</v>
      </c>
      <c r="Z724" t="s">
        <v>57</v>
      </c>
      <c r="AA724">
        <v>858</v>
      </c>
      <c r="AB724" t="str">
        <f t="shared" si="44"/>
        <v>0-1000</v>
      </c>
      <c r="AC724" t="s">
        <v>59</v>
      </c>
      <c r="AD724" t="s">
        <v>60</v>
      </c>
      <c r="AE724">
        <v>1716</v>
      </c>
      <c r="AF724">
        <f t="shared" si="45"/>
        <v>0</v>
      </c>
      <c r="AG724">
        <f t="shared" si="46"/>
        <v>1</v>
      </c>
      <c r="AH724">
        <v>4</v>
      </c>
      <c r="AI724">
        <v>1</v>
      </c>
      <c r="AJ724" t="s">
        <v>55</v>
      </c>
      <c r="AK724" t="str">
        <f t="shared" si="47"/>
        <v>1TA</v>
      </c>
      <c r="AL724">
        <v>8</v>
      </c>
      <c r="AM724">
        <v>1</v>
      </c>
      <c r="AN724" t="s">
        <v>54</v>
      </c>
      <c r="AO724" t="s">
        <v>61</v>
      </c>
      <c r="AP724" t="s">
        <v>102</v>
      </c>
      <c r="AQ724">
        <v>2</v>
      </c>
      <c r="AR724">
        <v>490</v>
      </c>
      <c r="AS724" t="s">
        <v>55</v>
      </c>
      <c r="AT724" t="s">
        <v>60</v>
      </c>
      <c r="AU724">
        <v>0</v>
      </c>
      <c r="AV724">
        <v>84</v>
      </c>
      <c r="AW724">
        <v>0</v>
      </c>
      <c r="AX724">
        <v>120</v>
      </c>
      <c r="AY724">
        <v>0</v>
      </c>
      <c r="AZ724" t="s">
        <v>41</v>
      </c>
      <c r="BA724">
        <v>3</v>
      </c>
      <c r="BB724">
        <v>2008</v>
      </c>
      <c r="BC724" t="s">
        <v>63</v>
      </c>
      <c r="BD724" t="s">
        <v>64</v>
      </c>
      <c r="BE724">
        <v>171000</v>
      </c>
    </row>
    <row r="725" spans="1:57" x14ac:dyDescent="0.3">
      <c r="A725">
        <v>202</v>
      </c>
      <c r="B725">
        <v>20</v>
      </c>
      <c r="C725" t="s">
        <v>221</v>
      </c>
      <c r="D725">
        <v>75</v>
      </c>
      <c r="E725">
        <v>10125</v>
      </c>
      <c r="F725" t="s">
        <v>40</v>
      </c>
      <c r="G725" t="s">
        <v>42</v>
      </c>
      <c r="H725" t="s">
        <v>43</v>
      </c>
      <c r="I725" t="s">
        <v>44</v>
      </c>
      <c r="J725" t="s">
        <v>45</v>
      </c>
      <c r="K725" t="s">
        <v>82</v>
      </c>
      <c r="L725" t="str">
        <f>VLOOKUP($K725,[1]Zipcodes_neighbourhood!$A$2:$C$27,2,FALSE)</f>
        <v>Mitchell</v>
      </c>
      <c r="M725">
        <f>VLOOKUP($K725,[1]Zipcodes_neighbourhood!$A$2:$C$27,3,FALSE)</f>
        <v>50461</v>
      </c>
      <c r="N725" t="s">
        <v>47</v>
      </c>
      <c r="O725" t="s">
        <v>48</v>
      </c>
      <c r="P725" t="s">
        <v>68</v>
      </c>
      <c r="Q725">
        <v>6</v>
      </c>
      <c r="R725">
        <v>1977</v>
      </c>
      <c r="S725">
        <v>1977</v>
      </c>
      <c r="T725" t="s">
        <v>50</v>
      </c>
      <c r="U725" t="s">
        <v>51</v>
      </c>
      <c r="V725" t="s">
        <v>106</v>
      </c>
      <c r="W725" t="s">
        <v>55</v>
      </c>
      <c r="X725" t="s">
        <v>70</v>
      </c>
      <c r="Y725" t="s">
        <v>55</v>
      </c>
      <c r="Z725" t="s">
        <v>57</v>
      </c>
      <c r="AA725">
        <v>1196</v>
      </c>
      <c r="AB725" t="str">
        <f t="shared" si="44"/>
        <v>1001-2000</v>
      </c>
      <c r="AC725" t="s">
        <v>55</v>
      </c>
      <c r="AD725" t="s">
        <v>60</v>
      </c>
      <c r="AE725">
        <v>1279</v>
      </c>
      <c r="AF725">
        <f t="shared" si="45"/>
        <v>0</v>
      </c>
      <c r="AG725">
        <f t="shared" si="46"/>
        <v>2</v>
      </c>
      <c r="AH725">
        <v>3</v>
      </c>
      <c r="AI725">
        <v>1</v>
      </c>
      <c r="AJ725" t="s">
        <v>55</v>
      </c>
      <c r="AK725" t="str">
        <f t="shared" si="47"/>
        <v>1TA</v>
      </c>
      <c r="AL725">
        <v>6</v>
      </c>
      <c r="AM725">
        <v>2</v>
      </c>
      <c r="AN725" t="s">
        <v>94</v>
      </c>
      <c r="AO725" t="s">
        <v>78</v>
      </c>
      <c r="AP725" t="s">
        <v>58</v>
      </c>
      <c r="AQ725">
        <v>2</v>
      </c>
      <c r="AR725">
        <v>473</v>
      </c>
      <c r="AS725" t="s">
        <v>55</v>
      </c>
      <c r="AT725" t="s">
        <v>60</v>
      </c>
      <c r="AU725">
        <v>238</v>
      </c>
      <c r="AV725">
        <v>83</v>
      </c>
      <c r="AW725">
        <v>0</v>
      </c>
      <c r="AX725">
        <v>0</v>
      </c>
      <c r="AY725">
        <v>0</v>
      </c>
      <c r="AZ725" t="s">
        <v>85</v>
      </c>
      <c r="BA725">
        <v>2</v>
      </c>
      <c r="BB725">
        <v>2008</v>
      </c>
      <c r="BC725" t="s">
        <v>63</v>
      </c>
      <c r="BD725" t="s">
        <v>64</v>
      </c>
      <c r="BE725">
        <v>171500</v>
      </c>
    </row>
    <row r="726" spans="1:57" x14ac:dyDescent="0.3">
      <c r="A726">
        <v>1252</v>
      </c>
      <c r="B726">
        <v>120</v>
      </c>
      <c r="C726" t="s">
        <v>221</v>
      </c>
      <c r="D726" t="s">
        <v>41</v>
      </c>
      <c r="E726">
        <v>3136</v>
      </c>
      <c r="F726" t="s">
        <v>40</v>
      </c>
      <c r="G726" t="s">
        <v>71</v>
      </c>
      <c r="H726" t="s">
        <v>43</v>
      </c>
      <c r="I726" t="s">
        <v>44</v>
      </c>
      <c r="J726" t="s">
        <v>73</v>
      </c>
      <c r="K726" t="s">
        <v>100</v>
      </c>
      <c r="L726" t="str">
        <f>VLOOKUP($K726,[1]Zipcodes_neighbourhood!$A$2:$C$27,2,FALSE)</f>
        <v>Northridge Heights</v>
      </c>
      <c r="M726">
        <f>VLOOKUP($K726,[1]Zipcodes_neighbourhood!$A$2:$C$27,3,FALSE)</f>
        <v>50010</v>
      </c>
      <c r="N726" t="s">
        <v>47</v>
      </c>
      <c r="O726" t="s">
        <v>122</v>
      </c>
      <c r="P726" t="s">
        <v>68</v>
      </c>
      <c r="Q726">
        <v>7</v>
      </c>
      <c r="R726">
        <v>2003</v>
      </c>
      <c r="S726">
        <v>2003</v>
      </c>
      <c r="T726" t="s">
        <v>50</v>
      </c>
      <c r="U726" t="s">
        <v>51</v>
      </c>
      <c r="V726" t="s">
        <v>76</v>
      </c>
      <c r="W726" t="s">
        <v>54</v>
      </c>
      <c r="X726" t="s">
        <v>56</v>
      </c>
      <c r="Y726" t="s">
        <v>54</v>
      </c>
      <c r="Z726" t="s">
        <v>57</v>
      </c>
      <c r="AA726">
        <v>1405</v>
      </c>
      <c r="AB726" t="str">
        <f t="shared" si="44"/>
        <v>1001-2000</v>
      </c>
      <c r="AC726" t="s">
        <v>59</v>
      </c>
      <c r="AD726" t="s">
        <v>60</v>
      </c>
      <c r="AE726">
        <v>1405</v>
      </c>
      <c r="AF726">
        <f t="shared" si="45"/>
        <v>1</v>
      </c>
      <c r="AG726">
        <f t="shared" si="46"/>
        <v>2</v>
      </c>
      <c r="AH726">
        <v>2</v>
      </c>
      <c r="AI726">
        <v>1</v>
      </c>
      <c r="AJ726" t="s">
        <v>54</v>
      </c>
      <c r="AK726" t="str">
        <f t="shared" si="47"/>
        <v>1Gd</v>
      </c>
      <c r="AL726">
        <v>6</v>
      </c>
      <c r="AM726">
        <v>1</v>
      </c>
      <c r="AN726" t="s">
        <v>54</v>
      </c>
      <c r="AO726" t="s">
        <v>61</v>
      </c>
      <c r="AP726" t="s">
        <v>62</v>
      </c>
      <c r="AQ726">
        <v>2</v>
      </c>
      <c r="AR726">
        <v>478</v>
      </c>
      <c r="AS726" t="s">
        <v>55</v>
      </c>
      <c r="AT726" t="s">
        <v>60</v>
      </c>
      <c r="AU726">
        <v>148</v>
      </c>
      <c r="AV726">
        <v>36</v>
      </c>
      <c r="AW726">
        <v>0</v>
      </c>
      <c r="AX726">
        <v>0</v>
      </c>
      <c r="AY726">
        <v>0</v>
      </c>
      <c r="AZ726" t="s">
        <v>41</v>
      </c>
      <c r="BA726">
        <v>3</v>
      </c>
      <c r="BB726">
        <v>2006</v>
      </c>
      <c r="BC726" t="s">
        <v>63</v>
      </c>
      <c r="BD726" t="s">
        <v>64</v>
      </c>
      <c r="BE726">
        <v>171750</v>
      </c>
    </row>
    <row r="727" spans="1:57" x14ac:dyDescent="0.3">
      <c r="A727">
        <v>954</v>
      </c>
      <c r="B727">
        <v>60</v>
      </c>
      <c r="C727" t="s">
        <v>221</v>
      </c>
      <c r="D727" t="s">
        <v>41</v>
      </c>
      <c r="E727">
        <v>11075</v>
      </c>
      <c r="F727" t="s">
        <v>40</v>
      </c>
      <c r="G727" t="s">
        <v>71</v>
      </c>
      <c r="H727" t="s">
        <v>43</v>
      </c>
      <c r="I727" t="s">
        <v>44</v>
      </c>
      <c r="J727" t="s">
        <v>45</v>
      </c>
      <c r="K727" t="s">
        <v>82</v>
      </c>
      <c r="L727" t="str">
        <f>VLOOKUP($K727,[1]Zipcodes_neighbourhood!$A$2:$C$27,2,FALSE)</f>
        <v>Mitchell</v>
      </c>
      <c r="M727">
        <f>VLOOKUP($K727,[1]Zipcodes_neighbourhood!$A$2:$C$27,3,FALSE)</f>
        <v>50461</v>
      </c>
      <c r="N727" t="s">
        <v>47</v>
      </c>
      <c r="O727" t="s">
        <v>48</v>
      </c>
      <c r="P727" t="s">
        <v>49</v>
      </c>
      <c r="Q727">
        <v>5</v>
      </c>
      <c r="R727">
        <v>1969</v>
      </c>
      <c r="S727">
        <v>1969</v>
      </c>
      <c r="T727" t="s">
        <v>50</v>
      </c>
      <c r="U727" t="s">
        <v>51</v>
      </c>
      <c r="V727" t="s">
        <v>91</v>
      </c>
      <c r="W727" t="s">
        <v>55</v>
      </c>
      <c r="X727" t="s">
        <v>70</v>
      </c>
      <c r="Y727" t="s">
        <v>55</v>
      </c>
      <c r="Z727" t="s">
        <v>81</v>
      </c>
      <c r="AA727">
        <v>784</v>
      </c>
      <c r="AB727" t="str">
        <f t="shared" si="44"/>
        <v>0-1000</v>
      </c>
      <c r="AC727" t="s">
        <v>59</v>
      </c>
      <c r="AD727" t="s">
        <v>60</v>
      </c>
      <c r="AE727">
        <v>1968</v>
      </c>
      <c r="AF727">
        <f t="shared" si="45"/>
        <v>0</v>
      </c>
      <c r="AG727">
        <f t="shared" si="46"/>
        <v>1</v>
      </c>
      <c r="AH727">
        <v>4</v>
      </c>
      <c r="AI727">
        <v>1</v>
      </c>
      <c r="AJ727" t="s">
        <v>55</v>
      </c>
      <c r="AK727" t="str">
        <f t="shared" si="47"/>
        <v>1TA</v>
      </c>
      <c r="AL727">
        <v>7</v>
      </c>
      <c r="AM727">
        <v>1</v>
      </c>
      <c r="AN727" t="s">
        <v>148</v>
      </c>
      <c r="AO727" t="s">
        <v>61</v>
      </c>
      <c r="AP727" t="s">
        <v>62</v>
      </c>
      <c r="AQ727">
        <v>2</v>
      </c>
      <c r="AR727">
        <v>530</v>
      </c>
      <c r="AS727" t="s">
        <v>55</v>
      </c>
      <c r="AT727" t="s">
        <v>60</v>
      </c>
      <c r="AU727">
        <v>305</v>
      </c>
      <c r="AV727">
        <v>189</v>
      </c>
      <c r="AW727">
        <v>0</v>
      </c>
      <c r="AX727">
        <v>0</v>
      </c>
      <c r="AY727">
        <v>0</v>
      </c>
      <c r="AZ727" t="s">
        <v>85</v>
      </c>
      <c r="BA727">
        <v>9</v>
      </c>
      <c r="BB727">
        <v>2008</v>
      </c>
      <c r="BC727" t="s">
        <v>63</v>
      </c>
      <c r="BD727" t="s">
        <v>64</v>
      </c>
      <c r="BE727">
        <v>172000</v>
      </c>
    </row>
    <row r="728" spans="1:57" x14ac:dyDescent="0.3">
      <c r="A728">
        <v>371</v>
      </c>
      <c r="B728">
        <v>60</v>
      </c>
      <c r="C728" t="s">
        <v>221</v>
      </c>
      <c r="D728" t="s">
        <v>41</v>
      </c>
      <c r="E728">
        <v>8121</v>
      </c>
      <c r="F728" t="s">
        <v>40</v>
      </c>
      <c r="G728" t="s">
        <v>71</v>
      </c>
      <c r="H728" t="s">
        <v>43</v>
      </c>
      <c r="I728" t="s">
        <v>44</v>
      </c>
      <c r="J728" t="s">
        <v>45</v>
      </c>
      <c r="K728" t="s">
        <v>132</v>
      </c>
      <c r="L728" t="str">
        <f>VLOOKUP($K728,[1]Zipcodes_neighbourhood!$A$2:$C$27,2,FALSE)</f>
        <v>Gilbert</v>
      </c>
      <c r="M728">
        <f>VLOOKUP($K728,[1]Zipcodes_neighbourhood!$A$2:$C$27,3,FALSE)</f>
        <v>50105</v>
      </c>
      <c r="N728" t="s">
        <v>47</v>
      </c>
      <c r="O728" t="s">
        <v>48</v>
      </c>
      <c r="P728" t="s">
        <v>49</v>
      </c>
      <c r="Q728">
        <v>6</v>
      </c>
      <c r="R728">
        <v>2000</v>
      </c>
      <c r="S728">
        <v>2000</v>
      </c>
      <c r="T728" t="s">
        <v>50</v>
      </c>
      <c r="U728" t="s">
        <v>51</v>
      </c>
      <c r="V728" t="s">
        <v>52</v>
      </c>
      <c r="W728" t="s">
        <v>55</v>
      </c>
      <c r="X728" t="s">
        <v>56</v>
      </c>
      <c r="Y728" t="s">
        <v>54</v>
      </c>
      <c r="Z728" t="s">
        <v>57</v>
      </c>
      <c r="AA728">
        <v>953</v>
      </c>
      <c r="AB728" t="str">
        <f t="shared" si="44"/>
        <v>0-1000</v>
      </c>
      <c r="AC728" t="s">
        <v>59</v>
      </c>
      <c r="AD728" t="s">
        <v>60</v>
      </c>
      <c r="AE728">
        <v>1664</v>
      </c>
      <c r="AF728">
        <f t="shared" si="45"/>
        <v>1</v>
      </c>
      <c r="AG728">
        <f t="shared" si="46"/>
        <v>2</v>
      </c>
      <c r="AH728">
        <v>3</v>
      </c>
      <c r="AI728">
        <v>1</v>
      </c>
      <c r="AJ728" t="s">
        <v>55</v>
      </c>
      <c r="AK728" t="str">
        <f t="shared" si="47"/>
        <v>1TA</v>
      </c>
      <c r="AL728">
        <v>7</v>
      </c>
      <c r="AM728">
        <v>1</v>
      </c>
      <c r="AN728" t="s">
        <v>55</v>
      </c>
      <c r="AO728" t="s">
        <v>61</v>
      </c>
      <c r="AP728" t="s">
        <v>62</v>
      </c>
      <c r="AQ728">
        <v>2</v>
      </c>
      <c r="AR728">
        <v>460</v>
      </c>
      <c r="AS728" t="s">
        <v>55</v>
      </c>
      <c r="AT728" t="s">
        <v>60</v>
      </c>
      <c r="AU728">
        <v>100</v>
      </c>
      <c r="AV728">
        <v>40</v>
      </c>
      <c r="AW728">
        <v>0</v>
      </c>
      <c r="AX728">
        <v>0</v>
      </c>
      <c r="AY728">
        <v>0</v>
      </c>
      <c r="AZ728" t="s">
        <v>41</v>
      </c>
      <c r="BA728">
        <v>1</v>
      </c>
      <c r="BB728">
        <v>2006</v>
      </c>
      <c r="BC728" t="s">
        <v>63</v>
      </c>
      <c r="BD728" t="s">
        <v>64</v>
      </c>
      <c r="BE728">
        <v>172400</v>
      </c>
    </row>
    <row r="729" spans="1:57" x14ac:dyDescent="0.3">
      <c r="A729">
        <v>178</v>
      </c>
      <c r="B729">
        <v>50</v>
      </c>
      <c r="C729" t="s">
        <v>221</v>
      </c>
      <c r="D729" t="s">
        <v>41</v>
      </c>
      <c r="E729">
        <v>13650</v>
      </c>
      <c r="F729" t="s">
        <v>40</v>
      </c>
      <c r="G729" t="s">
        <v>42</v>
      </c>
      <c r="H729" t="s">
        <v>43</v>
      </c>
      <c r="I729" t="s">
        <v>44</v>
      </c>
      <c r="J729" t="s">
        <v>45</v>
      </c>
      <c r="K729" t="s">
        <v>98</v>
      </c>
      <c r="L729" t="str">
        <f>VLOOKUP($K729,[1]Zipcodes_neighbourhood!$A$2:$C$27,2,FALSE)</f>
        <v>Sawyer</v>
      </c>
      <c r="M729">
        <f>VLOOKUP($K729,[1]Zipcodes_neighbourhood!$A$2:$C$27,3,FALSE)</f>
        <v>52627</v>
      </c>
      <c r="N729" t="s">
        <v>47</v>
      </c>
      <c r="O729" t="s">
        <v>48</v>
      </c>
      <c r="P729" t="s">
        <v>83</v>
      </c>
      <c r="Q729">
        <v>5</v>
      </c>
      <c r="R729">
        <v>1958</v>
      </c>
      <c r="S729">
        <v>1958</v>
      </c>
      <c r="T729" t="s">
        <v>50</v>
      </c>
      <c r="U729" t="s">
        <v>51</v>
      </c>
      <c r="V729" t="s">
        <v>69</v>
      </c>
      <c r="W729" t="s">
        <v>54</v>
      </c>
      <c r="X729" t="s">
        <v>70</v>
      </c>
      <c r="Y729" t="s">
        <v>55</v>
      </c>
      <c r="Z729" t="s">
        <v>57</v>
      </c>
      <c r="AA729">
        <v>1052</v>
      </c>
      <c r="AB729" t="str">
        <f t="shared" si="44"/>
        <v>1001-2000</v>
      </c>
      <c r="AC729" t="s">
        <v>59</v>
      </c>
      <c r="AD729" t="s">
        <v>60</v>
      </c>
      <c r="AE729">
        <v>1920</v>
      </c>
      <c r="AF729">
        <f t="shared" si="45"/>
        <v>1</v>
      </c>
      <c r="AG729">
        <f t="shared" si="46"/>
        <v>2</v>
      </c>
      <c r="AH729">
        <v>4</v>
      </c>
      <c r="AI729">
        <v>1</v>
      </c>
      <c r="AJ729" t="s">
        <v>54</v>
      </c>
      <c r="AK729" t="str">
        <f t="shared" si="47"/>
        <v>1Gd</v>
      </c>
      <c r="AL729">
        <v>8</v>
      </c>
      <c r="AM729">
        <v>1</v>
      </c>
      <c r="AN729" t="s">
        <v>54</v>
      </c>
      <c r="AO729" t="s">
        <v>61</v>
      </c>
      <c r="AP729" t="s">
        <v>58</v>
      </c>
      <c r="AQ729">
        <v>2</v>
      </c>
      <c r="AR729">
        <v>451</v>
      </c>
      <c r="AS729" t="s">
        <v>55</v>
      </c>
      <c r="AT729" t="s">
        <v>60</v>
      </c>
      <c r="AU729">
        <v>0</v>
      </c>
      <c r="AV729">
        <v>0</v>
      </c>
      <c r="AW729">
        <v>0</v>
      </c>
      <c r="AX729">
        <v>0</v>
      </c>
      <c r="AY729">
        <v>0</v>
      </c>
      <c r="AZ729" t="s">
        <v>41</v>
      </c>
      <c r="BA729">
        <v>7</v>
      </c>
      <c r="BB729">
        <v>2006</v>
      </c>
      <c r="BC729" t="s">
        <v>63</v>
      </c>
      <c r="BD729" t="s">
        <v>64</v>
      </c>
      <c r="BE729">
        <v>172500</v>
      </c>
    </row>
    <row r="730" spans="1:57" x14ac:dyDescent="0.3">
      <c r="A730">
        <v>444</v>
      </c>
      <c r="B730">
        <v>120</v>
      </c>
      <c r="C730" t="s">
        <v>221</v>
      </c>
      <c r="D730">
        <v>53</v>
      </c>
      <c r="E730">
        <v>3922</v>
      </c>
      <c r="F730" t="s">
        <v>40</v>
      </c>
      <c r="G730" t="s">
        <v>42</v>
      </c>
      <c r="H730" t="s">
        <v>43</v>
      </c>
      <c r="I730" t="s">
        <v>44</v>
      </c>
      <c r="J730" t="s">
        <v>45</v>
      </c>
      <c r="K730" t="s">
        <v>159</v>
      </c>
      <c r="L730" t="str">
        <f>VLOOKUP($K730,[1]Zipcodes_neighbourhood!$A$2:$C$27,2,FALSE)</f>
        <v>Bloomington Heights</v>
      </c>
      <c r="M730">
        <f>VLOOKUP($K730,[1]Zipcodes_neighbourhood!$A$2:$C$27,3,FALSE)</f>
        <v>50010</v>
      </c>
      <c r="N730" t="s">
        <v>47</v>
      </c>
      <c r="O730" t="s">
        <v>122</v>
      </c>
      <c r="P730" t="s">
        <v>68</v>
      </c>
      <c r="Q730">
        <v>7</v>
      </c>
      <c r="R730">
        <v>2006</v>
      </c>
      <c r="S730">
        <v>2007</v>
      </c>
      <c r="T730" t="s">
        <v>50</v>
      </c>
      <c r="U730" t="s">
        <v>51</v>
      </c>
      <c r="V730" t="s">
        <v>76</v>
      </c>
      <c r="W730" t="s">
        <v>54</v>
      </c>
      <c r="X730" t="s">
        <v>56</v>
      </c>
      <c r="Y730" t="s">
        <v>59</v>
      </c>
      <c r="Z730" t="s">
        <v>81</v>
      </c>
      <c r="AA730">
        <v>1258</v>
      </c>
      <c r="AB730" t="str">
        <f t="shared" si="44"/>
        <v>1001-2000</v>
      </c>
      <c r="AC730" t="s">
        <v>59</v>
      </c>
      <c r="AD730" t="s">
        <v>60</v>
      </c>
      <c r="AE730">
        <v>1258</v>
      </c>
      <c r="AF730">
        <f t="shared" si="45"/>
        <v>1</v>
      </c>
      <c r="AG730">
        <f t="shared" si="46"/>
        <v>2</v>
      </c>
      <c r="AH730">
        <v>2</v>
      </c>
      <c r="AI730">
        <v>1</v>
      </c>
      <c r="AJ730" t="s">
        <v>54</v>
      </c>
      <c r="AK730" t="str">
        <f t="shared" si="47"/>
        <v>1Gd</v>
      </c>
      <c r="AL730">
        <v>6</v>
      </c>
      <c r="AM730">
        <v>1</v>
      </c>
      <c r="AN730" t="s">
        <v>54</v>
      </c>
      <c r="AO730" t="s">
        <v>61</v>
      </c>
      <c r="AP730" t="s">
        <v>102</v>
      </c>
      <c r="AQ730">
        <v>3</v>
      </c>
      <c r="AR730">
        <v>648</v>
      </c>
      <c r="AS730" t="s">
        <v>55</v>
      </c>
      <c r="AT730" t="s">
        <v>60</v>
      </c>
      <c r="AU730">
        <v>144</v>
      </c>
      <c r="AV730">
        <v>16</v>
      </c>
      <c r="AW730">
        <v>0</v>
      </c>
      <c r="AX730">
        <v>0</v>
      </c>
      <c r="AY730">
        <v>0</v>
      </c>
      <c r="AZ730" t="s">
        <v>41</v>
      </c>
      <c r="BA730">
        <v>6</v>
      </c>
      <c r="BB730">
        <v>2007</v>
      </c>
      <c r="BC730" t="s">
        <v>103</v>
      </c>
      <c r="BD730" t="s">
        <v>104</v>
      </c>
      <c r="BE730">
        <v>172500</v>
      </c>
    </row>
    <row r="731" spans="1:57" x14ac:dyDescent="0.3">
      <c r="A731">
        <v>730</v>
      </c>
      <c r="B731">
        <v>30</v>
      </c>
      <c r="C731" t="s">
        <v>222</v>
      </c>
      <c r="D731">
        <v>52</v>
      </c>
      <c r="E731">
        <v>6240</v>
      </c>
      <c r="F731" t="s">
        <v>40</v>
      </c>
      <c r="G731" t="s">
        <v>42</v>
      </c>
      <c r="H731" t="s">
        <v>43</v>
      </c>
      <c r="I731" t="s">
        <v>44</v>
      </c>
      <c r="J731" t="s">
        <v>45</v>
      </c>
      <c r="K731" t="s">
        <v>119</v>
      </c>
      <c r="L731" t="str">
        <f>VLOOKUP($K731,[1]Zipcodes_neighbourhood!$A$2:$C$27,2,FALSE)</f>
        <v>Iowa DOT and rail road</v>
      </c>
      <c r="M731">
        <f>VLOOKUP($K731,[1]Zipcodes_neighbourhood!$A$2:$C$27,3,FALSE)</f>
        <v>50313</v>
      </c>
      <c r="N731" t="s">
        <v>47</v>
      </c>
      <c r="O731" t="s">
        <v>48</v>
      </c>
      <c r="P731" t="s">
        <v>83</v>
      </c>
      <c r="Q731">
        <v>4</v>
      </c>
      <c r="R731">
        <v>1925</v>
      </c>
      <c r="S731">
        <v>1950</v>
      </c>
      <c r="T731" t="s">
        <v>50</v>
      </c>
      <c r="U731" t="s">
        <v>51</v>
      </c>
      <c r="V731" t="s">
        <v>69</v>
      </c>
      <c r="W731" t="s">
        <v>55</v>
      </c>
      <c r="X731" t="s">
        <v>70</v>
      </c>
      <c r="Y731" t="s">
        <v>55</v>
      </c>
      <c r="Z731" t="s">
        <v>57</v>
      </c>
      <c r="AA731">
        <v>780</v>
      </c>
      <c r="AB731" t="str">
        <f t="shared" si="44"/>
        <v>0-1000</v>
      </c>
      <c r="AC731" t="s">
        <v>55</v>
      </c>
      <c r="AD731" t="s">
        <v>60</v>
      </c>
      <c r="AE731">
        <v>1208</v>
      </c>
      <c r="AF731">
        <f t="shared" si="45"/>
        <v>0</v>
      </c>
      <c r="AG731">
        <f t="shared" si="46"/>
        <v>1</v>
      </c>
      <c r="AH731">
        <v>2</v>
      </c>
      <c r="AI731">
        <v>1</v>
      </c>
      <c r="AJ731" t="s">
        <v>55</v>
      </c>
      <c r="AK731" t="str">
        <f t="shared" si="47"/>
        <v>1TA</v>
      </c>
      <c r="AL731">
        <v>5</v>
      </c>
      <c r="AM731">
        <v>0</v>
      </c>
      <c r="AN731" t="s">
        <v>41</v>
      </c>
      <c r="AO731" t="s">
        <v>78</v>
      </c>
      <c r="AP731" t="s">
        <v>58</v>
      </c>
      <c r="AQ731">
        <v>2</v>
      </c>
      <c r="AR731">
        <v>539</v>
      </c>
      <c r="AS731" t="s">
        <v>55</v>
      </c>
      <c r="AT731" t="s">
        <v>60</v>
      </c>
      <c r="AU731">
        <v>0</v>
      </c>
      <c r="AV731">
        <v>23</v>
      </c>
      <c r="AW731">
        <v>112</v>
      </c>
      <c r="AX731">
        <v>0</v>
      </c>
      <c r="AY731">
        <v>0</v>
      </c>
      <c r="AZ731" t="s">
        <v>41</v>
      </c>
      <c r="BA731">
        <v>1</v>
      </c>
      <c r="BB731">
        <v>2009</v>
      </c>
      <c r="BC731" t="s">
        <v>63</v>
      </c>
      <c r="BD731" t="s">
        <v>64</v>
      </c>
      <c r="BE731">
        <v>103000</v>
      </c>
    </row>
    <row r="732" spans="1:57" x14ac:dyDescent="0.3">
      <c r="A732">
        <v>892</v>
      </c>
      <c r="B732">
        <v>60</v>
      </c>
      <c r="C732" t="s">
        <v>221</v>
      </c>
      <c r="D732">
        <v>70</v>
      </c>
      <c r="E732">
        <v>11184</v>
      </c>
      <c r="F732" t="s">
        <v>40</v>
      </c>
      <c r="G732" t="s">
        <v>42</v>
      </c>
      <c r="H732" t="s">
        <v>43</v>
      </c>
      <c r="I732" t="s">
        <v>44</v>
      </c>
      <c r="J732" t="s">
        <v>45</v>
      </c>
      <c r="K732" t="s">
        <v>98</v>
      </c>
      <c r="L732" t="str">
        <f>VLOOKUP($K732,[1]Zipcodes_neighbourhood!$A$2:$C$27,2,FALSE)</f>
        <v>Sawyer</v>
      </c>
      <c r="M732">
        <f>VLOOKUP($K732,[1]Zipcodes_neighbourhood!$A$2:$C$27,3,FALSE)</f>
        <v>52627</v>
      </c>
      <c r="N732" t="s">
        <v>47</v>
      </c>
      <c r="O732" t="s">
        <v>48</v>
      </c>
      <c r="P732" t="s">
        <v>49</v>
      </c>
      <c r="Q732">
        <v>6</v>
      </c>
      <c r="R732">
        <v>1978</v>
      </c>
      <c r="S732">
        <v>1978</v>
      </c>
      <c r="T732" t="s">
        <v>99</v>
      </c>
      <c r="U732" t="s">
        <v>51</v>
      </c>
      <c r="V732" t="s">
        <v>91</v>
      </c>
      <c r="W732" t="s">
        <v>55</v>
      </c>
      <c r="X732" t="s">
        <v>70</v>
      </c>
      <c r="Y732" t="s">
        <v>55</v>
      </c>
      <c r="Z732" t="s">
        <v>57</v>
      </c>
      <c r="AA732">
        <v>918</v>
      </c>
      <c r="AB732" t="str">
        <f t="shared" si="44"/>
        <v>0-1000</v>
      </c>
      <c r="AC732" t="s">
        <v>54</v>
      </c>
      <c r="AD732" t="s">
        <v>60</v>
      </c>
      <c r="AE732">
        <v>1683</v>
      </c>
      <c r="AF732">
        <f t="shared" si="45"/>
        <v>1</v>
      </c>
      <c r="AG732">
        <f t="shared" si="46"/>
        <v>2</v>
      </c>
      <c r="AH732">
        <v>3</v>
      </c>
      <c r="AI732">
        <v>1</v>
      </c>
      <c r="AJ732" t="s">
        <v>55</v>
      </c>
      <c r="AK732" t="str">
        <f t="shared" si="47"/>
        <v>1TA</v>
      </c>
      <c r="AL732">
        <v>7</v>
      </c>
      <c r="AM732">
        <v>1</v>
      </c>
      <c r="AN732" t="s">
        <v>55</v>
      </c>
      <c r="AO732" t="s">
        <v>61</v>
      </c>
      <c r="AP732" t="s">
        <v>62</v>
      </c>
      <c r="AQ732">
        <v>2</v>
      </c>
      <c r="AR732">
        <v>440</v>
      </c>
      <c r="AS732" t="s">
        <v>55</v>
      </c>
      <c r="AT732" t="s">
        <v>60</v>
      </c>
      <c r="AU732">
        <v>243</v>
      </c>
      <c r="AV732">
        <v>0</v>
      </c>
      <c r="AW732">
        <v>0</v>
      </c>
      <c r="AX732">
        <v>0</v>
      </c>
      <c r="AY732">
        <v>0</v>
      </c>
      <c r="AZ732" t="s">
        <v>41</v>
      </c>
      <c r="BA732">
        <v>7</v>
      </c>
      <c r="BB732">
        <v>2009</v>
      </c>
      <c r="BC732" t="s">
        <v>63</v>
      </c>
      <c r="BD732" t="s">
        <v>64</v>
      </c>
      <c r="BE732">
        <v>172500</v>
      </c>
    </row>
    <row r="733" spans="1:57" x14ac:dyDescent="0.3">
      <c r="A733">
        <v>493</v>
      </c>
      <c r="B733">
        <v>60</v>
      </c>
      <c r="C733" t="s">
        <v>221</v>
      </c>
      <c r="D733">
        <v>105</v>
      </c>
      <c r="E733">
        <v>15578</v>
      </c>
      <c r="F733" t="s">
        <v>40</v>
      </c>
      <c r="G733" t="s">
        <v>71</v>
      </c>
      <c r="H733" t="s">
        <v>43</v>
      </c>
      <c r="I733" t="s">
        <v>44</v>
      </c>
      <c r="J733" t="s">
        <v>73</v>
      </c>
      <c r="K733" t="s">
        <v>132</v>
      </c>
      <c r="L733" t="str">
        <f>VLOOKUP($K733,[1]Zipcodes_neighbourhood!$A$2:$C$27,2,FALSE)</f>
        <v>Gilbert</v>
      </c>
      <c r="M733">
        <f>VLOOKUP($K733,[1]Zipcodes_neighbourhood!$A$2:$C$27,3,FALSE)</f>
        <v>50105</v>
      </c>
      <c r="N733" t="s">
        <v>47</v>
      </c>
      <c r="O733" t="s">
        <v>48</v>
      </c>
      <c r="P733" t="s">
        <v>49</v>
      </c>
      <c r="Q733">
        <v>6</v>
      </c>
      <c r="R733">
        <v>2006</v>
      </c>
      <c r="S733">
        <v>2006</v>
      </c>
      <c r="T733" t="s">
        <v>50</v>
      </c>
      <c r="U733" t="s">
        <v>51</v>
      </c>
      <c r="V733" t="s">
        <v>52</v>
      </c>
      <c r="W733" t="s">
        <v>54</v>
      </c>
      <c r="X733" t="s">
        <v>56</v>
      </c>
      <c r="Y733" t="s">
        <v>54</v>
      </c>
      <c r="Z733" t="s">
        <v>57</v>
      </c>
      <c r="AA733">
        <v>728</v>
      </c>
      <c r="AB733" t="str">
        <f t="shared" si="44"/>
        <v>0-1000</v>
      </c>
      <c r="AC733" t="s">
        <v>54</v>
      </c>
      <c r="AD733" t="s">
        <v>60</v>
      </c>
      <c r="AE733">
        <v>1456</v>
      </c>
      <c r="AF733">
        <f t="shared" si="45"/>
        <v>1</v>
      </c>
      <c r="AG733">
        <f t="shared" si="46"/>
        <v>2</v>
      </c>
      <c r="AH733">
        <v>3</v>
      </c>
      <c r="AI733">
        <v>1</v>
      </c>
      <c r="AJ733" t="s">
        <v>55</v>
      </c>
      <c r="AK733" t="str">
        <f t="shared" si="47"/>
        <v>1TA</v>
      </c>
      <c r="AL733">
        <v>8</v>
      </c>
      <c r="AM733">
        <v>0</v>
      </c>
      <c r="AN733" t="s">
        <v>41</v>
      </c>
      <c r="AO733" t="s">
        <v>61</v>
      </c>
      <c r="AP733" t="s">
        <v>62</v>
      </c>
      <c r="AQ733">
        <v>2</v>
      </c>
      <c r="AR733">
        <v>429</v>
      </c>
      <c r="AS733" t="s">
        <v>55</v>
      </c>
      <c r="AT733" t="s">
        <v>60</v>
      </c>
      <c r="AU733">
        <v>0</v>
      </c>
      <c r="AV733">
        <v>0</v>
      </c>
      <c r="AW733">
        <v>0</v>
      </c>
      <c r="AX733">
        <v>0</v>
      </c>
      <c r="AY733">
        <v>0</v>
      </c>
      <c r="AZ733" t="s">
        <v>41</v>
      </c>
      <c r="BA733">
        <v>5</v>
      </c>
      <c r="BB733">
        <v>2006</v>
      </c>
      <c r="BC733" t="s">
        <v>103</v>
      </c>
      <c r="BD733" t="s">
        <v>104</v>
      </c>
      <c r="BE733">
        <v>172785</v>
      </c>
    </row>
    <row r="734" spans="1:57" x14ac:dyDescent="0.3">
      <c r="A734">
        <v>187</v>
      </c>
      <c r="B734">
        <v>80</v>
      </c>
      <c r="C734" t="s">
        <v>221</v>
      </c>
      <c r="D734" t="s">
        <v>41</v>
      </c>
      <c r="E734">
        <v>9947</v>
      </c>
      <c r="F734" t="s">
        <v>40</v>
      </c>
      <c r="G734" t="s">
        <v>71</v>
      </c>
      <c r="H734" t="s">
        <v>43</v>
      </c>
      <c r="I734" t="s">
        <v>44</v>
      </c>
      <c r="J734" t="s">
        <v>110</v>
      </c>
      <c r="K734" t="s">
        <v>82</v>
      </c>
      <c r="L734" t="str">
        <f>VLOOKUP($K734,[1]Zipcodes_neighbourhood!$A$2:$C$27,2,FALSE)</f>
        <v>Mitchell</v>
      </c>
      <c r="M734">
        <f>VLOOKUP($K734,[1]Zipcodes_neighbourhood!$A$2:$C$27,3,FALSE)</f>
        <v>50461</v>
      </c>
      <c r="N734" t="s">
        <v>47</v>
      </c>
      <c r="O734" t="s">
        <v>48</v>
      </c>
      <c r="P734" t="s">
        <v>135</v>
      </c>
      <c r="Q734">
        <v>7</v>
      </c>
      <c r="R734">
        <v>1990</v>
      </c>
      <c r="S734">
        <v>1991</v>
      </c>
      <c r="T734" t="s">
        <v>50</v>
      </c>
      <c r="U734" t="s">
        <v>51</v>
      </c>
      <c r="V734" t="s">
        <v>91</v>
      </c>
      <c r="W734" t="s">
        <v>55</v>
      </c>
      <c r="X734" t="s">
        <v>56</v>
      </c>
      <c r="Y734" t="s">
        <v>54</v>
      </c>
      <c r="Z734" t="s">
        <v>81</v>
      </c>
      <c r="AA734">
        <v>1188</v>
      </c>
      <c r="AB734" t="str">
        <f t="shared" si="44"/>
        <v>1001-2000</v>
      </c>
      <c r="AC734" t="s">
        <v>59</v>
      </c>
      <c r="AD734" t="s">
        <v>60</v>
      </c>
      <c r="AE734">
        <v>1217</v>
      </c>
      <c r="AF734">
        <f t="shared" si="45"/>
        <v>0</v>
      </c>
      <c r="AG734">
        <f t="shared" si="46"/>
        <v>2.2999999999999998</v>
      </c>
      <c r="AH734">
        <v>3</v>
      </c>
      <c r="AI734">
        <v>1</v>
      </c>
      <c r="AJ734" t="s">
        <v>54</v>
      </c>
      <c r="AK734" t="str">
        <f t="shared" si="47"/>
        <v>1Gd</v>
      </c>
      <c r="AL734">
        <v>6</v>
      </c>
      <c r="AM734">
        <v>0</v>
      </c>
      <c r="AN734" t="s">
        <v>41</v>
      </c>
      <c r="AO734" t="s">
        <v>61</v>
      </c>
      <c r="AP734" t="s">
        <v>58</v>
      </c>
      <c r="AQ734">
        <v>2</v>
      </c>
      <c r="AR734">
        <v>497</v>
      </c>
      <c r="AS734" t="s">
        <v>55</v>
      </c>
      <c r="AT734" t="s">
        <v>60</v>
      </c>
      <c r="AU734">
        <v>168</v>
      </c>
      <c r="AV734">
        <v>27</v>
      </c>
      <c r="AW734">
        <v>0</v>
      </c>
      <c r="AX734">
        <v>0</v>
      </c>
      <c r="AY734">
        <v>0</v>
      </c>
      <c r="AZ734" t="s">
        <v>109</v>
      </c>
      <c r="BA734">
        <v>6</v>
      </c>
      <c r="BB734">
        <v>2009</v>
      </c>
      <c r="BC734" t="s">
        <v>63</v>
      </c>
      <c r="BD734" t="s">
        <v>64</v>
      </c>
      <c r="BE734">
        <v>173000</v>
      </c>
    </row>
    <row r="735" spans="1:57" x14ac:dyDescent="0.3">
      <c r="A735">
        <v>253</v>
      </c>
      <c r="B735">
        <v>60</v>
      </c>
      <c r="C735" t="s">
        <v>221</v>
      </c>
      <c r="D735">
        <v>65</v>
      </c>
      <c r="E735">
        <v>8366</v>
      </c>
      <c r="F735" t="s">
        <v>40</v>
      </c>
      <c r="G735" t="s">
        <v>71</v>
      </c>
      <c r="H735" t="s">
        <v>43</v>
      </c>
      <c r="I735" t="s">
        <v>44</v>
      </c>
      <c r="J735" t="s">
        <v>45</v>
      </c>
      <c r="K735" t="s">
        <v>114</v>
      </c>
      <c r="L735" t="str">
        <f>VLOOKUP($K735,[1]Zipcodes_neighbourhood!$A$2:$C$27,2,FALSE)</f>
        <v>Sawyer West</v>
      </c>
      <c r="M735">
        <f>VLOOKUP($K735,[1]Zipcodes_neighbourhood!$A$2:$C$27,3,FALSE)</f>
        <v>50014</v>
      </c>
      <c r="N735" t="s">
        <v>47</v>
      </c>
      <c r="O735" t="s">
        <v>48</v>
      </c>
      <c r="P735" t="s">
        <v>49</v>
      </c>
      <c r="Q735">
        <v>6</v>
      </c>
      <c r="R735">
        <v>2004</v>
      </c>
      <c r="S735">
        <v>2004</v>
      </c>
      <c r="T735" t="s">
        <v>50</v>
      </c>
      <c r="U735" t="s">
        <v>51</v>
      </c>
      <c r="V735" t="s">
        <v>52</v>
      </c>
      <c r="W735" t="s">
        <v>54</v>
      </c>
      <c r="X735" t="s">
        <v>56</v>
      </c>
      <c r="Y735" t="s">
        <v>54</v>
      </c>
      <c r="Z735" t="s">
        <v>57</v>
      </c>
      <c r="AA735">
        <v>798</v>
      </c>
      <c r="AB735" t="str">
        <f t="shared" si="44"/>
        <v>0-1000</v>
      </c>
      <c r="AC735" t="s">
        <v>59</v>
      </c>
      <c r="AD735" t="s">
        <v>60</v>
      </c>
      <c r="AE735">
        <v>1640</v>
      </c>
      <c r="AF735">
        <f t="shared" si="45"/>
        <v>1</v>
      </c>
      <c r="AG735">
        <f t="shared" si="46"/>
        <v>1</v>
      </c>
      <c r="AH735">
        <v>3</v>
      </c>
      <c r="AI735">
        <v>1</v>
      </c>
      <c r="AJ735" t="s">
        <v>54</v>
      </c>
      <c r="AK735" t="str">
        <f t="shared" si="47"/>
        <v>1Gd</v>
      </c>
      <c r="AL735">
        <v>6</v>
      </c>
      <c r="AM735">
        <v>0</v>
      </c>
      <c r="AN735" t="s">
        <v>41</v>
      </c>
      <c r="AO735" t="s">
        <v>61</v>
      </c>
      <c r="AP735" t="s">
        <v>62</v>
      </c>
      <c r="AQ735">
        <v>2</v>
      </c>
      <c r="AR735">
        <v>520</v>
      </c>
      <c r="AS735" t="s">
        <v>55</v>
      </c>
      <c r="AT735" t="s">
        <v>60</v>
      </c>
      <c r="AU735">
        <v>138</v>
      </c>
      <c r="AV735">
        <v>45</v>
      </c>
      <c r="AW735">
        <v>0</v>
      </c>
      <c r="AX735">
        <v>0</v>
      </c>
      <c r="AY735">
        <v>0</v>
      </c>
      <c r="AZ735" t="s">
        <v>41</v>
      </c>
      <c r="BA735">
        <v>12</v>
      </c>
      <c r="BB735">
        <v>2008</v>
      </c>
      <c r="BC735" t="s">
        <v>63</v>
      </c>
      <c r="BD735" t="s">
        <v>64</v>
      </c>
      <c r="BE735">
        <v>173000</v>
      </c>
    </row>
    <row r="736" spans="1:57" x14ac:dyDescent="0.3">
      <c r="A736">
        <v>357</v>
      </c>
      <c r="B736">
        <v>20</v>
      </c>
      <c r="C736" t="s">
        <v>221</v>
      </c>
      <c r="D736" t="s">
        <v>41</v>
      </c>
      <c r="E736">
        <v>9248</v>
      </c>
      <c r="F736" t="s">
        <v>40</v>
      </c>
      <c r="G736" t="s">
        <v>71</v>
      </c>
      <c r="H736" t="s">
        <v>43</v>
      </c>
      <c r="I736" t="s">
        <v>44</v>
      </c>
      <c r="J736" t="s">
        <v>45</v>
      </c>
      <c r="K736" t="s">
        <v>132</v>
      </c>
      <c r="L736" t="str">
        <f>VLOOKUP($K736,[1]Zipcodes_neighbourhood!$A$2:$C$27,2,FALSE)</f>
        <v>Gilbert</v>
      </c>
      <c r="M736">
        <f>VLOOKUP($K736,[1]Zipcodes_neighbourhood!$A$2:$C$27,3,FALSE)</f>
        <v>50105</v>
      </c>
      <c r="N736" t="s">
        <v>47</v>
      </c>
      <c r="O736" t="s">
        <v>48</v>
      </c>
      <c r="P736" t="s">
        <v>68</v>
      </c>
      <c r="Q736">
        <v>6</v>
      </c>
      <c r="R736">
        <v>1992</v>
      </c>
      <c r="S736">
        <v>1992</v>
      </c>
      <c r="T736" t="s">
        <v>50</v>
      </c>
      <c r="U736" t="s">
        <v>51</v>
      </c>
      <c r="V736" t="s">
        <v>91</v>
      </c>
      <c r="W736" t="s">
        <v>55</v>
      </c>
      <c r="X736" t="s">
        <v>56</v>
      </c>
      <c r="Y736" t="s">
        <v>54</v>
      </c>
      <c r="Z736" t="s">
        <v>57</v>
      </c>
      <c r="AA736">
        <v>1158</v>
      </c>
      <c r="AB736" t="str">
        <f t="shared" si="44"/>
        <v>1001-2000</v>
      </c>
      <c r="AC736" t="s">
        <v>54</v>
      </c>
      <c r="AD736" t="s">
        <v>60</v>
      </c>
      <c r="AE736">
        <v>1167</v>
      </c>
      <c r="AF736">
        <f t="shared" si="45"/>
        <v>0</v>
      </c>
      <c r="AG736">
        <f t="shared" si="46"/>
        <v>1</v>
      </c>
      <c r="AH736">
        <v>3</v>
      </c>
      <c r="AI736">
        <v>1</v>
      </c>
      <c r="AJ736" t="s">
        <v>54</v>
      </c>
      <c r="AK736" t="str">
        <f t="shared" si="47"/>
        <v>1Gd</v>
      </c>
      <c r="AL736">
        <v>6</v>
      </c>
      <c r="AM736">
        <v>0</v>
      </c>
      <c r="AN736" t="s">
        <v>41</v>
      </c>
      <c r="AO736" t="s">
        <v>61</v>
      </c>
      <c r="AP736" t="s">
        <v>62</v>
      </c>
      <c r="AQ736">
        <v>2</v>
      </c>
      <c r="AR736">
        <v>400</v>
      </c>
      <c r="AS736" t="s">
        <v>55</v>
      </c>
      <c r="AT736" t="s">
        <v>60</v>
      </c>
      <c r="AU736">
        <v>120</v>
      </c>
      <c r="AV736">
        <v>26</v>
      </c>
      <c r="AW736">
        <v>0</v>
      </c>
      <c r="AX736">
        <v>0</v>
      </c>
      <c r="AY736">
        <v>0</v>
      </c>
      <c r="AZ736" t="s">
        <v>41</v>
      </c>
      <c r="BA736">
        <v>7</v>
      </c>
      <c r="BB736">
        <v>2009</v>
      </c>
      <c r="BC736" t="s">
        <v>63</v>
      </c>
      <c r="BD736" t="s">
        <v>64</v>
      </c>
      <c r="BE736">
        <v>173000</v>
      </c>
    </row>
    <row r="737" spans="1:57" x14ac:dyDescent="0.3">
      <c r="A737">
        <v>736</v>
      </c>
      <c r="B737">
        <v>75</v>
      </c>
      <c r="C737" t="s">
        <v>222</v>
      </c>
      <c r="D737">
        <v>60</v>
      </c>
      <c r="E737">
        <v>10800</v>
      </c>
      <c r="F737" t="s">
        <v>40</v>
      </c>
      <c r="G737" t="s">
        <v>42</v>
      </c>
      <c r="H737" t="s">
        <v>43</v>
      </c>
      <c r="I737" t="s">
        <v>44</v>
      </c>
      <c r="J737" t="s">
        <v>45</v>
      </c>
      <c r="K737" t="s">
        <v>92</v>
      </c>
      <c r="L737" t="str">
        <f>VLOOKUP($K737,[1]Zipcodes_neighbourhood!$A$2:$C$27,2,FALSE)</f>
        <v>Old Town</v>
      </c>
      <c r="M737">
        <f>VLOOKUP($K737,[1]Zipcodes_neighbourhood!$A$2:$C$27,3,FALSE)</f>
        <v>51351</v>
      </c>
      <c r="N737" t="s">
        <v>47</v>
      </c>
      <c r="O737" t="s">
        <v>48</v>
      </c>
      <c r="P737" t="s">
        <v>139</v>
      </c>
      <c r="Q737">
        <v>7</v>
      </c>
      <c r="R737">
        <v>1914</v>
      </c>
      <c r="S737">
        <v>1970</v>
      </c>
      <c r="T737" t="s">
        <v>50</v>
      </c>
      <c r="U737" t="s">
        <v>51</v>
      </c>
      <c r="V737" t="s">
        <v>75</v>
      </c>
      <c r="W737" t="s">
        <v>55</v>
      </c>
      <c r="X737" t="s">
        <v>77</v>
      </c>
      <c r="Y737" t="s">
        <v>54</v>
      </c>
      <c r="Z737" t="s">
        <v>72</v>
      </c>
      <c r="AA737">
        <v>880</v>
      </c>
      <c r="AB737" t="str">
        <f t="shared" si="44"/>
        <v>0-1000</v>
      </c>
      <c r="AC737" t="s">
        <v>94</v>
      </c>
      <c r="AD737" t="s">
        <v>120</v>
      </c>
      <c r="AE737">
        <v>1768</v>
      </c>
      <c r="AF737">
        <f t="shared" si="45"/>
        <v>0</v>
      </c>
      <c r="AG737">
        <f t="shared" si="46"/>
        <v>1.3</v>
      </c>
      <c r="AH737">
        <v>2</v>
      </c>
      <c r="AI737">
        <v>1</v>
      </c>
      <c r="AJ737" t="s">
        <v>55</v>
      </c>
      <c r="AK737" t="str">
        <f t="shared" si="47"/>
        <v>1TA</v>
      </c>
      <c r="AL737">
        <v>6</v>
      </c>
      <c r="AM737">
        <v>2</v>
      </c>
      <c r="AN737" t="s">
        <v>55</v>
      </c>
      <c r="AO737" t="s">
        <v>78</v>
      </c>
      <c r="AP737" t="s">
        <v>58</v>
      </c>
      <c r="AQ737">
        <v>2</v>
      </c>
      <c r="AR737">
        <v>320</v>
      </c>
      <c r="AS737" t="s">
        <v>55</v>
      </c>
      <c r="AT737" t="s">
        <v>120</v>
      </c>
      <c r="AU737">
        <v>0</v>
      </c>
      <c r="AV737">
        <v>341</v>
      </c>
      <c r="AW737">
        <v>0</v>
      </c>
      <c r="AX737">
        <v>0</v>
      </c>
      <c r="AY737">
        <v>0</v>
      </c>
      <c r="AZ737" t="s">
        <v>41</v>
      </c>
      <c r="BA737">
        <v>10</v>
      </c>
      <c r="BB737">
        <v>2006</v>
      </c>
      <c r="BC737" t="s">
        <v>63</v>
      </c>
      <c r="BD737" t="s">
        <v>64</v>
      </c>
      <c r="BE737">
        <v>163000</v>
      </c>
    </row>
    <row r="738" spans="1:57" x14ac:dyDescent="0.3">
      <c r="A738">
        <v>683</v>
      </c>
      <c r="B738">
        <v>120</v>
      </c>
      <c r="C738" t="s">
        <v>221</v>
      </c>
      <c r="D738" t="s">
        <v>41</v>
      </c>
      <c r="E738">
        <v>2887</v>
      </c>
      <c r="F738" t="s">
        <v>40</v>
      </c>
      <c r="G738" t="s">
        <v>42</v>
      </c>
      <c r="H738" t="s">
        <v>137</v>
      </c>
      <c r="I738" t="s">
        <v>44</v>
      </c>
      <c r="J738" t="s">
        <v>45</v>
      </c>
      <c r="K738" t="s">
        <v>143</v>
      </c>
      <c r="L738" t="str">
        <f>VLOOKUP($K738,[1]Zipcodes_neighbourhood!$A$2:$C$27,2,FALSE)</f>
        <v>Clear creek</v>
      </c>
      <c r="M738" t="str">
        <f>VLOOKUP($K738,[1]Zipcodes_neighbourhood!$A$2:$C$27,3,FALSE)</f>
        <v>52248(641)</v>
      </c>
      <c r="N738" t="s">
        <v>47</v>
      </c>
      <c r="O738" t="s">
        <v>48</v>
      </c>
      <c r="P738" t="s">
        <v>68</v>
      </c>
      <c r="Q738">
        <v>6</v>
      </c>
      <c r="R738">
        <v>1996</v>
      </c>
      <c r="S738">
        <v>1997</v>
      </c>
      <c r="T738" t="s">
        <v>50</v>
      </c>
      <c r="U738" t="s">
        <v>51</v>
      </c>
      <c r="V738" t="s">
        <v>75</v>
      </c>
      <c r="W738" t="s">
        <v>55</v>
      </c>
      <c r="X738" t="s">
        <v>56</v>
      </c>
      <c r="Y738" t="s">
        <v>54</v>
      </c>
      <c r="Z738" t="s">
        <v>72</v>
      </c>
      <c r="AA738">
        <v>1291</v>
      </c>
      <c r="AB738" t="str">
        <f t="shared" si="44"/>
        <v>1001-2000</v>
      </c>
      <c r="AC738" t="s">
        <v>59</v>
      </c>
      <c r="AD738" t="s">
        <v>60</v>
      </c>
      <c r="AE738">
        <v>1291</v>
      </c>
      <c r="AF738">
        <f t="shared" si="45"/>
        <v>0</v>
      </c>
      <c r="AG738">
        <f t="shared" si="46"/>
        <v>2</v>
      </c>
      <c r="AH738">
        <v>2</v>
      </c>
      <c r="AI738">
        <v>1</v>
      </c>
      <c r="AJ738" t="s">
        <v>54</v>
      </c>
      <c r="AK738" t="str">
        <f t="shared" si="47"/>
        <v>1Gd</v>
      </c>
      <c r="AL738">
        <v>6</v>
      </c>
      <c r="AM738">
        <v>1</v>
      </c>
      <c r="AN738" t="s">
        <v>54</v>
      </c>
      <c r="AO738" t="s">
        <v>61</v>
      </c>
      <c r="AP738" t="s">
        <v>58</v>
      </c>
      <c r="AQ738">
        <v>2</v>
      </c>
      <c r="AR738">
        <v>431</v>
      </c>
      <c r="AS738" t="s">
        <v>55</v>
      </c>
      <c r="AT738" t="s">
        <v>60</v>
      </c>
      <c r="AU738">
        <v>307</v>
      </c>
      <c r="AV738">
        <v>0</v>
      </c>
      <c r="AW738">
        <v>0</v>
      </c>
      <c r="AX738">
        <v>0</v>
      </c>
      <c r="AY738">
        <v>0</v>
      </c>
      <c r="AZ738" t="s">
        <v>41</v>
      </c>
      <c r="BA738">
        <v>11</v>
      </c>
      <c r="BB738">
        <v>2008</v>
      </c>
      <c r="BC738" t="s">
        <v>63</v>
      </c>
      <c r="BD738" t="s">
        <v>64</v>
      </c>
      <c r="BE738">
        <v>173000</v>
      </c>
    </row>
    <row r="739" spans="1:57" x14ac:dyDescent="0.3">
      <c r="A739">
        <v>972</v>
      </c>
      <c r="B739">
        <v>160</v>
      </c>
      <c r="C739" t="s">
        <v>221</v>
      </c>
      <c r="D739">
        <v>36</v>
      </c>
      <c r="E739">
        <v>2268</v>
      </c>
      <c r="F739" t="s">
        <v>40</v>
      </c>
      <c r="G739" t="s">
        <v>42</v>
      </c>
      <c r="H739" t="s">
        <v>43</v>
      </c>
      <c r="I739" t="s">
        <v>44</v>
      </c>
      <c r="J739" t="s">
        <v>45</v>
      </c>
      <c r="K739" t="s">
        <v>100</v>
      </c>
      <c r="L739" t="str">
        <f>VLOOKUP($K739,[1]Zipcodes_neighbourhood!$A$2:$C$27,2,FALSE)</f>
        <v>Northridge Heights</v>
      </c>
      <c r="M739">
        <f>VLOOKUP($K739,[1]Zipcodes_neighbourhood!$A$2:$C$27,3,FALSE)</f>
        <v>50010</v>
      </c>
      <c r="N739" t="s">
        <v>47</v>
      </c>
      <c r="O739" t="s">
        <v>136</v>
      </c>
      <c r="P739" t="s">
        <v>49</v>
      </c>
      <c r="Q739">
        <v>7</v>
      </c>
      <c r="R739">
        <v>2003</v>
      </c>
      <c r="S739">
        <v>2004</v>
      </c>
      <c r="T739" t="s">
        <v>50</v>
      </c>
      <c r="U739" t="s">
        <v>51</v>
      </c>
      <c r="V739" t="s">
        <v>76</v>
      </c>
      <c r="W739" t="s">
        <v>54</v>
      </c>
      <c r="X739" t="s">
        <v>56</v>
      </c>
      <c r="Y739" t="s">
        <v>54</v>
      </c>
      <c r="Z739" t="s">
        <v>57</v>
      </c>
      <c r="AA739">
        <v>764</v>
      </c>
      <c r="AB739" t="str">
        <f t="shared" si="44"/>
        <v>0-1000</v>
      </c>
      <c r="AC739" t="s">
        <v>59</v>
      </c>
      <c r="AD739" t="s">
        <v>60</v>
      </c>
      <c r="AE739">
        <v>1626</v>
      </c>
      <c r="AF739">
        <f t="shared" si="45"/>
        <v>0</v>
      </c>
      <c r="AG739">
        <f t="shared" si="46"/>
        <v>2.2999999999999998</v>
      </c>
      <c r="AH739">
        <v>2</v>
      </c>
      <c r="AI739">
        <v>1</v>
      </c>
      <c r="AJ739" t="s">
        <v>54</v>
      </c>
      <c r="AK739" t="str">
        <f t="shared" si="47"/>
        <v>1Gd</v>
      </c>
      <c r="AL739">
        <v>6</v>
      </c>
      <c r="AM739">
        <v>0</v>
      </c>
      <c r="AN739" t="s">
        <v>41</v>
      </c>
      <c r="AO739" t="s">
        <v>101</v>
      </c>
      <c r="AP739" t="s">
        <v>62</v>
      </c>
      <c r="AQ739">
        <v>2</v>
      </c>
      <c r="AR739">
        <v>474</v>
      </c>
      <c r="AS739" t="s">
        <v>55</v>
      </c>
      <c r="AT739" t="s">
        <v>60</v>
      </c>
      <c r="AU739">
        <v>0</v>
      </c>
      <c r="AV739">
        <v>27</v>
      </c>
      <c r="AW739">
        <v>0</v>
      </c>
      <c r="AX739">
        <v>0</v>
      </c>
      <c r="AY739">
        <v>0</v>
      </c>
      <c r="AZ739" t="s">
        <v>41</v>
      </c>
      <c r="BA739">
        <v>7</v>
      </c>
      <c r="BB739">
        <v>2009</v>
      </c>
      <c r="BC739" t="s">
        <v>63</v>
      </c>
      <c r="BD739" t="s">
        <v>64</v>
      </c>
      <c r="BE739">
        <v>173000</v>
      </c>
    </row>
    <row r="740" spans="1:57" x14ac:dyDescent="0.3">
      <c r="A740">
        <v>1042</v>
      </c>
      <c r="B740">
        <v>60</v>
      </c>
      <c r="C740" t="s">
        <v>221</v>
      </c>
      <c r="D740" t="s">
        <v>41</v>
      </c>
      <c r="E740">
        <v>9130</v>
      </c>
      <c r="F740" t="s">
        <v>40</v>
      </c>
      <c r="G740" t="s">
        <v>42</v>
      </c>
      <c r="H740" t="s">
        <v>43</v>
      </c>
      <c r="I740" t="s">
        <v>44</v>
      </c>
      <c r="J740" t="s">
        <v>45</v>
      </c>
      <c r="K740" t="s">
        <v>89</v>
      </c>
      <c r="L740" t="str">
        <f>VLOOKUP($K740,[1]Zipcodes_neighbourhood!$A$2:$C$27,2,FALSE)</f>
        <v>Northwest Ames</v>
      </c>
      <c r="M740">
        <f>VLOOKUP($K740,[1]Zipcodes_neighbourhood!$A$2:$C$27,3,FALSE)</f>
        <v>50010</v>
      </c>
      <c r="N740" t="s">
        <v>67</v>
      </c>
      <c r="O740" t="s">
        <v>48</v>
      </c>
      <c r="P740" t="s">
        <v>49</v>
      </c>
      <c r="Q740">
        <v>6</v>
      </c>
      <c r="R740">
        <v>1966</v>
      </c>
      <c r="S740">
        <v>2000</v>
      </c>
      <c r="T740" t="s">
        <v>99</v>
      </c>
      <c r="U740" t="s">
        <v>51</v>
      </c>
      <c r="V740" t="s">
        <v>91</v>
      </c>
      <c r="W740" t="s">
        <v>55</v>
      </c>
      <c r="X740" t="s">
        <v>70</v>
      </c>
      <c r="Y740" t="s">
        <v>55</v>
      </c>
      <c r="Z740" t="s">
        <v>57</v>
      </c>
      <c r="AA740">
        <v>800</v>
      </c>
      <c r="AB740" t="str">
        <f t="shared" si="44"/>
        <v>0-1000</v>
      </c>
      <c r="AC740" t="s">
        <v>54</v>
      </c>
      <c r="AD740" t="s">
        <v>60</v>
      </c>
      <c r="AE740">
        <v>1632</v>
      </c>
      <c r="AF740">
        <f t="shared" si="45"/>
        <v>3</v>
      </c>
      <c r="AG740">
        <f t="shared" si="46"/>
        <v>3</v>
      </c>
      <c r="AH740">
        <v>4</v>
      </c>
      <c r="AI740">
        <v>1</v>
      </c>
      <c r="AJ740" t="s">
        <v>54</v>
      </c>
      <c r="AK740" t="str">
        <f t="shared" si="47"/>
        <v>1Gd</v>
      </c>
      <c r="AL740">
        <v>7</v>
      </c>
      <c r="AM740">
        <v>0</v>
      </c>
      <c r="AN740" t="s">
        <v>41</v>
      </c>
      <c r="AO740" t="s">
        <v>61</v>
      </c>
      <c r="AP740" t="s">
        <v>58</v>
      </c>
      <c r="AQ740">
        <v>2</v>
      </c>
      <c r="AR740">
        <v>484</v>
      </c>
      <c r="AS740" t="s">
        <v>55</v>
      </c>
      <c r="AT740" t="s">
        <v>60</v>
      </c>
      <c r="AU740">
        <v>0</v>
      </c>
      <c r="AV740">
        <v>40</v>
      </c>
      <c r="AW740">
        <v>0</v>
      </c>
      <c r="AX740">
        <v>0</v>
      </c>
      <c r="AY740">
        <v>0</v>
      </c>
      <c r="AZ740" t="s">
        <v>41</v>
      </c>
      <c r="BA740">
        <v>7</v>
      </c>
      <c r="BB740">
        <v>2008</v>
      </c>
      <c r="BC740" t="s">
        <v>63</v>
      </c>
      <c r="BD740" t="s">
        <v>64</v>
      </c>
      <c r="BE740">
        <v>173000</v>
      </c>
    </row>
    <row r="741" spans="1:57" x14ac:dyDescent="0.3">
      <c r="A741">
        <v>1168</v>
      </c>
      <c r="B741">
        <v>60</v>
      </c>
      <c r="C741" t="s">
        <v>221</v>
      </c>
      <c r="D741">
        <v>58</v>
      </c>
      <c r="E741">
        <v>10852</v>
      </c>
      <c r="F741" t="s">
        <v>40</v>
      </c>
      <c r="G741" t="s">
        <v>71</v>
      </c>
      <c r="H741" t="s">
        <v>43</v>
      </c>
      <c r="I741" t="s">
        <v>44</v>
      </c>
      <c r="J741" t="s">
        <v>45</v>
      </c>
      <c r="K741" t="s">
        <v>132</v>
      </c>
      <c r="L741" t="str">
        <f>VLOOKUP($K741,[1]Zipcodes_neighbourhood!$A$2:$C$27,2,FALSE)</f>
        <v>Gilbert</v>
      </c>
      <c r="M741">
        <f>VLOOKUP($K741,[1]Zipcodes_neighbourhood!$A$2:$C$27,3,FALSE)</f>
        <v>50105</v>
      </c>
      <c r="N741" t="s">
        <v>140</v>
      </c>
      <c r="O741" t="s">
        <v>48</v>
      </c>
      <c r="P741" t="s">
        <v>49</v>
      </c>
      <c r="Q741">
        <v>6</v>
      </c>
      <c r="R741">
        <v>2000</v>
      </c>
      <c r="S741">
        <v>2000</v>
      </c>
      <c r="T741" t="s">
        <v>50</v>
      </c>
      <c r="U741" t="s">
        <v>51</v>
      </c>
      <c r="V741" t="s">
        <v>52</v>
      </c>
      <c r="W741" t="s">
        <v>55</v>
      </c>
      <c r="X741" t="s">
        <v>56</v>
      </c>
      <c r="Y741" t="s">
        <v>54</v>
      </c>
      <c r="Z741" t="s">
        <v>57</v>
      </c>
      <c r="AA741">
        <v>959</v>
      </c>
      <c r="AB741" t="str">
        <f t="shared" si="44"/>
        <v>0-1000</v>
      </c>
      <c r="AC741" t="s">
        <v>59</v>
      </c>
      <c r="AD741" t="s">
        <v>60</v>
      </c>
      <c r="AE741">
        <v>1671</v>
      </c>
      <c r="AF741">
        <f t="shared" si="45"/>
        <v>0</v>
      </c>
      <c r="AG741">
        <f t="shared" si="46"/>
        <v>2.2999999999999998</v>
      </c>
      <c r="AH741">
        <v>3</v>
      </c>
      <c r="AI741">
        <v>1</v>
      </c>
      <c r="AJ741" t="s">
        <v>55</v>
      </c>
      <c r="AK741" t="str">
        <f t="shared" si="47"/>
        <v>1TA</v>
      </c>
      <c r="AL741">
        <v>7</v>
      </c>
      <c r="AM741">
        <v>1</v>
      </c>
      <c r="AN741" t="s">
        <v>55</v>
      </c>
      <c r="AO741" t="s">
        <v>61</v>
      </c>
      <c r="AP741" t="s">
        <v>102</v>
      </c>
      <c r="AQ741">
        <v>2</v>
      </c>
      <c r="AR741">
        <v>472</v>
      </c>
      <c r="AS741" t="s">
        <v>55</v>
      </c>
      <c r="AT741" t="s">
        <v>60</v>
      </c>
      <c r="AU741">
        <v>0</v>
      </c>
      <c r="AV741">
        <v>38</v>
      </c>
      <c r="AW741">
        <v>0</v>
      </c>
      <c r="AX741">
        <v>0</v>
      </c>
      <c r="AY741">
        <v>0</v>
      </c>
      <c r="AZ741" t="s">
        <v>41</v>
      </c>
      <c r="BA741">
        <v>2</v>
      </c>
      <c r="BB741">
        <v>2006</v>
      </c>
      <c r="BC741" t="s">
        <v>63</v>
      </c>
      <c r="BD741" t="s">
        <v>64</v>
      </c>
      <c r="BE741">
        <v>173000</v>
      </c>
    </row>
    <row r="742" spans="1:57" x14ac:dyDescent="0.3">
      <c r="A742">
        <v>741</v>
      </c>
      <c r="B742">
        <v>70</v>
      </c>
      <c r="C742" t="s">
        <v>222</v>
      </c>
      <c r="D742">
        <v>60</v>
      </c>
      <c r="E742">
        <v>9600</v>
      </c>
      <c r="F742" t="s">
        <v>40</v>
      </c>
      <c r="G742" t="s">
        <v>42</v>
      </c>
      <c r="H742" t="s">
        <v>43</v>
      </c>
      <c r="I742" t="s">
        <v>44</v>
      </c>
      <c r="J742" t="s">
        <v>45</v>
      </c>
      <c r="K742" t="s">
        <v>92</v>
      </c>
      <c r="L742" t="str">
        <f>VLOOKUP($K742,[1]Zipcodes_neighbourhood!$A$2:$C$27,2,FALSE)</f>
        <v>Old Town</v>
      </c>
      <c r="M742">
        <f>VLOOKUP($K742,[1]Zipcodes_neighbourhood!$A$2:$C$27,3,FALSE)</f>
        <v>51351</v>
      </c>
      <c r="N742" t="s">
        <v>47</v>
      </c>
      <c r="O742" t="s">
        <v>48</v>
      </c>
      <c r="P742" t="s">
        <v>49</v>
      </c>
      <c r="Q742">
        <v>5</v>
      </c>
      <c r="R742">
        <v>1910</v>
      </c>
      <c r="S742">
        <v>2002</v>
      </c>
      <c r="T742" t="s">
        <v>50</v>
      </c>
      <c r="U742" t="s">
        <v>51</v>
      </c>
      <c r="V742" t="s">
        <v>76</v>
      </c>
      <c r="W742" t="s">
        <v>55</v>
      </c>
      <c r="X742" t="s">
        <v>77</v>
      </c>
      <c r="Y742" t="s">
        <v>94</v>
      </c>
      <c r="Z742" t="s">
        <v>57</v>
      </c>
      <c r="AA742">
        <v>264</v>
      </c>
      <c r="AB742" t="str">
        <f t="shared" si="44"/>
        <v>0-1000</v>
      </c>
      <c r="AC742" t="s">
        <v>59</v>
      </c>
      <c r="AD742" t="s">
        <v>60</v>
      </c>
      <c r="AE742">
        <v>1432</v>
      </c>
      <c r="AF742">
        <f t="shared" si="45"/>
        <v>0</v>
      </c>
      <c r="AG742">
        <f t="shared" si="46"/>
        <v>2</v>
      </c>
      <c r="AH742">
        <v>2</v>
      </c>
      <c r="AI742">
        <v>1</v>
      </c>
      <c r="AJ742" t="s">
        <v>55</v>
      </c>
      <c r="AK742" t="str">
        <f t="shared" si="47"/>
        <v>1TA</v>
      </c>
      <c r="AL742">
        <v>7</v>
      </c>
      <c r="AM742">
        <v>0</v>
      </c>
      <c r="AN742" t="s">
        <v>41</v>
      </c>
      <c r="AO742" t="s">
        <v>78</v>
      </c>
      <c r="AP742" t="s">
        <v>58</v>
      </c>
      <c r="AQ742">
        <v>2</v>
      </c>
      <c r="AR742">
        <v>360</v>
      </c>
      <c r="AS742" t="s">
        <v>55</v>
      </c>
      <c r="AT742" t="s">
        <v>60</v>
      </c>
      <c r="AU742">
        <v>270</v>
      </c>
      <c r="AV742">
        <v>0</v>
      </c>
      <c r="AW742">
        <v>112</v>
      </c>
      <c r="AX742">
        <v>0</v>
      </c>
      <c r="AY742">
        <v>0</v>
      </c>
      <c r="AZ742" t="s">
        <v>109</v>
      </c>
      <c r="BA742">
        <v>5</v>
      </c>
      <c r="BB742">
        <v>2007</v>
      </c>
      <c r="BC742" t="s">
        <v>63</v>
      </c>
      <c r="BD742" t="s">
        <v>79</v>
      </c>
      <c r="BE742">
        <v>132000</v>
      </c>
    </row>
    <row r="743" spans="1:57" x14ac:dyDescent="0.3">
      <c r="A743">
        <v>671</v>
      </c>
      <c r="B743">
        <v>60</v>
      </c>
      <c r="C743" t="s">
        <v>221</v>
      </c>
      <c r="D743">
        <v>64</v>
      </c>
      <c r="E743">
        <v>8633</v>
      </c>
      <c r="F743" t="s">
        <v>40</v>
      </c>
      <c r="G743" t="s">
        <v>42</v>
      </c>
      <c r="H743" t="s">
        <v>43</v>
      </c>
      <c r="I743" t="s">
        <v>44</v>
      </c>
      <c r="J743" t="s">
        <v>65</v>
      </c>
      <c r="K743" t="s">
        <v>46</v>
      </c>
      <c r="L743" t="str">
        <f>VLOOKUP($K743,[1]Zipcodes_neighbourhood!$A$2:$C$27,2,FALSE)</f>
        <v>College creek</v>
      </c>
      <c r="M743">
        <f>VLOOKUP($K743,[1]Zipcodes_neighbourhood!$A$2:$C$27,3,FALSE)</f>
        <v>50014</v>
      </c>
      <c r="N743" t="s">
        <v>47</v>
      </c>
      <c r="O743" t="s">
        <v>48</v>
      </c>
      <c r="P743" t="s">
        <v>49</v>
      </c>
      <c r="Q743">
        <v>6</v>
      </c>
      <c r="R743">
        <v>2005</v>
      </c>
      <c r="S743">
        <v>2005</v>
      </c>
      <c r="T743" t="s">
        <v>50</v>
      </c>
      <c r="U743" t="s">
        <v>51</v>
      </c>
      <c r="V743" t="s">
        <v>52</v>
      </c>
      <c r="W743" t="s">
        <v>54</v>
      </c>
      <c r="X743" t="s">
        <v>56</v>
      </c>
      <c r="Y743" t="s">
        <v>54</v>
      </c>
      <c r="Z743" t="s">
        <v>57</v>
      </c>
      <c r="AA743">
        <v>738</v>
      </c>
      <c r="AB743" t="str">
        <f t="shared" si="44"/>
        <v>0-1000</v>
      </c>
      <c r="AC743" t="s">
        <v>59</v>
      </c>
      <c r="AD743" t="s">
        <v>60</v>
      </c>
      <c r="AE743">
        <v>1476</v>
      </c>
      <c r="AF743">
        <f t="shared" si="45"/>
        <v>1.3</v>
      </c>
      <c r="AG743">
        <f t="shared" si="46"/>
        <v>1</v>
      </c>
      <c r="AH743">
        <v>3</v>
      </c>
      <c r="AI743">
        <v>1</v>
      </c>
      <c r="AJ743" t="s">
        <v>54</v>
      </c>
      <c r="AK743" t="str">
        <f t="shared" si="47"/>
        <v>1Gd</v>
      </c>
      <c r="AL743">
        <v>7</v>
      </c>
      <c r="AM743">
        <v>0</v>
      </c>
      <c r="AN743" t="s">
        <v>41</v>
      </c>
      <c r="AO743" t="s">
        <v>61</v>
      </c>
      <c r="AP743" t="s">
        <v>102</v>
      </c>
      <c r="AQ743">
        <v>2</v>
      </c>
      <c r="AR743">
        <v>540</v>
      </c>
      <c r="AS743" t="s">
        <v>55</v>
      </c>
      <c r="AT743" t="s">
        <v>60</v>
      </c>
      <c r="AU743">
        <v>100</v>
      </c>
      <c r="AV743">
        <v>35</v>
      </c>
      <c r="AW743">
        <v>0</v>
      </c>
      <c r="AX743">
        <v>0</v>
      </c>
      <c r="AY743">
        <v>0</v>
      </c>
      <c r="AZ743" t="s">
        <v>41</v>
      </c>
      <c r="BA743">
        <v>2</v>
      </c>
      <c r="BB743">
        <v>2009</v>
      </c>
      <c r="BC743" t="s">
        <v>63</v>
      </c>
      <c r="BD743" t="s">
        <v>64</v>
      </c>
      <c r="BE743">
        <v>173500</v>
      </c>
    </row>
    <row r="744" spans="1:57" x14ac:dyDescent="0.3">
      <c r="A744">
        <v>994</v>
      </c>
      <c r="B744">
        <v>60</v>
      </c>
      <c r="C744" t="s">
        <v>221</v>
      </c>
      <c r="D744">
        <v>68</v>
      </c>
      <c r="E744">
        <v>8846</v>
      </c>
      <c r="F744" t="s">
        <v>40</v>
      </c>
      <c r="G744" t="s">
        <v>42</v>
      </c>
      <c r="H744" t="s">
        <v>43</v>
      </c>
      <c r="I744" t="s">
        <v>44</v>
      </c>
      <c r="J744" t="s">
        <v>45</v>
      </c>
      <c r="K744" t="s">
        <v>46</v>
      </c>
      <c r="L744" t="str">
        <f>VLOOKUP($K744,[1]Zipcodes_neighbourhood!$A$2:$C$27,2,FALSE)</f>
        <v>College creek</v>
      </c>
      <c r="M744">
        <f>VLOOKUP($K744,[1]Zipcodes_neighbourhood!$A$2:$C$27,3,FALSE)</f>
        <v>50014</v>
      </c>
      <c r="N744" t="s">
        <v>47</v>
      </c>
      <c r="O744" t="s">
        <v>48</v>
      </c>
      <c r="P744" t="s">
        <v>49</v>
      </c>
      <c r="Q744">
        <v>6</v>
      </c>
      <c r="R744">
        <v>2005</v>
      </c>
      <c r="S744">
        <v>2006</v>
      </c>
      <c r="T744" t="s">
        <v>50</v>
      </c>
      <c r="U744" t="s">
        <v>51</v>
      </c>
      <c r="V744" t="s">
        <v>52</v>
      </c>
      <c r="W744" t="s">
        <v>55</v>
      </c>
      <c r="X744" t="s">
        <v>56</v>
      </c>
      <c r="Y744" t="s">
        <v>54</v>
      </c>
      <c r="Z744" t="s">
        <v>57</v>
      </c>
      <c r="AA744">
        <v>750</v>
      </c>
      <c r="AB744" t="str">
        <f t="shared" si="44"/>
        <v>0-1000</v>
      </c>
      <c r="AC744" t="s">
        <v>59</v>
      </c>
      <c r="AD744" t="s">
        <v>60</v>
      </c>
      <c r="AE744">
        <v>1500</v>
      </c>
      <c r="AF744">
        <f t="shared" si="45"/>
        <v>0</v>
      </c>
      <c r="AG744">
        <f t="shared" si="46"/>
        <v>2</v>
      </c>
      <c r="AH744">
        <v>3</v>
      </c>
      <c r="AI744">
        <v>1</v>
      </c>
      <c r="AJ744" t="s">
        <v>54</v>
      </c>
      <c r="AK744" t="str">
        <f t="shared" si="47"/>
        <v>1Gd</v>
      </c>
      <c r="AL744">
        <v>6</v>
      </c>
      <c r="AM744">
        <v>0</v>
      </c>
      <c r="AN744" t="s">
        <v>41</v>
      </c>
      <c r="AO744" t="s">
        <v>61</v>
      </c>
      <c r="AP744" t="s">
        <v>62</v>
      </c>
      <c r="AQ744">
        <v>2</v>
      </c>
      <c r="AR744">
        <v>564</v>
      </c>
      <c r="AS744" t="s">
        <v>55</v>
      </c>
      <c r="AT744" t="s">
        <v>60</v>
      </c>
      <c r="AU744">
        <v>0</v>
      </c>
      <c r="AV744">
        <v>35</v>
      </c>
      <c r="AW744">
        <v>0</v>
      </c>
      <c r="AX744">
        <v>0</v>
      </c>
      <c r="AY744">
        <v>0</v>
      </c>
      <c r="AZ744" t="s">
        <v>41</v>
      </c>
      <c r="BA744">
        <v>8</v>
      </c>
      <c r="BB744">
        <v>2006</v>
      </c>
      <c r="BC744" t="s">
        <v>103</v>
      </c>
      <c r="BD744" t="s">
        <v>104</v>
      </c>
      <c r="BE744">
        <v>173900</v>
      </c>
    </row>
    <row r="745" spans="1:57" x14ac:dyDescent="0.3">
      <c r="A745">
        <v>87</v>
      </c>
      <c r="B745">
        <v>60</v>
      </c>
      <c r="C745" t="s">
        <v>221</v>
      </c>
      <c r="D745">
        <v>122</v>
      </c>
      <c r="E745">
        <v>11911</v>
      </c>
      <c r="F745" t="s">
        <v>40</v>
      </c>
      <c r="G745" t="s">
        <v>105</v>
      </c>
      <c r="H745" t="s">
        <v>43</v>
      </c>
      <c r="I745" t="s">
        <v>44</v>
      </c>
      <c r="J745" t="s">
        <v>45</v>
      </c>
      <c r="K745" t="s">
        <v>132</v>
      </c>
      <c r="L745" t="str">
        <f>VLOOKUP($K745,[1]Zipcodes_neighbourhood!$A$2:$C$27,2,FALSE)</f>
        <v>Gilbert</v>
      </c>
      <c r="M745">
        <f>VLOOKUP($K745,[1]Zipcodes_neighbourhood!$A$2:$C$27,3,FALSE)</f>
        <v>50105</v>
      </c>
      <c r="N745" t="s">
        <v>47</v>
      </c>
      <c r="O745" t="s">
        <v>48</v>
      </c>
      <c r="P745" t="s">
        <v>49</v>
      </c>
      <c r="Q745">
        <v>6</v>
      </c>
      <c r="R745">
        <v>2005</v>
      </c>
      <c r="S745">
        <v>2005</v>
      </c>
      <c r="T745" t="s">
        <v>50</v>
      </c>
      <c r="U745" t="s">
        <v>51</v>
      </c>
      <c r="V745" t="s">
        <v>52</v>
      </c>
      <c r="W745" t="s">
        <v>54</v>
      </c>
      <c r="X745" t="s">
        <v>56</v>
      </c>
      <c r="Y745" t="s">
        <v>54</v>
      </c>
      <c r="Z745" t="s">
        <v>81</v>
      </c>
      <c r="AA745">
        <v>684</v>
      </c>
      <c r="AB745" t="str">
        <f t="shared" si="44"/>
        <v>0-1000</v>
      </c>
      <c r="AC745" t="s">
        <v>59</v>
      </c>
      <c r="AD745" t="s">
        <v>60</v>
      </c>
      <c r="AE745">
        <v>1560</v>
      </c>
      <c r="AF745">
        <f t="shared" si="45"/>
        <v>0.3</v>
      </c>
      <c r="AG745">
        <f t="shared" si="46"/>
        <v>2</v>
      </c>
      <c r="AH745">
        <v>3</v>
      </c>
      <c r="AI745">
        <v>1</v>
      </c>
      <c r="AJ745" t="s">
        <v>54</v>
      </c>
      <c r="AK745" t="str">
        <f t="shared" si="47"/>
        <v>1Gd</v>
      </c>
      <c r="AL745">
        <v>6</v>
      </c>
      <c r="AM745">
        <v>1</v>
      </c>
      <c r="AN745" t="s">
        <v>54</v>
      </c>
      <c r="AO745" t="s">
        <v>101</v>
      </c>
      <c r="AP745" t="s">
        <v>102</v>
      </c>
      <c r="AQ745">
        <v>2</v>
      </c>
      <c r="AR745">
        <v>400</v>
      </c>
      <c r="AS745" t="s">
        <v>55</v>
      </c>
      <c r="AT745" t="s">
        <v>60</v>
      </c>
      <c r="AU745">
        <v>100</v>
      </c>
      <c r="AV745">
        <v>38</v>
      </c>
      <c r="AW745">
        <v>0</v>
      </c>
      <c r="AX745">
        <v>0</v>
      </c>
      <c r="AY745">
        <v>0</v>
      </c>
      <c r="AZ745" t="s">
        <v>41</v>
      </c>
      <c r="BA745">
        <v>3</v>
      </c>
      <c r="BB745">
        <v>2009</v>
      </c>
      <c r="BC745" t="s">
        <v>63</v>
      </c>
      <c r="BD745" t="s">
        <v>64</v>
      </c>
      <c r="BE745">
        <v>174000</v>
      </c>
    </row>
    <row r="746" spans="1:57" x14ac:dyDescent="0.3">
      <c r="A746">
        <v>136</v>
      </c>
      <c r="B746">
        <v>20</v>
      </c>
      <c r="C746" t="s">
        <v>221</v>
      </c>
      <c r="D746">
        <v>80</v>
      </c>
      <c r="E746">
        <v>10400</v>
      </c>
      <c r="F746" t="s">
        <v>40</v>
      </c>
      <c r="G746" t="s">
        <v>42</v>
      </c>
      <c r="H746" t="s">
        <v>43</v>
      </c>
      <c r="I746" t="s">
        <v>44</v>
      </c>
      <c r="J746" t="s">
        <v>45</v>
      </c>
      <c r="K746" t="s">
        <v>89</v>
      </c>
      <c r="L746" t="str">
        <f>VLOOKUP($K746,[1]Zipcodes_neighbourhood!$A$2:$C$27,2,FALSE)</f>
        <v>Northwest Ames</v>
      </c>
      <c r="M746">
        <f>VLOOKUP($K746,[1]Zipcodes_neighbourhood!$A$2:$C$27,3,FALSE)</f>
        <v>50010</v>
      </c>
      <c r="N746" t="s">
        <v>47</v>
      </c>
      <c r="O746" t="s">
        <v>48</v>
      </c>
      <c r="P746" t="s">
        <v>68</v>
      </c>
      <c r="Q746">
        <v>7</v>
      </c>
      <c r="R746">
        <v>1970</v>
      </c>
      <c r="S746">
        <v>1970</v>
      </c>
      <c r="T746" t="s">
        <v>99</v>
      </c>
      <c r="U746" t="s">
        <v>51</v>
      </c>
      <c r="V746" t="s">
        <v>106</v>
      </c>
      <c r="W746" t="s">
        <v>55</v>
      </c>
      <c r="X746" t="s">
        <v>56</v>
      </c>
      <c r="Y746" t="s">
        <v>55</v>
      </c>
      <c r="Z746" t="s">
        <v>57</v>
      </c>
      <c r="AA746">
        <v>1304</v>
      </c>
      <c r="AB746" t="str">
        <f t="shared" si="44"/>
        <v>1001-2000</v>
      </c>
      <c r="AC746" t="s">
        <v>54</v>
      </c>
      <c r="AD746" t="s">
        <v>60</v>
      </c>
      <c r="AE746">
        <v>1682</v>
      </c>
      <c r="AF746">
        <f t="shared" si="45"/>
        <v>1</v>
      </c>
      <c r="AG746">
        <f t="shared" si="46"/>
        <v>2</v>
      </c>
      <c r="AH746">
        <v>3</v>
      </c>
      <c r="AI746">
        <v>1</v>
      </c>
      <c r="AJ746" t="s">
        <v>55</v>
      </c>
      <c r="AK746" t="str">
        <f t="shared" si="47"/>
        <v>1TA</v>
      </c>
      <c r="AL746">
        <v>7</v>
      </c>
      <c r="AM746">
        <v>1</v>
      </c>
      <c r="AN746" t="s">
        <v>54</v>
      </c>
      <c r="AO746" t="s">
        <v>61</v>
      </c>
      <c r="AP746" t="s">
        <v>58</v>
      </c>
      <c r="AQ746">
        <v>2</v>
      </c>
      <c r="AR746">
        <v>530</v>
      </c>
      <c r="AS746" t="s">
        <v>55</v>
      </c>
      <c r="AT746" t="s">
        <v>60</v>
      </c>
      <c r="AU746">
        <v>98</v>
      </c>
      <c r="AV746">
        <v>0</v>
      </c>
      <c r="AW746">
        <v>0</v>
      </c>
      <c r="AX746">
        <v>0</v>
      </c>
      <c r="AY746">
        <v>0</v>
      </c>
      <c r="AZ746" t="s">
        <v>85</v>
      </c>
      <c r="BA746">
        <v>5</v>
      </c>
      <c r="BB746">
        <v>2008</v>
      </c>
      <c r="BC746" t="s">
        <v>63</v>
      </c>
      <c r="BD746" t="s">
        <v>64</v>
      </c>
      <c r="BE746">
        <v>174000</v>
      </c>
    </row>
    <row r="747" spans="1:57" x14ac:dyDescent="0.3">
      <c r="A747">
        <v>858</v>
      </c>
      <c r="B747">
        <v>60</v>
      </c>
      <c r="C747" t="s">
        <v>221</v>
      </c>
      <c r="D747">
        <v>65</v>
      </c>
      <c r="E747">
        <v>8125</v>
      </c>
      <c r="F747" t="s">
        <v>40</v>
      </c>
      <c r="G747" t="s">
        <v>42</v>
      </c>
      <c r="H747" t="s">
        <v>43</v>
      </c>
      <c r="I747" t="s">
        <v>44</v>
      </c>
      <c r="J747" t="s">
        <v>45</v>
      </c>
      <c r="K747" t="s">
        <v>132</v>
      </c>
      <c r="L747" t="str">
        <f>VLOOKUP($K747,[1]Zipcodes_neighbourhood!$A$2:$C$27,2,FALSE)</f>
        <v>Gilbert</v>
      </c>
      <c r="M747">
        <f>VLOOKUP($K747,[1]Zipcodes_neighbourhood!$A$2:$C$27,3,FALSE)</f>
        <v>50105</v>
      </c>
      <c r="N747" t="s">
        <v>47</v>
      </c>
      <c r="O747" t="s">
        <v>48</v>
      </c>
      <c r="P747" t="s">
        <v>49</v>
      </c>
      <c r="Q747">
        <v>6</v>
      </c>
      <c r="R747">
        <v>1994</v>
      </c>
      <c r="S747">
        <v>1995</v>
      </c>
      <c r="T747" t="s">
        <v>50</v>
      </c>
      <c r="U747" t="s">
        <v>51</v>
      </c>
      <c r="V747" t="s">
        <v>91</v>
      </c>
      <c r="W747" t="s">
        <v>55</v>
      </c>
      <c r="X747" t="s">
        <v>56</v>
      </c>
      <c r="Y747" t="s">
        <v>54</v>
      </c>
      <c r="Z747" t="s">
        <v>57</v>
      </c>
      <c r="AA747">
        <v>702</v>
      </c>
      <c r="AB747" t="str">
        <f t="shared" si="44"/>
        <v>0-1000</v>
      </c>
      <c r="AC747" t="s">
        <v>54</v>
      </c>
      <c r="AD747" t="s">
        <v>60</v>
      </c>
      <c r="AE747">
        <v>1481</v>
      </c>
      <c r="AF747">
        <f t="shared" si="45"/>
        <v>0.3</v>
      </c>
      <c r="AG747">
        <f t="shared" si="46"/>
        <v>3.3</v>
      </c>
      <c r="AH747">
        <v>3</v>
      </c>
      <c r="AI747">
        <v>1</v>
      </c>
      <c r="AJ747" t="s">
        <v>55</v>
      </c>
      <c r="AK747" t="str">
        <f t="shared" si="47"/>
        <v>1TA</v>
      </c>
      <c r="AL747">
        <v>6</v>
      </c>
      <c r="AM747">
        <v>1</v>
      </c>
      <c r="AN747" t="s">
        <v>55</v>
      </c>
      <c r="AO747" t="s">
        <v>61</v>
      </c>
      <c r="AP747" t="s">
        <v>102</v>
      </c>
      <c r="AQ747">
        <v>2</v>
      </c>
      <c r="AR747">
        <v>343</v>
      </c>
      <c r="AS747" t="s">
        <v>55</v>
      </c>
      <c r="AT747" t="s">
        <v>60</v>
      </c>
      <c r="AU747">
        <v>0</v>
      </c>
      <c r="AV747">
        <v>36</v>
      </c>
      <c r="AW747">
        <v>0</v>
      </c>
      <c r="AX747">
        <v>0</v>
      </c>
      <c r="AY747">
        <v>0</v>
      </c>
      <c r="AZ747" t="s">
        <v>41</v>
      </c>
      <c r="BA747">
        <v>3</v>
      </c>
      <c r="BB747">
        <v>2009</v>
      </c>
      <c r="BC747" t="s">
        <v>63</v>
      </c>
      <c r="BD747" t="s">
        <v>64</v>
      </c>
      <c r="BE747">
        <v>174000</v>
      </c>
    </row>
    <row r="748" spans="1:57" x14ac:dyDescent="0.3">
      <c r="A748">
        <v>910</v>
      </c>
      <c r="B748">
        <v>60</v>
      </c>
      <c r="C748" t="s">
        <v>221</v>
      </c>
      <c r="D748">
        <v>149</v>
      </c>
      <c r="E748">
        <v>12589</v>
      </c>
      <c r="F748" t="s">
        <v>40</v>
      </c>
      <c r="G748" t="s">
        <v>105</v>
      </c>
      <c r="H748" t="s">
        <v>43</v>
      </c>
      <c r="I748" t="s">
        <v>44</v>
      </c>
      <c r="J748" t="s">
        <v>45</v>
      </c>
      <c r="K748" t="s">
        <v>132</v>
      </c>
      <c r="L748" t="str">
        <f>VLOOKUP($K748,[1]Zipcodes_neighbourhood!$A$2:$C$27,2,FALSE)</f>
        <v>Gilbert</v>
      </c>
      <c r="M748">
        <f>VLOOKUP($K748,[1]Zipcodes_neighbourhood!$A$2:$C$27,3,FALSE)</f>
        <v>50105</v>
      </c>
      <c r="N748" t="s">
        <v>47</v>
      </c>
      <c r="O748" t="s">
        <v>48</v>
      </c>
      <c r="P748" t="s">
        <v>49</v>
      </c>
      <c r="Q748">
        <v>6</v>
      </c>
      <c r="R748">
        <v>2005</v>
      </c>
      <c r="S748">
        <v>2005</v>
      </c>
      <c r="T748" t="s">
        <v>50</v>
      </c>
      <c r="U748" t="s">
        <v>51</v>
      </c>
      <c r="V748" t="s">
        <v>52</v>
      </c>
      <c r="W748" t="s">
        <v>54</v>
      </c>
      <c r="X748" t="s">
        <v>56</v>
      </c>
      <c r="Y748" t="s">
        <v>54</v>
      </c>
      <c r="Z748" t="s">
        <v>57</v>
      </c>
      <c r="AA748">
        <v>742</v>
      </c>
      <c r="AB748" t="str">
        <f t="shared" si="44"/>
        <v>0-1000</v>
      </c>
      <c r="AC748" t="s">
        <v>59</v>
      </c>
      <c r="AD748" t="s">
        <v>60</v>
      </c>
      <c r="AE748">
        <v>1484</v>
      </c>
      <c r="AF748">
        <f t="shared" si="45"/>
        <v>0</v>
      </c>
      <c r="AG748">
        <f t="shared" si="46"/>
        <v>2.2999999999999998</v>
      </c>
      <c r="AH748">
        <v>3</v>
      </c>
      <c r="AI748">
        <v>1</v>
      </c>
      <c r="AJ748" t="s">
        <v>54</v>
      </c>
      <c r="AK748" t="str">
        <f t="shared" si="47"/>
        <v>1Gd</v>
      </c>
      <c r="AL748">
        <v>8</v>
      </c>
      <c r="AM748">
        <v>1</v>
      </c>
      <c r="AN748" t="s">
        <v>54</v>
      </c>
      <c r="AO748" t="s">
        <v>61</v>
      </c>
      <c r="AP748" t="s">
        <v>102</v>
      </c>
      <c r="AQ748">
        <v>2</v>
      </c>
      <c r="AR748">
        <v>390</v>
      </c>
      <c r="AS748" t="s">
        <v>55</v>
      </c>
      <c r="AT748" t="s">
        <v>60</v>
      </c>
      <c r="AU748">
        <v>36</v>
      </c>
      <c r="AV748">
        <v>24</v>
      </c>
      <c r="AW748">
        <v>0</v>
      </c>
      <c r="AX748">
        <v>0</v>
      </c>
      <c r="AY748">
        <v>0</v>
      </c>
      <c r="AZ748" t="s">
        <v>41</v>
      </c>
      <c r="BA748">
        <v>6</v>
      </c>
      <c r="BB748">
        <v>2009</v>
      </c>
      <c r="BC748" t="s">
        <v>63</v>
      </c>
      <c r="BD748" t="s">
        <v>64</v>
      </c>
      <c r="BE748">
        <v>174000</v>
      </c>
    </row>
    <row r="749" spans="1:57" x14ac:dyDescent="0.3">
      <c r="A749">
        <v>748</v>
      </c>
      <c r="B749">
        <v>70</v>
      </c>
      <c r="C749" t="s">
        <v>222</v>
      </c>
      <c r="D749">
        <v>65</v>
      </c>
      <c r="E749">
        <v>11700</v>
      </c>
      <c r="F749" t="s">
        <v>40</v>
      </c>
      <c r="G749" t="s">
        <v>71</v>
      </c>
      <c r="H749" t="s">
        <v>43</v>
      </c>
      <c r="I749" t="s">
        <v>44</v>
      </c>
      <c r="J749" t="s">
        <v>73</v>
      </c>
      <c r="K749" t="s">
        <v>92</v>
      </c>
      <c r="L749" t="str">
        <f>VLOOKUP($K749,[1]Zipcodes_neighbourhood!$A$2:$C$27,2,FALSE)</f>
        <v>Old Town</v>
      </c>
      <c r="M749">
        <f>VLOOKUP($K749,[1]Zipcodes_neighbourhood!$A$2:$C$27,3,FALSE)</f>
        <v>51351</v>
      </c>
      <c r="N749" t="s">
        <v>47</v>
      </c>
      <c r="O749" t="s">
        <v>48</v>
      </c>
      <c r="P749" t="s">
        <v>49</v>
      </c>
      <c r="Q749">
        <v>7</v>
      </c>
      <c r="R749">
        <v>1880</v>
      </c>
      <c r="S749">
        <v>2003</v>
      </c>
      <c r="T749" t="s">
        <v>147</v>
      </c>
      <c r="U749" t="s">
        <v>51</v>
      </c>
      <c r="V749" t="s">
        <v>141</v>
      </c>
      <c r="W749" t="s">
        <v>54</v>
      </c>
      <c r="X749" t="s">
        <v>88</v>
      </c>
      <c r="Y749" t="s">
        <v>55</v>
      </c>
      <c r="Z749" t="s">
        <v>57</v>
      </c>
      <c r="AA749">
        <v>1240</v>
      </c>
      <c r="AB749" t="str">
        <f t="shared" si="44"/>
        <v>1001-2000</v>
      </c>
      <c r="AC749" t="s">
        <v>55</v>
      </c>
      <c r="AD749" t="s">
        <v>120</v>
      </c>
      <c r="AE749">
        <v>2640</v>
      </c>
      <c r="AF749">
        <f t="shared" si="45"/>
        <v>0</v>
      </c>
      <c r="AG749">
        <f t="shared" si="46"/>
        <v>1.3</v>
      </c>
      <c r="AH749">
        <v>4</v>
      </c>
      <c r="AI749">
        <v>1</v>
      </c>
      <c r="AJ749" t="s">
        <v>54</v>
      </c>
      <c r="AK749" t="str">
        <f t="shared" si="47"/>
        <v>1Gd</v>
      </c>
      <c r="AL749">
        <v>8</v>
      </c>
      <c r="AM749">
        <v>1</v>
      </c>
      <c r="AN749" t="s">
        <v>54</v>
      </c>
      <c r="AO749" t="s">
        <v>78</v>
      </c>
      <c r="AP749" t="s">
        <v>58</v>
      </c>
      <c r="AQ749">
        <v>4</v>
      </c>
      <c r="AR749">
        <v>864</v>
      </c>
      <c r="AS749" t="s">
        <v>55</v>
      </c>
      <c r="AT749" t="s">
        <v>120</v>
      </c>
      <c r="AU749">
        <v>181</v>
      </c>
      <c r="AV749">
        <v>0</v>
      </c>
      <c r="AW749">
        <v>386</v>
      </c>
      <c r="AX749">
        <v>0</v>
      </c>
      <c r="AY749">
        <v>0</v>
      </c>
      <c r="AZ749" t="s">
        <v>41</v>
      </c>
      <c r="BA749">
        <v>5</v>
      </c>
      <c r="BB749">
        <v>2009</v>
      </c>
      <c r="BC749" t="s">
        <v>63</v>
      </c>
      <c r="BD749" t="s">
        <v>64</v>
      </c>
      <c r="BE749">
        <v>265979</v>
      </c>
    </row>
    <row r="750" spans="1:57" x14ac:dyDescent="0.3">
      <c r="A750">
        <v>1127</v>
      </c>
      <c r="B750">
        <v>120</v>
      </c>
      <c r="C750" t="s">
        <v>221</v>
      </c>
      <c r="D750">
        <v>53</v>
      </c>
      <c r="E750">
        <v>3684</v>
      </c>
      <c r="F750" t="s">
        <v>40</v>
      </c>
      <c r="G750" t="s">
        <v>42</v>
      </c>
      <c r="H750" t="s">
        <v>43</v>
      </c>
      <c r="I750" t="s">
        <v>44</v>
      </c>
      <c r="J750" t="s">
        <v>45</v>
      </c>
      <c r="K750" t="s">
        <v>159</v>
      </c>
      <c r="L750" t="str">
        <f>VLOOKUP($K750,[1]Zipcodes_neighbourhood!$A$2:$C$27,2,FALSE)</f>
        <v>Bloomington Heights</v>
      </c>
      <c r="M750">
        <f>VLOOKUP($K750,[1]Zipcodes_neighbourhood!$A$2:$C$27,3,FALSE)</f>
        <v>50010</v>
      </c>
      <c r="N750" t="s">
        <v>47</v>
      </c>
      <c r="O750" t="s">
        <v>122</v>
      </c>
      <c r="P750" t="s">
        <v>68</v>
      </c>
      <c r="Q750">
        <v>7</v>
      </c>
      <c r="R750">
        <v>2007</v>
      </c>
      <c r="S750">
        <v>2007</v>
      </c>
      <c r="T750" t="s">
        <v>99</v>
      </c>
      <c r="U750" t="s">
        <v>51</v>
      </c>
      <c r="V750" t="s">
        <v>52</v>
      </c>
      <c r="W750" t="s">
        <v>54</v>
      </c>
      <c r="X750" t="s">
        <v>56</v>
      </c>
      <c r="Y750" t="s">
        <v>54</v>
      </c>
      <c r="Z750" t="s">
        <v>57</v>
      </c>
      <c r="AA750">
        <v>1373</v>
      </c>
      <c r="AB750" t="str">
        <f t="shared" si="44"/>
        <v>1001-2000</v>
      </c>
      <c r="AC750" t="s">
        <v>59</v>
      </c>
      <c r="AD750" t="s">
        <v>60</v>
      </c>
      <c r="AE750">
        <v>1555</v>
      </c>
      <c r="AF750">
        <f t="shared" si="45"/>
        <v>1</v>
      </c>
      <c r="AG750">
        <f t="shared" si="46"/>
        <v>2</v>
      </c>
      <c r="AH750">
        <v>2</v>
      </c>
      <c r="AI750">
        <v>1</v>
      </c>
      <c r="AJ750" t="s">
        <v>54</v>
      </c>
      <c r="AK750" t="str">
        <f t="shared" si="47"/>
        <v>1Gd</v>
      </c>
      <c r="AL750">
        <v>7</v>
      </c>
      <c r="AM750">
        <v>1</v>
      </c>
      <c r="AN750" t="s">
        <v>55</v>
      </c>
      <c r="AO750" t="s">
        <v>61</v>
      </c>
      <c r="AP750" t="s">
        <v>102</v>
      </c>
      <c r="AQ750">
        <v>3</v>
      </c>
      <c r="AR750">
        <v>660</v>
      </c>
      <c r="AS750" t="s">
        <v>55</v>
      </c>
      <c r="AT750" t="s">
        <v>60</v>
      </c>
      <c r="AU750">
        <v>143</v>
      </c>
      <c r="AV750">
        <v>20</v>
      </c>
      <c r="AW750">
        <v>0</v>
      </c>
      <c r="AX750">
        <v>0</v>
      </c>
      <c r="AY750">
        <v>0</v>
      </c>
      <c r="AZ750" t="s">
        <v>41</v>
      </c>
      <c r="BA750">
        <v>6</v>
      </c>
      <c r="BB750">
        <v>2009</v>
      </c>
      <c r="BC750" t="s">
        <v>63</v>
      </c>
      <c r="BD750" t="s">
        <v>64</v>
      </c>
      <c r="BE750">
        <v>174000</v>
      </c>
    </row>
    <row r="751" spans="1:57" x14ac:dyDescent="0.3">
      <c r="A751">
        <v>1436</v>
      </c>
      <c r="B751">
        <v>20</v>
      </c>
      <c r="C751" t="s">
        <v>221</v>
      </c>
      <c r="D751">
        <v>80</v>
      </c>
      <c r="E751">
        <v>8400</v>
      </c>
      <c r="F751" t="s">
        <v>40</v>
      </c>
      <c r="G751" t="s">
        <v>42</v>
      </c>
      <c r="H751" t="s">
        <v>43</v>
      </c>
      <c r="I751" t="s">
        <v>44</v>
      </c>
      <c r="J751" t="s">
        <v>45</v>
      </c>
      <c r="K751" t="s">
        <v>107</v>
      </c>
      <c r="L751" t="str">
        <f>VLOOKUP($K751,[1]Zipcodes_neighbourhood!$A$2:$C$27,2,FALSE)</f>
        <v>NorthAmes</v>
      </c>
      <c r="M751">
        <f>VLOOKUP($K751,[1]Zipcodes_neighbourhood!$A$2:$C$27,3,FALSE)</f>
        <v>50010</v>
      </c>
      <c r="N751" t="s">
        <v>47</v>
      </c>
      <c r="O751" t="s">
        <v>48</v>
      </c>
      <c r="P751" t="s">
        <v>68</v>
      </c>
      <c r="Q751">
        <v>6</v>
      </c>
      <c r="R751">
        <v>1962</v>
      </c>
      <c r="S751">
        <v>2005</v>
      </c>
      <c r="T751" t="s">
        <v>50</v>
      </c>
      <c r="U751" t="s">
        <v>51</v>
      </c>
      <c r="V751" t="s">
        <v>75</v>
      </c>
      <c r="W751" t="s">
        <v>54</v>
      </c>
      <c r="X751" t="s">
        <v>70</v>
      </c>
      <c r="Y751" t="s">
        <v>55</v>
      </c>
      <c r="Z751" t="s">
        <v>57</v>
      </c>
      <c r="AA751">
        <v>1319</v>
      </c>
      <c r="AB751" t="str">
        <f t="shared" si="44"/>
        <v>1001-2000</v>
      </c>
      <c r="AC751" t="s">
        <v>55</v>
      </c>
      <c r="AD751" t="s">
        <v>60</v>
      </c>
      <c r="AE751">
        <v>1537</v>
      </c>
      <c r="AF751">
        <f t="shared" si="45"/>
        <v>0</v>
      </c>
      <c r="AG751">
        <f t="shared" si="46"/>
        <v>2</v>
      </c>
      <c r="AH751">
        <v>3</v>
      </c>
      <c r="AI751">
        <v>1</v>
      </c>
      <c r="AJ751" t="s">
        <v>54</v>
      </c>
      <c r="AK751" t="str">
        <f t="shared" si="47"/>
        <v>1Gd</v>
      </c>
      <c r="AL751">
        <v>7</v>
      </c>
      <c r="AM751">
        <v>1</v>
      </c>
      <c r="AN751" t="s">
        <v>54</v>
      </c>
      <c r="AO751" t="s">
        <v>61</v>
      </c>
      <c r="AP751" t="s">
        <v>62</v>
      </c>
      <c r="AQ751">
        <v>2</v>
      </c>
      <c r="AR751">
        <v>462</v>
      </c>
      <c r="AS751" t="s">
        <v>55</v>
      </c>
      <c r="AT751" t="s">
        <v>60</v>
      </c>
      <c r="AU751">
        <v>0</v>
      </c>
      <c r="AV751">
        <v>36</v>
      </c>
      <c r="AW751">
        <v>0</v>
      </c>
      <c r="AX751">
        <v>0</v>
      </c>
      <c r="AY751">
        <v>0</v>
      </c>
      <c r="AZ751" t="s">
        <v>109</v>
      </c>
      <c r="BA751">
        <v>7</v>
      </c>
      <c r="BB751">
        <v>2008</v>
      </c>
      <c r="BC751" t="s">
        <v>116</v>
      </c>
      <c r="BD751" t="s">
        <v>79</v>
      </c>
      <c r="BE751">
        <v>174000</v>
      </c>
    </row>
    <row r="752" spans="1:57" x14ac:dyDescent="0.3">
      <c r="A752">
        <v>751</v>
      </c>
      <c r="B752">
        <v>50</v>
      </c>
      <c r="C752" t="s">
        <v>222</v>
      </c>
      <c r="D752">
        <v>55</v>
      </c>
      <c r="E752">
        <v>8800</v>
      </c>
      <c r="F752" t="s">
        <v>40</v>
      </c>
      <c r="G752" t="s">
        <v>42</v>
      </c>
      <c r="H752" t="s">
        <v>43</v>
      </c>
      <c r="I752" t="s">
        <v>44</v>
      </c>
      <c r="J752" t="s">
        <v>73</v>
      </c>
      <c r="K752" t="s">
        <v>92</v>
      </c>
      <c r="L752" t="str">
        <f>VLOOKUP($K752,[1]Zipcodes_neighbourhood!$A$2:$C$27,2,FALSE)</f>
        <v>Old Town</v>
      </c>
      <c r="M752">
        <f>VLOOKUP($K752,[1]Zipcodes_neighbourhood!$A$2:$C$27,3,FALSE)</f>
        <v>51351</v>
      </c>
      <c r="N752" t="s">
        <v>47</v>
      </c>
      <c r="O752" t="s">
        <v>48</v>
      </c>
      <c r="P752" t="s">
        <v>83</v>
      </c>
      <c r="Q752">
        <v>4</v>
      </c>
      <c r="R752">
        <v>1910</v>
      </c>
      <c r="S752">
        <v>2004</v>
      </c>
      <c r="T752" t="s">
        <v>50</v>
      </c>
      <c r="U752" t="s">
        <v>51</v>
      </c>
      <c r="V752" t="s">
        <v>75</v>
      </c>
      <c r="W752" t="s">
        <v>55</v>
      </c>
      <c r="X752" t="s">
        <v>77</v>
      </c>
      <c r="Y752" t="s">
        <v>55</v>
      </c>
      <c r="Z752" t="s">
        <v>57</v>
      </c>
      <c r="AA752">
        <v>576</v>
      </c>
      <c r="AB752" t="str">
        <f t="shared" si="44"/>
        <v>0-1000</v>
      </c>
      <c r="AC752" t="s">
        <v>54</v>
      </c>
      <c r="AD752" t="s">
        <v>60</v>
      </c>
      <c r="AE752">
        <v>1140</v>
      </c>
      <c r="AF752">
        <f t="shared" si="45"/>
        <v>0</v>
      </c>
      <c r="AG752">
        <f t="shared" si="46"/>
        <v>1</v>
      </c>
      <c r="AH752">
        <v>3</v>
      </c>
      <c r="AI752">
        <v>1</v>
      </c>
      <c r="AJ752" t="s">
        <v>55</v>
      </c>
      <c r="AK752" t="str">
        <f t="shared" si="47"/>
        <v>1TA</v>
      </c>
      <c r="AL752">
        <v>7</v>
      </c>
      <c r="AM752">
        <v>0</v>
      </c>
      <c r="AN752" t="s">
        <v>41</v>
      </c>
      <c r="AO752" t="s">
        <v>41</v>
      </c>
      <c r="AP752" t="s">
        <v>41</v>
      </c>
      <c r="AQ752">
        <v>0</v>
      </c>
      <c r="AR752">
        <v>0</v>
      </c>
      <c r="AS752" t="s">
        <v>41</v>
      </c>
      <c r="AT752" t="s">
        <v>120</v>
      </c>
      <c r="AU752">
        <v>0</v>
      </c>
      <c r="AV752">
        <v>160</v>
      </c>
      <c r="AW752">
        <v>0</v>
      </c>
      <c r="AX752">
        <v>0</v>
      </c>
      <c r="AY752">
        <v>0</v>
      </c>
      <c r="AZ752" t="s">
        <v>41</v>
      </c>
      <c r="BA752">
        <v>6</v>
      </c>
      <c r="BB752">
        <v>2010</v>
      </c>
      <c r="BC752" t="s">
        <v>63</v>
      </c>
      <c r="BD752" t="s">
        <v>64</v>
      </c>
      <c r="BE752">
        <v>96500</v>
      </c>
    </row>
    <row r="753" spans="1:57" x14ac:dyDescent="0.3">
      <c r="A753">
        <v>1148</v>
      </c>
      <c r="B753">
        <v>70</v>
      </c>
      <c r="C753" t="s">
        <v>221</v>
      </c>
      <c r="D753">
        <v>75</v>
      </c>
      <c r="E753">
        <v>12000</v>
      </c>
      <c r="F753" t="s">
        <v>40</v>
      </c>
      <c r="G753" t="s">
        <v>42</v>
      </c>
      <c r="H753" t="s">
        <v>118</v>
      </c>
      <c r="I753" t="s">
        <v>44</v>
      </c>
      <c r="J753" t="s">
        <v>45</v>
      </c>
      <c r="K753" t="s">
        <v>74</v>
      </c>
      <c r="L753" t="str">
        <f>VLOOKUP($K753,[1]Zipcodes_neighbourhood!$A$2:$C$27,2,FALSE)</f>
        <v>Crawford</v>
      </c>
      <c r="M753">
        <f>VLOOKUP($K753,[1]Zipcodes_neighbourhood!$A$2:$C$27,3,FALSE)</f>
        <v>52621</v>
      </c>
      <c r="N753" t="s">
        <v>47</v>
      </c>
      <c r="O753" t="s">
        <v>48</v>
      </c>
      <c r="P753" t="s">
        <v>49</v>
      </c>
      <c r="Q753">
        <v>7</v>
      </c>
      <c r="R753">
        <v>1941</v>
      </c>
      <c r="S753">
        <v>1950</v>
      </c>
      <c r="T753" t="s">
        <v>50</v>
      </c>
      <c r="U753" t="s">
        <v>51</v>
      </c>
      <c r="V753" t="s">
        <v>69</v>
      </c>
      <c r="W753" t="s">
        <v>55</v>
      </c>
      <c r="X753" t="s">
        <v>70</v>
      </c>
      <c r="Y753" t="s">
        <v>55</v>
      </c>
      <c r="Z753" t="s">
        <v>57</v>
      </c>
      <c r="AA753">
        <v>704</v>
      </c>
      <c r="AB753" t="str">
        <f t="shared" si="44"/>
        <v>0-1000</v>
      </c>
      <c r="AC753" t="s">
        <v>59</v>
      </c>
      <c r="AD753" t="s">
        <v>60</v>
      </c>
      <c r="AE753">
        <v>1564</v>
      </c>
      <c r="AF753">
        <f t="shared" si="45"/>
        <v>0</v>
      </c>
      <c r="AG753">
        <f t="shared" si="46"/>
        <v>2.2999999999999998</v>
      </c>
      <c r="AH753">
        <v>3</v>
      </c>
      <c r="AI753">
        <v>1</v>
      </c>
      <c r="AJ753" t="s">
        <v>94</v>
      </c>
      <c r="AK753" t="str">
        <f t="shared" si="47"/>
        <v>1Fa</v>
      </c>
      <c r="AL753">
        <v>7</v>
      </c>
      <c r="AM753">
        <v>1</v>
      </c>
      <c r="AN753" t="s">
        <v>54</v>
      </c>
      <c r="AO753" t="s">
        <v>61</v>
      </c>
      <c r="AP753" t="s">
        <v>58</v>
      </c>
      <c r="AQ753">
        <v>1</v>
      </c>
      <c r="AR753">
        <v>234</v>
      </c>
      <c r="AS753" t="s">
        <v>55</v>
      </c>
      <c r="AT753" t="s">
        <v>60</v>
      </c>
      <c r="AU753">
        <v>0</v>
      </c>
      <c r="AV753">
        <v>0</v>
      </c>
      <c r="AW753">
        <v>0</v>
      </c>
      <c r="AX753">
        <v>0</v>
      </c>
      <c r="AY753">
        <v>0</v>
      </c>
      <c r="AZ753" t="s">
        <v>41</v>
      </c>
      <c r="BA753">
        <v>7</v>
      </c>
      <c r="BB753">
        <v>2009</v>
      </c>
      <c r="BC753" t="s">
        <v>63</v>
      </c>
      <c r="BD753" t="s">
        <v>64</v>
      </c>
      <c r="BE753">
        <v>174500</v>
      </c>
    </row>
    <row r="754" spans="1:57" x14ac:dyDescent="0.3">
      <c r="A754">
        <v>843</v>
      </c>
      <c r="B754">
        <v>80</v>
      </c>
      <c r="C754" t="s">
        <v>221</v>
      </c>
      <c r="D754">
        <v>82</v>
      </c>
      <c r="E754">
        <v>9020</v>
      </c>
      <c r="F754" t="s">
        <v>40</v>
      </c>
      <c r="G754" t="s">
        <v>42</v>
      </c>
      <c r="H754" t="s">
        <v>43</v>
      </c>
      <c r="I754" t="s">
        <v>44</v>
      </c>
      <c r="J754" t="s">
        <v>45</v>
      </c>
      <c r="K754" t="s">
        <v>107</v>
      </c>
      <c r="L754" t="str">
        <f>VLOOKUP($K754,[1]Zipcodes_neighbourhood!$A$2:$C$27,2,FALSE)</f>
        <v>NorthAmes</v>
      </c>
      <c r="M754">
        <f>VLOOKUP($K754,[1]Zipcodes_neighbourhood!$A$2:$C$27,3,FALSE)</f>
        <v>50010</v>
      </c>
      <c r="N754" t="s">
        <v>47</v>
      </c>
      <c r="O754" t="s">
        <v>48</v>
      </c>
      <c r="P754" t="s">
        <v>135</v>
      </c>
      <c r="Q754">
        <v>6</v>
      </c>
      <c r="R754">
        <v>1966</v>
      </c>
      <c r="S754">
        <v>1966</v>
      </c>
      <c r="T754" t="s">
        <v>50</v>
      </c>
      <c r="U754" t="s">
        <v>51</v>
      </c>
      <c r="V754" t="s">
        <v>91</v>
      </c>
      <c r="W754" t="s">
        <v>55</v>
      </c>
      <c r="X754" t="s">
        <v>70</v>
      </c>
      <c r="Y754" t="s">
        <v>55</v>
      </c>
      <c r="Z754" t="s">
        <v>54</v>
      </c>
      <c r="AA754">
        <v>1127</v>
      </c>
      <c r="AB754" t="str">
        <f t="shared" si="44"/>
        <v>1001-2000</v>
      </c>
      <c r="AC754" t="s">
        <v>55</v>
      </c>
      <c r="AD754" t="s">
        <v>60</v>
      </c>
      <c r="AE754">
        <v>1165</v>
      </c>
      <c r="AF754">
        <f t="shared" si="45"/>
        <v>1</v>
      </c>
      <c r="AG754">
        <f t="shared" si="46"/>
        <v>2</v>
      </c>
      <c r="AH754">
        <v>3</v>
      </c>
      <c r="AI754">
        <v>1</v>
      </c>
      <c r="AJ754" t="s">
        <v>55</v>
      </c>
      <c r="AK754" t="str">
        <f t="shared" si="47"/>
        <v>1TA</v>
      </c>
      <c r="AL754">
        <v>6</v>
      </c>
      <c r="AM754">
        <v>0</v>
      </c>
      <c r="AN754" t="s">
        <v>41</v>
      </c>
      <c r="AO754" t="s">
        <v>61</v>
      </c>
      <c r="AP754" t="s">
        <v>62</v>
      </c>
      <c r="AQ754">
        <v>2</v>
      </c>
      <c r="AR754">
        <v>490</v>
      </c>
      <c r="AS754" t="s">
        <v>54</v>
      </c>
      <c r="AT754" t="s">
        <v>60</v>
      </c>
      <c r="AU754">
        <v>0</v>
      </c>
      <c r="AV754">
        <v>129</v>
      </c>
      <c r="AW754">
        <v>0</v>
      </c>
      <c r="AX754">
        <v>0</v>
      </c>
      <c r="AY754">
        <v>0</v>
      </c>
      <c r="AZ754" t="s">
        <v>109</v>
      </c>
      <c r="BA754">
        <v>5</v>
      </c>
      <c r="BB754">
        <v>2008</v>
      </c>
      <c r="BC754" t="s">
        <v>63</v>
      </c>
      <c r="BD754" t="s">
        <v>64</v>
      </c>
      <c r="BE754">
        <v>174900</v>
      </c>
    </row>
    <row r="755" spans="1:57" x14ac:dyDescent="0.3">
      <c r="A755">
        <v>299</v>
      </c>
      <c r="B755">
        <v>60</v>
      </c>
      <c r="C755" t="s">
        <v>221</v>
      </c>
      <c r="D755">
        <v>90</v>
      </c>
      <c r="E755">
        <v>11700</v>
      </c>
      <c r="F755" t="s">
        <v>40</v>
      </c>
      <c r="G755" t="s">
        <v>42</v>
      </c>
      <c r="H755" t="s">
        <v>43</v>
      </c>
      <c r="I755" t="s">
        <v>44</v>
      </c>
      <c r="J755" t="s">
        <v>45</v>
      </c>
      <c r="K755" t="s">
        <v>89</v>
      </c>
      <c r="L755" t="str">
        <f>VLOOKUP($K755,[1]Zipcodes_neighbourhood!$A$2:$C$27,2,FALSE)</f>
        <v>Northwest Ames</v>
      </c>
      <c r="M755">
        <f>VLOOKUP($K755,[1]Zipcodes_neighbourhood!$A$2:$C$27,3,FALSE)</f>
        <v>50010</v>
      </c>
      <c r="N755" t="s">
        <v>47</v>
      </c>
      <c r="O755" t="s">
        <v>48</v>
      </c>
      <c r="P755" t="s">
        <v>49</v>
      </c>
      <c r="Q755">
        <v>6</v>
      </c>
      <c r="R755">
        <v>1968</v>
      </c>
      <c r="S755">
        <v>1968</v>
      </c>
      <c r="T755" t="s">
        <v>147</v>
      </c>
      <c r="U755" t="s">
        <v>51</v>
      </c>
      <c r="V755" t="s">
        <v>168</v>
      </c>
      <c r="W755" t="s">
        <v>54</v>
      </c>
      <c r="X755" t="s">
        <v>70</v>
      </c>
      <c r="Y755" t="s">
        <v>55</v>
      </c>
      <c r="Z755" t="s">
        <v>57</v>
      </c>
      <c r="AA755">
        <v>702</v>
      </c>
      <c r="AB755" t="str">
        <f t="shared" si="44"/>
        <v>0-1000</v>
      </c>
      <c r="AC755" t="s">
        <v>54</v>
      </c>
      <c r="AD755" t="s">
        <v>60</v>
      </c>
      <c r="AE755">
        <v>1743</v>
      </c>
      <c r="AF755">
        <f t="shared" si="45"/>
        <v>0</v>
      </c>
      <c r="AG755">
        <f t="shared" si="46"/>
        <v>2.2999999999999998</v>
      </c>
      <c r="AH755">
        <v>3</v>
      </c>
      <c r="AI755">
        <v>1</v>
      </c>
      <c r="AJ755" t="s">
        <v>55</v>
      </c>
      <c r="AK755" t="str">
        <f t="shared" si="47"/>
        <v>1TA</v>
      </c>
      <c r="AL755">
        <v>7</v>
      </c>
      <c r="AM755">
        <v>1</v>
      </c>
      <c r="AN755" t="s">
        <v>54</v>
      </c>
      <c r="AO755" t="s">
        <v>61</v>
      </c>
      <c r="AP755" t="s">
        <v>58</v>
      </c>
      <c r="AQ755">
        <v>2</v>
      </c>
      <c r="AR755">
        <v>539</v>
      </c>
      <c r="AS755" t="s">
        <v>55</v>
      </c>
      <c r="AT755" t="s">
        <v>60</v>
      </c>
      <c r="AU755">
        <v>224</v>
      </c>
      <c r="AV755">
        <v>0</v>
      </c>
      <c r="AW755">
        <v>0</v>
      </c>
      <c r="AX755">
        <v>0</v>
      </c>
      <c r="AY755">
        <v>0</v>
      </c>
      <c r="AZ755" t="s">
        <v>41</v>
      </c>
      <c r="BA755">
        <v>6</v>
      </c>
      <c r="BB755">
        <v>2007</v>
      </c>
      <c r="BC755" t="s">
        <v>63</v>
      </c>
      <c r="BD755" t="s">
        <v>64</v>
      </c>
      <c r="BE755">
        <v>175000</v>
      </c>
    </row>
    <row r="756" spans="1:57" x14ac:dyDescent="0.3">
      <c r="A756">
        <v>430</v>
      </c>
      <c r="B756">
        <v>20</v>
      </c>
      <c r="C756" t="s">
        <v>221</v>
      </c>
      <c r="D756">
        <v>130</v>
      </c>
      <c r="E756">
        <v>11457</v>
      </c>
      <c r="F756" t="s">
        <v>40</v>
      </c>
      <c r="G756" t="s">
        <v>71</v>
      </c>
      <c r="H756" t="s">
        <v>43</v>
      </c>
      <c r="I756" t="s">
        <v>44</v>
      </c>
      <c r="J756" t="s">
        <v>73</v>
      </c>
      <c r="K756" t="s">
        <v>129</v>
      </c>
      <c r="L756" t="str">
        <f>VLOOKUP($K756,[1]Zipcodes_neighbourhood!$A$2:$C$27,2,FALSE)</f>
        <v>Timberland</v>
      </c>
      <c r="M756">
        <f>VLOOKUP($K756,[1]Zipcodes_neighbourhood!$A$2:$C$27,3,FALSE)</f>
        <v>50014</v>
      </c>
      <c r="N756" t="s">
        <v>47</v>
      </c>
      <c r="O756" t="s">
        <v>48</v>
      </c>
      <c r="P756" t="s">
        <v>68</v>
      </c>
      <c r="Q756">
        <v>6</v>
      </c>
      <c r="R756">
        <v>1988</v>
      </c>
      <c r="S756">
        <v>1988</v>
      </c>
      <c r="T756" t="s">
        <v>50</v>
      </c>
      <c r="U756" t="s">
        <v>51</v>
      </c>
      <c r="V756" t="s">
        <v>91</v>
      </c>
      <c r="W756" t="s">
        <v>55</v>
      </c>
      <c r="X756" t="s">
        <v>70</v>
      </c>
      <c r="Y756" t="s">
        <v>54</v>
      </c>
      <c r="Z756" t="s">
        <v>72</v>
      </c>
      <c r="AA756">
        <v>1392</v>
      </c>
      <c r="AB756" t="str">
        <f t="shared" si="44"/>
        <v>1001-2000</v>
      </c>
      <c r="AC756" t="s">
        <v>55</v>
      </c>
      <c r="AD756" t="s">
        <v>60</v>
      </c>
      <c r="AE756">
        <v>1412</v>
      </c>
      <c r="AF756">
        <f t="shared" si="45"/>
        <v>1</v>
      </c>
      <c r="AG756">
        <f t="shared" si="46"/>
        <v>1</v>
      </c>
      <c r="AH756">
        <v>3</v>
      </c>
      <c r="AI756">
        <v>1</v>
      </c>
      <c r="AJ756" t="s">
        <v>54</v>
      </c>
      <c r="AK756" t="str">
        <f t="shared" si="47"/>
        <v>1Gd</v>
      </c>
      <c r="AL756">
        <v>6</v>
      </c>
      <c r="AM756">
        <v>1</v>
      </c>
      <c r="AN756" t="s">
        <v>55</v>
      </c>
      <c r="AO756" t="s">
        <v>61</v>
      </c>
      <c r="AP756" t="s">
        <v>58</v>
      </c>
      <c r="AQ756">
        <v>2</v>
      </c>
      <c r="AR756">
        <v>576</v>
      </c>
      <c r="AS756" t="s">
        <v>55</v>
      </c>
      <c r="AT756" t="s">
        <v>60</v>
      </c>
      <c r="AU756">
        <v>0</v>
      </c>
      <c r="AV756">
        <v>0</v>
      </c>
      <c r="AW756">
        <v>169</v>
      </c>
      <c r="AX756">
        <v>0</v>
      </c>
      <c r="AY756">
        <v>0</v>
      </c>
      <c r="AZ756" t="s">
        <v>41</v>
      </c>
      <c r="BA756">
        <v>3</v>
      </c>
      <c r="BB756">
        <v>2009</v>
      </c>
      <c r="BC756" t="s">
        <v>63</v>
      </c>
      <c r="BD756" t="s">
        <v>64</v>
      </c>
      <c r="BE756">
        <v>175000</v>
      </c>
    </row>
    <row r="757" spans="1:57" x14ac:dyDescent="0.3">
      <c r="A757">
        <v>1318</v>
      </c>
      <c r="B757">
        <v>120</v>
      </c>
      <c r="C757" t="s">
        <v>224</v>
      </c>
      <c r="D757">
        <v>47</v>
      </c>
      <c r="E757">
        <v>4230</v>
      </c>
      <c r="F757" t="s">
        <v>40</v>
      </c>
      <c r="G757" t="s">
        <v>42</v>
      </c>
      <c r="H757" t="s">
        <v>43</v>
      </c>
      <c r="I757" t="s">
        <v>44</v>
      </c>
      <c r="J757" t="s">
        <v>73</v>
      </c>
      <c r="K757" t="s">
        <v>87</v>
      </c>
      <c r="L757" t="str">
        <f>VLOOKUP($K757,[1]Zipcodes_neighbourhood!$A$2:$C$27,2,FALSE)</f>
        <v>Somerset</v>
      </c>
      <c r="M757">
        <f>VLOOKUP($K757,[1]Zipcodes_neighbourhood!$A$2:$C$27,3,FALSE)</f>
        <v>50010</v>
      </c>
      <c r="N757" t="s">
        <v>47</v>
      </c>
      <c r="O757" t="s">
        <v>122</v>
      </c>
      <c r="P757" t="s">
        <v>68</v>
      </c>
      <c r="Q757">
        <v>7</v>
      </c>
      <c r="R757">
        <v>2006</v>
      </c>
      <c r="S757">
        <v>2007</v>
      </c>
      <c r="T757" t="s">
        <v>50</v>
      </c>
      <c r="U757" t="s">
        <v>51</v>
      </c>
      <c r="V757" t="s">
        <v>52</v>
      </c>
      <c r="W757" t="s">
        <v>54</v>
      </c>
      <c r="X757" t="s">
        <v>56</v>
      </c>
      <c r="Y757" t="s">
        <v>59</v>
      </c>
      <c r="Z757" t="s">
        <v>57</v>
      </c>
      <c r="AA757">
        <v>1352</v>
      </c>
      <c r="AB757" t="str">
        <f t="shared" si="44"/>
        <v>1001-2000</v>
      </c>
      <c r="AC757" t="s">
        <v>59</v>
      </c>
      <c r="AD757" t="s">
        <v>60</v>
      </c>
      <c r="AE757">
        <v>1352</v>
      </c>
      <c r="AF757">
        <f t="shared" si="45"/>
        <v>0</v>
      </c>
      <c r="AG757">
        <f t="shared" si="46"/>
        <v>2.2999999999999998</v>
      </c>
      <c r="AH757">
        <v>2</v>
      </c>
      <c r="AI757">
        <v>1</v>
      </c>
      <c r="AJ757" t="s">
        <v>54</v>
      </c>
      <c r="AK757" t="str">
        <f t="shared" si="47"/>
        <v>1Gd</v>
      </c>
      <c r="AL757">
        <v>5</v>
      </c>
      <c r="AM757">
        <v>1</v>
      </c>
      <c r="AN757" t="s">
        <v>54</v>
      </c>
      <c r="AO757" t="s">
        <v>61</v>
      </c>
      <c r="AP757" t="s">
        <v>62</v>
      </c>
      <c r="AQ757">
        <v>2</v>
      </c>
      <c r="AR757">
        <v>466</v>
      </c>
      <c r="AS757" t="s">
        <v>55</v>
      </c>
      <c r="AT757" t="s">
        <v>60</v>
      </c>
      <c r="AU757">
        <v>0</v>
      </c>
      <c r="AV757">
        <v>241</v>
      </c>
      <c r="AW757">
        <v>0</v>
      </c>
      <c r="AX757">
        <v>0</v>
      </c>
      <c r="AY757">
        <v>0</v>
      </c>
      <c r="AZ757" t="s">
        <v>41</v>
      </c>
      <c r="BA757">
        <v>4</v>
      </c>
      <c r="BB757">
        <v>2007</v>
      </c>
      <c r="BC757" t="s">
        <v>103</v>
      </c>
      <c r="BD757" t="s">
        <v>104</v>
      </c>
      <c r="BE757">
        <v>208900</v>
      </c>
    </row>
    <row r="758" spans="1:57" x14ac:dyDescent="0.3">
      <c r="A758">
        <v>488</v>
      </c>
      <c r="B758">
        <v>20</v>
      </c>
      <c r="C758" t="s">
        <v>221</v>
      </c>
      <c r="D758">
        <v>70</v>
      </c>
      <c r="E758">
        <v>12243</v>
      </c>
      <c r="F758" t="s">
        <v>40</v>
      </c>
      <c r="G758" t="s">
        <v>71</v>
      </c>
      <c r="H758" t="s">
        <v>43</v>
      </c>
      <c r="I758" t="s">
        <v>44</v>
      </c>
      <c r="J758" t="s">
        <v>45</v>
      </c>
      <c r="K758" t="s">
        <v>89</v>
      </c>
      <c r="L758" t="str">
        <f>VLOOKUP($K758,[1]Zipcodes_neighbourhood!$A$2:$C$27,2,FALSE)</f>
        <v>Northwest Ames</v>
      </c>
      <c r="M758">
        <f>VLOOKUP($K758,[1]Zipcodes_neighbourhood!$A$2:$C$27,3,FALSE)</f>
        <v>50010</v>
      </c>
      <c r="N758" t="s">
        <v>47</v>
      </c>
      <c r="O758" t="s">
        <v>48</v>
      </c>
      <c r="P758" t="s">
        <v>68</v>
      </c>
      <c r="Q758">
        <v>5</v>
      </c>
      <c r="R758">
        <v>1971</v>
      </c>
      <c r="S758">
        <v>1971</v>
      </c>
      <c r="T758" t="s">
        <v>50</v>
      </c>
      <c r="U758" t="s">
        <v>51</v>
      </c>
      <c r="V758" t="s">
        <v>106</v>
      </c>
      <c r="W758" t="s">
        <v>55</v>
      </c>
      <c r="X758" t="s">
        <v>70</v>
      </c>
      <c r="Y758" t="s">
        <v>54</v>
      </c>
      <c r="Z758" t="s">
        <v>81</v>
      </c>
      <c r="AA758">
        <v>1484</v>
      </c>
      <c r="AB758" t="str">
        <f t="shared" si="44"/>
        <v>1001-2000</v>
      </c>
      <c r="AC758" t="s">
        <v>54</v>
      </c>
      <c r="AD758" t="s">
        <v>60</v>
      </c>
      <c r="AE758">
        <v>1484</v>
      </c>
      <c r="AF758">
        <f t="shared" si="45"/>
        <v>0</v>
      </c>
      <c r="AG758">
        <f t="shared" si="46"/>
        <v>2.2999999999999998</v>
      </c>
      <c r="AH758">
        <v>3</v>
      </c>
      <c r="AI758">
        <v>1</v>
      </c>
      <c r="AJ758" t="s">
        <v>55</v>
      </c>
      <c r="AK758" t="str">
        <f t="shared" si="47"/>
        <v>1TA</v>
      </c>
      <c r="AL758">
        <v>7</v>
      </c>
      <c r="AM758">
        <v>1</v>
      </c>
      <c r="AN758" t="s">
        <v>55</v>
      </c>
      <c r="AO758" t="s">
        <v>61</v>
      </c>
      <c r="AP758" t="s">
        <v>58</v>
      </c>
      <c r="AQ758">
        <v>2</v>
      </c>
      <c r="AR758">
        <v>487</v>
      </c>
      <c r="AS758" t="s">
        <v>55</v>
      </c>
      <c r="AT758" t="s">
        <v>60</v>
      </c>
      <c r="AU758">
        <v>224</v>
      </c>
      <c r="AV758">
        <v>0</v>
      </c>
      <c r="AW758">
        <v>0</v>
      </c>
      <c r="AX758">
        <v>180</v>
      </c>
      <c r="AY758">
        <v>0</v>
      </c>
      <c r="AZ758" t="s">
        <v>41</v>
      </c>
      <c r="BA758">
        <v>2</v>
      </c>
      <c r="BB758">
        <v>2007</v>
      </c>
      <c r="BC758" t="s">
        <v>63</v>
      </c>
      <c r="BD758" t="s">
        <v>64</v>
      </c>
      <c r="BE758">
        <v>175000</v>
      </c>
    </row>
    <row r="759" spans="1:57" x14ac:dyDescent="0.3">
      <c r="A759">
        <v>531</v>
      </c>
      <c r="B759">
        <v>80</v>
      </c>
      <c r="C759" t="s">
        <v>221</v>
      </c>
      <c r="D759">
        <v>85</v>
      </c>
      <c r="E759">
        <v>10200</v>
      </c>
      <c r="F759" t="s">
        <v>40</v>
      </c>
      <c r="G759" t="s">
        <v>42</v>
      </c>
      <c r="H759" t="s">
        <v>43</v>
      </c>
      <c r="I759" t="s">
        <v>44</v>
      </c>
      <c r="J759" t="s">
        <v>45</v>
      </c>
      <c r="K759" t="s">
        <v>129</v>
      </c>
      <c r="L759" t="str">
        <f>VLOOKUP($K759,[1]Zipcodes_neighbourhood!$A$2:$C$27,2,FALSE)</f>
        <v>Timberland</v>
      </c>
      <c r="M759">
        <f>VLOOKUP($K759,[1]Zipcodes_neighbourhood!$A$2:$C$27,3,FALSE)</f>
        <v>50014</v>
      </c>
      <c r="N759" t="s">
        <v>47</v>
      </c>
      <c r="O759" t="s">
        <v>48</v>
      </c>
      <c r="P759" t="s">
        <v>135</v>
      </c>
      <c r="Q759">
        <v>6</v>
      </c>
      <c r="R759">
        <v>1988</v>
      </c>
      <c r="S759">
        <v>1989</v>
      </c>
      <c r="T759" t="s">
        <v>50</v>
      </c>
      <c r="U759" t="s">
        <v>51</v>
      </c>
      <c r="V759" t="s">
        <v>91</v>
      </c>
      <c r="W759" t="s">
        <v>54</v>
      </c>
      <c r="X759" t="s">
        <v>70</v>
      </c>
      <c r="Y759" t="s">
        <v>54</v>
      </c>
      <c r="Z759" t="s">
        <v>81</v>
      </c>
      <c r="AA759">
        <v>1461</v>
      </c>
      <c r="AB759" t="str">
        <f t="shared" si="44"/>
        <v>1001-2000</v>
      </c>
      <c r="AC759" t="s">
        <v>59</v>
      </c>
      <c r="AD759" t="s">
        <v>60</v>
      </c>
      <c r="AE759">
        <v>1509</v>
      </c>
      <c r="AF759">
        <f t="shared" si="45"/>
        <v>0</v>
      </c>
      <c r="AG759">
        <f t="shared" si="46"/>
        <v>2.2999999999999998</v>
      </c>
      <c r="AH759">
        <v>3</v>
      </c>
      <c r="AI759">
        <v>1</v>
      </c>
      <c r="AJ759" t="s">
        <v>54</v>
      </c>
      <c r="AK759" t="str">
        <f t="shared" si="47"/>
        <v>1Gd</v>
      </c>
      <c r="AL759">
        <v>5</v>
      </c>
      <c r="AM759">
        <v>1</v>
      </c>
      <c r="AN759" t="s">
        <v>94</v>
      </c>
      <c r="AO759" t="s">
        <v>61</v>
      </c>
      <c r="AP759" t="s">
        <v>62</v>
      </c>
      <c r="AQ759">
        <v>2</v>
      </c>
      <c r="AR759">
        <v>600</v>
      </c>
      <c r="AS759" t="s">
        <v>55</v>
      </c>
      <c r="AT759" t="s">
        <v>60</v>
      </c>
      <c r="AU759">
        <v>224</v>
      </c>
      <c r="AV759">
        <v>0</v>
      </c>
      <c r="AW759">
        <v>0</v>
      </c>
      <c r="AX759">
        <v>0</v>
      </c>
      <c r="AY759">
        <v>0</v>
      </c>
      <c r="AZ759" t="s">
        <v>41</v>
      </c>
      <c r="BA759">
        <v>8</v>
      </c>
      <c r="BB759">
        <v>2008</v>
      </c>
      <c r="BC759" t="s">
        <v>63</v>
      </c>
      <c r="BD759" t="s">
        <v>79</v>
      </c>
      <c r="BE759">
        <v>175000</v>
      </c>
    </row>
    <row r="760" spans="1:57" x14ac:dyDescent="0.3">
      <c r="A760">
        <v>454</v>
      </c>
      <c r="B760">
        <v>60</v>
      </c>
      <c r="C760" t="s">
        <v>224</v>
      </c>
      <c r="D760">
        <v>75</v>
      </c>
      <c r="E760">
        <v>9000</v>
      </c>
      <c r="F760" t="s">
        <v>40</v>
      </c>
      <c r="G760" t="s">
        <v>42</v>
      </c>
      <c r="H760" t="s">
        <v>43</v>
      </c>
      <c r="I760" t="s">
        <v>44</v>
      </c>
      <c r="J760" t="s">
        <v>45</v>
      </c>
      <c r="K760" t="s">
        <v>87</v>
      </c>
      <c r="L760" t="str">
        <f>VLOOKUP($K760,[1]Zipcodes_neighbourhood!$A$2:$C$27,2,FALSE)</f>
        <v>Somerset</v>
      </c>
      <c r="M760">
        <f>VLOOKUP($K760,[1]Zipcodes_neighbourhood!$A$2:$C$27,3,FALSE)</f>
        <v>50010</v>
      </c>
      <c r="N760" t="s">
        <v>47</v>
      </c>
      <c r="O760" t="s">
        <v>48</v>
      </c>
      <c r="P760" t="s">
        <v>49</v>
      </c>
      <c r="Q760">
        <v>8</v>
      </c>
      <c r="R760">
        <v>2008</v>
      </c>
      <c r="S760">
        <v>2008</v>
      </c>
      <c r="T760" t="s">
        <v>50</v>
      </c>
      <c r="U760" t="s">
        <v>51</v>
      </c>
      <c r="V760" t="s">
        <v>52</v>
      </c>
      <c r="W760" t="s">
        <v>54</v>
      </c>
      <c r="X760" t="s">
        <v>56</v>
      </c>
      <c r="Y760" t="s">
        <v>54</v>
      </c>
      <c r="Z760" t="s">
        <v>57</v>
      </c>
      <c r="AA760">
        <v>768</v>
      </c>
      <c r="AB760" t="str">
        <f t="shared" si="44"/>
        <v>0-1000</v>
      </c>
      <c r="AC760" t="s">
        <v>59</v>
      </c>
      <c r="AD760" t="s">
        <v>60</v>
      </c>
      <c r="AE760">
        <v>1590</v>
      </c>
      <c r="AF760">
        <f t="shared" si="45"/>
        <v>0</v>
      </c>
      <c r="AG760">
        <f t="shared" si="46"/>
        <v>2.2999999999999998</v>
      </c>
      <c r="AH760">
        <v>3</v>
      </c>
      <c r="AI760">
        <v>1</v>
      </c>
      <c r="AJ760" t="s">
        <v>54</v>
      </c>
      <c r="AK760" t="str">
        <f t="shared" si="47"/>
        <v>1Gd</v>
      </c>
      <c r="AL760">
        <v>6</v>
      </c>
      <c r="AM760">
        <v>0</v>
      </c>
      <c r="AN760" t="s">
        <v>41</v>
      </c>
      <c r="AO760" t="s">
        <v>61</v>
      </c>
      <c r="AP760" t="s">
        <v>62</v>
      </c>
      <c r="AQ760">
        <v>2</v>
      </c>
      <c r="AR760">
        <v>676</v>
      </c>
      <c r="AS760" t="s">
        <v>55</v>
      </c>
      <c r="AT760" t="s">
        <v>60</v>
      </c>
      <c r="AU760">
        <v>0</v>
      </c>
      <c r="AV760">
        <v>30</v>
      </c>
      <c r="AW760">
        <v>0</v>
      </c>
      <c r="AX760">
        <v>0</v>
      </c>
      <c r="AY760">
        <v>0</v>
      </c>
      <c r="AZ760" t="s">
        <v>41</v>
      </c>
      <c r="BA760">
        <v>6</v>
      </c>
      <c r="BB760">
        <v>2009</v>
      </c>
      <c r="BC760" t="s">
        <v>63</v>
      </c>
      <c r="BD760" t="s">
        <v>64</v>
      </c>
      <c r="BE760">
        <v>210000</v>
      </c>
    </row>
    <row r="761" spans="1:57" x14ac:dyDescent="0.3">
      <c r="A761">
        <v>559</v>
      </c>
      <c r="B761">
        <v>60</v>
      </c>
      <c r="C761" t="s">
        <v>221</v>
      </c>
      <c r="D761">
        <v>57</v>
      </c>
      <c r="E761">
        <v>21872</v>
      </c>
      <c r="F761" t="s">
        <v>40</v>
      </c>
      <c r="G761" t="s">
        <v>105</v>
      </c>
      <c r="H761" t="s">
        <v>137</v>
      </c>
      <c r="I761" t="s">
        <v>44</v>
      </c>
      <c r="J761" t="s">
        <v>65</v>
      </c>
      <c r="K761" t="s">
        <v>132</v>
      </c>
      <c r="L761" t="str">
        <f>VLOOKUP($K761,[1]Zipcodes_neighbourhood!$A$2:$C$27,2,FALSE)</f>
        <v>Gilbert</v>
      </c>
      <c r="M761">
        <f>VLOOKUP($K761,[1]Zipcodes_neighbourhood!$A$2:$C$27,3,FALSE)</f>
        <v>50105</v>
      </c>
      <c r="N761" t="s">
        <v>47</v>
      </c>
      <c r="O761" t="s">
        <v>48</v>
      </c>
      <c r="P761" t="s">
        <v>49</v>
      </c>
      <c r="Q761">
        <v>7</v>
      </c>
      <c r="R761">
        <v>1996</v>
      </c>
      <c r="S761">
        <v>1997</v>
      </c>
      <c r="T761" t="s">
        <v>50</v>
      </c>
      <c r="U761" t="s">
        <v>51</v>
      </c>
      <c r="V761" t="s">
        <v>91</v>
      </c>
      <c r="W761" t="s">
        <v>55</v>
      </c>
      <c r="X761" t="s">
        <v>56</v>
      </c>
      <c r="Y761" t="s">
        <v>54</v>
      </c>
      <c r="Z761" t="s">
        <v>54</v>
      </c>
      <c r="AA761">
        <v>729</v>
      </c>
      <c r="AB761" t="str">
        <f t="shared" si="44"/>
        <v>0-1000</v>
      </c>
      <c r="AC761" t="s">
        <v>59</v>
      </c>
      <c r="AD761" t="s">
        <v>60</v>
      </c>
      <c r="AE761">
        <v>1446</v>
      </c>
      <c r="AF761">
        <f t="shared" si="45"/>
        <v>0</v>
      </c>
      <c r="AG761">
        <f t="shared" si="46"/>
        <v>2.2999999999999998</v>
      </c>
      <c r="AH761">
        <v>3</v>
      </c>
      <c r="AI761">
        <v>1</v>
      </c>
      <c r="AJ761" t="s">
        <v>55</v>
      </c>
      <c r="AK761" t="str">
        <f t="shared" si="47"/>
        <v>1TA</v>
      </c>
      <c r="AL761">
        <v>6</v>
      </c>
      <c r="AM761">
        <v>1</v>
      </c>
      <c r="AN761" t="s">
        <v>55</v>
      </c>
      <c r="AO761" t="s">
        <v>61</v>
      </c>
      <c r="AP761" t="s">
        <v>58</v>
      </c>
      <c r="AQ761">
        <v>2</v>
      </c>
      <c r="AR761">
        <v>406</v>
      </c>
      <c r="AS761" t="s">
        <v>55</v>
      </c>
      <c r="AT761" t="s">
        <v>60</v>
      </c>
      <c r="AU761">
        <v>264</v>
      </c>
      <c r="AV761">
        <v>22</v>
      </c>
      <c r="AW761">
        <v>0</v>
      </c>
      <c r="AX761">
        <v>0</v>
      </c>
      <c r="AY761">
        <v>0</v>
      </c>
      <c r="AZ761" t="s">
        <v>41</v>
      </c>
      <c r="BA761">
        <v>8</v>
      </c>
      <c r="BB761">
        <v>2008</v>
      </c>
      <c r="BC761" t="s">
        <v>63</v>
      </c>
      <c r="BD761" t="s">
        <v>64</v>
      </c>
      <c r="BE761">
        <v>175000</v>
      </c>
    </row>
    <row r="762" spans="1:57" x14ac:dyDescent="0.3">
      <c r="A762">
        <v>744</v>
      </c>
      <c r="B762">
        <v>80</v>
      </c>
      <c r="C762" t="s">
        <v>221</v>
      </c>
      <c r="D762">
        <v>70</v>
      </c>
      <c r="E762">
        <v>12886</v>
      </c>
      <c r="F762" t="s">
        <v>40</v>
      </c>
      <c r="G762" t="s">
        <v>71</v>
      </c>
      <c r="H762" t="s">
        <v>43</v>
      </c>
      <c r="I762" t="s">
        <v>44</v>
      </c>
      <c r="J762" t="s">
        <v>45</v>
      </c>
      <c r="K762" t="s">
        <v>98</v>
      </c>
      <c r="L762" t="str">
        <f>VLOOKUP($K762,[1]Zipcodes_neighbourhood!$A$2:$C$27,2,FALSE)</f>
        <v>Sawyer</v>
      </c>
      <c r="M762">
        <f>VLOOKUP($K762,[1]Zipcodes_neighbourhood!$A$2:$C$27,3,FALSE)</f>
        <v>52627</v>
      </c>
      <c r="N762" t="s">
        <v>47</v>
      </c>
      <c r="O762" t="s">
        <v>48</v>
      </c>
      <c r="P762" t="s">
        <v>135</v>
      </c>
      <c r="Q762">
        <v>5</v>
      </c>
      <c r="R762">
        <v>1963</v>
      </c>
      <c r="S762">
        <v>1999</v>
      </c>
      <c r="T762" t="s">
        <v>50</v>
      </c>
      <c r="U762" t="s">
        <v>51</v>
      </c>
      <c r="V762" t="s">
        <v>91</v>
      </c>
      <c r="W762" t="s">
        <v>55</v>
      </c>
      <c r="X762" t="s">
        <v>70</v>
      </c>
      <c r="Y762" t="s">
        <v>54</v>
      </c>
      <c r="Z762" t="s">
        <v>81</v>
      </c>
      <c r="AA762">
        <v>520</v>
      </c>
      <c r="AB762" t="str">
        <f t="shared" si="44"/>
        <v>0-1000</v>
      </c>
      <c r="AC762" t="s">
        <v>59</v>
      </c>
      <c r="AD762" t="s">
        <v>60</v>
      </c>
      <c r="AE762">
        <v>1464</v>
      </c>
      <c r="AF762">
        <f t="shared" si="45"/>
        <v>0</v>
      </c>
      <c r="AG762">
        <f t="shared" si="46"/>
        <v>1</v>
      </c>
      <c r="AH762">
        <v>3</v>
      </c>
      <c r="AI762">
        <v>1</v>
      </c>
      <c r="AJ762" t="s">
        <v>55</v>
      </c>
      <c r="AK762" t="str">
        <f t="shared" si="47"/>
        <v>1TA</v>
      </c>
      <c r="AL762">
        <v>6</v>
      </c>
      <c r="AM762">
        <v>1</v>
      </c>
      <c r="AN762" t="s">
        <v>55</v>
      </c>
      <c r="AO762" t="s">
        <v>61</v>
      </c>
      <c r="AP762" t="s">
        <v>62</v>
      </c>
      <c r="AQ762">
        <v>2</v>
      </c>
      <c r="AR762">
        <v>480</v>
      </c>
      <c r="AS762" t="s">
        <v>55</v>
      </c>
      <c r="AT762" t="s">
        <v>60</v>
      </c>
      <c r="AU762">
        <v>302</v>
      </c>
      <c r="AV762">
        <v>0</v>
      </c>
      <c r="AW762">
        <v>0</v>
      </c>
      <c r="AX762">
        <v>100</v>
      </c>
      <c r="AY762">
        <v>0</v>
      </c>
      <c r="AZ762" t="s">
        <v>41</v>
      </c>
      <c r="BA762">
        <v>10</v>
      </c>
      <c r="BB762">
        <v>2009</v>
      </c>
      <c r="BC762" t="s">
        <v>63</v>
      </c>
      <c r="BD762" t="s">
        <v>64</v>
      </c>
      <c r="BE762">
        <v>175000</v>
      </c>
    </row>
    <row r="763" spans="1:57" x14ac:dyDescent="0.3">
      <c r="A763">
        <v>762</v>
      </c>
      <c r="B763">
        <v>30</v>
      </c>
      <c r="C763" t="s">
        <v>222</v>
      </c>
      <c r="D763">
        <v>60</v>
      </c>
      <c r="E763">
        <v>6911</v>
      </c>
      <c r="F763" t="s">
        <v>40</v>
      </c>
      <c r="G763" t="s">
        <v>42</v>
      </c>
      <c r="H763" t="s">
        <v>43</v>
      </c>
      <c r="I763" t="s">
        <v>44</v>
      </c>
      <c r="J763" t="s">
        <v>65</v>
      </c>
      <c r="K763" t="s">
        <v>95</v>
      </c>
      <c r="L763" t="str">
        <f>VLOOKUP($K763,[1]Zipcodes_neighbourhood!$A$2:$C$27,2,FALSE)</f>
        <v>Brookside</v>
      </c>
      <c r="M763">
        <f>VLOOKUP($K763,[1]Zipcodes_neighbourhood!$A$2:$C$27,3,FALSE)</f>
        <v>50613</v>
      </c>
      <c r="N763" t="s">
        <v>67</v>
      </c>
      <c r="O763" t="s">
        <v>48</v>
      </c>
      <c r="P763" t="s">
        <v>68</v>
      </c>
      <c r="Q763">
        <v>5</v>
      </c>
      <c r="R763">
        <v>1924</v>
      </c>
      <c r="S763">
        <v>1950</v>
      </c>
      <c r="T763" t="s">
        <v>50</v>
      </c>
      <c r="U763" t="s">
        <v>51</v>
      </c>
      <c r="V763" t="s">
        <v>75</v>
      </c>
      <c r="W763" t="s">
        <v>55</v>
      </c>
      <c r="X763" t="s">
        <v>56</v>
      </c>
      <c r="Y763" t="s">
        <v>55</v>
      </c>
      <c r="Z763" t="s">
        <v>72</v>
      </c>
      <c r="AA763">
        <v>1145</v>
      </c>
      <c r="AB763" t="str">
        <f t="shared" si="44"/>
        <v>1001-2000</v>
      </c>
      <c r="AC763" t="s">
        <v>55</v>
      </c>
      <c r="AD763" t="s">
        <v>60</v>
      </c>
      <c r="AE763">
        <v>1301</v>
      </c>
      <c r="AF763">
        <f t="shared" si="45"/>
        <v>0</v>
      </c>
      <c r="AG763">
        <f t="shared" si="46"/>
        <v>1</v>
      </c>
      <c r="AH763">
        <v>2</v>
      </c>
      <c r="AI763">
        <v>1</v>
      </c>
      <c r="AJ763" t="s">
        <v>94</v>
      </c>
      <c r="AK763" t="str">
        <f t="shared" si="47"/>
        <v>1Fa</v>
      </c>
      <c r="AL763">
        <v>5</v>
      </c>
      <c r="AM763">
        <v>0</v>
      </c>
      <c r="AN763" t="s">
        <v>41</v>
      </c>
      <c r="AO763" t="s">
        <v>78</v>
      </c>
      <c r="AP763" t="s">
        <v>58</v>
      </c>
      <c r="AQ763">
        <v>2</v>
      </c>
      <c r="AR763">
        <v>440</v>
      </c>
      <c r="AS763" t="s">
        <v>55</v>
      </c>
      <c r="AT763" t="s">
        <v>60</v>
      </c>
      <c r="AU763">
        <v>0</v>
      </c>
      <c r="AV763">
        <v>0</v>
      </c>
      <c r="AW763">
        <v>0</v>
      </c>
      <c r="AX763">
        <v>0</v>
      </c>
      <c r="AY763">
        <v>0</v>
      </c>
      <c r="AZ763" t="s">
        <v>41</v>
      </c>
      <c r="BA763">
        <v>10</v>
      </c>
      <c r="BB763">
        <v>2009</v>
      </c>
      <c r="BC763" t="s">
        <v>63</v>
      </c>
      <c r="BD763" t="s">
        <v>64</v>
      </c>
      <c r="BE763">
        <v>100000</v>
      </c>
    </row>
    <row r="764" spans="1:57" x14ac:dyDescent="0.3">
      <c r="A764">
        <v>763</v>
      </c>
      <c r="B764">
        <v>60</v>
      </c>
      <c r="C764" t="s">
        <v>224</v>
      </c>
      <c r="D764">
        <v>72</v>
      </c>
      <c r="E764">
        <v>8640</v>
      </c>
      <c r="F764" t="s">
        <v>40</v>
      </c>
      <c r="G764" t="s">
        <v>42</v>
      </c>
      <c r="H764" t="s">
        <v>43</v>
      </c>
      <c r="I764" t="s">
        <v>44</v>
      </c>
      <c r="J764" t="s">
        <v>45</v>
      </c>
      <c r="K764" t="s">
        <v>87</v>
      </c>
      <c r="L764" t="str">
        <f>VLOOKUP($K764,[1]Zipcodes_neighbourhood!$A$2:$C$27,2,FALSE)</f>
        <v>Somerset</v>
      </c>
      <c r="M764">
        <f>VLOOKUP($K764,[1]Zipcodes_neighbourhood!$A$2:$C$27,3,FALSE)</f>
        <v>50010</v>
      </c>
      <c r="N764" t="s">
        <v>47</v>
      </c>
      <c r="O764" t="s">
        <v>48</v>
      </c>
      <c r="P764" t="s">
        <v>49</v>
      </c>
      <c r="Q764">
        <v>7</v>
      </c>
      <c r="R764">
        <v>2009</v>
      </c>
      <c r="S764">
        <v>2009</v>
      </c>
      <c r="T764" t="s">
        <v>50</v>
      </c>
      <c r="U764" t="s">
        <v>51</v>
      </c>
      <c r="V764" t="s">
        <v>52</v>
      </c>
      <c r="W764" t="s">
        <v>55</v>
      </c>
      <c r="X764" t="s">
        <v>56</v>
      </c>
      <c r="Y764" t="s">
        <v>54</v>
      </c>
      <c r="Z764" t="s">
        <v>72</v>
      </c>
      <c r="AA764">
        <v>756</v>
      </c>
      <c r="AB764" t="str">
        <f t="shared" si="44"/>
        <v>0-1000</v>
      </c>
      <c r="AC764" t="s">
        <v>59</v>
      </c>
      <c r="AD764" t="s">
        <v>60</v>
      </c>
      <c r="AE764">
        <v>1547</v>
      </c>
      <c r="AF764">
        <f t="shared" si="45"/>
        <v>0</v>
      </c>
      <c r="AG764">
        <f t="shared" si="46"/>
        <v>2.2999999999999998</v>
      </c>
      <c r="AH764">
        <v>3</v>
      </c>
      <c r="AI764">
        <v>1</v>
      </c>
      <c r="AJ764" t="s">
        <v>54</v>
      </c>
      <c r="AK764" t="str">
        <f t="shared" si="47"/>
        <v>1Gd</v>
      </c>
      <c r="AL764">
        <v>7</v>
      </c>
      <c r="AM764">
        <v>0</v>
      </c>
      <c r="AN764" t="s">
        <v>41</v>
      </c>
      <c r="AO764" t="s">
        <v>61</v>
      </c>
      <c r="AP764" t="s">
        <v>58</v>
      </c>
      <c r="AQ764">
        <v>2</v>
      </c>
      <c r="AR764">
        <v>614</v>
      </c>
      <c r="AS764" t="s">
        <v>55</v>
      </c>
      <c r="AT764" t="s">
        <v>60</v>
      </c>
      <c r="AU764">
        <v>169</v>
      </c>
      <c r="AV764">
        <v>45</v>
      </c>
      <c r="AW764">
        <v>0</v>
      </c>
      <c r="AX764">
        <v>0</v>
      </c>
      <c r="AY764">
        <v>0</v>
      </c>
      <c r="AZ764" t="s">
        <v>41</v>
      </c>
      <c r="BA764">
        <v>6</v>
      </c>
      <c r="BB764">
        <v>2010</v>
      </c>
      <c r="BC764" t="s">
        <v>169</v>
      </c>
      <c r="BD764" t="s">
        <v>64</v>
      </c>
      <c r="BE764">
        <v>215200</v>
      </c>
    </row>
    <row r="765" spans="1:57" x14ac:dyDescent="0.3">
      <c r="A765">
        <v>800</v>
      </c>
      <c r="B765">
        <v>50</v>
      </c>
      <c r="C765" t="s">
        <v>221</v>
      </c>
      <c r="D765">
        <v>60</v>
      </c>
      <c r="E765">
        <v>7200</v>
      </c>
      <c r="F765" t="s">
        <v>40</v>
      </c>
      <c r="G765" t="s">
        <v>42</v>
      </c>
      <c r="H765" t="s">
        <v>43</v>
      </c>
      <c r="I765" t="s">
        <v>44</v>
      </c>
      <c r="J765" t="s">
        <v>73</v>
      </c>
      <c r="K765" t="s">
        <v>164</v>
      </c>
      <c r="L765" t="str">
        <f>VLOOKUP($K765,[1]Zipcodes_neighbourhood!$A$2:$C$27,2,FALSE)</f>
        <v>South&amp;West of Iowa State University</v>
      </c>
      <c r="M765">
        <f>VLOOKUP($K765,[1]Zipcodes_neighbourhood!$A$2:$C$27,3,FALSE)</f>
        <v>50011</v>
      </c>
      <c r="N765" t="s">
        <v>67</v>
      </c>
      <c r="O765" t="s">
        <v>48</v>
      </c>
      <c r="P765" t="s">
        <v>83</v>
      </c>
      <c r="Q765">
        <v>5</v>
      </c>
      <c r="R765">
        <v>1937</v>
      </c>
      <c r="S765">
        <v>1950</v>
      </c>
      <c r="T765" t="s">
        <v>50</v>
      </c>
      <c r="U765" t="s">
        <v>51</v>
      </c>
      <c r="V765" t="s">
        <v>75</v>
      </c>
      <c r="W765" t="s">
        <v>55</v>
      </c>
      <c r="X765" t="s">
        <v>77</v>
      </c>
      <c r="Y765" t="s">
        <v>54</v>
      </c>
      <c r="Z765" t="s">
        <v>57</v>
      </c>
      <c r="AA765">
        <v>731</v>
      </c>
      <c r="AB765" t="str">
        <f t="shared" si="44"/>
        <v>0-1000</v>
      </c>
      <c r="AC765" t="s">
        <v>59</v>
      </c>
      <c r="AD765" t="s">
        <v>60</v>
      </c>
      <c r="AE765">
        <v>1768</v>
      </c>
      <c r="AF765">
        <f t="shared" si="45"/>
        <v>1</v>
      </c>
      <c r="AG765">
        <f t="shared" si="46"/>
        <v>2.2999999999999998</v>
      </c>
      <c r="AH765">
        <v>3</v>
      </c>
      <c r="AI765">
        <v>1</v>
      </c>
      <c r="AJ765" t="s">
        <v>54</v>
      </c>
      <c r="AK765" t="str">
        <f t="shared" si="47"/>
        <v>1Gd</v>
      </c>
      <c r="AL765">
        <v>7</v>
      </c>
      <c r="AM765">
        <v>2</v>
      </c>
      <c r="AN765" t="s">
        <v>55</v>
      </c>
      <c r="AO765" t="s">
        <v>78</v>
      </c>
      <c r="AP765" t="s">
        <v>58</v>
      </c>
      <c r="AQ765">
        <v>1</v>
      </c>
      <c r="AR765">
        <v>240</v>
      </c>
      <c r="AS765" t="s">
        <v>55</v>
      </c>
      <c r="AT765" t="s">
        <v>60</v>
      </c>
      <c r="AU765">
        <v>0</v>
      </c>
      <c r="AV765">
        <v>0</v>
      </c>
      <c r="AW765">
        <v>264</v>
      </c>
      <c r="AX765">
        <v>0</v>
      </c>
      <c r="AY765">
        <v>0</v>
      </c>
      <c r="AZ765" t="s">
        <v>85</v>
      </c>
      <c r="BA765">
        <v>6</v>
      </c>
      <c r="BB765">
        <v>2007</v>
      </c>
      <c r="BC765" t="s">
        <v>63</v>
      </c>
      <c r="BD765" t="s">
        <v>64</v>
      </c>
      <c r="BE765">
        <v>175000</v>
      </c>
    </row>
    <row r="766" spans="1:57" x14ac:dyDescent="0.3">
      <c r="A766">
        <v>926</v>
      </c>
      <c r="B766">
        <v>20</v>
      </c>
      <c r="C766" t="s">
        <v>221</v>
      </c>
      <c r="D766" t="s">
        <v>41</v>
      </c>
      <c r="E766">
        <v>15611</v>
      </c>
      <c r="F766" t="s">
        <v>40</v>
      </c>
      <c r="G766" t="s">
        <v>71</v>
      </c>
      <c r="H766" t="s">
        <v>43</v>
      </c>
      <c r="I766" t="s">
        <v>44</v>
      </c>
      <c r="J766" t="s">
        <v>73</v>
      </c>
      <c r="K766" t="s">
        <v>89</v>
      </c>
      <c r="L766" t="str">
        <f>VLOOKUP($K766,[1]Zipcodes_neighbourhood!$A$2:$C$27,2,FALSE)</f>
        <v>Northwest Ames</v>
      </c>
      <c r="M766">
        <f>VLOOKUP($K766,[1]Zipcodes_neighbourhood!$A$2:$C$27,3,FALSE)</f>
        <v>50010</v>
      </c>
      <c r="N766" t="s">
        <v>47</v>
      </c>
      <c r="O766" t="s">
        <v>48</v>
      </c>
      <c r="P766" t="s">
        <v>68</v>
      </c>
      <c r="Q766">
        <v>5</v>
      </c>
      <c r="R766">
        <v>1977</v>
      </c>
      <c r="S766">
        <v>1977</v>
      </c>
      <c r="T766" t="s">
        <v>50</v>
      </c>
      <c r="U766" t="s">
        <v>51</v>
      </c>
      <c r="V766" t="s">
        <v>52</v>
      </c>
      <c r="W766" t="s">
        <v>55</v>
      </c>
      <c r="X766" t="s">
        <v>56</v>
      </c>
      <c r="Y766" t="s">
        <v>54</v>
      </c>
      <c r="Z766" t="s">
        <v>81</v>
      </c>
      <c r="AA766">
        <v>1126</v>
      </c>
      <c r="AB766" t="str">
        <f t="shared" si="44"/>
        <v>1001-2000</v>
      </c>
      <c r="AC766" t="s">
        <v>55</v>
      </c>
      <c r="AD766" t="s">
        <v>60</v>
      </c>
      <c r="AE766">
        <v>1126</v>
      </c>
      <c r="AF766">
        <f t="shared" si="45"/>
        <v>1</v>
      </c>
      <c r="AG766">
        <f t="shared" si="46"/>
        <v>1.3</v>
      </c>
      <c r="AH766">
        <v>3</v>
      </c>
      <c r="AI766">
        <v>1</v>
      </c>
      <c r="AJ766" t="s">
        <v>59</v>
      </c>
      <c r="AK766" t="str">
        <f t="shared" si="47"/>
        <v>1Ex</v>
      </c>
      <c r="AL766">
        <v>6</v>
      </c>
      <c r="AM766">
        <v>0</v>
      </c>
      <c r="AN766" t="s">
        <v>41</v>
      </c>
      <c r="AO766" t="s">
        <v>61</v>
      </c>
      <c r="AP766" t="s">
        <v>62</v>
      </c>
      <c r="AQ766">
        <v>2</v>
      </c>
      <c r="AR766">
        <v>540</v>
      </c>
      <c r="AS766" t="s">
        <v>55</v>
      </c>
      <c r="AT766" t="s">
        <v>60</v>
      </c>
      <c r="AU766">
        <v>180</v>
      </c>
      <c r="AV766">
        <v>0</v>
      </c>
      <c r="AW766">
        <v>0</v>
      </c>
      <c r="AX766">
        <v>0</v>
      </c>
      <c r="AY766">
        <v>0</v>
      </c>
      <c r="AZ766" t="s">
        <v>41</v>
      </c>
      <c r="BA766">
        <v>3</v>
      </c>
      <c r="BB766">
        <v>2008</v>
      </c>
      <c r="BC766" t="s">
        <v>63</v>
      </c>
      <c r="BD766" t="s">
        <v>79</v>
      </c>
      <c r="BE766">
        <v>175000</v>
      </c>
    </row>
    <row r="767" spans="1:57" x14ac:dyDescent="0.3">
      <c r="A767">
        <v>1456</v>
      </c>
      <c r="B767">
        <v>60</v>
      </c>
      <c r="C767" t="s">
        <v>221</v>
      </c>
      <c r="D767">
        <v>62</v>
      </c>
      <c r="E767">
        <v>7917</v>
      </c>
      <c r="F767" t="s">
        <v>40</v>
      </c>
      <c r="G767" t="s">
        <v>42</v>
      </c>
      <c r="H767" t="s">
        <v>43</v>
      </c>
      <c r="I767" t="s">
        <v>44</v>
      </c>
      <c r="J767" t="s">
        <v>45</v>
      </c>
      <c r="K767" t="s">
        <v>132</v>
      </c>
      <c r="L767" t="str">
        <f>VLOOKUP($K767,[1]Zipcodes_neighbourhood!$A$2:$C$27,2,FALSE)</f>
        <v>Gilbert</v>
      </c>
      <c r="M767">
        <f>VLOOKUP($K767,[1]Zipcodes_neighbourhood!$A$2:$C$27,3,FALSE)</f>
        <v>50105</v>
      </c>
      <c r="N767" t="s">
        <v>47</v>
      </c>
      <c r="O767" t="s">
        <v>48</v>
      </c>
      <c r="P767" t="s">
        <v>49</v>
      </c>
      <c r="Q767">
        <v>6</v>
      </c>
      <c r="R767">
        <v>1999</v>
      </c>
      <c r="S767">
        <v>2000</v>
      </c>
      <c r="T767" t="s">
        <v>50</v>
      </c>
      <c r="U767" t="s">
        <v>51</v>
      </c>
      <c r="V767" t="s">
        <v>52</v>
      </c>
      <c r="W767" t="s">
        <v>55</v>
      </c>
      <c r="X767" t="s">
        <v>56</v>
      </c>
      <c r="Y767" t="s">
        <v>54</v>
      </c>
      <c r="Z767" t="s">
        <v>57</v>
      </c>
      <c r="AA767">
        <v>953</v>
      </c>
      <c r="AB767" t="str">
        <f t="shared" si="44"/>
        <v>0-1000</v>
      </c>
      <c r="AC767" t="s">
        <v>59</v>
      </c>
      <c r="AD767" t="s">
        <v>60</v>
      </c>
      <c r="AE767">
        <v>1647</v>
      </c>
      <c r="AF767">
        <f t="shared" si="45"/>
        <v>0</v>
      </c>
      <c r="AG767">
        <f t="shared" si="46"/>
        <v>2</v>
      </c>
      <c r="AH767">
        <v>3</v>
      </c>
      <c r="AI767">
        <v>1</v>
      </c>
      <c r="AJ767" t="s">
        <v>55</v>
      </c>
      <c r="AK767" t="str">
        <f t="shared" si="47"/>
        <v>1TA</v>
      </c>
      <c r="AL767">
        <v>7</v>
      </c>
      <c r="AM767">
        <v>1</v>
      </c>
      <c r="AN767" t="s">
        <v>55</v>
      </c>
      <c r="AO767" t="s">
        <v>61</v>
      </c>
      <c r="AP767" t="s">
        <v>62</v>
      </c>
      <c r="AQ767">
        <v>2</v>
      </c>
      <c r="AR767">
        <v>460</v>
      </c>
      <c r="AS767" t="s">
        <v>55</v>
      </c>
      <c r="AT767" t="s">
        <v>60</v>
      </c>
      <c r="AU767">
        <v>0</v>
      </c>
      <c r="AV767">
        <v>40</v>
      </c>
      <c r="AW767">
        <v>0</v>
      </c>
      <c r="AX767">
        <v>0</v>
      </c>
      <c r="AY767">
        <v>0</v>
      </c>
      <c r="AZ767" t="s">
        <v>41</v>
      </c>
      <c r="BA767">
        <v>8</v>
      </c>
      <c r="BB767">
        <v>2007</v>
      </c>
      <c r="BC767" t="s">
        <v>63</v>
      </c>
      <c r="BD767" t="s">
        <v>64</v>
      </c>
      <c r="BE767">
        <v>175000</v>
      </c>
    </row>
    <row r="768" spans="1:57" x14ac:dyDescent="0.3">
      <c r="A768">
        <v>266</v>
      </c>
      <c r="B768">
        <v>20</v>
      </c>
      <c r="C768" t="s">
        <v>221</v>
      </c>
      <c r="D768">
        <v>78</v>
      </c>
      <c r="E768">
        <v>12090</v>
      </c>
      <c r="F768" t="s">
        <v>40</v>
      </c>
      <c r="G768" t="s">
        <v>71</v>
      </c>
      <c r="H768" t="s">
        <v>43</v>
      </c>
      <c r="I768" t="s">
        <v>44</v>
      </c>
      <c r="J768" t="s">
        <v>45</v>
      </c>
      <c r="K768" t="s">
        <v>89</v>
      </c>
      <c r="L768" t="str">
        <f>VLOOKUP($K768,[1]Zipcodes_neighbourhood!$A$2:$C$27,2,FALSE)</f>
        <v>Northwest Ames</v>
      </c>
      <c r="M768">
        <f>VLOOKUP($K768,[1]Zipcodes_neighbourhood!$A$2:$C$27,3,FALSE)</f>
        <v>50010</v>
      </c>
      <c r="N768" t="s">
        <v>47</v>
      </c>
      <c r="O768" t="s">
        <v>48</v>
      </c>
      <c r="P768" t="s">
        <v>68</v>
      </c>
      <c r="Q768">
        <v>6</v>
      </c>
      <c r="R768">
        <v>1981</v>
      </c>
      <c r="S768">
        <v>1981</v>
      </c>
      <c r="T768" t="s">
        <v>50</v>
      </c>
      <c r="U768" t="s">
        <v>51</v>
      </c>
      <c r="V768" t="s">
        <v>69</v>
      </c>
      <c r="W768" t="s">
        <v>55</v>
      </c>
      <c r="X768" t="s">
        <v>70</v>
      </c>
      <c r="Y768" t="s">
        <v>54</v>
      </c>
      <c r="Z768" t="s">
        <v>57</v>
      </c>
      <c r="AA768">
        <v>1422</v>
      </c>
      <c r="AB768" t="str">
        <f t="shared" si="44"/>
        <v>1001-2000</v>
      </c>
      <c r="AC768" t="s">
        <v>55</v>
      </c>
      <c r="AD768" t="s">
        <v>60</v>
      </c>
      <c r="AE768">
        <v>1422</v>
      </c>
      <c r="AF768">
        <f t="shared" si="45"/>
        <v>0</v>
      </c>
      <c r="AG768">
        <f t="shared" si="46"/>
        <v>2.2999999999999998</v>
      </c>
      <c r="AH768">
        <v>3</v>
      </c>
      <c r="AI768">
        <v>1</v>
      </c>
      <c r="AJ768" t="s">
        <v>54</v>
      </c>
      <c r="AK768" t="str">
        <f t="shared" si="47"/>
        <v>1Gd</v>
      </c>
      <c r="AL768">
        <v>7</v>
      </c>
      <c r="AM768">
        <v>1</v>
      </c>
      <c r="AN768" t="s">
        <v>55</v>
      </c>
      <c r="AO768" t="s">
        <v>61</v>
      </c>
      <c r="AP768" t="s">
        <v>102</v>
      </c>
      <c r="AQ768">
        <v>2</v>
      </c>
      <c r="AR768">
        <v>576</v>
      </c>
      <c r="AS768" t="s">
        <v>55</v>
      </c>
      <c r="AT768" t="s">
        <v>60</v>
      </c>
      <c r="AU768">
        <v>276</v>
      </c>
      <c r="AV768">
        <v>0</v>
      </c>
      <c r="AW768">
        <v>0</v>
      </c>
      <c r="AX768">
        <v>0</v>
      </c>
      <c r="AY768">
        <v>0</v>
      </c>
      <c r="AZ768" t="s">
        <v>109</v>
      </c>
      <c r="BA768">
        <v>6</v>
      </c>
      <c r="BB768">
        <v>2008</v>
      </c>
      <c r="BC768" t="s">
        <v>63</v>
      </c>
      <c r="BD768" t="s">
        <v>64</v>
      </c>
      <c r="BE768">
        <v>175500</v>
      </c>
    </row>
    <row r="769" spans="1:57" x14ac:dyDescent="0.3">
      <c r="A769">
        <v>456</v>
      </c>
      <c r="B769">
        <v>20</v>
      </c>
      <c r="C769" t="s">
        <v>221</v>
      </c>
      <c r="D769">
        <v>80</v>
      </c>
      <c r="E769">
        <v>9600</v>
      </c>
      <c r="F769" t="s">
        <v>40</v>
      </c>
      <c r="G769" t="s">
        <v>42</v>
      </c>
      <c r="H769" t="s">
        <v>43</v>
      </c>
      <c r="I769" t="s">
        <v>44</v>
      </c>
      <c r="J769" t="s">
        <v>45</v>
      </c>
      <c r="K769" t="s">
        <v>89</v>
      </c>
      <c r="L769" t="str">
        <f>VLOOKUP($K769,[1]Zipcodes_neighbourhood!$A$2:$C$27,2,FALSE)</f>
        <v>Northwest Ames</v>
      </c>
      <c r="M769">
        <f>VLOOKUP($K769,[1]Zipcodes_neighbourhood!$A$2:$C$27,3,FALSE)</f>
        <v>50010</v>
      </c>
      <c r="N769" t="s">
        <v>47</v>
      </c>
      <c r="O769" t="s">
        <v>48</v>
      </c>
      <c r="P769" t="s">
        <v>68</v>
      </c>
      <c r="Q769">
        <v>7</v>
      </c>
      <c r="R769">
        <v>1973</v>
      </c>
      <c r="S769">
        <v>1973</v>
      </c>
      <c r="T769" t="s">
        <v>99</v>
      </c>
      <c r="U769" t="s">
        <v>51</v>
      </c>
      <c r="V769" t="s">
        <v>91</v>
      </c>
      <c r="W769" t="s">
        <v>55</v>
      </c>
      <c r="X769" t="s">
        <v>70</v>
      </c>
      <c r="Y769" t="s">
        <v>55</v>
      </c>
      <c r="Z769" t="s">
        <v>57</v>
      </c>
      <c r="AA769">
        <v>1242</v>
      </c>
      <c r="AB769" t="str">
        <f t="shared" si="44"/>
        <v>1001-2000</v>
      </c>
      <c r="AC769" t="s">
        <v>94</v>
      </c>
      <c r="AD769" t="s">
        <v>60</v>
      </c>
      <c r="AE769">
        <v>1242</v>
      </c>
      <c r="AF769">
        <f t="shared" si="45"/>
        <v>1</v>
      </c>
      <c r="AG769">
        <f t="shared" si="46"/>
        <v>2</v>
      </c>
      <c r="AH769">
        <v>3</v>
      </c>
      <c r="AI769">
        <v>1</v>
      </c>
      <c r="AJ769" t="s">
        <v>55</v>
      </c>
      <c r="AK769" t="str">
        <f t="shared" si="47"/>
        <v>1TA</v>
      </c>
      <c r="AL769">
        <v>6</v>
      </c>
      <c r="AM769">
        <v>1</v>
      </c>
      <c r="AN769" t="s">
        <v>55</v>
      </c>
      <c r="AO769" t="s">
        <v>61</v>
      </c>
      <c r="AP769" t="s">
        <v>58</v>
      </c>
      <c r="AQ769">
        <v>2</v>
      </c>
      <c r="AR769">
        <v>528</v>
      </c>
      <c r="AS769" t="s">
        <v>55</v>
      </c>
      <c r="AT769" t="s">
        <v>60</v>
      </c>
      <c r="AU769">
        <v>0</v>
      </c>
      <c r="AV769">
        <v>0</v>
      </c>
      <c r="AW769">
        <v>0</v>
      </c>
      <c r="AX769">
        <v>0</v>
      </c>
      <c r="AY769">
        <v>0</v>
      </c>
      <c r="AZ769" t="s">
        <v>41</v>
      </c>
      <c r="BA769">
        <v>9</v>
      </c>
      <c r="BB769">
        <v>2007</v>
      </c>
      <c r="BC769" t="s">
        <v>63</v>
      </c>
      <c r="BD769" t="s">
        <v>64</v>
      </c>
      <c r="BE769">
        <v>175500</v>
      </c>
    </row>
    <row r="770" spans="1:57" x14ac:dyDescent="0.3">
      <c r="A770">
        <v>1237</v>
      </c>
      <c r="B770">
        <v>160</v>
      </c>
      <c r="C770" t="s">
        <v>221</v>
      </c>
      <c r="D770">
        <v>36</v>
      </c>
      <c r="E770">
        <v>2628</v>
      </c>
      <c r="F770" t="s">
        <v>40</v>
      </c>
      <c r="G770" t="s">
        <v>42</v>
      </c>
      <c r="H770" t="s">
        <v>43</v>
      </c>
      <c r="I770" t="s">
        <v>44</v>
      </c>
      <c r="J770" t="s">
        <v>45</v>
      </c>
      <c r="K770" t="s">
        <v>100</v>
      </c>
      <c r="L770" t="str">
        <f>VLOOKUP($K770,[1]Zipcodes_neighbourhood!$A$2:$C$27,2,FALSE)</f>
        <v>Northridge Heights</v>
      </c>
      <c r="M770">
        <f>VLOOKUP($K770,[1]Zipcodes_neighbourhood!$A$2:$C$27,3,FALSE)</f>
        <v>50010</v>
      </c>
      <c r="N770" t="s">
        <v>47</v>
      </c>
      <c r="O770" t="s">
        <v>136</v>
      </c>
      <c r="P770" t="s">
        <v>49</v>
      </c>
      <c r="Q770">
        <v>7</v>
      </c>
      <c r="R770">
        <v>2003</v>
      </c>
      <c r="S770">
        <v>2003</v>
      </c>
      <c r="T770" t="s">
        <v>50</v>
      </c>
      <c r="U770" t="s">
        <v>51</v>
      </c>
      <c r="V770" t="s">
        <v>76</v>
      </c>
      <c r="W770" t="s">
        <v>54</v>
      </c>
      <c r="X770" t="s">
        <v>56</v>
      </c>
      <c r="Y770" t="s">
        <v>54</v>
      </c>
      <c r="Z770" t="s">
        <v>57</v>
      </c>
      <c r="AA770">
        <v>764</v>
      </c>
      <c r="AB770" t="str">
        <f t="shared" ref="AB770:AB833" si="48">IF(AA770&lt;1001,"0-1000",IF(AA770&lt;2001,"1001-2000",IF(AA770&lt;3001,"3001-4000",IF(AA770&lt;4001,"4001-5000",IF(AA770&lt;5001,"4001-5000",IF(AA770&gt;5000,"&gt;5000"))))))</f>
        <v>0-1000</v>
      </c>
      <c r="AC770" t="s">
        <v>59</v>
      </c>
      <c r="AD770" t="s">
        <v>60</v>
      </c>
      <c r="AE770">
        <v>1626</v>
      </c>
      <c r="AF770">
        <f t="shared" ref="AF770:AF833" si="49">bfb+bhb</f>
        <v>0</v>
      </c>
      <c r="AG770">
        <f t="shared" ref="AG770:AG833" si="50">fb+hb</f>
        <v>2</v>
      </c>
      <c r="AH770">
        <v>2</v>
      </c>
      <c r="AI770">
        <v>1</v>
      </c>
      <c r="AJ770" t="s">
        <v>54</v>
      </c>
      <c r="AK770" t="str">
        <f t="shared" ref="AK770:AK833" si="51">CONCATENATE(KitchenAbvGr,KitchenQuality)</f>
        <v>1Gd</v>
      </c>
      <c r="AL770">
        <v>6</v>
      </c>
      <c r="AM770">
        <v>0</v>
      </c>
      <c r="AN770" t="s">
        <v>41</v>
      </c>
      <c r="AO770" t="s">
        <v>101</v>
      </c>
      <c r="AP770" t="s">
        <v>62</v>
      </c>
      <c r="AQ770">
        <v>2</v>
      </c>
      <c r="AR770">
        <v>474</v>
      </c>
      <c r="AS770" t="s">
        <v>55</v>
      </c>
      <c r="AT770" t="s">
        <v>60</v>
      </c>
      <c r="AU770">
        <v>0</v>
      </c>
      <c r="AV770">
        <v>27</v>
      </c>
      <c r="AW770">
        <v>0</v>
      </c>
      <c r="AX770">
        <v>0</v>
      </c>
      <c r="AY770">
        <v>0</v>
      </c>
      <c r="AZ770" t="s">
        <v>41</v>
      </c>
      <c r="BA770">
        <v>6</v>
      </c>
      <c r="BB770">
        <v>2010</v>
      </c>
      <c r="BC770" t="s">
        <v>63</v>
      </c>
      <c r="BD770" t="s">
        <v>64</v>
      </c>
      <c r="BE770">
        <v>175500</v>
      </c>
    </row>
    <row r="771" spans="1:57" x14ac:dyDescent="0.3">
      <c r="A771">
        <v>782</v>
      </c>
      <c r="B771">
        <v>60</v>
      </c>
      <c r="C771" t="s">
        <v>221</v>
      </c>
      <c r="D771">
        <v>65</v>
      </c>
      <c r="E771">
        <v>7153</v>
      </c>
      <c r="F771" t="s">
        <v>40</v>
      </c>
      <c r="G771" t="s">
        <v>42</v>
      </c>
      <c r="H771" t="s">
        <v>43</v>
      </c>
      <c r="I771" t="s">
        <v>44</v>
      </c>
      <c r="J771" t="s">
        <v>45</v>
      </c>
      <c r="K771" t="s">
        <v>114</v>
      </c>
      <c r="L771" t="str">
        <f>VLOOKUP($K771,[1]Zipcodes_neighbourhood!$A$2:$C$27,2,FALSE)</f>
        <v>Sawyer West</v>
      </c>
      <c r="M771">
        <f>VLOOKUP($K771,[1]Zipcodes_neighbourhood!$A$2:$C$27,3,FALSE)</f>
        <v>50014</v>
      </c>
      <c r="N771" t="s">
        <v>47</v>
      </c>
      <c r="O771" t="s">
        <v>48</v>
      </c>
      <c r="P771" t="s">
        <v>49</v>
      </c>
      <c r="Q771">
        <v>6</v>
      </c>
      <c r="R771">
        <v>1992</v>
      </c>
      <c r="S771">
        <v>1992</v>
      </c>
      <c r="T771" t="s">
        <v>50</v>
      </c>
      <c r="U771" t="s">
        <v>51</v>
      </c>
      <c r="V771" t="s">
        <v>52</v>
      </c>
      <c r="W771" t="s">
        <v>54</v>
      </c>
      <c r="X771" t="s">
        <v>56</v>
      </c>
      <c r="Y771" t="s">
        <v>54</v>
      </c>
      <c r="Z771" t="s">
        <v>57</v>
      </c>
      <c r="AA771">
        <v>761</v>
      </c>
      <c r="AB771" t="str">
        <f t="shared" si="48"/>
        <v>0-1000</v>
      </c>
      <c r="AC771" t="s">
        <v>59</v>
      </c>
      <c r="AD771" t="s">
        <v>60</v>
      </c>
      <c r="AE771">
        <v>1603</v>
      </c>
      <c r="AF771">
        <f t="shared" si="49"/>
        <v>1</v>
      </c>
      <c r="AG771">
        <f t="shared" si="50"/>
        <v>3.3</v>
      </c>
      <c r="AH771">
        <v>3</v>
      </c>
      <c r="AI771">
        <v>1</v>
      </c>
      <c r="AJ771" t="s">
        <v>54</v>
      </c>
      <c r="AK771" t="str">
        <f t="shared" si="51"/>
        <v>1Gd</v>
      </c>
      <c r="AL771">
        <v>7</v>
      </c>
      <c r="AM771">
        <v>0</v>
      </c>
      <c r="AN771" t="s">
        <v>41</v>
      </c>
      <c r="AO771" t="s">
        <v>61</v>
      </c>
      <c r="AP771" t="s">
        <v>62</v>
      </c>
      <c r="AQ771">
        <v>2</v>
      </c>
      <c r="AR771">
        <v>484</v>
      </c>
      <c r="AS771" t="s">
        <v>55</v>
      </c>
      <c r="AT771" t="s">
        <v>60</v>
      </c>
      <c r="AU771">
        <v>0</v>
      </c>
      <c r="AV771">
        <v>124</v>
      </c>
      <c r="AW771">
        <v>0</v>
      </c>
      <c r="AX771">
        <v>0</v>
      </c>
      <c r="AY771">
        <v>0</v>
      </c>
      <c r="AZ771" t="s">
        <v>41</v>
      </c>
      <c r="BA771">
        <v>7</v>
      </c>
      <c r="BB771">
        <v>2006</v>
      </c>
      <c r="BC771" t="s">
        <v>63</v>
      </c>
      <c r="BD771" t="s">
        <v>64</v>
      </c>
      <c r="BE771">
        <v>175900</v>
      </c>
    </row>
    <row r="772" spans="1:57" x14ac:dyDescent="0.3">
      <c r="A772">
        <v>1416</v>
      </c>
      <c r="B772">
        <v>120</v>
      </c>
      <c r="C772" t="s">
        <v>221</v>
      </c>
      <c r="D772">
        <v>51</v>
      </c>
      <c r="E772">
        <v>3635</v>
      </c>
      <c r="F772" t="s">
        <v>40</v>
      </c>
      <c r="G772" t="s">
        <v>42</v>
      </c>
      <c r="H772" t="s">
        <v>43</v>
      </c>
      <c r="I772" t="s">
        <v>44</v>
      </c>
      <c r="J772" t="s">
        <v>45</v>
      </c>
      <c r="K772" t="s">
        <v>159</v>
      </c>
      <c r="L772" t="str">
        <f>VLOOKUP($K772,[1]Zipcodes_neighbourhood!$A$2:$C$27,2,FALSE)</f>
        <v>Bloomington Heights</v>
      </c>
      <c r="M772">
        <f>VLOOKUP($K772,[1]Zipcodes_neighbourhood!$A$2:$C$27,3,FALSE)</f>
        <v>50010</v>
      </c>
      <c r="N772" t="s">
        <v>47</v>
      </c>
      <c r="O772" t="s">
        <v>122</v>
      </c>
      <c r="P772" t="s">
        <v>68</v>
      </c>
      <c r="Q772">
        <v>7</v>
      </c>
      <c r="R772">
        <v>2007</v>
      </c>
      <c r="S772">
        <v>2007</v>
      </c>
      <c r="T772" t="s">
        <v>99</v>
      </c>
      <c r="U772" t="s">
        <v>51</v>
      </c>
      <c r="V772" t="s">
        <v>52</v>
      </c>
      <c r="W772" t="s">
        <v>54</v>
      </c>
      <c r="X772" t="s">
        <v>56</v>
      </c>
      <c r="Y772" t="s">
        <v>54</v>
      </c>
      <c r="Z772" t="s">
        <v>57</v>
      </c>
      <c r="AA772">
        <v>1386</v>
      </c>
      <c r="AB772" t="str">
        <f t="shared" si="48"/>
        <v>1001-2000</v>
      </c>
      <c r="AC772" t="s">
        <v>59</v>
      </c>
      <c r="AD772" t="s">
        <v>60</v>
      </c>
      <c r="AE772">
        <v>1569</v>
      </c>
      <c r="AF772">
        <f t="shared" si="49"/>
        <v>1</v>
      </c>
      <c r="AG772">
        <f t="shared" si="50"/>
        <v>1</v>
      </c>
      <c r="AH772">
        <v>1</v>
      </c>
      <c r="AI772">
        <v>1</v>
      </c>
      <c r="AJ772" t="s">
        <v>54</v>
      </c>
      <c r="AK772" t="str">
        <f t="shared" si="51"/>
        <v>1Gd</v>
      </c>
      <c r="AL772">
        <v>7</v>
      </c>
      <c r="AM772">
        <v>1</v>
      </c>
      <c r="AN772" t="s">
        <v>55</v>
      </c>
      <c r="AO772" t="s">
        <v>61</v>
      </c>
      <c r="AP772" t="s">
        <v>62</v>
      </c>
      <c r="AQ772">
        <v>3</v>
      </c>
      <c r="AR772">
        <v>660</v>
      </c>
      <c r="AS772" t="s">
        <v>55</v>
      </c>
      <c r="AT772" t="s">
        <v>60</v>
      </c>
      <c r="AU772">
        <v>143</v>
      </c>
      <c r="AV772">
        <v>20</v>
      </c>
      <c r="AW772">
        <v>0</v>
      </c>
      <c r="AX772">
        <v>0</v>
      </c>
      <c r="AY772">
        <v>0</v>
      </c>
      <c r="AZ772" t="s">
        <v>41</v>
      </c>
      <c r="BA772">
        <v>5</v>
      </c>
      <c r="BB772">
        <v>2009</v>
      </c>
      <c r="BC772" t="s">
        <v>63</v>
      </c>
      <c r="BD772" t="s">
        <v>64</v>
      </c>
      <c r="BE772">
        <v>175900</v>
      </c>
    </row>
    <row r="773" spans="1:57" x14ac:dyDescent="0.3">
      <c r="A773">
        <v>261</v>
      </c>
      <c r="B773">
        <v>80</v>
      </c>
      <c r="C773" t="s">
        <v>221</v>
      </c>
      <c r="D773">
        <v>120</v>
      </c>
      <c r="E773">
        <v>19296</v>
      </c>
      <c r="F773" t="s">
        <v>40</v>
      </c>
      <c r="G773" t="s">
        <v>42</v>
      </c>
      <c r="H773" t="s">
        <v>43</v>
      </c>
      <c r="I773" t="s">
        <v>44</v>
      </c>
      <c r="J773" t="s">
        <v>73</v>
      </c>
      <c r="K773" t="s">
        <v>107</v>
      </c>
      <c r="L773" t="str">
        <f>VLOOKUP($K773,[1]Zipcodes_neighbourhood!$A$2:$C$27,2,FALSE)</f>
        <v>NorthAmes</v>
      </c>
      <c r="M773">
        <f>VLOOKUP($K773,[1]Zipcodes_neighbourhood!$A$2:$C$27,3,FALSE)</f>
        <v>50010</v>
      </c>
      <c r="N773" t="s">
        <v>93</v>
      </c>
      <c r="O773" t="s">
        <v>48</v>
      </c>
      <c r="P773" t="s">
        <v>135</v>
      </c>
      <c r="Q773">
        <v>6</v>
      </c>
      <c r="R773">
        <v>1962</v>
      </c>
      <c r="S773">
        <v>1962</v>
      </c>
      <c r="T773" t="s">
        <v>50</v>
      </c>
      <c r="U773" t="s">
        <v>51</v>
      </c>
      <c r="V773" t="s">
        <v>75</v>
      </c>
      <c r="W773" t="s">
        <v>55</v>
      </c>
      <c r="X773" t="s">
        <v>70</v>
      </c>
      <c r="Y773" t="s">
        <v>55</v>
      </c>
      <c r="Z773" t="s">
        <v>54</v>
      </c>
      <c r="AA773">
        <v>1362</v>
      </c>
      <c r="AB773" t="str">
        <f t="shared" si="48"/>
        <v>1001-2000</v>
      </c>
      <c r="AC773" t="s">
        <v>55</v>
      </c>
      <c r="AD773" t="s">
        <v>60</v>
      </c>
      <c r="AE773">
        <v>1382</v>
      </c>
      <c r="AF773">
        <f t="shared" si="49"/>
        <v>0</v>
      </c>
      <c r="AG773">
        <f t="shared" si="50"/>
        <v>1</v>
      </c>
      <c r="AH773">
        <v>3</v>
      </c>
      <c r="AI773">
        <v>1</v>
      </c>
      <c r="AJ773" t="s">
        <v>55</v>
      </c>
      <c r="AK773" t="str">
        <f t="shared" si="51"/>
        <v>1TA</v>
      </c>
      <c r="AL773">
        <v>6</v>
      </c>
      <c r="AM773">
        <v>1</v>
      </c>
      <c r="AN773" t="s">
        <v>55</v>
      </c>
      <c r="AO773" t="s">
        <v>61</v>
      </c>
      <c r="AP773" t="s">
        <v>58</v>
      </c>
      <c r="AQ773">
        <v>2</v>
      </c>
      <c r="AR773">
        <v>884</v>
      </c>
      <c r="AS773" t="s">
        <v>55</v>
      </c>
      <c r="AT773" t="s">
        <v>60</v>
      </c>
      <c r="AU773">
        <v>0</v>
      </c>
      <c r="AV773">
        <v>0</v>
      </c>
      <c r="AW773">
        <v>252</v>
      </c>
      <c r="AX773">
        <v>0</v>
      </c>
      <c r="AY773">
        <v>0</v>
      </c>
      <c r="AZ773" t="s">
        <v>108</v>
      </c>
      <c r="BA773">
        <v>5</v>
      </c>
      <c r="BB773">
        <v>2009</v>
      </c>
      <c r="BC773" t="s">
        <v>63</v>
      </c>
      <c r="BD773" t="s">
        <v>64</v>
      </c>
      <c r="BE773">
        <v>176000</v>
      </c>
    </row>
    <row r="774" spans="1:57" x14ac:dyDescent="0.3">
      <c r="A774">
        <v>696</v>
      </c>
      <c r="B774">
        <v>20</v>
      </c>
      <c r="C774" t="s">
        <v>221</v>
      </c>
      <c r="D774">
        <v>54</v>
      </c>
      <c r="E774">
        <v>13811</v>
      </c>
      <c r="F774" t="s">
        <v>40</v>
      </c>
      <c r="G774" t="s">
        <v>71</v>
      </c>
      <c r="H774" t="s">
        <v>43</v>
      </c>
      <c r="I774" t="s">
        <v>44</v>
      </c>
      <c r="J774" t="s">
        <v>45</v>
      </c>
      <c r="K774" t="s">
        <v>129</v>
      </c>
      <c r="L774" t="str">
        <f>VLOOKUP($K774,[1]Zipcodes_neighbourhood!$A$2:$C$27,2,FALSE)</f>
        <v>Timberland</v>
      </c>
      <c r="M774">
        <f>VLOOKUP($K774,[1]Zipcodes_neighbourhood!$A$2:$C$27,3,FALSE)</f>
        <v>50014</v>
      </c>
      <c r="N774" t="s">
        <v>47</v>
      </c>
      <c r="O774" t="s">
        <v>48</v>
      </c>
      <c r="P774" t="s">
        <v>68</v>
      </c>
      <c r="Q774">
        <v>6</v>
      </c>
      <c r="R774">
        <v>1987</v>
      </c>
      <c r="S774">
        <v>1987</v>
      </c>
      <c r="T774" t="s">
        <v>50</v>
      </c>
      <c r="U774" t="s">
        <v>51</v>
      </c>
      <c r="V774" t="s">
        <v>91</v>
      </c>
      <c r="W774" t="s">
        <v>55</v>
      </c>
      <c r="X774" t="s">
        <v>70</v>
      </c>
      <c r="Y774" t="s">
        <v>54</v>
      </c>
      <c r="Z774" t="s">
        <v>57</v>
      </c>
      <c r="AA774">
        <v>1112</v>
      </c>
      <c r="AB774" t="str">
        <f t="shared" si="48"/>
        <v>1001-2000</v>
      </c>
      <c r="AC774" t="s">
        <v>54</v>
      </c>
      <c r="AD774" t="s">
        <v>60</v>
      </c>
      <c r="AE774">
        <v>1137</v>
      </c>
      <c r="AF774">
        <f t="shared" si="49"/>
        <v>1</v>
      </c>
      <c r="AG774">
        <f t="shared" si="50"/>
        <v>1</v>
      </c>
      <c r="AH774">
        <v>2</v>
      </c>
      <c r="AI774">
        <v>1</v>
      </c>
      <c r="AJ774" t="s">
        <v>54</v>
      </c>
      <c r="AK774" t="str">
        <f t="shared" si="51"/>
        <v>1Gd</v>
      </c>
      <c r="AL774">
        <v>5</v>
      </c>
      <c r="AM774">
        <v>1</v>
      </c>
      <c r="AN774" t="s">
        <v>55</v>
      </c>
      <c r="AO774" t="s">
        <v>61</v>
      </c>
      <c r="AP774" t="s">
        <v>58</v>
      </c>
      <c r="AQ774">
        <v>2</v>
      </c>
      <c r="AR774">
        <v>551</v>
      </c>
      <c r="AS774" t="s">
        <v>55</v>
      </c>
      <c r="AT774" t="s">
        <v>60</v>
      </c>
      <c r="AU774">
        <v>125</v>
      </c>
      <c r="AV774">
        <v>0</v>
      </c>
      <c r="AW774">
        <v>0</v>
      </c>
      <c r="AX774">
        <v>0</v>
      </c>
      <c r="AY774">
        <v>0</v>
      </c>
      <c r="AZ774" t="s">
        <v>41</v>
      </c>
      <c r="BA774">
        <v>7</v>
      </c>
      <c r="BB774">
        <v>2006</v>
      </c>
      <c r="BC774" t="s">
        <v>63</v>
      </c>
      <c r="BD774" t="s">
        <v>64</v>
      </c>
      <c r="BE774">
        <v>176000</v>
      </c>
    </row>
    <row r="775" spans="1:57" x14ac:dyDescent="0.3">
      <c r="A775">
        <v>781</v>
      </c>
      <c r="B775">
        <v>20</v>
      </c>
      <c r="C775" t="s">
        <v>221</v>
      </c>
      <c r="D775">
        <v>63</v>
      </c>
      <c r="E775">
        <v>7875</v>
      </c>
      <c r="F775" t="s">
        <v>40</v>
      </c>
      <c r="G775" t="s">
        <v>42</v>
      </c>
      <c r="H775" t="s">
        <v>43</v>
      </c>
      <c r="I775" t="s">
        <v>44</v>
      </c>
      <c r="J775" t="s">
        <v>45</v>
      </c>
      <c r="K775" t="s">
        <v>132</v>
      </c>
      <c r="L775" t="str">
        <f>VLOOKUP($K775,[1]Zipcodes_neighbourhood!$A$2:$C$27,2,FALSE)</f>
        <v>Gilbert</v>
      </c>
      <c r="M775">
        <f>VLOOKUP($K775,[1]Zipcodes_neighbourhood!$A$2:$C$27,3,FALSE)</f>
        <v>50105</v>
      </c>
      <c r="N775" t="s">
        <v>47</v>
      </c>
      <c r="O775" t="s">
        <v>48</v>
      </c>
      <c r="P775" t="s">
        <v>68</v>
      </c>
      <c r="Q775">
        <v>7</v>
      </c>
      <c r="R775">
        <v>1995</v>
      </c>
      <c r="S775">
        <v>1996</v>
      </c>
      <c r="T775" t="s">
        <v>50</v>
      </c>
      <c r="U775" t="s">
        <v>51</v>
      </c>
      <c r="V775" t="s">
        <v>91</v>
      </c>
      <c r="W775" t="s">
        <v>55</v>
      </c>
      <c r="X775" t="s">
        <v>56</v>
      </c>
      <c r="Y775" t="s">
        <v>54</v>
      </c>
      <c r="Z775" t="s">
        <v>57</v>
      </c>
      <c r="AA775">
        <v>1237</v>
      </c>
      <c r="AB775" t="str">
        <f t="shared" si="48"/>
        <v>1001-2000</v>
      </c>
      <c r="AC775" t="s">
        <v>54</v>
      </c>
      <c r="AD775" t="s">
        <v>60</v>
      </c>
      <c r="AE775">
        <v>1253</v>
      </c>
      <c r="AF775">
        <f t="shared" si="49"/>
        <v>0</v>
      </c>
      <c r="AG775">
        <f t="shared" si="50"/>
        <v>1</v>
      </c>
      <c r="AH775">
        <v>3</v>
      </c>
      <c r="AI775">
        <v>1</v>
      </c>
      <c r="AJ775" t="s">
        <v>55</v>
      </c>
      <c r="AK775" t="str">
        <f t="shared" si="51"/>
        <v>1TA</v>
      </c>
      <c r="AL775">
        <v>6</v>
      </c>
      <c r="AM775">
        <v>1</v>
      </c>
      <c r="AN775" t="s">
        <v>55</v>
      </c>
      <c r="AO775" t="s">
        <v>61</v>
      </c>
      <c r="AP775" t="s">
        <v>102</v>
      </c>
      <c r="AQ775">
        <v>2</v>
      </c>
      <c r="AR775">
        <v>402</v>
      </c>
      <c r="AS775" t="s">
        <v>55</v>
      </c>
      <c r="AT775" t="s">
        <v>60</v>
      </c>
      <c r="AU775">
        <v>220</v>
      </c>
      <c r="AV775">
        <v>21</v>
      </c>
      <c r="AW775">
        <v>0</v>
      </c>
      <c r="AX775">
        <v>0</v>
      </c>
      <c r="AY775">
        <v>0</v>
      </c>
      <c r="AZ775" t="s">
        <v>41</v>
      </c>
      <c r="BA775">
        <v>6</v>
      </c>
      <c r="BB775">
        <v>2007</v>
      </c>
      <c r="BC775" t="s">
        <v>63</v>
      </c>
      <c r="BD775" t="s">
        <v>64</v>
      </c>
      <c r="BE775">
        <v>176000</v>
      </c>
    </row>
    <row r="776" spans="1:57" x14ac:dyDescent="0.3">
      <c r="A776">
        <v>928</v>
      </c>
      <c r="B776">
        <v>60</v>
      </c>
      <c r="C776" t="s">
        <v>221</v>
      </c>
      <c r="D776" t="s">
        <v>41</v>
      </c>
      <c r="E776">
        <v>9900</v>
      </c>
      <c r="F776" t="s">
        <v>40</v>
      </c>
      <c r="G776" t="s">
        <v>42</v>
      </c>
      <c r="H776" t="s">
        <v>43</v>
      </c>
      <c r="I776" t="s">
        <v>44</v>
      </c>
      <c r="J776" t="s">
        <v>45</v>
      </c>
      <c r="K776" t="s">
        <v>89</v>
      </c>
      <c r="L776" t="str">
        <f>VLOOKUP($K776,[1]Zipcodes_neighbourhood!$A$2:$C$27,2,FALSE)</f>
        <v>Northwest Ames</v>
      </c>
      <c r="M776">
        <f>VLOOKUP($K776,[1]Zipcodes_neighbourhood!$A$2:$C$27,3,FALSE)</f>
        <v>50010</v>
      </c>
      <c r="N776" t="s">
        <v>67</v>
      </c>
      <c r="O776" t="s">
        <v>48</v>
      </c>
      <c r="P776" t="s">
        <v>49</v>
      </c>
      <c r="Q776">
        <v>7</v>
      </c>
      <c r="R776">
        <v>1968</v>
      </c>
      <c r="S776">
        <v>1968</v>
      </c>
      <c r="T776" t="s">
        <v>50</v>
      </c>
      <c r="U776" t="s">
        <v>51</v>
      </c>
      <c r="V776" t="s">
        <v>69</v>
      </c>
      <c r="W776" t="s">
        <v>55</v>
      </c>
      <c r="X776" t="s">
        <v>70</v>
      </c>
      <c r="Y776" t="s">
        <v>55</v>
      </c>
      <c r="Z776" t="s">
        <v>57</v>
      </c>
      <c r="AA776">
        <v>832</v>
      </c>
      <c r="AB776" t="str">
        <f t="shared" si="48"/>
        <v>0-1000</v>
      </c>
      <c r="AC776" t="s">
        <v>54</v>
      </c>
      <c r="AD776" t="s">
        <v>60</v>
      </c>
      <c r="AE776">
        <v>1978</v>
      </c>
      <c r="AF776">
        <f t="shared" si="49"/>
        <v>0</v>
      </c>
      <c r="AG776">
        <f t="shared" si="50"/>
        <v>2</v>
      </c>
      <c r="AH776">
        <v>4</v>
      </c>
      <c r="AI776">
        <v>1</v>
      </c>
      <c r="AJ776" t="s">
        <v>55</v>
      </c>
      <c r="AK776" t="str">
        <f t="shared" si="51"/>
        <v>1TA</v>
      </c>
      <c r="AL776">
        <v>9</v>
      </c>
      <c r="AM776">
        <v>1</v>
      </c>
      <c r="AN776" t="s">
        <v>54</v>
      </c>
      <c r="AO776" t="s">
        <v>61</v>
      </c>
      <c r="AP776" t="s">
        <v>62</v>
      </c>
      <c r="AQ776">
        <v>2</v>
      </c>
      <c r="AR776">
        <v>486</v>
      </c>
      <c r="AS776" t="s">
        <v>55</v>
      </c>
      <c r="AT776" t="s">
        <v>60</v>
      </c>
      <c r="AU776">
        <v>0</v>
      </c>
      <c r="AV776">
        <v>43</v>
      </c>
      <c r="AW776">
        <v>0</v>
      </c>
      <c r="AX776">
        <v>0</v>
      </c>
      <c r="AY776">
        <v>0</v>
      </c>
      <c r="AZ776" t="s">
        <v>109</v>
      </c>
      <c r="BA776">
        <v>4</v>
      </c>
      <c r="BB776">
        <v>2008</v>
      </c>
      <c r="BC776" t="s">
        <v>63</v>
      </c>
      <c r="BD776" t="s">
        <v>64</v>
      </c>
      <c r="BE776">
        <v>176000</v>
      </c>
    </row>
    <row r="777" spans="1:57" x14ac:dyDescent="0.3">
      <c r="A777">
        <v>776</v>
      </c>
      <c r="B777">
        <v>120</v>
      </c>
      <c r="C777" t="s">
        <v>222</v>
      </c>
      <c r="D777">
        <v>32</v>
      </c>
      <c r="E777">
        <v>4500</v>
      </c>
      <c r="F777" t="s">
        <v>40</v>
      </c>
      <c r="G777" t="s">
        <v>42</v>
      </c>
      <c r="H777" t="s">
        <v>43</v>
      </c>
      <c r="I777" t="s">
        <v>44</v>
      </c>
      <c r="J777" t="s">
        <v>65</v>
      </c>
      <c r="K777" t="s">
        <v>82</v>
      </c>
      <c r="L777" t="str">
        <f>VLOOKUP($K777,[1]Zipcodes_neighbourhood!$A$2:$C$27,2,FALSE)</f>
        <v>Mitchell</v>
      </c>
      <c r="M777">
        <f>VLOOKUP($K777,[1]Zipcodes_neighbourhood!$A$2:$C$27,3,FALSE)</f>
        <v>50461</v>
      </c>
      <c r="N777" t="s">
        <v>47</v>
      </c>
      <c r="O777" t="s">
        <v>122</v>
      </c>
      <c r="P777" t="s">
        <v>68</v>
      </c>
      <c r="Q777">
        <v>6</v>
      </c>
      <c r="R777">
        <v>1998</v>
      </c>
      <c r="S777">
        <v>1998</v>
      </c>
      <c r="T777" t="s">
        <v>99</v>
      </c>
      <c r="U777" t="s">
        <v>51</v>
      </c>
      <c r="V777" t="s">
        <v>52</v>
      </c>
      <c r="W777" t="s">
        <v>55</v>
      </c>
      <c r="X777" t="s">
        <v>56</v>
      </c>
      <c r="Y777" t="s">
        <v>59</v>
      </c>
      <c r="Z777" t="s">
        <v>57</v>
      </c>
      <c r="AA777">
        <v>1204</v>
      </c>
      <c r="AB777" t="str">
        <f t="shared" si="48"/>
        <v>1001-2000</v>
      </c>
      <c r="AC777" t="s">
        <v>59</v>
      </c>
      <c r="AD777" t="s">
        <v>60</v>
      </c>
      <c r="AE777">
        <v>1204</v>
      </c>
      <c r="AF777">
        <f t="shared" si="49"/>
        <v>1</v>
      </c>
      <c r="AG777">
        <f t="shared" si="50"/>
        <v>2</v>
      </c>
      <c r="AH777">
        <v>2</v>
      </c>
      <c r="AI777">
        <v>1</v>
      </c>
      <c r="AJ777" t="s">
        <v>55</v>
      </c>
      <c r="AK777" t="str">
        <f t="shared" si="51"/>
        <v>1TA</v>
      </c>
      <c r="AL777">
        <v>5</v>
      </c>
      <c r="AM777">
        <v>0</v>
      </c>
      <c r="AN777" t="s">
        <v>41</v>
      </c>
      <c r="AO777" t="s">
        <v>61</v>
      </c>
      <c r="AP777" t="s">
        <v>102</v>
      </c>
      <c r="AQ777">
        <v>2</v>
      </c>
      <c r="AR777">
        <v>412</v>
      </c>
      <c r="AS777" t="s">
        <v>55</v>
      </c>
      <c r="AT777" t="s">
        <v>60</v>
      </c>
      <c r="AU777">
        <v>0</v>
      </c>
      <c r="AV777">
        <v>247</v>
      </c>
      <c r="AW777">
        <v>0</v>
      </c>
      <c r="AX777">
        <v>0</v>
      </c>
      <c r="AY777">
        <v>0</v>
      </c>
      <c r="AZ777" t="s">
        <v>41</v>
      </c>
      <c r="BA777">
        <v>6</v>
      </c>
      <c r="BB777">
        <v>2009</v>
      </c>
      <c r="BC777" t="s">
        <v>63</v>
      </c>
      <c r="BD777" t="s">
        <v>64</v>
      </c>
      <c r="BE777">
        <v>162000</v>
      </c>
    </row>
    <row r="778" spans="1:57" x14ac:dyDescent="0.3">
      <c r="A778">
        <v>1021</v>
      </c>
      <c r="B778">
        <v>20</v>
      </c>
      <c r="C778" t="s">
        <v>221</v>
      </c>
      <c r="D778">
        <v>60</v>
      </c>
      <c r="E778">
        <v>7024</v>
      </c>
      <c r="F778" t="s">
        <v>40</v>
      </c>
      <c r="G778" t="s">
        <v>42</v>
      </c>
      <c r="H778" t="s">
        <v>43</v>
      </c>
      <c r="I778" t="s">
        <v>44</v>
      </c>
      <c r="J778" t="s">
        <v>45</v>
      </c>
      <c r="K778" t="s">
        <v>126</v>
      </c>
      <c r="L778" t="str">
        <f>VLOOKUP($K778,[1]Zipcodes_neighbourhood!$A$2:$C$27,2,FALSE)</f>
        <v>Edwards</v>
      </c>
      <c r="M778">
        <f>VLOOKUP($K778,[1]Zipcodes_neighbourhood!$A$2:$C$27,3,FALSE)</f>
        <v>50014</v>
      </c>
      <c r="N778" t="s">
        <v>47</v>
      </c>
      <c r="O778" t="s">
        <v>48</v>
      </c>
      <c r="P778" t="s">
        <v>68</v>
      </c>
      <c r="Q778">
        <v>4</v>
      </c>
      <c r="R778">
        <v>2005</v>
      </c>
      <c r="S778">
        <v>2005</v>
      </c>
      <c r="T778" t="s">
        <v>50</v>
      </c>
      <c r="U778" t="s">
        <v>51</v>
      </c>
      <c r="V778" t="s">
        <v>52</v>
      </c>
      <c r="W778" t="s">
        <v>55</v>
      </c>
      <c r="X778" t="s">
        <v>56</v>
      </c>
      <c r="Y778" t="s">
        <v>54</v>
      </c>
      <c r="Z778" t="s">
        <v>57</v>
      </c>
      <c r="AA778">
        <v>1132</v>
      </c>
      <c r="AB778" t="str">
        <f t="shared" si="48"/>
        <v>1001-2000</v>
      </c>
      <c r="AC778" t="s">
        <v>59</v>
      </c>
      <c r="AD778" t="s">
        <v>60</v>
      </c>
      <c r="AE778">
        <v>1132</v>
      </c>
      <c r="AF778">
        <f t="shared" si="49"/>
        <v>0</v>
      </c>
      <c r="AG778">
        <f t="shared" si="50"/>
        <v>2</v>
      </c>
      <c r="AH778">
        <v>2</v>
      </c>
      <c r="AI778">
        <v>1</v>
      </c>
      <c r="AJ778" t="s">
        <v>54</v>
      </c>
      <c r="AK778" t="str">
        <f t="shared" si="51"/>
        <v>1Gd</v>
      </c>
      <c r="AL778">
        <v>5</v>
      </c>
      <c r="AM778">
        <v>0</v>
      </c>
      <c r="AN778" t="s">
        <v>41</v>
      </c>
      <c r="AO778" t="s">
        <v>61</v>
      </c>
      <c r="AP778" t="s">
        <v>102</v>
      </c>
      <c r="AQ778">
        <v>2</v>
      </c>
      <c r="AR778">
        <v>451</v>
      </c>
      <c r="AS778" t="s">
        <v>55</v>
      </c>
      <c r="AT778" t="s">
        <v>60</v>
      </c>
      <c r="AU778">
        <v>252</v>
      </c>
      <c r="AV778">
        <v>64</v>
      </c>
      <c r="AW778">
        <v>0</v>
      </c>
      <c r="AX778">
        <v>0</v>
      </c>
      <c r="AY778">
        <v>0</v>
      </c>
      <c r="AZ778" t="s">
        <v>41</v>
      </c>
      <c r="BA778">
        <v>6</v>
      </c>
      <c r="BB778">
        <v>2008</v>
      </c>
      <c r="BC778" t="s">
        <v>63</v>
      </c>
      <c r="BD778" t="s">
        <v>64</v>
      </c>
      <c r="BE778">
        <v>176000</v>
      </c>
    </row>
    <row r="779" spans="1:57" x14ac:dyDescent="0.3">
      <c r="A779">
        <v>1196</v>
      </c>
      <c r="B779">
        <v>60</v>
      </c>
      <c r="C779" t="s">
        <v>221</v>
      </c>
      <c r="D779">
        <v>51</v>
      </c>
      <c r="E779">
        <v>8029</v>
      </c>
      <c r="F779" t="s">
        <v>40</v>
      </c>
      <c r="G779" t="s">
        <v>71</v>
      </c>
      <c r="H779" t="s">
        <v>43</v>
      </c>
      <c r="I779" t="s">
        <v>44</v>
      </c>
      <c r="J779" t="s">
        <v>45</v>
      </c>
      <c r="K779" t="s">
        <v>132</v>
      </c>
      <c r="L779" t="str">
        <f>VLOOKUP($K779,[1]Zipcodes_neighbourhood!$A$2:$C$27,2,FALSE)</f>
        <v>Gilbert</v>
      </c>
      <c r="M779">
        <f>VLOOKUP($K779,[1]Zipcodes_neighbourhood!$A$2:$C$27,3,FALSE)</f>
        <v>50105</v>
      </c>
      <c r="N779" t="s">
        <v>47</v>
      </c>
      <c r="O779" t="s">
        <v>48</v>
      </c>
      <c r="P779" t="s">
        <v>49</v>
      </c>
      <c r="Q779">
        <v>6</v>
      </c>
      <c r="R779">
        <v>2005</v>
      </c>
      <c r="S779">
        <v>2005</v>
      </c>
      <c r="T779" t="s">
        <v>50</v>
      </c>
      <c r="U779" t="s">
        <v>51</v>
      </c>
      <c r="V779" t="s">
        <v>52</v>
      </c>
      <c r="W779" t="s">
        <v>55</v>
      </c>
      <c r="X779" t="s">
        <v>56</v>
      </c>
      <c r="Y779" t="s">
        <v>54</v>
      </c>
      <c r="Z779" t="s">
        <v>57</v>
      </c>
      <c r="AA779">
        <v>728</v>
      </c>
      <c r="AB779" t="str">
        <f t="shared" si="48"/>
        <v>0-1000</v>
      </c>
      <c r="AC779" t="s">
        <v>59</v>
      </c>
      <c r="AD779" t="s">
        <v>60</v>
      </c>
      <c r="AE779">
        <v>1456</v>
      </c>
      <c r="AF779">
        <f t="shared" si="49"/>
        <v>1</v>
      </c>
      <c r="AG779">
        <f t="shared" si="50"/>
        <v>1</v>
      </c>
      <c r="AH779">
        <v>3</v>
      </c>
      <c r="AI779">
        <v>1</v>
      </c>
      <c r="AJ779" t="s">
        <v>54</v>
      </c>
      <c r="AK779" t="str">
        <f t="shared" si="51"/>
        <v>1Gd</v>
      </c>
      <c r="AL779">
        <v>8</v>
      </c>
      <c r="AM779">
        <v>0</v>
      </c>
      <c r="AN779" t="s">
        <v>41</v>
      </c>
      <c r="AO779" t="s">
        <v>61</v>
      </c>
      <c r="AP779" t="s">
        <v>102</v>
      </c>
      <c r="AQ779">
        <v>2</v>
      </c>
      <c r="AR779">
        <v>400</v>
      </c>
      <c r="AS779" t="s">
        <v>55</v>
      </c>
      <c r="AT779" t="s">
        <v>60</v>
      </c>
      <c r="AU779">
        <v>100</v>
      </c>
      <c r="AV779">
        <v>24</v>
      </c>
      <c r="AW779">
        <v>0</v>
      </c>
      <c r="AX779">
        <v>0</v>
      </c>
      <c r="AY779">
        <v>0</v>
      </c>
      <c r="AZ779" t="s">
        <v>41</v>
      </c>
      <c r="BA779">
        <v>7</v>
      </c>
      <c r="BB779">
        <v>2008</v>
      </c>
      <c r="BC779" t="s">
        <v>63</v>
      </c>
      <c r="BD779" t="s">
        <v>64</v>
      </c>
      <c r="BE779">
        <v>176000</v>
      </c>
    </row>
    <row r="780" spans="1:57" x14ac:dyDescent="0.3">
      <c r="A780">
        <v>779</v>
      </c>
      <c r="B780">
        <v>90</v>
      </c>
      <c r="C780" t="s">
        <v>225</v>
      </c>
      <c r="D780">
        <v>60</v>
      </c>
      <c r="E780">
        <v>8400</v>
      </c>
      <c r="F780" t="s">
        <v>40</v>
      </c>
      <c r="G780" t="s">
        <v>42</v>
      </c>
      <c r="H780" t="s">
        <v>43</v>
      </c>
      <c r="I780" t="s">
        <v>44</v>
      </c>
      <c r="J780" t="s">
        <v>45</v>
      </c>
      <c r="K780" t="s">
        <v>114</v>
      </c>
      <c r="L780" t="str">
        <f>VLOOKUP($K780,[1]Zipcodes_neighbourhood!$A$2:$C$27,2,FALSE)</f>
        <v>Sawyer West</v>
      </c>
      <c r="M780">
        <f>VLOOKUP($K780,[1]Zipcodes_neighbourhood!$A$2:$C$27,3,FALSE)</f>
        <v>50014</v>
      </c>
      <c r="N780" t="s">
        <v>67</v>
      </c>
      <c r="O780" t="s">
        <v>111</v>
      </c>
      <c r="P780" t="s">
        <v>68</v>
      </c>
      <c r="Q780">
        <v>5</v>
      </c>
      <c r="R780">
        <v>1977</v>
      </c>
      <c r="S780">
        <v>1977</v>
      </c>
      <c r="T780" t="s">
        <v>50</v>
      </c>
      <c r="U780" t="s">
        <v>51</v>
      </c>
      <c r="V780" t="s">
        <v>106</v>
      </c>
      <c r="W780" t="s">
        <v>55</v>
      </c>
      <c r="X780" t="s">
        <v>112</v>
      </c>
      <c r="Y780" t="s">
        <v>41</v>
      </c>
      <c r="Z780" t="s">
        <v>41</v>
      </c>
      <c r="AA780">
        <v>0</v>
      </c>
      <c r="AB780" t="str">
        <f t="shared" si="48"/>
        <v>0-1000</v>
      </c>
      <c r="AC780" t="s">
        <v>55</v>
      </c>
      <c r="AD780" t="s">
        <v>60</v>
      </c>
      <c r="AE780">
        <v>2020</v>
      </c>
      <c r="AF780">
        <f t="shared" si="49"/>
        <v>0</v>
      </c>
      <c r="AG780">
        <f t="shared" si="50"/>
        <v>2</v>
      </c>
      <c r="AH780">
        <v>4</v>
      </c>
      <c r="AI780">
        <v>2</v>
      </c>
      <c r="AJ780" t="s">
        <v>55</v>
      </c>
      <c r="AK780" t="str">
        <f t="shared" si="51"/>
        <v>2TA</v>
      </c>
      <c r="AL780">
        <v>10</v>
      </c>
      <c r="AM780">
        <v>2</v>
      </c>
      <c r="AN780" t="s">
        <v>55</v>
      </c>
      <c r="AO780" t="s">
        <v>78</v>
      </c>
      <c r="AP780" t="s">
        <v>58</v>
      </c>
      <c r="AQ780">
        <v>2</v>
      </c>
      <c r="AR780">
        <v>630</v>
      </c>
      <c r="AS780" t="s">
        <v>55</v>
      </c>
      <c r="AT780" t="s">
        <v>60</v>
      </c>
      <c r="AU780">
        <v>0</v>
      </c>
      <c r="AV780">
        <v>0</v>
      </c>
      <c r="AW780">
        <v>0</v>
      </c>
      <c r="AX780">
        <v>0</v>
      </c>
      <c r="AY780">
        <v>0</v>
      </c>
      <c r="AZ780" t="s">
        <v>41</v>
      </c>
      <c r="BA780">
        <v>10</v>
      </c>
      <c r="BB780">
        <v>2007</v>
      </c>
      <c r="BC780" t="s">
        <v>63</v>
      </c>
      <c r="BD780" t="s">
        <v>64</v>
      </c>
      <c r="BE780">
        <v>144000</v>
      </c>
    </row>
    <row r="781" spans="1:57" x14ac:dyDescent="0.3">
      <c r="A781">
        <v>1096</v>
      </c>
      <c r="B781">
        <v>20</v>
      </c>
      <c r="C781" t="s">
        <v>221</v>
      </c>
      <c r="D781">
        <v>78</v>
      </c>
      <c r="E781">
        <v>9317</v>
      </c>
      <c r="F781" t="s">
        <v>40</v>
      </c>
      <c r="G781" t="s">
        <v>71</v>
      </c>
      <c r="H781" t="s">
        <v>43</v>
      </c>
      <c r="I781" t="s">
        <v>44</v>
      </c>
      <c r="J781" t="s">
        <v>45</v>
      </c>
      <c r="K781" t="s">
        <v>46</v>
      </c>
      <c r="L781" t="str">
        <f>VLOOKUP($K781,[1]Zipcodes_neighbourhood!$A$2:$C$27,2,FALSE)</f>
        <v>College creek</v>
      </c>
      <c r="M781">
        <f>VLOOKUP($K781,[1]Zipcodes_neighbourhood!$A$2:$C$27,3,FALSE)</f>
        <v>50014</v>
      </c>
      <c r="N781" t="s">
        <v>47</v>
      </c>
      <c r="O781" t="s">
        <v>48</v>
      </c>
      <c r="P781" t="s">
        <v>68</v>
      </c>
      <c r="Q781">
        <v>6</v>
      </c>
      <c r="R781">
        <v>2006</v>
      </c>
      <c r="S781">
        <v>2006</v>
      </c>
      <c r="T781" t="s">
        <v>50</v>
      </c>
      <c r="U781" t="s">
        <v>51</v>
      </c>
      <c r="V781" t="s">
        <v>52</v>
      </c>
      <c r="W781" t="s">
        <v>54</v>
      </c>
      <c r="X781" t="s">
        <v>56</v>
      </c>
      <c r="Y781" t="s">
        <v>54</v>
      </c>
      <c r="Z781" t="s">
        <v>57</v>
      </c>
      <c r="AA781">
        <v>1314</v>
      </c>
      <c r="AB781" t="str">
        <f t="shared" si="48"/>
        <v>1001-2000</v>
      </c>
      <c r="AC781" t="s">
        <v>54</v>
      </c>
      <c r="AD781" t="s">
        <v>60</v>
      </c>
      <c r="AE781">
        <v>1314</v>
      </c>
      <c r="AF781">
        <f t="shared" si="49"/>
        <v>1</v>
      </c>
      <c r="AG781">
        <f t="shared" si="50"/>
        <v>1</v>
      </c>
      <c r="AH781">
        <v>3</v>
      </c>
      <c r="AI781">
        <v>1</v>
      </c>
      <c r="AJ781" t="s">
        <v>54</v>
      </c>
      <c r="AK781" t="str">
        <f t="shared" si="51"/>
        <v>1Gd</v>
      </c>
      <c r="AL781">
        <v>6</v>
      </c>
      <c r="AM781">
        <v>1</v>
      </c>
      <c r="AN781" t="s">
        <v>54</v>
      </c>
      <c r="AO781" t="s">
        <v>61</v>
      </c>
      <c r="AP781" t="s">
        <v>62</v>
      </c>
      <c r="AQ781">
        <v>2</v>
      </c>
      <c r="AR781">
        <v>440</v>
      </c>
      <c r="AS781" t="s">
        <v>55</v>
      </c>
      <c r="AT781" t="s">
        <v>60</v>
      </c>
      <c r="AU781">
        <v>0</v>
      </c>
      <c r="AV781">
        <v>22</v>
      </c>
      <c r="AW781">
        <v>0</v>
      </c>
      <c r="AX781">
        <v>0</v>
      </c>
      <c r="AY781">
        <v>0</v>
      </c>
      <c r="AZ781" t="s">
        <v>41</v>
      </c>
      <c r="BA781">
        <v>3</v>
      </c>
      <c r="BB781">
        <v>2007</v>
      </c>
      <c r="BC781" t="s">
        <v>63</v>
      </c>
      <c r="BD781" t="s">
        <v>64</v>
      </c>
      <c r="BE781">
        <v>176432</v>
      </c>
    </row>
    <row r="782" spans="1:57" x14ac:dyDescent="0.3">
      <c r="A782">
        <v>1051</v>
      </c>
      <c r="B782">
        <v>20</v>
      </c>
      <c r="C782" t="s">
        <v>221</v>
      </c>
      <c r="D782">
        <v>73</v>
      </c>
      <c r="E782">
        <v>8993</v>
      </c>
      <c r="F782" t="s">
        <v>40</v>
      </c>
      <c r="G782" t="s">
        <v>71</v>
      </c>
      <c r="H782" t="s">
        <v>43</v>
      </c>
      <c r="I782" t="s">
        <v>44</v>
      </c>
      <c r="J782" t="s">
        <v>45</v>
      </c>
      <c r="K782" t="s">
        <v>132</v>
      </c>
      <c r="L782" t="str">
        <f>VLOOKUP($K782,[1]Zipcodes_neighbourhood!$A$2:$C$27,2,FALSE)</f>
        <v>Gilbert</v>
      </c>
      <c r="M782">
        <f>VLOOKUP($K782,[1]Zipcodes_neighbourhood!$A$2:$C$27,3,FALSE)</f>
        <v>50105</v>
      </c>
      <c r="N782" t="s">
        <v>47</v>
      </c>
      <c r="O782" t="s">
        <v>48</v>
      </c>
      <c r="P782" t="s">
        <v>68</v>
      </c>
      <c r="Q782">
        <v>7</v>
      </c>
      <c r="R782">
        <v>2007</v>
      </c>
      <c r="S782">
        <v>2007</v>
      </c>
      <c r="T782" t="s">
        <v>50</v>
      </c>
      <c r="U782" t="s">
        <v>51</v>
      </c>
      <c r="V782" t="s">
        <v>52</v>
      </c>
      <c r="W782" t="s">
        <v>54</v>
      </c>
      <c r="X782" t="s">
        <v>56</v>
      </c>
      <c r="Y782" t="s">
        <v>54</v>
      </c>
      <c r="Z782" t="s">
        <v>81</v>
      </c>
      <c r="AA782">
        <v>1302</v>
      </c>
      <c r="AB782" t="str">
        <f t="shared" si="48"/>
        <v>1001-2000</v>
      </c>
      <c r="AC782" t="s">
        <v>59</v>
      </c>
      <c r="AD782" t="s">
        <v>60</v>
      </c>
      <c r="AE782">
        <v>1302</v>
      </c>
      <c r="AF782">
        <f t="shared" si="49"/>
        <v>0</v>
      </c>
      <c r="AG782">
        <f t="shared" si="50"/>
        <v>2</v>
      </c>
      <c r="AH782">
        <v>3</v>
      </c>
      <c r="AI782">
        <v>1</v>
      </c>
      <c r="AJ782" t="s">
        <v>54</v>
      </c>
      <c r="AK782" t="str">
        <f t="shared" si="51"/>
        <v>1Gd</v>
      </c>
      <c r="AL782">
        <v>6</v>
      </c>
      <c r="AM782">
        <v>0</v>
      </c>
      <c r="AN782" t="s">
        <v>41</v>
      </c>
      <c r="AO782" t="s">
        <v>61</v>
      </c>
      <c r="AP782" t="s">
        <v>102</v>
      </c>
      <c r="AQ782">
        <v>2</v>
      </c>
      <c r="AR782">
        <v>436</v>
      </c>
      <c r="AS782" t="s">
        <v>55</v>
      </c>
      <c r="AT782" t="s">
        <v>60</v>
      </c>
      <c r="AU782">
        <v>0</v>
      </c>
      <c r="AV782">
        <v>22</v>
      </c>
      <c r="AW782">
        <v>0</v>
      </c>
      <c r="AX782">
        <v>0</v>
      </c>
      <c r="AY782">
        <v>0</v>
      </c>
      <c r="AZ782" t="s">
        <v>41</v>
      </c>
      <c r="BA782">
        <v>8</v>
      </c>
      <c r="BB782">
        <v>2007</v>
      </c>
      <c r="BC782" t="s">
        <v>103</v>
      </c>
      <c r="BD782" t="s">
        <v>104</v>
      </c>
      <c r="BE782">
        <v>176485</v>
      </c>
    </row>
    <row r="783" spans="1:57" x14ac:dyDescent="0.3">
      <c r="A783">
        <v>920</v>
      </c>
      <c r="B783">
        <v>20</v>
      </c>
      <c r="C783" t="s">
        <v>221</v>
      </c>
      <c r="D783">
        <v>87</v>
      </c>
      <c r="E783">
        <v>11029</v>
      </c>
      <c r="F783" t="s">
        <v>40</v>
      </c>
      <c r="G783" t="s">
        <v>71</v>
      </c>
      <c r="H783" t="s">
        <v>43</v>
      </c>
      <c r="I783" t="s">
        <v>44</v>
      </c>
      <c r="J783" t="s">
        <v>73</v>
      </c>
      <c r="K783" t="s">
        <v>107</v>
      </c>
      <c r="L783" t="str">
        <f>VLOOKUP($K783,[1]Zipcodes_neighbourhood!$A$2:$C$27,2,FALSE)</f>
        <v>NorthAmes</v>
      </c>
      <c r="M783">
        <f>VLOOKUP($K783,[1]Zipcodes_neighbourhood!$A$2:$C$27,3,FALSE)</f>
        <v>50010</v>
      </c>
      <c r="N783" t="s">
        <v>47</v>
      </c>
      <c r="O783" t="s">
        <v>48</v>
      </c>
      <c r="P783" t="s">
        <v>68</v>
      </c>
      <c r="Q783">
        <v>6</v>
      </c>
      <c r="R783">
        <v>1958</v>
      </c>
      <c r="S783">
        <v>2002</v>
      </c>
      <c r="T783" t="s">
        <v>99</v>
      </c>
      <c r="U783" t="s">
        <v>51</v>
      </c>
      <c r="V783" t="s">
        <v>69</v>
      </c>
      <c r="W783" t="s">
        <v>59</v>
      </c>
      <c r="X783" t="s">
        <v>70</v>
      </c>
      <c r="Y783" t="s">
        <v>54</v>
      </c>
      <c r="Z783" t="s">
        <v>57</v>
      </c>
      <c r="AA783">
        <v>1184</v>
      </c>
      <c r="AB783" t="str">
        <f t="shared" si="48"/>
        <v>1001-2000</v>
      </c>
      <c r="AC783" t="s">
        <v>59</v>
      </c>
      <c r="AD783" t="s">
        <v>60</v>
      </c>
      <c r="AE783">
        <v>1414</v>
      </c>
      <c r="AF783">
        <f t="shared" si="49"/>
        <v>0</v>
      </c>
      <c r="AG783">
        <f t="shared" si="50"/>
        <v>2.2999999999999998</v>
      </c>
      <c r="AH783">
        <v>3</v>
      </c>
      <c r="AI783">
        <v>1</v>
      </c>
      <c r="AJ783" t="s">
        <v>55</v>
      </c>
      <c r="AK783" t="str">
        <f t="shared" si="51"/>
        <v>1TA</v>
      </c>
      <c r="AL783">
        <v>6</v>
      </c>
      <c r="AM783">
        <v>1</v>
      </c>
      <c r="AN783" t="s">
        <v>55</v>
      </c>
      <c r="AO783" t="s">
        <v>61</v>
      </c>
      <c r="AP783" t="s">
        <v>58</v>
      </c>
      <c r="AQ783">
        <v>2</v>
      </c>
      <c r="AR783">
        <v>601</v>
      </c>
      <c r="AS783" t="s">
        <v>55</v>
      </c>
      <c r="AT783" t="s">
        <v>60</v>
      </c>
      <c r="AU783">
        <v>0</v>
      </c>
      <c r="AV783">
        <v>51</v>
      </c>
      <c r="AW783">
        <v>0</v>
      </c>
      <c r="AX783">
        <v>190</v>
      </c>
      <c r="AY783">
        <v>0</v>
      </c>
      <c r="AZ783" t="s">
        <v>41</v>
      </c>
      <c r="BA783">
        <v>5</v>
      </c>
      <c r="BB783">
        <v>2008</v>
      </c>
      <c r="BC783" t="s">
        <v>63</v>
      </c>
      <c r="BD783" t="s">
        <v>64</v>
      </c>
      <c r="BE783">
        <v>176500</v>
      </c>
    </row>
    <row r="784" spans="1:57" x14ac:dyDescent="0.3">
      <c r="A784">
        <v>1330</v>
      </c>
      <c r="B784">
        <v>60</v>
      </c>
      <c r="C784" t="s">
        <v>221</v>
      </c>
      <c r="D784">
        <v>63</v>
      </c>
      <c r="E784">
        <v>9084</v>
      </c>
      <c r="F784" t="s">
        <v>40</v>
      </c>
      <c r="G784" t="s">
        <v>71</v>
      </c>
      <c r="H784" t="s">
        <v>43</v>
      </c>
      <c r="I784" t="s">
        <v>44</v>
      </c>
      <c r="J784" t="s">
        <v>45</v>
      </c>
      <c r="K784" t="s">
        <v>132</v>
      </c>
      <c r="L784" t="str">
        <f>VLOOKUP($K784,[1]Zipcodes_neighbourhood!$A$2:$C$27,2,FALSE)</f>
        <v>Gilbert</v>
      </c>
      <c r="M784">
        <f>VLOOKUP($K784,[1]Zipcodes_neighbourhood!$A$2:$C$27,3,FALSE)</f>
        <v>50105</v>
      </c>
      <c r="N784" t="s">
        <v>47</v>
      </c>
      <c r="O784" t="s">
        <v>48</v>
      </c>
      <c r="P784" t="s">
        <v>49</v>
      </c>
      <c r="Q784">
        <v>7</v>
      </c>
      <c r="R784">
        <v>1998</v>
      </c>
      <c r="S784">
        <v>1998</v>
      </c>
      <c r="T784" t="s">
        <v>99</v>
      </c>
      <c r="U784" t="s">
        <v>51</v>
      </c>
      <c r="V784" t="s">
        <v>52</v>
      </c>
      <c r="W784" t="s">
        <v>55</v>
      </c>
      <c r="X784" t="s">
        <v>56</v>
      </c>
      <c r="Y784" t="s">
        <v>54</v>
      </c>
      <c r="Z784" t="s">
        <v>57</v>
      </c>
      <c r="AA784">
        <v>935</v>
      </c>
      <c r="AB784" t="str">
        <f t="shared" si="48"/>
        <v>0-1000</v>
      </c>
      <c r="AC784" t="s">
        <v>54</v>
      </c>
      <c r="AD784" t="s">
        <v>60</v>
      </c>
      <c r="AE784">
        <v>1632</v>
      </c>
      <c r="AF784">
        <f t="shared" si="49"/>
        <v>0</v>
      </c>
      <c r="AG784">
        <f t="shared" si="50"/>
        <v>2</v>
      </c>
      <c r="AH784">
        <v>3</v>
      </c>
      <c r="AI784">
        <v>1</v>
      </c>
      <c r="AJ784" t="s">
        <v>55</v>
      </c>
      <c r="AK784" t="str">
        <f t="shared" si="51"/>
        <v>1TA</v>
      </c>
      <c r="AL784">
        <v>8</v>
      </c>
      <c r="AM784">
        <v>1</v>
      </c>
      <c r="AN784" t="s">
        <v>55</v>
      </c>
      <c r="AO784" t="s">
        <v>61</v>
      </c>
      <c r="AP784" t="s">
        <v>102</v>
      </c>
      <c r="AQ784">
        <v>2</v>
      </c>
      <c r="AR784">
        <v>462</v>
      </c>
      <c r="AS784" t="s">
        <v>55</v>
      </c>
      <c r="AT784" t="s">
        <v>60</v>
      </c>
      <c r="AU784">
        <v>0</v>
      </c>
      <c r="AV784">
        <v>28</v>
      </c>
      <c r="AW784">
        <v>0</v>
      </c>
      <c r="AX784">
        <v>0</v>
      </c>
      <c r="AY784">
        <v>0</v>
      </c>
      <c r="AZ784" t="s">
        <v>41</v>
      </c>
      <c r="BA784">
        <v>6</v>
      </c>
      <c r="BB784">
        <v>2006</v>
      </c>
      <c r="BC784" t="s">
        <v>63</v>
      </c>
      <c r="BD784" t="s">
        <v>64</v>
      </c>
      <c r="BE784">
        <v>176500</v>
      </c>
    </row>
    <row r="785" spans="1:57" x14ac:dyDescent="0.3">
      <c r="A785">
        <v>51</v>
      </c>
      <c r="B785">
        <v>60</v>
      </c>
      <c r="C785" t="s">
        <v>221</v>
      </c>
      <c r="D785" t="s">
        <v>41</v>
      </c>
      <c r="E785">
        <v>13869</v>
      </c>
      <c r="F785" t="s">
        <v>40</v>
      </c>
      <c r="G785" t="s">
        <v>105</v>
      </c>
      <c r="H785" t="s">
        <v>43</v>
      </c>
      <c r="I785" t="s">
        <v>44</v>
      </c>
      <c r="J785" t="s">
        <v>73</v>
      </c>
      <c r="K785" t="s">
        <v>132</v>
      </c>
      <c r="L785" t="str">
        <f>VLOOKUP($K785,[1]Zipcodes_neighbourhood!$A$2:$C$27,2,FALSE)</f>
        <v>Gilbert</v>
      </c>
      <c r="M785">
        <f>VLOOKUP($K785,[1]Zipcodes_neighbourhood!$A$2:$C$27,3,FALSE)</f>
        <v>50105</v>
      </c>
      <c r="N785" t="s">
        <v>47</v>
      </c>
      <c r="O785" t="s">
        <v>48</v>
      </c>
      <c r="P785" t="s">
        <v>49</v>
      </c>
      <c r="Q785">
        <v>6</v>
      </c>
      <c r="R785">
        <v>1997</v>
      </c>
      <c r="S785">
        <v>1997</v>
      </c>
      <c r="T785" t="s">
        <v>50</v>
      </c>
      <c r="U785" t="s">
        <v>51</v>
      </c>
      <c r="V785" t="s">
        <v>52</v>
      </c>
      <c r="W785" t="s">
        <v>55</v>
      </c>
      <c r="X785" t="s">
        <v>56</v>
      </c>
      <c r="Y785" t="s">
        <v>54</v>
      </c>
      <c r="Z785" t="s">
        <v>81</v>
      </c>
      <c r="AA785">
        <v>794</v>
      </c>
      <c r="AB785" t="str">
        <f t="shared" si="48"/>
        <v>0-1000</v>
      </c>
      <c r="AC785" t="s">
        <v>54</v>
      </c>
      <c r="AD785" t="s">
        <v>60</v>
      </c>
      <c r="AE785">
        <v>1470</v>
      </c>
      <c r="AF785">
        <f t="shared" si="49"/>
        <v>1</v>
      </c>
      <c r="AG785">
        <f t="shared" si="50"/>
        <v>1</v>
      </c>
      <c r="AH785">
        <v>3</v>
      </c>
      <c r="AI785">
        <v>1</v>
      </c>
      <c r="AJ785" t="s">
        <v>55</v>
      </c>
      <c r="AK785" t="str">
        <f t="shared" si="51"/>
        <v>1TA</v>
      </c>
      <c r="AL785">
        <v>6</v>
      </c>
      <c r="AM785">
        <v>0</v>
      </c>
      <c r="AN785" t="s">
        <v>41</v>
      </c>
      <c r="AO785" t="s">
        <v>61</v>
      </c>
      <c r="AP785" t="s">
        <v>102</v>
      </c>
      <c r="AQ785">
        <v>2</v>
      </c>
      <c r="AR785">
        <v>388</v>
      </c>
      <c r="AS785" t="s">
        <v>55</v>
      </c>
      <c r="AT785" t="s">
        <v>60</v>
      </c>
      <c r="AU785">
        <v>0</v>
      </c>
      <c r="AV785">
        <v>75</v>
      </c>
      <c r="AW785">
        <v>0</v>
      </c>
      <c r="AX785">
        <v>0</v>
      </c>
      <c r="AY785">
        <v>0</v>
      </c>
      <c r="AZ785" t="s">
        <v>41</v>
      </c>
      <c r="BA785">
        <v>7</v>
      </c>
      <c r="BB785">
        <v>2007</v>
      </c>
      <c r="BC785" t="s">
        <v>63</v>
      </c>
      <c r="BD785" t="s">
        <v>64</v>
      </c>
      <c r="BE785">
        <v>177000</v>
      </c>
    </row>
    <row r="786" spans="1:57" x14ac:dyDescent="0.3">
      <c r="A786">
        <v>785</v>
      </c>
      <c r="B786">
        <v>75</v>
      </c>
      <c r="C786" t="s">
        <v>222</v>
      </c>
      <c r="D786">
        <v>35</v>
      </c>
      <c r="E786">
        <v>6300</v>
      </c>
      <c r="F786" t="s">
        <v>40</v>
      </c>
      <c r="G786" t="s">
        <v>42</v>
      </c>
      <c r="H786" t="s">
        <v>43</v>
      </c>
      <c r="I786" t="s">
        <v>44</v>
      </c>
      <c r="J786" t="s">
        <v>45</v>
      </c>
      <c r="K786" t="s">
        <v>92</v>
      </c>
      <c r="L786" t="str">
        <f>VLOOKUP($K786,[1]Zipcodes_neighbourhood!$A$2:$C$27,2,FALSE)</f>
        <v>Old Town</v>
      </c>
      <c r="M786">
        <f>VLOOKUP($K786,[1]Zipcodes_neighbourhood!$A$2:$C$27,3,FALSE)</f>
        <v>51351</v>
      </c>
      <c r="N786" t="s">
        <v>47</v>
      </c>
      <c r="O786" t="s">
        <v>48</v>
      </c>
      <c r="P786" t="s">
        <v>139</v>
      </c>
      <c r="Q786">
        <v>6</v>
      </c>
      <c r="R786">
        <v>1914</v>
      </c>
      <c r="S786">
        <v>2001</v>
      </c>
      <c r="T786" t="s">
        <v>50</v>
      </c>
      <c r="U786" t="s">
        <v>51</v>
      </c>
      <c r="V786" t="s">
        <v>76</v>
      </c>
      <c r="W786" t="s">
        <v>55</v>
      </c>
      <c r="X786" t="s">
        <v>70</v>
      </c>
      <c r="Y786" t="s">
        <v>55</v>
      </c>
      <c r="Z786" t="s">
        <v>57</v>
      </c>
      <c r="AA786">
        <v>742</v>
      </c>
      <c r="AB786" t="str">
        <f t="shared" si="48"/>
        <v>0-1000</v>
      </c>
      <c r="AC786" t="s">
        <v>59</v>
      </c>
      <c r="AD786" t="s">
        <v>60</v>
      </c>
      <c r="AE786">
        <v>1484</v>
      </c>
      <c r="AF786">
        <f t="shared" si="49"/>
        <v>0</v>
      </c>
      <c r="AG786">
        <f t="shared" si="50"/>
        <v>2</v>
      </c>
      <c r="AH786">
        <v>3</v>
      </c>
      <c r="AI786">
        <v>1</v>
      </c>
      <c r="AJ786" t="s">
        <v>55</v>
      </c>
      <c r="AK786" t="str">
        <f t="shared" si="51"/>
        <v>1TA</v>
      </c>
      <c r="AL786">
        <v>9</v>
      </c>
      <c r="AM786">
        <v>1</v>
      </c>
      <c r="AN786" t="s">
        <v>54</v>
      </c>
      <c r="AO786" t="s">
        <v>41</v>
      </c>
      <c r="AP786" t="s">
        <v>41</v>
      </c>
      <c r="AQ786">
        <v>0</v>
      </c>
      <c r="AR786">
        <v>0</v>
      </c>
      <c r="AS786" t="s">
        <v>41</v>
      </c>
      <c r="AT786" t="s">
        <v>60</v>
      </c>
      <c r="AU786">
        <v>0</v>
      </c>
      <c r="AV786">
        <v>291</v>
      </c>
      <c r="AW786">
        <v>134</v>
      </c>
      <c r="AX786">
        <v>0</v>
      </c>
      <c r="AY786">
        <v>0</v>
      </c>
      <c r="AZ786" t="s">
        <v>41</v>
      </c>
      <c r="BA786">
        <v>6</v>
      </c>
      <c r="BB786">
        <v>2008</v>
      </c>
      <c r="BC786" t="s">
        <v>63</v>
      </c>
      <c r="BD786" t="s">
        <v>64</v>
      </c>
      <c r="BE786">
        <v>128000</v>
      </c>
    </row>
    <row r="787" spans="1:57" x14ac:dyDescent="0.3">
      <c r="A787">
        <v>408</v>
      </c>
      <c r="B787">
        <v>70</v>
      </c>
      <c r="C787" t="s">
        <v>221</v>
      </c>
      <c r="D787">
        <v>63</v>
      </c>
      <c r="E787">
        <v>15576</v>
      </c>
      <c r="F787" t="s">
        <v>40</v>
      </c>
      <c r="G787" t="s">
        <v>42</v>
      </c>
      <c r="H787" t="s">
        <v>43</v>
      </c>
      <c r="I787" t="s">
        <v>44</v>
      </c>
      <c r="J787" t="s">
        <v>45</v>
      </c>
      <c r="K787" t="s">
        <v>74</v>
      </c>
      <c r="L787" t="str">
        <f>VLOOKUP($K787,[1]Zipcodes_neighbourhood!$A$2:$C$27,2,FALSE)</f>
        <v>Crawford</v>
      </c>
      <c r="M787">
        <f>VLOOKUP($K787,[1]Zipcodes_neighbourhood!$A$2:$C$27,3,FALSE)</f>
        <v>52621</v>
      </c>
      <c r="N787" t="s">
        <v>47</v>
      </c>
      <c r="O787" t="s">
        <v>48</v>
      </c>
      <c r="P787" t="s">
        <v>49</v>
      </c>
      <c r="Q787">
        <v>6</v>
      </c>
      <c r="R787">
        <v>1915</v>
      </c>
      <c r="S787">
        <v>1976</v>
      </c>
      <c r="T787" t="s">
        <v>50</v>
      </c>
      <c r="U787" t="s">
        <v>51</v>
      </c>
      <c r="V787" t="s">
        <v>106</v>
      </c>
      <c r="W787" t="s">
        <v>55</v>
      </c>
      <c r="X787" t="s">
        <v>77</v>
      </c>
      <c r="Y787" t="s">
        <v>54</v>
      </c>
      <c r="Z787" t="s">
        <v>57</v>
      </c>
      <c r="AA787">
        <v>840</v>
      </c>
      <c r="AB787" t="str">
        <f t="shared" si="48"/>
        <v>0-1000</v>
      </c>
      <c r="AC787" t="s">
        <v>59</v>
      </c>
      <c r="AD787" t="s">
        <v>60</v>
      </c>
      <c r="AE787">
        <v>1680</v>
      </c>
      <c r="AF787">
        <f t="shared" si="49"/>
        <v>0</v>
      </c>
      <c r="AG787">
        <f t="shared" si="50"/>
        <v>2</v>
      </c>
      <c r="AH787">
        <v>4</v>
      </c>
      <c r="AI787">
        <v>1</v>
      </c>
      <c r="AJ787" t="s">
        <v>55</v>
      </c>
      <c r="AK787" t="str">
        <f t="shared" si="51"/>
        <v>1TA</v>
      </c>
      <c r="AL787">
        <v>8</v>
      </c>
      <c r="AM787">
        <v>0</v>
      </c>
      <c r="AN787" t="s">
        <v>41</v>
      </c>
      <c r="AO787" t="s">
        <v>61</v>
      </c>
      <c r="AP787" t="s">
        <v>58</v>
      </c>
      <c r="AQ787">
        <v>1</v>
      </c>
      <c r="AR787">
        <v>308</v>
      </c>
      <c r="AS787" t="s">
        <v>55</v>
      </c>
      <c r="AT787" t="s">
        <v>60</v>
      </c>
      <c r="AU787">
        <v>0</v>
      </c>
      <c r="AV787">
        <v>0</v>
      </c>
      <c r="AW787">
        <v>160</v>
      </c>
      <c r="AX787">
        <v>0</v>
      </c>
      <c r="AY787">
        <v>0</v>
      </c>
      <c r="AZ787" t="s">
        <v>41</v>
      </c>
      <c r="BA787">
        <v>3</v>
      </c>
      <c r="BB787">
        <v>2008</v>
      </c>
      <c r="BC787" t="s">
        <v>63</v>
      </c>
      <c r="BD787" t="s">
        <v>64</v>
      </c>
      <c r="BE787">
        <v>177000</v>
      </c>
    </row>
    <row r="788" spans="1:57" x14ac:dyDescent="0.3">
      <c r="A788">
        <v>787</v>
      </c>
      <c r="B788">
        <v>50</v>
      </c>
      <c r="C788" t="s">
        <v>222</v>
      </c>
      <c r="D788">
        <v>60</v>
      </c>
      <c r="E788">
        <v>10800</v>
      </c>
      <c r="F788" t="s">
        <v>40</v>
      </c>
      <c r="G788" t="s">
        <v>42</v>
      </c>
      <c r="H788" t="s">
        <v>43</v>
      </c>
      <c r="I788" t="s">
        <v>44</v>
      </c>
      <c r="J788" t="s">
        <v>45</v>
      </c>
      <c r="K788" t="s">
        <v>92</v>
      </c>
      <c r="L788" t="str">
        <f>VLOOKUP($K788,[1]Zipcodes_neighbourhood!$A$2:$C$27,2,FALSE)</f>
        <v>Old Town</v>
      </c>
      <c r="M788">
        <f>VLOOKUP($K788,[1]Zipcodes_neighbourhood!$A$2:$C$27,3,FALSE)</f>
        <v>51351</v>
      </c>
      <c r="N788" t="s">
        <v>93</v>
      </c>
      <c r="O788" t="s">
        <v>48</v>
      </c>
      <c r="P788" t="s">
        <v>83</v>
      </c>
      <c r="Q788">
        <v>5</v>
      </c>
      <c r="R788">
        <v>1915</v>
      </c>
      <c r="S788">
        <v>1950</v>
      </c>
      <c r="T788" t="s">
        <v>50</v>
      </c>
      <c r="U788" t="s">
        <v>51</v>
      </c>
      <c r="V788" t="s">
        <v>69</v>
      </c>
      <c r="W788" t="s">
        <v>55</v>
      </c>
      <c r="X788" t="s">
        <v>56</v>
      </c>
      <c r="Y788" t="s">
        <v>94</v>
      </c>
      <c r="Z788" t="s">
        <v>57</v>
      </c>
      <c r="AA788">
        <v>686</v>
      </c>
      <c r="AB788" t="str">
        <f t="shared" si="48"/>
        <v>0-1000</v>
      </c>
      <c r="AC788" t="s">
        <v>55</v>
      </c>
      <c r="AD788" t="s">
        <v>60</v>
      </c>
      <c r="AE788">
        <v>1652</v>
      </c>
      <c r="AF788">
        <f t="shared" si="49"/>
        <v>1</v>
      </c>
      <c r="AG788">
        <f t="shared" si="50"/>
        <v>2</v>
      </c>
      <c r="AH788">
        <v>4</v>
      </c>
      <c r="AI788">
        <v>1</v>
      </c>
      <c r="AJ788" t="s">
        <v>55</v>
      </c>
      <c r="AK788" t="str">
        <f t="shared" si="51"/>
        <v>1TA</v>
      </c>
      <c r="AL788">
        <v>7</v>
      </c>
      <c r="AM788">
        <v>0</v>
      </c>
      <c r="AN788" t="s">
        <v>41</v>
      </c>
      <c r="AO788" t="s">
        <v>78</v>
      </c>
      <c r="AP788" t="s">
        <v>58</v>
      </c>
      <c r="AQ788">
        <v>1</v>
      </c>
      <c r="AR788">
        <v>416</v>
      </c>
      <c r="AS788" t="s">
        <v>55</v>
      </c>
      <c r="AT788" t="s">
        <v>60</v>
      </c>
      <c r="AU788">
        <v>0</v>
      </c>
      <c r="AV788">
        <v>0</v>
      </c>
      <c r="AW788">
        <v>196</v>
      </c>
      <c r="AX788">
        <v>0</v>
      </c>
      <c r="AY788">
        <v>0</v>
      </c>
      <c r="AZ788" t="s">
        <v>41</v>
      </c>
      <c r="BA788">
        <v>6</v>
      </c>
      <c r="BB788">
        <v>2010</v>
      </c>
      <c r="BC788" t="s">
        <v>63</v>
      </c>
      <c r="BD788" t="s">
        <v>64</v>
      </c>
      <c r="BE788">
        <v>139000</v>
      </c>
    </row>
    <row r="789" spans="1:57" x14ac:dyDescent="0.3">
      <c r="A789">
        <v>1274</v>
      </c>
      <c r="B789">
        <v>80</v>
      </c>
      <c r="C789" t="s">
        <v>221</v>
      </c>
      <c r="D789">
        <v>124</v>
      </c>
      <c r="E789">
        <v>11512</v>
      </c>
      <c r="F789" t="s">
        <v>40</v>
      </c>
      <c r="G789" t="s">
        <v>71</v>
      </c>
      <c r="H789" t="s">
        <v>43</v>
      </c>
      <c r="I789" t="s">
        <v>44</v>
      </c>
      <c r="J789" t="s">
        <v>73</v>
      </c>
      <c r="K789" t="s">
        <v>126</v>
      </c>
      <c r="L789" t="str">
        <f>VLOOKUP($K789,[1]Zipcodes_neighbourhood!$A$2:$C$27,2,FALSE)</f>
        <v>Edwards</v>
      </c>
      <c r="M789">
        <f>VLOOKUP($K789,[1]Zipcodes_neighbourhood!$A$2:$C$27,3,FALSE)</f>
        <v>50014</v>
      </c>
      <c r="N789" t="s">
        <v>47</v>
      </c>
      <c r="O789" t="s">
        <v>48</v>
      </c>
      <c r="P789" t="s">
        <v>135</v>
      </c>
      <c r="Q789">
        <v>6</v>
      </c>
      <c r="R789">
        <v>1959</v>
      </c>
      <c r="S789">
        <v>2006</v>
      </c>
      <c r="T789" t="s">
        <v>50</v>
      </c>
      <c r="U789" t="s">
        <v>51</v>
      </c>
      <c r="V789" t="s">
        <v>106</v>
      </c>
      <c r="W789" t="s">
        <v>55</v>
      </c>
      <c r="X789" t="s">
        <v>70</v>
      </c>
      <c r="Y789" t="s">
        <v>55</v>
      </c>
      <c r="Z789" t="s">
        <v>81</v>
      </c>
      <c r="AA789">
        <v>1019</v>
      </c>
      <c r="AB789" t="str">
        <f t="shared" si="48"/>
        <v>1001-2000</v>
      </c>
      <c r="AC789" t="s">
        <v>54</v>
      </c>
      <c r="AD789" t="s">
        <v>60</v>
      </c>
      <c r="AE789">
        <v>1357</v>
      </c>
      <c r="AF789">
        <f t="shared" si="49"/>
        <v>1</v>
      </c>
      <c r="AG789">
        <f t="shared" si="50"/>
        <v>2.2999999999999998</v>
      </c>
      <c r="AH789">
        <v>2</v>
      </c>
      <c r="AI789">
        <v>1</v>
      </c>
      <c r="AJ789" t="s">
        <v>59</v>
      </c>
      <c r="AK789" t="str">
        <f t="shared" si="51"/>
        <v>1Ex</v>
      </c>
      <c r="AL789">
        <v>5</v>
      </c>
      <c r="AM789">
        <v>1</v>
      </c>
      <c r="AN789" t="s">
        <v>54</v>
      </c>
      <c r="AO789" t="s">
        <v>145</v>
      </c>
      <c r="AP789" t="s">
        <v>62</v>
      </c>
      <c r="AQ789">
        <v>1</v>
      </c>
      <c r="AR789">
        <v>312</v>
      </c>
      <c r="AS789" t="s">
        <v>55</v>
      </c>
      <c r="AT789" t="s">
        <v>60</v>
      </c>
      <c r="AU789">
        <v>0</v>
      </c>
      <c r="AV789">
        <v>0</v>
      </c>
      <c r="AW789">
        <v>0</v>
      </c>
      <c r="AX789">
        <v>163</v>
      </c>
      <c r="AY789">
        <v>0</v>
      </c>
      <c r="AZ789" t="s">
        <v>109</v>
      </c>
      <c r="BA789">
        <v>5</v>
      </c>
      <c r="BB789">
        <v>2008</v>
      </c>
      <c r="BC789" t="s">
        <v>63</v>
      </c>
      <c r="BD789" t="s">
        <v>64</v>
      </c>
      <c r="BE789">
        <v>177000</v>
      </c>
    </row>
    <row r="790" spans="1:57" x14ac:dyDescent="0.3">
      <c r="A790">
        <v>789</v>
      </c>
      <c r="B790">
        <v>20</v>
      </c>
      <c r="C790" t="s">
        <v>222</v>
      </c>
      <c r="D790">
        <v>50</v>
      </c>
      <c r="E790">
        <v>6000</v>
      </c>
      <c r="F790" t="s">
        <v>40</v>
      </c>
      <c r="G790" t="s">
        <v>42</v>
      </c>
      <c r="H790" t="s">
        <v>43</v>
      </c>
      <c r="I790" t="s">
        <v>44</v>
      </c>
      <c r="J790" t="s">
        <v>73</v>
      </c>
      <c r="K790" t="s">
        <v>92</v>
      </c>
      <c r="L790" t="str">
        <f>VLOOKUP($K790,[1]Zipcodes_neighbourhood!$A$2:$C$27,2,FALSE)</f>
        <v>Old Town</v>
      </c>
      <c r="M790">
        <f>VLOOKUP($K790,[1]Zipcodes_neighbourhood!$A$2:$C$27,3,FALSE)</f>
        <v>51351</v>
      </c>
      <c r="N790" t="s">
        <v>47</v>
      </c>
      <c r="O790" t="s">
        <v>48</v>
      </c>
      <c r="P790" t="s">
        <v>68</v>
      </c>
      <c r="Q790">
        <v>4</v>
      </c>
      <c r="R790">
        <v>1954</v>
      </c>
      <c r="S790">
        <v>2000</v>
      </c>
      <c r="T790" t="s">
        <v>50</v>
      </c>
      <c r="U790" t="s">
        <v>51</v>
      </c>
      <c r="V790" t="s">
        <v>69</v>
      </c>
      <c r="W790" t="s">
        <v>55</v>
      </c>
      <c r="X790" t="s">
        <v>70</v>
      </c>
      <c r="Y790" t="s">
        <v>55</v>
      </c>
      <c r="Z790" t="s">
        <v>57</v>
      </c>
      <c r="AA790">
        <v>901</v>
      </c>
      <c r="AB790" t="str">
        <f t="shared" si="48"/>
        <v>0-1000</v>
      </c>
      <c r="AC790" t="s">
        <v>59</v>
      </c>
      <c r="AD790" t="s">
        <v>60</v>
      </c>
      <c r="AE790">
        <v>901</v>
      </c>
      <c r="AF790">
        <f t="shared" si="49"/>
        <v>0</v>
      </c>
      <c r="AG790">
        <f t="shared" si="50"/>
        <v>1</v>
      </c>
      <c r="AH790">
        <v>2</v>
      </c>
      <c r="AI790">
        <v>1</v>
      </c>
      <c r="AJ790" t="s">
        <v>55</v>
      </c>
      <c r="AK790" t="str">
        <f t="shared" si="51"/>
        <v>1TA</v>
      </c>
      <c r="AL790">
        <v>4</v>
      </c>
      <c r="AM790">
        <v>0</v>
      </c>
      <c r="AN790" t="s">
        <v>41</v>
      </c>
      <c r="AO790" t="s">
        <v>78</v>
      </c>
      <c r="AP790" t="s">
        <v>58</v>
      </c>
      <c r="AQ790">
        <v>1</v>
      </c>
      <c r="AR790">
        <v>281</v>
      </c>
      <c r="AS790" t="s">
        <v>94</v>
      </c>
      <c r="AT790" t="s">
        <v>60</v>
      </c>
      <c r="AU790">
        <v>0</v>
      </c>
      <c r="AV790">
        <v>0</v>
      </c>
      <c r="AW790">
        <v>0</v>
      </c>
      <c r="AX790">
        <v>0</v>
      </c>
      <c r="AY790">
        <v>0</v>
      </c>
      <c r="AZ790" t="s">
        <v>41</v>
      </c>
      <c r="BA790">
        <v>8</v>
      </c>
      <c r="BB790">
        <v>2008</v>
      </c>
      <c r="BC790" t="s">
        <v>63</v>
      </c>
      <c r="BD790" t="s">
        <v>64</v>
      </c>
      <c r="BE790">
        <v>107900</v>
      </c>
    </row>
    <row r="791" spans="1:57" x14ac:dyDescent="0.3">
      <c r="A791">
        <v>1344</v>
      </c>
      <c r="B791">
        <v>50</v>
      </c>
      <c r="C791" t="s">
        <v>221</v>
      </c>
      <c r="D791">
        <v>57</v>
      </c>
      <c r="E791">
        <v>7558</v>
      </c>
      <c r="F791" t="s">
        <v>40</v>
      </c>
      <c r="G791" t="s">
        <v>42</v>
      </c>
      <c r="H791" t="s">
        <v>118</v>
      </c>
      <c r="I791" t="s">
        <v>44</v>
      </c>
      <c r="J791" t="s">
        <v>45</v>
      </c>
      <c r="K791" t="s">
        <v>74</v>
      </c>
      <c r="L791" t="str">
        <f>VLOOKUP($K791,[1]Zipcodes_neighbourhood!$A$2:$C$27,2,FALSE)</f>
        <v>Crawford</v>
      </c>
      <c r="M791">
        <f>VLOOKUP($K791,[1]Zipcodes_neighbourhood!$A$2:$C$27,3,FALSE)</f>
        <v>52621</v>
      </c>
      <c r="N791" t="s">
        <v>47</v>
      </c>
      <c r="O791" t="s">
        <v>48</v>
      </c>
      <c r="P791" t="s">
        <v>83</v>
      </c>
      <c r="Q791">
        <v>6</v>
      </c>
      <c r="R791">
        <v>1928</v>
      </c>
      <c r="S791">
        <v>1950</v>
      </c>
      <c r="T791" t="s">
        <v>50</v>
      </c>
      <c r="U791" t="s">
        <v>51</v>
      </c>
      <c r="V791" t="s">
        <v>88</v>
      </c>
      <c r="W791" t="s">
        <v>55</v>
      </c>
      <c r="X791" t="s">
        <v>77</v>
      </c>
      <c r="Y791" t="s">
        <v>55</v>
      </c>
      <c r="Z791" t="s">
        <v>57</v>
      </c>
      <c r="AA791">
        <v>896</v>
      </c>
      <c r="AB791" t="str">
        <f t="shared" si="48"/>
        <v>0-1000</v>
      </c>
      <c r="AC791" t="s">
        <v>54</v>
      </c>
      <c r="AD791" t="s">
        <v>60</v>
      </c>
      <c r="AE791">
        <v>1913</v>
      </c>
      <c r="AF791">
        <f t="shared" si="49"/>
        <v>0</v>
      </c>
      <c r="AG791">
        <f t="shared" si="50"/>
        <v>2.2999999999999998</v>
      </c>
      <c r="AH791">
        <v>3</v>
      </c>
      <c r="AI791">
        <v>1</v>
      </c>
      <c r="AJ791" t="s">
        <v>55</v>
      </c>
      <c r="AK791" t="str">
        <f t="shared" si="51"/>
        <v>1TA</v>
      </c>
      <c r="AL791">
        <v>9</v>
      </c>
      <c r="AM791">
        <v>1</v>
      </c>
      <c r="AN791" t="s">
        <v>55</v>
      </c>
      <c r="AO791" t="s">
        <v>78</v>
      </c>
      <c r="AP791" t="s">
        <v>58</v>
      </c>
      <c r="AQ791">
        <v>2</v>
      </c>
      <c r="AR791">
        <v>342</v>
      </c>
      <c r="AS791" t="s">
        <v>94</v>
      </c>
      <c r="AT791" t="s">
        <v>60</v>
      </c>
      <c r="AU791">
        <v>0</v>
      </c>
      <c r="AV791">
        <v>0</v>
      </c>
      <c r="AW791">
        <v>0</v>
      </c>
      <c r="AX791">
        <v>0</v>
      </c>
      <c r="AY791">
        <v>0</v>
      </c>
      <c r="AZ791" t="s">
        <v>41</v>
      </c>
      <c r="BA791">
        <v>3</v>
      </c>
      <c r="BB791">
        <v>2009</v>
      </c>
      <c r="BC791" t="s">
        <v>63</v>
      </c>
      <c r="BD791" t="s">
        <v>64</v>
      </c>
      <c r="BE791">
        <v>177000</v>
      </c>
    </row>
    <row r="792" spans="1:57" x14ac:dyDescent="0.3">
      <c r="A792">
        <v>356</v>
      </c>
      <c r="B792">
        <v>20</v>
      </c>
      <c r="C792" t="s">
        <v>221</v>
      </c>
      <c r="D792">
        <v>105</v>
      </c>
      <c r="E792">
        <v>11249</v>
      </c>
      <c r="F792" t="s">
        <v>40</v>
      </c>
      <c r="G792" t="s">
        <v>105</v>
      </c>
      <c r="H792" t="s">
        <v>43</v>
      </c>
      <c r="I792" t="s">
        <v>44</v>
      </c>
      <c r="J792" t="s">
        <v>45</v>
      </c>
      <c r="K792" t="s">
        <v>46</v>
      </c>
      <c r="L792" t="str">
        <f>VLOOKUP($K792,[1]Zipcodes_neighbourhood!$A$2:$C$27,2,FALSE)</f>
        <v>College creek</v>
      </c>
      <c r="M792">
        <f>VLOOKUP($K792,[1]Zipcodes_neighbourhood!$A$2:$C$27,3,FALSE)</f>
        <v>50014</v>
      </c>
      <c r="N792" t="s">
        <v>47</v>
      </c>
      <c r="O792" t="s">
        <v>48</v>
      </c>
      <c r="P792" t="s">
        <v>68</v>
      </c>
      <c r="Q792">
        <v>6</v>
      </c>
      <c r="R792">
        <v>1995</v>
      </c>
      <c r="S792">
        <v>1995</v>
      </c>
      <c r="T792" t="s">
        <v>50</v>
      </c>
      <c r="U792" t="s">
        <v>51</v>
      </c>
      <c r="V792" t="s">
        <v>52</v>
      </c>
      <c r="W792" t="s">
        <v>54</v>
      </c>
      <c r="X792" t="s">
        <v>56</v>
      </c>
      <c r="Y792" t="s">
        <v>54</v>
      </c>
      <c r="Z792" t="s">
        <v>57</v>
      </c>
      <c r="AA792">
        <v>1200</v>
      </c>
      <c r="AB792" t="str">
        <f t="shared" si="48"/>
        <v>1001-2000</v>
      </c>
      <c r="AC792" t="s">
        <v>59</v>
      </c>
      <c r="AD792" t="s">
        <v>60</v>
      </c>
      <c r="AE792">
        <v>1200</v>
      </c>
      <c r="AF792">
        <f t="shared" si="49"/>
        <v>0</v>
      </c>
      <c r="AG792">
        <f t="shared" si="50"/>
        <v>2</v>
      </c>
      <c r="AH792">
        <v>3</v>
      </c>
      <c r="AI792">
        <v>1</v>
      </c>
      <c r="AJ792" t="s">
        <v>54</v>
      </c>
      <c r="AK792" t="str">
        <f t="shared" si="51"/>
        <v>1Gd</v>
      </c>
      <c r="AL792">
        <v>6</v>
      </c>
      <c r="AM792">
        <v>0</v>
      </c>
      <c r="AN792" t="s">
        <v>41</v>
      </c>
      <c r="AO792" t="s">
        <v>61</v>
      </c>
      <c r="AP792" t="s">
        <v>62</v>
      </c>
      <c r="AQ792">
        <v>2</v>
      </c>
      <c r="AR792">
        <v>521</v>
      </c>
      <c r="AS792" t="s">
        <v>55</v>
      </c>
      <c r="AT792" t="s">
        <v>60</v>
      </c>
      <c r="AU792">
        <v>0</v>
      </c>
      <c r="AV792">
        <v>26</v>
      </c>
      <c r="AW792">
        <v>0</v>
      </c>
      <c r="AX792">
        <v>0</v>
      </c>
      <c r="AY792">
        <v>0</v>
      </c>
      <c r="AZ792" t="s">
        <v>41</v>
      </c>
      <c r="BA792">
        <v>8</v>
      </c>
      <c r="BB792">
        <v>2007</v>
      </c>
      <c r="BC792" t="s">
        <v>63</v>
      </c>
      <c r="BD792" t="s">
        <v>64</v>
      </c>
      <c r="BE792">
        <v>177500</v>
      </c>
    </row>
    <row r="793" spans="1:57" x14ac:dyDescent="0.3">
      <c r="A793">
        <v>1302</v>
      </c>
      <c r="B793">
        <v>70</v>
      </c>
      <c r="C793" t="s">
        <v>221</v>
      </c>
      <c r="D793" t="s">
        <v>41</v>
      </c>
      <c r="E793">
        <v>7500</v>
      </c>
      <c r="F793" t="s">
        <v>40</v>
      </c>
      <c r="G793" t="s">
        <v>71</v>
      </c>
      <c r="H793" t="s">
        <v>118</v>
      </c>
      <c r="I793" t="s">
        <v>44</v>
      </c>
      <c r="J793" t="s">
        <v>45</v>
      </c>
      <c r="K793" t="s">
        <v>74</v>
      </c>
      <c r="L793" t="str">
        <f>VLOOKUP($K793,[1]Zipcodes_neighbourhood!$A$2:$C$27,2,FALSE)</f>
        <v>Crawford</v>
      </c>
      <c r="M793">
        <f>VLOOKUP($K793,[1]Zipcodes_neighbourhood!$A$2:$C$27,3,FALSE)</f>
        <v>52621</v>
      </c>
      <c r="N793" t="s">
        <v>47</v>
      </c>
      <c r="O793" t="s">
        <v>48</v>
      </c>
      <c r="P793" t="s">
        <v>49</v>
      </c>
      <c r="Q793">
        <v>6</v>
      </c>
      <c r="R793">
        <v>1942</v>
      </c>
      <c r="S793">
        <v>1950</v>
      </c>
      <c r="T793" t="s">
        <v>50</v>
      </c>
      <c r="U793" t="s">
        <v>51</v>
      </c>
      <c r="V793" t="s">
        <v>75</v>
      </c>
      <c r="W793" t="s">
        <v>55</v>
      </c>
      <c r="X793" t="s">
        <v>70</v>
      </c>
      <c r="Y793" t="s">
        <v>55</v>
      </c>
      <c r="Z793" t="s">
        <v>57</v>
      </c>
      <c r="AA793">
        <v>771</v>
      </c>
      <c r="AB793" t="str">
        <f t="shared" si="48"/>
        <v>0-1000</v>
      </c>
      <c r="AC793" t="s">
        <v>94</v>
      </c>
      <c r="AD793" t="s">
        <v>60</v>
      </c>
      <c r="AE793">
        <v>1494</v>
      </c>
      <c r="AF793">
        <f t="shared" si="49"/>
        <v>1</v>
      </c>
      <c r="AG793">
        <f t="shared" si="50"/>
        <v>1</v>
      </c>
      <c r="AH793">
        <v>3</v>
      </c>
      <c r="AI793">
        <v>1</v>
      </c>
      <c r="AJ793" t="s">
        <v>54</v>
      </c>
      <c r="AK793" t="str">
        <f t="shared" si="51"/>
        <v>1Gd</v>
      </c>
      <c r="AL793">
        <v>7</v>
      </c>
      <c r="AM793">
        <v>2</v>
      </c>
      <c r="AN793" t="s">
        <v>54</v>
      </c>
      <c r="AO793" t="s">
        <v>61</v>
      </c>
      <c r="AP793" t="s">
        <v>58</v>
      </c>
      <c r="AQ793">
        <v>1</v>
      </c>
      <c r="AR793">
        <v>213</v>
      </c>
      <c r="AS793" t="s">
        <v>55</v>
      </c>
      <c r="AT793" t="s">
        <v>130</v>
      </c>
      <c r="AU793">
        <v>0</v>
      </c>
      <c r="AV793">
        <v>0</v>
      </c>
      <c r="AW793">
        <v>0</v>
      </c>
      <c r="AX793">
        <v>224</v>
      </c>
      <c r="AY793">
        <v>0</v>
      </c>
      <c r="AZ793" t="s">
        <v>41</v>
      </c>
      <c r="BA793">
        <v>11</v>
      </c>
      <c r="BB793">
        <v>2009</v>
      </c>
      <c r="BC793" t="s">
        <v>63</v>
      </c>
      <c r="BD793" t="s">
        <v>64</v>
      </c>
      <c r="BE793">
        <v>177500</v>
      </c>
    </row>
    <row r="794" spans="1:57" x14ac:dyDescent="0.3">
      <c r="A794">
        <v>102</v>
      </c>
      <c r="B794">
        <v>60</v>
      </c>
      <c r="C794" t="s">
        <v>221</v>
      </c>
      <c r="D794">
        <v>77</v>
      </c>
      <c r="E794">
        <v>9206</v>
      </c>
      <c r="F794" t="s">
        <v>40</v>
      </c>
      <c r="G794" t="s">
        <v>42</v>
      </c>
      <c r="H794" t="s">
        <v>43</v>
      </c>
      <c r="I794" t="s">
        <v>44</v>
      </c>
      <c r="J794" t="s">
        <v>45</v>
      </c>
      <c r="K794" t="s">
        <v>114</v>
      </c>
      <c r="L794" t="str">
        <f>VLOOKUP($K794,[1]Zipcodes_neighbourhood!$A$2:$C$27,2,FALSE)</f>
        <v>Sawyer West</v>
      </c>
      <c r="M794">
        <f>VLOOKUP($K794,[1]Zipcodes_neighbourhood!$A$2:$C$27,3,FALSE)</f>
        <v>50014</v>
      </c>
      <c r="N794" t="s">
        <v>47</v>
      </c>
      <c r="O794" t="s">
        <v>48</v>
      </c>
      <c r="P794" t="s">
        <v>49</v>
      </c>
      <c r="Q794">
        <v>6</v>
      </c>
      <c r="R794">
        <v>1985</v>
      </c>
      <c r="S794">
        <v>1985</v>
      </c>
      <c r="T794" t="s">
        <v>50</v>
      </c>
      <c r="U794" t="s">
        <v>51</v>
      </c>
      <c r="V794" t="s">
        <v>91</v>
      </c>
      <c r="W794" t="s">
        <v>54</v>
      </c>
      <c r="X794" t="s">
        <v>70</v>
      </c>
      <c r="Y794" t="s">
        <v>54</v>
      </c>
      <c r="Z794" t="s">
        <v>57</v>
      </c>
      <c r="AA794">
        <v>741</v>
      </c>
      <c r="AB794" t="str">
        <f t="shared" si="48"/>
        <v>0-1000</v>
      </c>
      <c r="AC794" t="s">
        <v>55</v>
      </c>
      <c r="AD794" t="s">
        <v>60</v>
      </c>
      <c r="AE794">
        <v>1732</v>
      </c>
      <c r="AF794">
        <f t="shared" si="49"/>
        <v>1</v>
      </c>
      <c r="AG794">
        <f t="shared" si="50"/>
        <v>2.2999999999999998</v>
      </c>
      <c r="AH794">
        <v>3</v>
      </c>
      <c r="AI794">
        <v>1</v>
      </c>
      <c r="AJ794" t="s">
        <v>54</v>
      </c>
      <c r="AK794" t="str">
        <f t="shared" si="51"/>
        <v>1Gd</v>
      </c>
      <c r="AL794">
        <v>7</v>
      </c>
      <c r="AM794">
        <v>1</v>
      </c>
      <c r="AN794" t="s">
        <v>55</v>
      </c>
      <c r="AO794" t="s">
        <v>61</v>
      </c>
      <c r="AP794" t="s">
        <v>102</v>
      </c>
      <c r="AQ794">
        <v>2</v>
      </c>
      <c r="AR794">
        <v>476</v>
      </c>
      <c r="AS794" t="s">
        <v>55</v>
      </c>
      <c r="AT794" t="s">
        <v>60</v>
      </c>
      <c r="AU794">
        <v>192</v>
      </c>
      <c r="AV794">
        <v>46</v>
      </c>
      <c r="AW794">
        <v>0</v>
      </c>
      <c r="AX794">
        <v>0</v>
      </c>
      <c r="AY794">
        <v>0</v>
      </c>
      <c r="AZ794" t="s">
        <v>41</v>
      </c>
      <c r="BA794">
        <v>6</v>
      </c>
      <c r="BB794">
        <v>2010</v>
      </c>
      <c r="BC794" t="s">
        <v>63</v>
      </c>
      <c r="BD794" t="s">
        <v>64</v>
      </c>
      <c r="BE794">
        <v>178000</v>
      </c>
    </row>
    <row r="795" spans="1:57" x14ac:dyDescent="0.3">
      <c r="A795">
        <v>535</v>
      </c>
      <c r="B795">
        <v>60</v>
      </c>
      <c r="C795" t="s">
        <v>221</v>
      </c>
      <c r="D795">
        <v>74</v>
      </c>
      <c r="E795">
        <v>9056</v>
      </c>
      <c r="F795" t="s">
        <v>40</v>
      </c>
      <c r="G795" t="s">
        <v>71</v>
      </c>
      <c r="H795" t="s">
        <v>43</v>
      </c>
      <c r="I795" t="s">
        <v>44</v>
      </c>
      <c r="J795" t="s">
        <v>45</v>
      </c>
      <c r="K795" t="s">
        <v>132</v>
      </c>
      <c r="L795" t="str">
        <f>VLOOKUP($K795,[1]Zipcodes_neighbourhood!$A$2:$C$27,2,FALSE)</f>
        <v>Gilbert</v>
      </c>
      <c r="M795">
        <f>VLOOKUP($K795,[1]Zipcodes_neighbourhood!$A$2:$C$27,3,FALSE)</f>
        <v>50105</v>
      </c>
      <c r="N795" t="s">
        <v>47</v>
      </c>
      <c r="O795" t="s">
        <v>48</v>
      </c>
      <c r="P795" t="s">
        <v>49</v>
      </c>
      <c r="Q795">
        <v>8</v>
      </c>
      <c r="R795">
        <v>2004</v>
      </c>
      <c r="S795">
        <v>2004</v>
      </c>
      <c r="T795" t="s">
        <v>50</v>
      </c>
      <c r="U795" t="s">
        <v>51</v>
      </c>
      <c r="V795" t="s">
        <v>52</v>
      </c>
      <c r="W795" t="s">
        <v>54</v>
      </c>
      <c r="X795" t="s">
        <v>56</v>
      </c>
      <c r="Y795" t="s">
        <v>59</v>
      </c>
      <c r="Z795" t="s">
        <v>81</v>
      </c>
      <c r="AA795">
        <v>707</v>
      </c>
      <c r="AB795" t="str">
        <f t="shared" si="48"/>
        <v>0-1000</v>
      </c>
      <c r="AC795" t="s">
        <v>59</v>
      </c>
      <c r="AD795" t="s">
        <v>60</v>
      </c>
      <c r="AE795">
        <v>1414</v>
      </c>
      <c r="AF795">
        <f t="shared" si="49"/>
        <v>0</v>
      </c>
      <c r="AG795">
        <f t="shared" si="50"/>
        <v>2</v>
      </c>
      <c r="AH795">
        <v>3</v>
      </c>
      <c r="AI795">
        <v>1</v>
      </c>
      <c r="AJ795" t="s">
        <v>54</v>
      </c>
      <c r="AK795" t="str">
        <f t="shared" si="51"/>
        <v>1Gd</v>
      </c>
      <c r="AL795">
        <v>6</v>
      </c>
      <c r="AM795">
        <v>1</v>
      </c>
      <c r="AN795" t="s">
        <v>54</v>
      </c>
      <c r="AO795" t="s">
        <v>61</v>
      </c>
      <c r="AP795" t="s">
        <v>102</v>
      </c>
      <c r="AQ795">
        <v>2</v>
      </c>
      <c r="AR795">
        <v>403</v>
      </c>
      <c r="AS795" t="s">
        <v>55</v>
      </c>
      <c r="AT795" t="s">
        <v>60</v>
      </c>
      <c r="AU795">
        <v>100</v>
      </c>
      <c r="AV795">
        <v>35</v>
      </c>
      <c r="AW795">
        <v>0</v>
      </c>
      <c r="AX795">
        <v>0</v>
      </c>
      <c r="AY795">
        <v>0</v>
      </c>
      <c r="AZ795" t="s">
        <v>41</v>
      </c>
      <c r="BA795">
        <v>10</v>
      </c>
      <c r="BB795">
        <v>2006</v>
      </c>
      <c r="BC795" t="s">
        <v>63</v>
      </c>
      <c r="BD795" t="s">
        <v>64</v>
      </c>
      <c r="BE795">
        <v>178000</v>
      </c>
    </row>
    <row r="796" spans="1:57" x14ac:dyDescent="0.3">
      <c r="A796">
        <v>883</v>
      </c>
      <c r="B796">
        <v>60</v>
      </c>
      <c r="C796" t="s">
        <v>221</v>
      </c>
      <c r="D796" t="s">
        <v>41</v>
      </c>
      <c r="E796">
        <v>9636</v>
      </c>
      <c r="F796" t="s">
        <v>40</v>
      </c>
      <c r="G796" t="s">
        <v>71</v>
      </c>
      <c r="H796" t="s">
        <v>43</v>
      </c>
      <c r="I796" t="s">
        <v>44</v>
      </c>
      <c r="J796" t="s">
        <v>73</v>
      </c>
      <c r="K796" t="s">
        <v>132</v>
      </c>
      <c r="L796" t="str">
        <f>VLOOKUP($K796,[1]Zipcodes_neighbourhood!$A$2:$C$27,2,FALSE)</f>
        <v>Gilbert</v>
      </c>
      <c r="M796">
        <f>VLOOKUP($K796,[1]Zipcodes_neighbourhood!$A$2:$C$27,3,FALSE)</f>
        <v>50105</v>
      </c>
      <c r="N796" t="s">
        <v>47</v>
      </c>
      <c r="O796" t="s">
        <v>48</v>
      </c>
      <c r="P796" t="s">
        <v>49</v>
      </c>
      <c r="Q796">
        <v>6</v>
      </c>
      <c r="R796">
        <v>1992</v>
      </c>
      <c r="S796">
        <v>1993</v>
      </c>
      <c r="T796" t="s">
        <v>50</v>
      </c>
      <c r="U796" t="s">
        <v>51</v>
      </c>
      <c r="V796" t="s">
        <v>52</v>
      </c>
      <c r="W796" t="s">
        <v>55</v>
      </c>
      <c r="X796" t="s">
        <v>56</v>
      </c>
      <c r="Y796" t="s">
        <v>54</v>
      </c>
      <c r="Z796" t="s">
        <v>57</v>
      </c>
      <c r="AA796">
        <v>808</v>
      </c>
      <c r="AB796" t="str">
        <f t="shared" si="48"/>
        <v>0-1000</v>
      </c>
      <c r="AC796" t="s">
        <v>54</v>
      </c>
      <c r="AD796" t="s">
        <v>60</v>
      </c>
      <c r="AE796">
        <v>1593</v>
      </c>
      <c r="AF796">
        <f t="shared" si="49"/>
        <v>0</v>
      </c>
      <c r="AG796">
        <f t="shared" si="50"/>
        <v>2.2999999999999998</v>
      </c>
      <c r="AH796">
        <v>3</v>
      </c>
      <c r="AI796">
        <v>1</v>
      </c>
      <c r="AJ796" t="s">
        <v>55</v>
      </c>
      <c r="AK796" t="str">
        <f t="shared" si="51"/>
        <v>1TA</v>
      </c>
      <c r="AL796">
        <v>7</v>
      </c>
      <c r="AM796">
        <v>1</v>
      </c>
      <c r="AN796" t="s">
        <v>55</v>
      </c>
      <c r="AO796" t="s">
        <v>101</v>
      </c>
      <c r="AP796" t="s">
        <v>62</v>
      </c>
      <c r="AQ796">
        <v>2</v>
      </c>
      <c r="AR796">
        <v>389</v>
      </c>
      <c r="AS796" t="s">
        <v>55</v>
      </c>
      <c r="AT796" t="s">
        <v>60</v>
      </c>
      <c r="AU796">
        <v>342</v>
      </c>
      <c r="AV796">
        <v>40</v>
      </c>
      <c r="AW796">
        <v>0</v>
      </c>
      <c r="AX796">
        <v>0</v>
      </c>
      <c r="AY796">
        <v>0</v>
      </c>
      <c r="AZ796" t="s">
        <v>85</v>
      </c>
      <c r="BA796">
        <v>12</v>
      </c>
      <c r="BB796">
        <v>2009</v>
      </c>
      <c r="BC796" t="s">
        <v>63</v>
      </c>
      <c r="BD796" t="s">
        <v>64</v>
      </c>
      <c r="BE796">
        <v>178000</v>
      </c>
    </row>
    <row r="797" spans="1:57" x14ac:dyDescent="0.3">
      <c r="A797">
        <v>1067</v>
      </c>
      <c r="B797">
        <v>60</v>
      </c>
      <c r="C797" t="s">
        <v>221</v>
      </c>
      <c r="D797">
        <v>59</v>
      </c>
      <c r="E797">
        <v>7837</v>
      </c>
      <c r="F797" t="s">
        <v>40</v>
      </c>
      <c r="G797" t="s">
        <v>71</v>
      </c>
      <c r="H797" t="s">
        <v>43</v>
      </c>
      <c r="I797" t="s">
        <v>44</v>
      </c>
      <c r="J797" t="s">
        <v>45</v>
      </c>
      <c r="K797" t="s">
        <v>132</v>
      </c>
      <c r="L797" t="str">
        <f>VLOOKUP($K797,[1]Zipcodes_neighbourhood!$A$2:$C$27,2,FALSE)</f>
        <v>Gilbert</v>
      </c>
      <c r="M797">
        <f>VLOOKUP($K797,[1]Zipcodes_neighbourhood!$A$2:$C$27,3,FALSE)</f>
        <v>50105</v>
      </c>
      <c r="N797" t="s">
        <v>47</v>
      </c>
      <c r="O797" t="s">
        <v>48</v>
      </c>
      <c r="P797" t="s">
        <v>49</v>
      </c>
      <c r="Q797">
        <v>6</v>
      </c>
      <c r="R797">
        <v>1993</v>
      </c>
      <c r="S797">
        <v>1994</v>
      </c>
      <c r="T797" t="s">
        <v>50</v>
      </c>
      <c r="U797" t="s">
        <v>51</v>
      </c>
      <c r="V797" t="s">
        <v>52</v>
      </c>
      <c r="W797" t="s">
        <v>54</v>
      </c>
      <c r="X797" t="s">
        <v>56</v>
      </c>
      <c r="Y797" t="s">
        <v>54</v>
      </c>
      <c r="Z797" t="s">
        <v>57</v>
      </c>
      <c r="AA797">
        <v>799</v>
      </c>
      <c r="AB797" t="str">
        <f t="shared" si="48"/>
        <v>0-1000</v>
      </c>
      <c r="AC797" t="s">
        <v>54</v>
      </c>
      <c r="AD797" t="s">
        <v>60</v>
      </c>
      <c r="AE797">
        <v>1571</v>
      </c>
      <c r="AF797">
        <f t="shared" si="49"/>
        <v>0</v>
      </c>
      <c r="AG797">
        <f t="shared" si="50"/>
        <v>2.2999999999999998</v>
      </c>
      <c r="AH797">
        <v>3</v>
      </c>
      <c r="AI797">
        <v>1</v>
      </c>
      <c r="AJ797" t="s">
        <v>55</v>
      </c>
      <c r="AK797" t="str">
        <f t="shared" si="51"/>
        <v>1TA</v>
      </c>
      <c r="AL797">
        <v>7</v>
      </c>
      <c r="AM797">
        <v>1</v>
      </c>
      <c r="AN797" t="s">
        <v>55</v>
      </c>
      <c r="AO797" t="s">
        <v>61</v>
      </c>
      <c r="AP797" t="s">
        <v>62</v>
      </c>
      <c r="AQ797">
        <v>2</v>
      </c>
      <c r="AR797">
        <v>380</v>
      </c>
      <c r="AS797" t="s">
        <v>55</v>
      </c>
      <c r="AT797" t="s">
        <v>60</v>
      </c>
      <c r="AU797">
        <v>0</v>
      </c>
      <c r="AV797">
        <v>40</v>
      </c>
      <c r="AW797">
        <v>0</v>
      </c>
      <c r="AX797">
        <v>0</v>
      </c>
      <c r="AY797">
        <v>0</v>
      </c>
      <c r="AZ797" t="s">
        <v>41</v>
      </c>
      <c r="BA797">
        <v>5</v>
      </c>
      <c r="BB797">
        <v>2009</v>
      </c>
      <c r="BC797" t="s">
        <v>63</v>
      </c>
      <c r="BD797" t="s">
        <v>64</v>
      </c>
      <c r="BE797">
        <v>178000</v>
      </c>
    </row>
    <row r="798" spans="1:57" x14ac:dyDescent="0.3">
      <c r="A798">
        <v>1199</v>
      </c>
      <c r="B798">
        <v>20</v>
      </c>
      <c r="C798" t="s">
        <v>221</v>
      </c>
      <c r="D798">
        <v>70</v>
      </c>
      <c r="E798">
        <v>9100</v>
      </c>
      <c r="F798" t="s">
        <v>40</v>
      </c>
      <c r="G798" t="s">
        <v>42</v>
      </c>
      <c r="H798" t="s">
        <v>43</v>
      </c>
      <c r="I798" t="s">
        <v>44</v>
      </c>
      <c r="J798" t="s">
        <v>45</v>
      </c>
      <c r="K798" t="s">
        <v>46</v>
      </c>
      <c r="L798" t="str">
        <f>VLOOKUP($K798,[1]Zipcodes_neighbourhood!$A$2:$C$27,2,FALSE)</f>
        <v>College creek</v>
      </c>
      <c r="M798">
        <f>VLOOKUP($K798,[1]Zipcodes_neighbourhood!$A$2:$C$27,3,FALSE)</f>
        <v>50014</v>
      </c>
      <c r="N798" t="s">
        <v>47</v>
      </c>
      <c r="O798" t="s">
        <v>48</v>
      </c>
      <c r="P798" t="s">
        <v>68</v>
      </c>
      <c r="Q798">
        <v>7</v>
      </c>
      <c r="R798">
        <v>2001</v>
      </c>
      <c r="S798">
        <v>2001</v>
      </c>
      <c r="T798" t="s">
        <v>50</v>
      </c>
      <c r="U798" t="s">
        <v>51</v>
      </c>
      <c r="V798" t="s">
        <v>52</v>
      </c>
      <c r="W798" t="s">
        <v>54</v>
      </c>
      <c r="X798" t="s">
        <v>56</v>
      </c>
      <c r="Y798" t="s">
        <v>54</v>
      </c>
      <c r="Z798" t="s">
        <v>57</v>
      </c>
      <c r="AA798">
        <v>1212</v>
      </c>
      <c r="AB798" t="str">
        <f t="shared" si="48"/>
        <v>1001-2000</v>
      </c>
      <c r="AC798" t="s">
        <v>59</v>
      </c>
      <c r="AD798" t="s">
        <v>60</v>
      </c>
      <c r="AE798">
        <v>1212</v>
      </c>
      <c r="AF798">
        <f t="shared" si="49"/>
        <v>0</v>
      </c>
      <c r="AG798">
        <f t="shared" si="50"/>
        <v>1.3</v>
      </c>
      <c r="AH798">
        <v>3</v>
      </c>
      <c r="AI798">
        <v>1</v>
      </c>
      <c r="AJ798" t="s">
        <v>54</v>
      </c>
      <c r="AK798" t="str">
        <f t="shared" si="51"/>
        <v>1Gd</v>
      </c>
      <c r="AL798">
        <v>6</v>
      </c>
      <c r="AM798">
        <v>0</v>
      </c>
      <c r="AN798" t="s">
        <v>41</v>
      </c>
      <c r="AO798" t="s">
        <v>61</v>
      </c>
      <c r="AP798" t="s">
        <v>62</v>
      </c>
      <c r="AQ798">
        <v>2</v>
      </c>
      <c r="AR798">
        <v>573</v>
      </c>
      <c r="AS798" t="s">
        <v>55</v>
      </c>
      <c r="AT798" t="s">
        <v>60</v>
      </c>
      <c r="AU798">
        <v>356</v>
      </c>
      <c r="AV798">
        <v>0</v>
      </c>
      <c r="AW798">
        <v>0</v>
      </c>
      <c r="AX798">
        <v>0</v>
      </c>
      <c r="AY798">
        <v>0</v>
      </c>
      <c r="AZ798" t="s">
        <v>41</v>
      </c>
      <c r="BA798">
        <v>6</v>
      </c>
      <c r="BB798">
        <v>2009</v>
      </c>
      <c r="BC798" t="s">
        <v>63</v>
      </c>
      <c r="BD798" t="s">
        <v>64</v>
      </c>
      <c r="BE798">
        <v>178000</v>
      </c>
    </row>
    <row r="799" spans="1:57" x14ac:dyDescent="0.3">
      <c r="A799">
        <v>1246</v>
      </c>
      <c r="B799">
        <v>80</v>
      </c>
      <c r="C799" t="s">
        <v>221</v>
      </c>
      <c r="D799">
        <v>78</v>
      </c>
      <c r="E799">
        <v>12090</v>
      </c>
      <c r="F799" t="s">
        <v>40</v>
      </c>
      <c r="G799" t="s">
        <v>42</v>
      </c>
      <c r="H799" t="s">
        <v>43</v>
      </c>
      <c r="I799" t="s">
        <v>44</v>
      </c>
      <c r="J799" t="s">
        <v>45</v>
      </c>
      <c r="K799" t="s">
        <v>89</v>
      </c>
      <c r="L799" t="str">
        <f>VLOOKUP($K799,[1]Zipcodes_neighbourhood!$A$2:$C$27,2,FALSE)</f>
        <v>Northwest Ames</v>
      </c>
      <c r="M799">
        <f>VLOOKUP($K799,[1]Zipcodes_neighbourhood!$A$2:$C$27,3,FALSE)</f>
        <v>50010</v>
      </c>
      <c r="N799" t="s">
        <v>47</v>
      </c>
      <c r="O799" t="s">
        <v>48</v>
      </c>
      <c r="P799" t="s">
        <v>135</v>
      </c>
      <c r="Q799">
        <v>6</v>
      </c>
      <c r="R799">
        <v>1984</v>
      </c>
      <c r="S799">
        <v>2003</v>
      </c>
      <c r="T799" t="s">
        <v>99</v>
      </c>
      <c r="U799" t="s">
        <v>51</v>
      </c>
      <c r="V799" t="s">
        <v>52</v>
      </c>
      <c r="W799" t="s">
        <v>55</v>
      </c>
      <c r="X799" t="s">
        <v>70</v>
      </c>
      <c r="Y799" t="s">
        <v>54</v>
      </c>
      <c r="Z799" t="s">
        <v>57</v>
      </c>
      <c r="AA799">
        <v>585</v>
      </c>
      <c r="AB799" t="str">
        <f t="shared" si="48"/>
        <v>0-1000</v>
      </c>
      <c r="AC799" t="s">
        <v>59</v>
      </c>
      <c r="AD799" t="s">
        <v>60</v>
      </c>
      <c r="AE799">
        <v>1868</v>
      </c>
      <c r="AF799">
        <f t="shared" si="49"/>
        <v>0</v>
      </c>
      <c r="AG799">
        <f t="shared" si="50"/>
        <v>1</v>
      </c>
      <c r="AH799">
        <v>3</v>
      </c>
      <c r="AI799">
        <v>1</v>
      </c>
      <c r="AJ799" t="s">
        <v>55</v>
      </c>
      <c r="AK799" t="str">
        <f t="shared" si="51"/>
        <v>1TA</v>
      </c>
      <c r="AL799">
        <v>7</v>
      </c>
      <c r="AM799">
        <v>1</v>
      </c>
      <c r="AN799" t="s">
        <v>55</v>
      </c>
      <c r="AO799" t="s">
        <v>101</v>
      </c>
      <c r="AP799" t="s">
        <v>102</v>
      </c>
      <c r="AQ799">
        <v>2</v>
      </c>
      <c r="AR799">
        <v>477</v>
      </c>
      <c r="AS799" t="s">
        <v>55</v>
      </c>
      <c r="AT799" t="s">
        <v>60</v>
      </c>
      <c r="AU799">
        <v>268</v>
      </c>
      <c r="AV799">
        <v>112</v>
      </c>
      <c r="AW799">
        <v>0</v>
      </c>
      <c r="AX799">
        <v>147</v>
      </c>
      <c r="AY799">
        <v>0</v>
      </c>
      <c r="AZ799" t="s">
        <v>41</v>
      </c>
      <c r="BA799">
        <v>1</v>
      </c>
      <c r="BB799">
        <v>2007</v>
      </c>
      <c r="BC799" t="s">
        <v>63</v>
      </c>
      <c r="BD799" t="s">
        <v>79</v>
      </c>
      <c r="BE799">
        <v>178000</v>
      </c>
    </row>
    <row r="800" spans="1:57" x14ac:dyDescent="0.3">
      <c r="A800">
        <v>981</v>
      </c>
      <c r="B800">
        <v>85</v>
      </c>
      <c r="C800" t="s">
        <v>221</v>
      </c>
      <c r="D800" t="s">
        <v>41</v>
      </c>
      <c r="E800">
        <v>12122</v>
      </c>
      <c r="F800" t="s">
        <v>40</v>
      </c>
      <c r="G800" t="s">
        <v>71</v>
      </c>
      <c r="H800" t="s">
        <v>43</v>
      </c>
      <c r="I800" t="s">
        <v>44</v>
      </c>
      <c r="J800" t="s">
        <v>73</v>
      </c>
      <c r="K800" t="s">
        <v>107</v>
      </c>
      <c r="L800" t="str">
        <f>VLOOKUP($K800,[1]Zipcodes_neighbourhood!$A$2:$C$27,2,FALSE)</f>
        <v>NorthAmes</v>
      </c>
      <c r="M800">
        <f>VLOOKUP($K800,[1]Zipcodes_neighbourhood!$A$2:$C$27,3,FALSE)</f>
        <v>50010</v>
      </c>
      <c r="N800" t="s">
        <v>47</v>
      </c>
      <c r="O800" t="s">
        <v>48</v>
      </c>
      <c r="P800" t="s">
        <v>131</v>
      </c>
      <c r="Q800">
        <v>7</v>
      </c>
      <c r="R800">
        <v>1961</v>
      </c>
      <c r="S800">
        <v>2007</v>
      </c>
      <c r="T800" t="s">
        <v>50</v>
      </c>
      <c r="U800" t="s">
        <v>51</v>
      </c>
      <c r="V800" t="s">
        <v>123</v>
      </c>
      <c r="W800" t="s">
        <v>59</v>
      </c>
      <c r="X800" t="s">
        <v>70</v>
      </c>
      <c r="Y800" t="s">
        <v>55</v>
      </c>
      <c r="Z800" t="s">
        <v>81</v>
      </c>
      <c r="AA800">
        <v>944</v>
      </c>
      <c r="AB800" t="str">
        <f t="shared" si="48"/>
        <v>0-1000</v>
      </c>
      <c r="AC800" t="s">
        <v>54</v>
      </c>
      <c r="AD800" t="s">
        <v>60</v>
      </c>
      <c r="AE800">
        <v>999</v>
      </c>
      <c r="AF800">
        <f t="shared" si="49"/>
        <v>0</v>
      </c>
      <c r="AG800">
        <f t="shared" si="50"/>
        <v>3.3</v>
      </c>
      <c r="AH800">
        <v>3</v>
      </c>
      <c r="AI800">
        <v>1</v>
      </c>
      <c r="AJ800" t="s">
        <v>59</v>
      </c>
      <c r="AK800" t="str">
        <f t="shared" si="51"/>
        <v>1Ex</v>
      </c>
      <c r="AL800">
        <v>6</v>
      </c>
      <c r="AM800">
        <v>0</v>
      </c>
      <c r="AN800" t="s">
        <v>41</v>
      </c>
      <c r="AO800" t="s">
        <v>61</v>
      </c>
      <c r="AP800" t="s">
        <v>62</v>
      </c>
      <c r="AQ800">
        <v>2</v>
      </c>
      <c r="AR800">
        <v>588</v>
      </c>
      <c r="AS800" t="s">
        <v>55</v>
      </c>
      <c r="AT800" t="s">
        <v>60</v>
      </c>
      <c r="AU800">
        <v>144</v>
      </c>
      <c r="AV800">
        <v>76</v>
      </c>
      <c r="AW800">
        <v>0</v>
      </c>
      <c r="AX800">
        <v>0</v>
      </c>
      <c r="AY800">
        <v>0</v>
      </c>
      <c r="AZ800" t="s">
        <v>41</v>
      </c>
      <c r="BA800">
        <v>7</v>
      </c>
      <c r="BB800">
        <v>2008</v>
      </c>
      <c r="BC800" t="s">
        <v>63</v>
      </c>
      <c r="BD800" t="s">
        <v>64</v>
      </c>
      <c r="BE800">
        <v>178400</v>
      </c>
    </row>
    <row r="801" spans="1:57" x14ac:dyDescent="0.3">
      <c r="A801">
        <v>966</v>
      </c>
      <c r="B801">
        <v>60</v>
      </c>
      <c r="C801" t="s">
        <v>221</v>
      </c>
      <c r="D801">
        <v>65</v>
      </c>
      <c r="E801">
        <v>10237</v>
      </c>
      <c r="F801" t="s">
        <v>40</v>
      </c>
      <c r="G801" t="s">
        <v>42</v>
      </c>
      <c r="H801" t="s">
        <v>43</v>
      </c>
      <c r="I801" t="s">
        <v>44</v>
      </c>
      <c r="J801" t="s">
        <v>45</v>
      </c>
      <c r="K801" t="s">
        <v>132</v>
      </c>
      <c r="L801" t="str">
        <f>VLOOKUP($K801,[1]Zipcodes_neighbourhood!$A$2:$C$27,2,FALSE)</f>
        <v>Gilbert</v>
      </c>
      <c r="M801">
        <f>VLOOKUP($K801,[1]Zipcodes_neighbourhood!$A$2:$C$27,3,FALSE)</f>
        <v>50105</v>
      </c>
      <c r="N801" t="s">
        <v>140</v>
      </c>
      <c r="O801" t="s">
        <v>48</v>
      </c>
      <c r="P801" t="s">
        <v>49</v>
      </c>
      <c r="Q801">
        <v>6</v>
      </c>
      <c r="R801">
        <v>2005</v>
      </c>
      <c r="S801">
        <v>2007</v>
      </c>
      <c r="T801" t="s">
        <v>50</v>
      </c>
      <c r="U801" t="s">
        <v>51</v>
      </c>
      <c r="V801" t="s">
        <v>52</v>
      </c>
      <c r="W801" t="s">
        <v>54</v>
      </c>
      <c r="X801" t="s">
        <v>56</v>
      </c>
      <c r="Y801" t="s">
        <v>54</v>
      </c>
      <c r="Z801" t="s">
        <v>57</v>
      </c>
      <c r="AA801">
        <v>783</v>
      </c>
      <c r="AB801" t="str">
        <f t="shared" si="48"/>
        <v>0-1000</v>
      </c>
      <c r="AC801" t="s">
        <v>59</v>
      </c>
      <c r="AD801" t="s">
        <v>60</v>
      </c>
      <c r="AE801">
        <v>1484</v>
      </c>
      <c r="AF801">
        <f t="shared" si="49"/>
        <v>1</v>
      </c>
      <c r="AG801">
        <f t="shared" si="50"/>
        <v>1.3</v>
      </c>
      <c r="AH801">
        <v>3</v>
      </c>
      <c r="AI801">
        <v>1</v>
      </c>
      <c r="AJ801" t="s">
        <v>54</v>
      </c>
      <c r="AK801" t="str">
        <f t="shared" si="51"/>
        <v>1Gd</v>
      </c>
      <c r="AL801">
        <v>8</v>
      </c>
      <c r="AM801">
        <v>1</v>
      </c>
      <c r="AN801" t="s">
        <v>54</v>
      </c>
      <c r="AO801" t="s">
        <v>61</v>
      </c>
      <c r="AP801" t="s">
        <v>102</v>
      </c>
      <c r="AQ801">
        <v>2</v>
      </c>
      <c r="AR801">
        <v>393</v>
      </c>
      <c r="AS801" t="s">
        <v>55</v>
      </c>
      <c r="AT801" t="s">
        <v>60</v>
      </c>
      <c r="AU801">
        <v>0</v>
      </c>
      <c r="AV801">
        <v>72</v>
      </c>
      <c r="AW801">
        <v>0</v>
      </c>
      <c r="AX801">
        <v>0</v>
      </c>
      <c r="AY801">
        <v>0</v>
      </c>
      <c r="AZ801" t="s">
        <v>41</v>
      </c>
      <c r="BA801">
        <v>7</v>
      </c>
      <c r="BB801">
        <v>2007</v>
      </c>
      <c r="BC801" t="s">
        <v>103</v>
      </c>
      <c r="BD801" t="s">
        <v>104</v>
      </c>
      <c r="BE801">
        <v>178900</v>
      </c>
    </row>
    <row r="802" spans="1:57" x14ac:dyDescent="0.3">
      <c r="A802">
        <v>380</v>
      </c>
      <c r="B802">
        <v>60</v>
      </c>
      <c r="C802" t="s">
        <v>221</v>
      </c>
      <c r="D802">
        <v>60</v>
      </c>
      <c r="E802">
        <v>8123</v>
      </c>
      <c r="F802" t="s">
        <v>40</v>
      </c>
      <c r="G802" t="s">
        <v>71</v>
      </c>
      <c r="H802" t="s">
        <v>43</v>
      </c>
      <c r="I802" t="s">
        <v>44</v>
      </c>
      <c r="J802" t="s">
        <v>45</v>
      </c>
      <c r="K802" t="s">
        <v>132</v>
      </c>
      <c r="L802" t="str">
        <f>VLOOKUP($K802,[1]Zipcodes_neighbourhood!$A$2:$C$27,2,FALSE)</f>
        <v>Gilbert</v>
      </c>
      <c r="M802">
        <f>VLOOKUP($K802,[1]Zipcodes_neighbourhood!$A$2:$C$27,3,FALSE)</f>
        <v>50105</v>
      </c>
      <c r="N802" t="s">
        <v>140</v>
      </c>
      <c r="O802" t="s">
        <v>48</v>
      </c>
      <c r="P802" t="s">
        <v>49</v>
      </c>
      <c r="Q802">
        <v>6</v>
      </c>
      <c r="R802">
        <v>2000</v>
      </c>
      <c r="S802">
        <v>2000</v>
      </c>
      <c r="T802" t="s">
        <v>50</v>
      </c>
      <c r="U802" t="s">
        <v>51</v>
      </c>
      <c r="V802" t="s">
        <v>52</v>
      </c>
      <c r="W802" t="s">
        <v>55</v>
      </c>
      <c r="X802" t="s">
        <v>56</v>
      </c>
      <c r="Y802" t="s">
        <v>54</v>
      </c>
      <c r="Z802" t="s">
        <v>57</v>
      </c>
      <c r="AA802">
        <v>982</v>
      </c>
      <c r="AB802" t="str">
        <f t="shared" si="48"/>
        <v>0-1000</v>
      </c>
      <c r="AC802" t="s">
        <v>59</v>
      </c>
      <c r="AD802" t="s">
        <v>60</v>
      </c>
      <c r="AE802">
        <v>1800</v>
      </c>
      <c r="AF802">
        <f t="shared" si="49"/>
        <v>1</v>
      </c>
      <c r="AG802">
        <f t="shared" si="50"/>
        <v>2.2999999999999998</v>
      </c>
      <c r="AH802">
        <v>3</v>
      </c>
      <c r="AI802">
        <v>1</v>
      </c>
      <c r="AJ802" t="s">
        <v>55</v>
      </c>
      <c r="AK802" t="str">
        <f t="shared" si="51"/>
        <v>1TA</v>
      </c>
      <c r="AL802">
        <v>7</v>
      </c>
      <c r="AM802">
        <v>1</v>
      </c>
      <c r="AN802" t="s">
        <v>55</v>
      </c>
      <c r="AO802" t="s">
        <v>61</v>
      </c>
      <c r="AP802" t="s">
        <v>102</v>
      </c>
      <c r="AQ802">
        <v>2</v>
      </c>
      <c r="AR802">
        <v>463</v>
      </c>
      <c r="AS802" t="s">
        <v>55</v>
      </c>
      <c r="AT802" t="s">
        <v>60</v>
      </c>
      <c r="AU802">
        <v>100</v>
      </c>
      <c r="AV802">
        <v>63</v>
      </c>
      <c r="AW802">
        <v>0</v>
      </c>
      <c r="AX802">
        <v>0</v>
      </c>
      <c r="AY802">
        <v>0</v>
      </c>
      <c r="AZ802" t="s">
        <v>41</v>
      </c>
      <c r="BA802">
        <v>6</v>
      </c>
      <c r="BB802">
        <v>2009</v>
      </c>
      <c r="BC802" t="s">
        <v>63</v>
      </c>
      <c r="BD802" t="s">
        <v>64</v>
      </c>
      <c r="BE802">
        <v>179000</v>
      </c>
    </row>
    <row r="803" spans="1:57" x14ac:dyDescent="0.3">
      <c r="A803">
        <v>802</v>
      </c>
      <c r="B803">
        <v>30</v>
      </c>
      <c r="C803" t="s">
        <v>222</v>
      </c>
      <c r="D803">
        <v>40</v>
      </c>
      <c r="E803">
        <v>4800</v>
      </c>
      <c r="F803" t="s">
        <v>40</v>
      </c>
      <c r="G803" t="s">
        <v>42</v>
      </c>
      <c r="H803" t="s">
        <v>43</v>
      </c>
      <c r="I803" t="s">
        <v>44</v>
      </c>
      <c r="J803" t="s">
        <v>45</v>
      </c>
      <c r="K803" t="s">
        <v>119</v>
      </c>
      <c r="L803" t="str">
        <f>VLOOKUP($K803,[1]Zipcodes_neighbourhood!$A$2:$C$27,2,FALSE)</f>
        <v>Iowa DOT and rail road</v>
      </c>
      <c r="M803">
        <f>VLOOKUP($K803,[1]Zipcodes_neighbourhood!$A$2:$C$27,3,FALSE)</f>
        <v>50313</v>
      </c>
      <c r="N803" t="s">
        <v>47</v>
      </c>
      <c r="O803" t="s">
        <v>48</v>
      </c>
      <c r="P803" t="s">
        <v>68</v>
      </c>
      <c r="Q803">
        <v>4</v>
      </c>
      <c r="R803">
        <v>1916</v>
      </c>
      <c r="S803">
        <v>1990</v>
      </c>
      <c r="T803" t="s">
        <v>50</v>
      </c>
      <c r="U803" t="s">
        <v>51</v>
      </c>
      <c r="V803" t="s">
        <v>69</v>
      </c>
      <c r="W803" t="s">
        <v>55</v>
      </c>
      <c r="X803" t="s">
        <v>70</v>
      </c>
      <c r="Y803" t="s">
        <v>55</v>
      </c>
      <c r="Z803" t="s">
        <v>57</v>
      </c>
      <c r="AA803">
        <v>1196</v>
      </c>
      <c r="AB803" t="str">
        <f t="shared" si="48"/>
        <v>1001-2000</v>
      </c>
      <c r="AC803" t="s">
        <v>59</v>
      </c>
      <c r="AD803" t="s">
        <v>60</v>
      </c>
      <c r="AE803">
        <v>1196</v>
      </c>
      <c r="AF803">
        <f t="shared" si="49"/>
        <v>1</v>
      </c>
      <c r="AG803">
        <f t="shared" si="50"/>
        <v>1</v>
      </c>
      <c r="AH803">
        <v>2</v>
      </c>
      <c r="AI803">
        <v>1</v>
      </c>
      <c r="AJ803" t="s">
        <v>55</v>
      </c>
      <c r="AK803" t="str">
        <f t="shared" si="51"/>
        <v>1TA</v>
      </c>
      <c r="AL803">
        <v>5</v>
      </c>
      <c r="AM803">
        <v>0</v>
      </c>
      <c r="AN803" t="s">
        <v>41</v>
      </c>
      <c r="AO803" t="s">
        <v>78</v>
      </c>
      <c r="AP803" t="s">
        <v>58</v>
      </c>
      <c r="AQ803">
        <v>2</v>
      </c>
      <c r="AR803">
        <v>440</v>
      </c>
      <c r="AS803" t="s">
        <v>55</v>
      </c>
      <c r="AT803" t="s">
        <v>60</v>
      </c>
      <c r="AU803">
        <v>0</v>
      </c>
      <c r="AV803">
        <v>0</v>
      </c>
      <c r="AW803">
        <v>0</v>
      </c>
      <c r="AX803">
        <v>0</v>
      </c>
      <c r="AY803">
        <v>0</v>
      </c>
      <c r="AZ803" t="s">
        <v>41</v>
      </c>
      <c r="BA803">
        <v>7</v>
      </c>
      <c r="BB803">
        <v>2007</v>
      </c>
      <c r="BC803" t="s">
        <v>63</v>
      </c>
      <c r="BD803" t="s">
        <v>64</v>
      </c>
      <c r="BE803">
        <v>109900</v>
      </c>
    </row>
    <row r="804" spans="1:57" x14ac:dyDescent="0.3">
      <c r="A804">
        <v>739</v>
      </c>
      <c r="B804">
        <v>90</v>
      </c>
      <c r="C804" t="s">
        <v>221</v>
      </c>
      <c r="D804">
        <v>60</v>
      </c>
      <c r="E804">
        <v>10800</v>
      </c>
      <c r="F804" t="s">
        <v>40</v>
      </c>
      <c r="G804" t="s">
        <v>42</v>
      </c>
      <c r="H804" t="s">
        <v>43</v>
      </c>
      <c r="I804" t="s">
        <v>44</v>
      </c>
      <c r="J804" t="s">
        <v>45</v>
      </c>
      <c r="K804" t="s">
        <v>126</v>
      </c>
      <c r="L804" t="str">
        <f>VLOOKUP($K804,[1]Zipcodes_neighbourhood!$A$2:$C$27,2,FALSE)</f>
        <v>Edwards</v>
      </c>
      <c r="M804">
        <f>VLOOKUP($K804,[1]Zipcodes_neighbourhood!$A$2:$C$27,3,FALSE)</f>
        <v>50014</v>
      </c>
      <c r="N804" t="s">
        <v>47</v>
      </c>
      <c r="O804" t="s">
        <v>111</v>
      </c>
      <c r="P804" t="s">
        <v>68</v>
      </c>
      <c r="Q804">
        <v>5</v>
      </c>
      <c r="R804">
        <v>1987</v>
      </c>
      <c r="S804">
        <v>1988</v>
      </c>
      <c r="T804" t="s">
        <v>50</v>
      </c>
      <c r="U804" t="s">
        <v>51</v>
      </c>
      <c r="V804" t="s">
        <v>106</v>
      </c>
      <c r="W804" t="s">
        <v>55</v>
      </c>
      <c r="X804" t="s">
        <v>70</v>
      </c>
      <c r="Y804" t="s">
        <v>54</v>
      </c>
      <c r="Z804" t="s">
        <v>54</v>
      </c>
      <c r="AA804">
        <v>1200</v>
      </c>
      <c r="AB804" t="str">
        <f t="shared" si="48"/>
        <v>1001-2000</v>
      </c>
      <c r="AC804" t="s">
        <v>55</v>
      </c>
      <c r="AD804" t="s">
        <v>60</v>
      </c>
      <c r="AE804">
        <v>1200</v>
      </c>
      <c r="AF804">
        <f t="shared" si="49"/>
        <v>1</v>
      </c>
      <c r="AG804">
        <f t="shared" si="50"/>
        <v>2.2999999999999998</v>
      </c>
      <c r="AH804">
        <v>3</v>
      </c>
      <c r="AI804">
        <v>1</v>
      </c>
      <c r="AJ804" t="s">
        <v>55</v>
      </c>
      <c r="AK804" t="str">
        <f t="shared" si="51"/>
        <v>1TA</v>
      </c>
      <c r="AL804">
        <v>5</v>
      </c>
      <c r="AM804">
        <v>0</v>
      </c>
      <c r="AN804" t="s">
        <v>41</v>
      </c>
      <c r="AO804" t="s">
        <v>41</v>
      </c>
      <c r="AP804" t="s">
        <v>41</v>
      </c>
      <c r="AQ804">
        <v>0</v>
      </c>
      <c r="AR804">
        <v>0</v>
      </c>
      <c r="AS804" t="s">
        <v>41</v>
      </c>
      <c r="AT804" t="s">
        <v>60</v>
      </c>
      <c r="AU804">
        <v>120</v>
      </c>
      <c r="AV804">
        <v>0</v>
      </c>
      <c r="AW804">
        <v>0</v>
      </c>
      <c r="AX804">
        <v>0</v>
      </c>
      <c r="AY804">
        <v>0</v>
      </c>
      <c r="AZ804" t="s">
        <v>41</v>
      </c>
      <c r="BA804">
        <v>3</v>
      </c>
      <c r="BB804">
        <v>2009</v>
      </c>
      <c r="BC804" t="s">
        <v>63</v>
      </c>
      <c r="BD804" t="s">
        <v>146</v>
      </c>
      <c r="BE804">
        <v>179000</v>
      </c>
    </row>
    <row r="805" spans="1:57" x14ac:dyDescent="0.3">
      <c r="A805">
        <v>743</v>
      </c>
      <c r="B805">
        <v>20</v>
      </c>
      <c r="C805" t="s">
        <v>221</v>
      </c>
      <c r="D805">
        <v>65</v>
      </c>
      <c r="E805">
        <v>8450</v>
      </c>
      <c r="F805" t="s">
        <v>40</v>
      </c>
      <c r="G805" t="s">
        <v>42</v>
      </c>
      <c r="H805" t="s">
        <v>43</v>
      </c>
      <c r="I805" t="s">
        <v>44</v>
      </c>
      <c r="J805" t="s">
        <v>45</v>
      </c>
      <c r="K805" t="s">
        <v>114</v>
      </c>
      <c r="L805" t="str">
        <f>VLOOKUP($K805,[1]Zipcodes_neighbourhood!$A$2:$C$27,2,FALSE)</f>
        <v>Sawyer West</v>
      </c>
      <c r="M805">
        <f>VLOOKUP($K805,[1]Zipcodes_neighbourhood!$A$2:$C$27,3,FALSE)</f>
        <v>50014</v>
      </c>
      <c r="N805" t="s">
        <v>47</v>
      </c>
      <c r="O805" t="s">
        <v>48</v>
      </c>
      <c r="P805" t="s">
        <v>68</v>
      </c>
      <c r="Q805">
        <v>7</v>
      </c>
      <c r="R805">
        <v>2000</v>
      </c>
      <c r="S805">
        <v>2001</v>
      </c>
      <c r="T805" t="s">
        <v>50</v>
      </c>
      <c r="U805" t="s">
        <v>51</v>
      </c>
      <c r="V805" t="s">
        <v>52</v>
      </c>
      <c r="W805" t="s">
        <v>55</v>
      </c>
      <c r="X805" t="s">
        <v>56</v>
      </c>
      <c r="Y805" t="s">
        <v>54</v>
      </c>
      <c r="Z805" t="s">
        <v>57</v>
      </c>
      <c r="AA805">
        <v>1349</v>
      </c>
      <c r="AB805" t="str">
        <f t="shared" si="48"/>
        <v>1001-2000</v>
      </c>
      <c r="AC805" t="s">
        <v>59</v>
      </c>
      <c r="AD805" t="s">
        <v>60</v>
      </c>
      <c r="AE805">
        <v>1349</v>
      </c>
      <c r="AF805">
        <f t="shared" si="49"/>
        <v>0</v>
      </c>
      <c r="AG805">
        <f t="shared" si="50"/>
        <v>3.3</v>
      </c>
      <c r="AH805">
        <v>3</v>
      </c>
      <c r="AI805">
        <v>1</v>
      </c>
      <c r="AJ805" t="s">
        <v>55</v>
      </c>
      <c r="AK805" t="str">
        <f t="shared" si="51"/>
        <v>1TA</v>
      </c>
      <c r="AL805">
        <v>6</v>
      </c>
      <c r="AM805">
        <v>0</v>
      </c>
      <c r="AN805" t="s">
        <v>41</v>
      </c>
      <c r="AO805" t="s">
        <v>61</v>
      </c>
      <c r="AP805" t="s">
        <v>58</v>
      </c>
      <c r="AQ805">
        <v>2</v>
      </c>
      <c r="AR805">
        <v>539</v>
      </c>
      <c r="AS805" t="s">
        <v>55</v>
      </c>
      <c r="AT805" t="s">
        <v>60</v>
      </c>
      <c r="AU805">
        <v>120</v>
      </c>
      <c r="AV805">
        <v>55</v>
      </c>
      <c r="AW805">
        <v>0</v>
      </c>
      <c r="AX805">
        <v>0</v>
      </c>
      <c r="AY805">
        <v>0</v>
      </c>
      <c r="AZ805" t="s">
        <v>109</v>
      </c>
      <c r="BA805">
        <v>12</v>
      </c>
      <c r="BB805">
        <v>2007</v>
      </c>
      <c r="BC805" t="s">
        <v>63</v>
      </c>
      <c r="BD805" t="s">
        <v>64</v>
      </c>
      <c r="BE805">
        <v>179000</v>
      </c>
    </row>
    <row r="806" spans="1:57" x14ac:dyDescent="0.3">
      <c r="A806">
        <v>285</v>
      </c>
      <c r="B806">
        <v>120</v>
      </c>
      <c r="C806" t="s">
        <v>221</v>
      </c>
      <c r="D806">
        <v>50</v>
      </c>
      <c r="E806">
        <v>8012</v>
      </c>
      <c r="F806" t="s">
        <v>40</v>
      </c>
      <c r="G806" t="s">
        <v>42</v>
      </c>
      <c r="H806" t="s">
        <v>43</v>
      </c>
      <c r="I806" t="s">
        <v>44</v>
      </c>
      <c r="J806" t="s">
        <v>45</v>
      </c>
      <c r="K806" t="s">
        <v>114</v>
      </c>
      <c r="L806" t="str">
        <f>VLOOKUP($K806,[1]Zipcodes_neighbourhood!$A$2:$C$27,2,FALSE)</f>
        <v>Sawyer West</v>
      </c>
      <c r="M806">
        <f>VLOOKUP($K806,[1]Zipcodes_neighbourhood!$A$2:$C$27,3,FALSE)</f>
        <v>50014</v>
      </c>
      <c r="N806" t="s">
        <v>47</v>
      </c>
      <c r="O806" t="s">
        <v>122</v>
      </c>
      <c r="P806" t="s">
        <v>68</v>
      </c>
      <c r="Q806">
        <v>6</v>
      </c>
      <c r="R806">
        <v>1992</v>
      </c>
      <c r="S806">
        <v>1992</v>
      </c>
      <c r="T806" t="s">
        <v>50</v>
      </c>
      <c r="U806" t="s">
        <v>51</v>
      </c>
      <c r="V806" t="s">
        <v>166</v>
      </c>
      <c r="W806" t="s">
        <v>54</v>
      </c>
      <c r="X806" t="s">
        <v>56</v>
      </c>
      <c r="Y806" t="s">
        <v>54</v>
      </c>
      <c r="Z806" t="s">
        <v>57</v>
      </c>
      <c r="AA806">
        <v>1575</v>
      </c>
      <c r="AB806" t="str">
        <f t="shared" si="48"/>
        <v>1001-2000</v>
      </c>
      <c r="AC806" t="s">
        <v>54</v>
      </c>
      <c r="AD806" t="s">
        <v>60</v>
      </c>
      <c r="AE806">
        <v>1575</v>
      </c>
      <c r="AF806">
        <f t="shared" si="49"/>
        <v>0</v>
      </c>
      <c r="AG806">
        <f t="shared" si="50"/>
        <v>1</v>
      </c>
      <c r="AH806">
        <v>2</v>
      </c>
      <c r="AI806">
        <v>1</v>
      </c>
      <c r="AJ806" t="s">
        <v>54</v>
      </c>
      <c r="AK806" t="str">
        <f t="shared" si="51"/>
        <v>1Gd</v>
      </c>
      <c r="AL806">
        <v>5</v>
      </c>
      <c r="AM806">
        <v>0</v>
      </c>
      <c r="AN806" t="s">
        <v>41</v>
      </c>
      <c r="AO806" t="s">
        <v>61</v>
      </c>
      <c r="AP806" t="s">
        <v>62</v>
      </c>
      <c r="AQ806">
        <v>2</v>
      </c>
      <c r="AR806">
        <v>529</v>
      </c>
      <c r="AS806" t="s">
        <v>55</v>
      </c>
      <c r="AT806" t="s">
        <v>60</v>
      </c>
      <c r="AU806">
        <v>0</v>
      </c>
      <c r="AV806">
        <v>0</v>
      </c>
      <c r="AW806">
        <v>52</v>
      </c>
      <c r="AX806">
        <v>0</v>
      </c>
      <c r="AY806">
        <v>0</v>
      </c>
      <c r="AZ806" t="s">
        <v>41</v>
      </c>
      <c r="BA806">
        <v>7</v>
      </c>
      <c r="BB806">
        <v>2007</v>
      </c>
      <c r="BC806" t="s">
        <v>63</v>
      </c>
      <c r="BD806" t="s">
        <v>64</v>
      </c>
      <c r="BE806">
        <v>179200</v>
      </c>
    </row>
    <row r="807" spans="1:57" x14ac:dyDescent="0.3">
      <c r="A807">
        <v>1310</v>
      </c>
      <c r="B807">
        <v>20</v>
      </c>
      <c r="C807" t="s">
        <v>221</v>
      </c>
      <c r="D807" t="s">
        <v>41</v>
      </c>
      <c r="E807">
        <v>7153</v>
      </c>
      <c r="F807" t="s">
        <v>40</v>
      </c>
      <c r="G807" t="s">
        <v>42</v>
      </c>
      <c r="H807" t="s">
        <v>43</v>
      </c>
      <c r="I807" t="s">
        <v>44</v>
      </c>
      <c r="J807" t="s">
        <v>45</v>
      </c>
      <c r="K807" t="s">
        <v>114</v>
      </c>
      <c r="L807" t="str">
        <f>VLOOKUP($K807,[1]Zipcodes_neighbourhood!$A$2:$C$27,2,FALSE)</f>
        <v>Sawyer West</v>
      </c>
      <c r="M807">
        <f>VLOOKUP($K807,[1]Zipcodes_neighbourhood!$A$2:$C$27,3,FALSE)</f>
        <v>50014</v>
      </c>
      <c r="N807" t="s">
        <v>47</v>
      </c>
      <c r="O807" t="s">
        <v>48</v>
      </c>
      <c r="P807" t="s">
        <v>68</v>
      </c>
      <c r="Q807">
        <v>6</v>
      </c>
      <c r="R807">
        <v>1991</v>
      </c>
      <c r="S807">
        <v>1991</v>
      </c>
      <c r="T807" t="s">
        <v>50</v>
      </c>
      <c r="U807" t="s">
        <v>51</v>
      </c>
      <c r="V807" t="s">
        <v>91</v>
      </c>
      <c r="W807" t="s">
        <v>55</v>
      </c>
      <c r="X807" t="s">
        <v>70</v>
      </c>
      <c r="Y807" t="s">
        <v>54</v>
      </c>
      <c r="Z807" t="s">
        <v>57</v>
      </c>
      <c r="AA807">
        <v>1278</v>
      </c>
      <c r="AB807" t="str">
        <f t="shared" si="48"/>
        <v>1001-2000</v>
      </c>
      <c r="AC807" t="s">
        <v>54</v>
      </c>
      <c r="AD807" t="s">
        <v>60</v>
      </c>
      <c r="AE807">
        <v>1294</v>
      </c>
      <c r="AF807">
        <f t="shared" si="49"/>
        <v>0</v>
      </c>
      <c r="AG807">
        <f t="shared" si="50"/>
        <v>2</v>
      </c>
      <c r="AH807">
        <v>3</v>
      </c>
      <c r="AI807">
        <v>1</v>
      </c>
      <c r="AJ807" t="s">
        <v>54</v>
      </c>
      <c r="AK807" t="str">
        <f t="shared" si="51"/>
        <v>1Gd</v>
      </c>
      <c r="AL807">
        <v>6</v>
      </c>
      <c r="AM807">
        <v>0</v>
      </c>
      <c r="AN807" t="s">
        <v>41</v>
      </c>
      <c r="AO807" t="s">
        <v>61</v>
      </c>
      <c r="AP807" t="s">
        <v>62</v>
      </c>
      <c r="AQ807">
        <v>2</v>
      </c>
      <c r="AR807">
        <v>496</v>
      </c>
      <c r="AS807" t="s">
        <v>55</v>
      </c>
      <c r="AT807" t="s">
        <v>60</v>
      </c>
      <c r="AU807">
        <v>112</v>
      </c>
      <c r="AV807">
        <v>51</v>
      </c>
      <c r="AW807">
        <v>0</v>
      </c>
      <c r="AX807">
        <v>0</v>
      </c>
      <c r="AY807">
        <v>0</v>
      </c>
      <c r="AZ807" t="s">
        <v>108</v>
      </c>
      <c r="BA807">
        <v>6</v>
      </c>
      <c r="BB807">
        <v>2008</v>
      </c>
      <c r="BC807" t="s">
        <v>63</v>
      </c>
      <c r="BD807" t="s">
        <v>64</v>
      </c>
      <c r="BE807">
        <v>179200</v>
      </c>
    </row>
    <row r="808" spans="1:57" x14ac:dyDescent="0.3">
      <c r="A808">
        <v>268</v>
      </c>
      <c r="B808">
        <v>75</v>
      </c>
      <c r="C808" t="s">
        <v>221</v>
      </c>
      <c r="D808">
        <v>60</v>
      </c>
      <c r="E808">
        <v>8400</v>
      </c>
      <c r="F808" t="s">
        <v>40</v>
      </c>
      <c r="G808" t="s">
        <v>42</v>
      </c>
      <c r="H808" t="s">
        <v>118</v>
      </c>
      <c r="I808" t="s">
        <v>44</v>
      </c>
      <c r="J808" t="s">
        <v>45</v>
      </c>
      <c r="K808" t="s">
        <v>164</v>
      </c>
      <c r="L808" t="str">
        <f>VLOOKUP($K808,[1]Zipcodes_neighbourhood!$A$2:$C$27,2,FALSE)</f>
        <v>South&amp;West of Iowa State University</v>
      </c>
      <c r="M808">
        <f>VLOOKUP($K808,[1]Zipcodes_neighbourhood!$A$2:$C$27,3,FALSE)</f>
        <v>50011</v>
      </c>
      <c r="N808" t="s">
        <v>47</v>
      </c>
      <c r="O808" t="s">
        <v>48</v>
      </c>
      <c r="P808" t="s">
        <v>157</v>
      </c>
      <c r="Q808">
        <v>5</v>
      </c>
      <c r="R808">
        <v>1939</v>
      </c>
      <c r="S808">
        <v>1997</v>
      </c>
      <c r="T808" t="s">
        <v>50</v>
      </c>
      <c r="U808" t="s">
        <v>51</v>
      </c>
      <c r="V808" t="s">
        <v>75</v>
      </c>
      <c r="W808" t="s">
        <v>55</v>
      </c>
      <c r="X808" t="s">
        <v>56</v>
      </c>
      <c r="Y808" t="s">
        <v>55</v>
      </c>
      <c r="Z808" t="s">
        <v>57</v>
      </c>
      <c r="AA808">
        <v>720</v>
      </c>
      <c r="AB808" t="str">
        <f t="shared" si="48"/>
        <v>0-1000</v>
      </c>
      <c r="AC808" t="s">
        <v>59</v>
      </c>
      <c r="AD808" t="s">
        <v>60</v>
      </c>
      <c r="AE808">
        <v>2192</v>
      </c>
      <c r="AF808">
        <f t="shared" si="49"/>
        <v>0</v>
      </c>
      <c r="AG808">
        <f t="shared" si="50"/>
        <v>2</v>
      </c>
      <c r="AH808">
        <v>4</v>
      </c>
      <c r="AI808">
        <v>1</v>
      </c>
      <c r="AJ808" t="s">
        <v>54</v>
      </c>
      <c r="AK808" t="str">
        <f t="shared" si="51"/>
        <v>1Gd</v>
      </c>
      <c r="AL808">
        <v>8</v>
      </c>
      <c r="AM808">
        <v>1</v>
      </c>
      <c r="AN808" t="s">
        <v>54</v>
      </c>
      <c r="AO808" t="s">
        <v>78</v>
      </c>
      <c r="AP808" t="s">
        <v>58</v>
      </c>
      <c r="AQ808">
        <v>1</v>
      </c>
      <c r="AR808">
        <v>240</v>
      </c>
      <c r="AS808" t="s">
        <v>55</v>
      </c>
      <c r="AT808" t="s">
        <v>60</v>
      </c>
      <c r="AU808">
        <v>262</v>
      </c>
      <c r="AV808">
        <v>24</v>
      </c>
      <c r="AW808">
        <v>0</v>
      </c>
      <c r="AX808">
        <v>0</v>
      </c>
      <c r="AY808">
        <v>0</v>
      </c>
      <c r="AZ808" t="s">
        <v>41</v>
      </c>
      <c r="BA808">
        <v>7</v>
      </c>
      <c r="BB808">
        <v>2008</v>
      </c>
      <c r="BC808" t="s">
        <v>63</v>
      </c>
      <c r="BD808" t="s">
        <v>64</v>
      </c>
      <c r="BE808">
        <v>179500</v>
      </c>
    </row>
    <row r="809" spans="1:57" x14ac:dyDescent="0.3">
      <c r="A809">
        <v>709</v>
      </c>
      <c r="B809">
        <v>60</v>
      </c>
      <c r="C809" t="s">
        <v>221</v>
      </c>
      <c r="D809">
        <v>65</v>
      </c>
      <c r="E809">
        <v>9018</v>
      </c>
      <c r="F809" t="s">
        <v>40</v>
      </c>
      <c r="G809" t="s">
        <v>71</v>
      </c>
      <c r="H809" t="s">
        <v>43</v>
      </c>
      <c r="I809" t="s">
        <v>44</v>
      </c>
      <c r="J809" t="s">
        <v>45</v>
      </c>
      <c r="K809" t="s">
        <v>132</v>
      </c>
      <c r="L809" t="str">
        <f>VLOOKUP($K809,[1]Zipcodes_neighbourhood!$A$2:$C$27,2,FALSE)</f>
        <v>Gilbert</v>
      </c>
      <c r="M809">
        <f>VLOOKUP($K809,[1]Zipcodes_neighbourhood!$A$2:$C$27,3,FALSE)</f>
        <v>50105</v>
      </c>
      <c r="N809" t="s">
        <v>47</v>
      </c>
      <c r="O809" t="s">
        <v>48</v>
      </c>
      <c r="P809" t="s">
        <v>49</v>
      </c>
      <c r="Q809">
        <v>7</v>
      </c>
      <c r="R809">
        <v>2007</v>
      </c>
      <c r="S809">
        <v>2007</v>
      </c>
      <c r="T809" t="s">
        <v>99</v>
      </c>
      <c r="U809" t="s">
        <v>51</v>
      </c>
      <c r="V809" t="s">
        <v>52</v>
      </c>
      <c r="W809" t="s">
        <v>54</v>
      </c>
      <c r="X809" t="s">
        <v>56</v>
      </c>
      <c r="Y809" t="s">
        <v>54</v>
      </c>
      <c r="Z809" t="s">
        <v>81</v>
      </c>
      <c r="AA809">
        <v>728</v>
      </c>
      <c r="AB809" t="str">
        <f t="shared" si="48"/>
        <v>0-1000</v>
      </c>
      <c r="AC809" t="s">
        <v>59</v>
      </c>
      <c r="AD809" t="s">
        <v>60</v>
      </c>
      <c r="AE809">
        <v>1456</v>
      </c>
      <c r="AF809">
        <f t="shared" si="49"/>
        <v>2</v>
      </c>
      <c r="AG809">
        <f t="shared" si="50"/>
        <v>1.3</v>
      </c>
      <c r="AH809">
        <v>3</v>
      </c>
      <c r="AI809">
        <v>1</v>
      </c>
      <c r="AJ809" t="s">
        <v>54</v>
      </c>
      <c r="AK809" t="str">
        <f t="shared" si="51"/>
        <v>1Gd</v>
      </c>
      <c r="AL809">
        <v>8</v>
      </c>
      <c r="AM809">
        <v>1</v>
      </c>
      <c r="AN809" t="s">
        <v>54</v>
      </c>
      <c r="AO809" t="s">
        <v>61</v>
      </c>
      <c r="AP809" t="s">
        <v>102</v>
      </c>
      <c r="AQ809">
        <v>2</v>
      </c>
      <c r="AR809">
        <v>400</v>
      </c>
      <c r="AS809" t="s">
        <v>55</v>
      </c>
      <c r="AT809" t="s">
        <v>60</v>
      </c>
      <c r="AU809">
        <v>100</v>
      </c>
      <c r="AV809">
        <v>24</v>
      </c>
      <c r="AW809">
        <v>0</v>
      </c>
      <c r="AX809">
        <v>0</v>
      </c>
      <c r="AY809">
        <v>0</v>
      </c>
      <c r="AZ809" t="s">
        <v>41</v>
      </c>
      <c r="BA809">
        <v>7</v>
      </c>
      <c r="BB809">
        <v>2007</v>
      </c>
      <c r="BC809" t="s">
        <v>103</v>
      </c>
      <c r="BD809" t="s">
        <v>104</v>
      </c>
      <c r="BE809">
        <v>179540</v>
      </c>
    </row>
    <row r="810" spans="1:57" x14ac:dyDescent="0.3">
      <c r="A810">
        <v>1445</v>
      </c>
      <c r="B810">
        <v>20</v>
      </c>
      <c r="C810" t="s">
        <v>221</v>
      </c>
      <c r="D810">
        <v>63</v>
      </c>
      <c r="E810">
        <v>8500</v>
      </c>
      <c r="F810" t="s">
        <v>40</v>
      </c>
      <c r="G810" t="s">
        <v>42</v>
      </c>
      <c r="H810" t="s">
        <v>43</v>
      </c>
      <c r="I810" t="s">
        <v>44</v>
      </c>
      <c r="J810" t="s">
        <v>65</v>
      </c>
      <c r="K810" t="s">
        <v>46</v>
      </c>
      <c r="L810" t="str">
        <f>VLOOKUP($K810,[1]Zipcodes_neighbourhood!$A$2:$C$27,2,FALSE)</f>
        <v>College creek</v>
      </c>
      <c r="M810">
        <f>VLOOKUP($K810,[1]Zipcodes_neighbourhood!$A$2:$C$27,3,FALSE)</f>
        <v>50014</v>
      </c>
      <c r="N810" t="s">
        <v>47</v>
      </c>
      <c r="O810" t="s">
        <v>48</v>
      </c>
      <c r="P810" t="s">
        <v>68</v>
      </c>
      <c r="Q810">
        <v>7</v>
      </c>
      <c r="R810">
        <v>2004</v>
      </c>
      <c r="S810">
        <v>2004</v>
      </c>
      <c r="T810" t="s">
        <v>50</v>
      </c>
      <c r="U810" t="s">
        <v>51</v>
      </c>
      <c r="V810" t="s">
        <v>52</v>
      </c>
      <c r="W810" t="s">
        <v>54</v>
      </c>
      <c r="X810" t="s">
        <v>56</v>
      </c>
      <c r="Y810" t="s">
        <v>54</v>
      </c>
      <c r="Z810" t="s">
        <v>81</v>
      </c>
      <c r="AA810">
        <v>1422</v>
      </c>
      <c r="AB810" t="str">
        <f t="shared" si="48"/>
        <v>1001-2000</v>
      </c>
      <c r="AC810" t="s">
        <v>59</v>
      </c>
      <c r="AD810" t="s">
        <v>60</v>
      </c>
      <c r="AE810">
        <v>1422</v>
      </c>
      <c r="AF810">
        <f t="shared" si="49"/>
        <v>1</v>
      </c>
      <c r="AG810">
        <f t="shared" si="50"/>
        <v>1</v>
      </c>
      <c r="AH810">
        <v>3</v>
      </c>
      <c r="AI810">
        <v>1</v>
      </c>
      <c r="AJ810" t="s">
        <v>54</v>
      </c>
      <c r="AK810" t="str">
        <f t="shared" si="51"/>
        <v>1Gd</v>
      </c>
      <c r="AL810">
        <v>7</v>
      </c>
      <c r="AM810">
        <v>0</v>
      </c>
      <c r="AN810" t="s">
        <v>41</v>
      </c>
      <c r="AO810" t="s">
        <v>61</v>
      </c>
      <c r="AP810" t="s">
        <v>62</v>
      </c>
      <c r="AQ810">
        <v>2</v>
      </c>
      <c r="AR810">
        <v>626</v>
      </c>
      <c r="AS810" t="s">
        <v>55</v>
      </c>
      <c r="AT810" t="s">
        <v>60</v>
      </c>
      <c r="AU810">
        <v>192</v>
      </c>
      <c r="AV810">
        <v>60</v>
      </c>
      <c r="AW810">
        <v>0</v>
      </c>
      <c r="AX810">
        <v>0</v>
      </c>
      <c r="AY810">
        <v>0</v>
      </c>
      <c r="AZ810" t="s">
        <v>41</v>
      </c>
      <c r="BA810">
        <v>11</v>
      </c>
      <c r="BB810">
        <v>2007</v>
      </c>
      <c r="BC810" t="s">
        <v>63</v>
      </c>
      <c r="BD810" t="s">
        <v>64</v>
      </c>
      <c r="BE810">
        <v>179600</v>
      </c>
    </row>
    <row r="811" spans="1:57" x14ac:dyDescent="0.3">
      <c r="A811">
        <v>810</v>
      </c>
      <c r="B811">
        <v>75</v>
      </c>
      <c r="C811" t="s">
        <v>222</v>
      </c>
      <c r="D811">
        <v>90</v>
      </c>
      <c r="E811">
        <v>8100</v>
      </c>
      <c r="F811" t="s">
        <v>40</v>
      </c>
      <c r="G811" t="s">
        <v>42</v>
      </c>
      <c r="H811" t="s">
        <v>43</v>
      </c>
      <c r="I811" t="s">
        <v>44</v>
      </c>
      <c r="J811" t="s">
        <v>73</v>
      </c>
      <c r="K811" t="s">
        <v>92</v>
      </c>
      <c r="L811" t="str">
        <f>VLOOKUP($K811,[1]Zipcodes_neighbourhood!$A$2:$C$27,2,FALSE)</f>
        <v>Old Town</v>
      </c>
      <c r="M811">
        <f>VLOOKUP($K811,[1]Zipcodes_neighbourhood!$A$2:$C$27,3,FALSE)</f>
        <v>51351</v>
      </c>
      <c r="N811" t="s">
        <v>47</v>
      </c>
      <c r="O811" t="s">
        <v>48</v>
      </c>
      <c r="P811" t="s">
        <v>139</v>
      </c>
      <c r="Q811">
        <v>5</v>
      </c>
      <c r="R811">
        <v>1898</v>
      </c>
      <c r="S811">
        <v>1965</v>
      </c>
      <c r="T811" t="s">
        <v>99</v>
      </c>
      <c r="U811" t="s">
        <v>51</v>
      </c>
      <c r="V811" t="s">
        <v>127</v>
      </c>
      <c r="W811" t="s">
        <v>55</v>
      </c>
      <c r="X811" t="s">
        <v>56</v>
      </c>
      <c r="Y811" t="s">
        <v>55</v>
      </c>
      <c r="Z811" t="s">
        <v>57</v>
      </c>
      <c r="AA811">
        <v>849</v>
      </c>
      <c r="AB811" t="str">
        <f t="shared" si="48"/>
        <v>0-1000</v>
      </c>
      <c r="AC811" t="s">
        <v>55</v>
      </c>
      <c r="AD811" t="s">
        <v>120</v>
      </c>
      <c r="AE811">
        <v>2138</v>
      </c>
      <c r="AF811">
        <f t="shared" si="49"/>
        <v>0</v>
      </c>
      <c r="AG811">
        <f t="shared" si="50"/>
        <v>2</v>
      </c>
      <c r="AH811">
        <v>2</v>
      </c>
      <c r="AI811">
        <v>3</v>
      </c>
      <c r="AJ811" t="s">
        <v>55</v>
      </c>
      <c r="AK811" t="str">
        <f t="shared" si="51"/>
        <v>3TA</v>
      </c>
      <c r="AL811">
        <v>11</v>
      </c>
      <c r="AM811">
        <v>0</v>
      </c>
      <c r="AN811" t="s">
        <v>41</v>
      </c>
      <c r="AO811" t="s">
        <v>78</v>
      </c>
      <c r="AP811" t="s">
        <v>58</v>
      </c>
      <c r="AQ811">
        <v>2</v>
      </c>
      <c r="AR811">
        <v>360</v>
      </c>
      <c r="AS811" t="s">
        <v>94</v>
      </c>
      <c r="AT811" t="s">
        <v>120</v>
      </c>
      <c r="AU811">
        <v>40</v>
      </c>
      <c r="AV811">
        <v>156</v>
      </c>
      <c r="AW811">
        <v>0</v>
      </c>
      <c r="AX811">
        <v>0</v>
      </c>
      <c r="AY811">
        <v>0</v>
      </c>
      <c r="AZ811" t="s">
        <v>85</v>
      </c>
      <c r="BA811">
        <v>11</v>
      </c>
      <c r="BB811">
        <v>2009</v>
      </c>
      <c r="BC811" t="s">
        <v>63</v>
      </c>
      <c r="BD811" t="s">
        <v>64</v>
      </c>
      <c r="BE811">
        <v>106000</v>
      </c>
    </row>
    <row r="812" spans="1:57" x14ac:dyDescent="0.3">
      <c r="A812">
        <v>545</v>
      </c>
      <c r="B812">
        <v>60</v>
      </c>
      <c r="C812" t="s">
        <v>221</v>
      </c>
      <c r="D812">
        <v>58</v>
      </c>
      <c r="E812">
        <v>17104</v>
      </c>
      <c r="F812" t="s">
        <v>40</v>
      </c>
      <c r="G812" t="s">
        <v>71</v>
      </c>
      <c r="H812" t="s">
        <v>43</v>
      </c>
      <c r="I812" t="s">
        <v>44</v>
      </c>
      <c r="J812" t="s">
        <v>45</v>
      </c>
      <c r="K812" t="s">
        <v>132</v>
      </c>
      <c r="L812" t="str">
        <f>VLOOKUP($K812,[1]Zipcodes_neighbourhood!$A$2:$C$27,2,FALSE)</f>
        <v>Gilbert</v>
      </c>
      <c r="M812">
        <f>VLOOKUP($K812,[1]Zipcodes_neighbourhood!$A$2:$C$27,3,FALSE)</f>
        <v>50105</v>
      </c>
      <c r="N812" t="s">
        <v>47</v>
      </c>
      <c r="O812" t="s">
        <v>48</v>
      </c>
      <c r="P812" t="s">
        <v>49</v>
      </c>
      <c r="Q812">
        <v>7</v>
      </c>
      <c r="R812">
        <v>2006</v>
      </c>
      <c r="S812">
        <v>2006</v>
      </c>
      <c r="T812" t="s">
        <v>50</v>
      </c>
      <c r="U812" t="s">
        <v>51</v>
      </c>
      <c r="V812" t="s">
        <v>52</v>
      </c>
      <c r="W812" t="s">
        <v>54</v>
      </c>
      <c r="X812" t="s">
        <v>56</v>
      </c>
      <c r="Y812" t="s">
        <v>54</v>
      </c>
      <c r="Z812" t="s">
        <v>81</v>
      </c>
      <c r="AA812">
        <v>654</v>
      </c>
      <c r="AB812" t="str">
        <f t="shared" si="48"/>
        <v>0-1000</v>
      </c>
      <c r="AC812" t="s">
        <v>59</v>
      </c>
      <c r="AD812" t="s">
        <v>60</v>
      </c>
      <c r="AE812">
        <v>1496</v>
      </c>
      <c r="AF812">
        <f t="shared" si="49"/>
        <v>1</v>
      </c>
      <c r="AG812">
        <f t="shared" si="50"/>
        <v>1.3</v>
      </c>
      <c r="AH812">
        <v>3</v>
      </c>
      <c r="AI812">
        <v>1</v>
      </c>
      <c r="AJ812" t="s">
        <v>54</v>
      </c>
      <c r="AK812" t="str">
        <f t="shared" si="51"/>
        <v>1Gd</v>
      </c>
      <c r="AL812">
        <v>7</v>
      </c>
      <c r="AM812">
        <v>1</v>
      </c>
      <c r="AN812" t="s">
        <v>54</v>
      </c>
      <c r="AO812" t="s">
        <v>61</v>
      </c>
      <c r="AP812" t="s">
        <v>62</v>
      </c>
      <c r="AQ812">
        <v>2</v>
      </c>
      <c r="AR812">
        <v>426</v>
      </c>
      <c r="AS812" t="s">
        <v>55</v>
      </c>
      <c r="AT812" t="s">
        <v>60</v>
      </c>
      <c r="AU812">
        <v>100</v>
      </c>
      <c r="AV812">
        <v>24</v>
      </c>
      <c r="AW812">
        <v>0</v>
      </c>
      <c r="AX812">
        <v>0</v>
      </c>
      <c r="AY812">
        <v>0</v>
      </c>
      <c r="AZ812" t="s">
        <v>41</v>
      </c>
      <c r="BA812">
        <v>9</v>
      </c>
      <c r="BB812">
        <v>2006</v>
      </c>
      <c r="BC812" t="s">
        <v>103</v>
      </c>
      <c r="BD812" t="s">
        <v>104</v>
      </c>
      <c r="BE812">
        <v>179665</v>
      </c>
    </row>
    <row r="813" spans="1:57" x14ac:dyDescent="0.3">
      <c r="A813">
        <v>812</v>
      </c>
      <c r="B813">
        <v>120</v>
      </c>
      <c r="C813" t="s">
        <v>222</v>
      </c>
      <c r="D813" t="s">
        <v>41</v>
      </c>
      <c r="E813">
        <v>4438</v>
      </c>
      <c r="F813" t="s">
        <v>40</v>
      </c>
      <c r="G813" t="s">
        <v>42</v>
      </c>
      <c r="H813" t="s">
        <v>43</v>
      </c>
      <c r="I813" t="s">
        <v>44</v>
      </c>
      <c r="J813" t="s">
        <v>45</v>
      </c>
      <c r="K813" t="s">
        <v>46</v>
      </c>
      <c r="L813" t="str">
        <f>VLOOKUP($K813,[1]Zipcodes_neighbourhood!$A$2:$C$27,2,FALSE)</f>
        <v>College creek</v>
      </c>
      <c r="M813">
        <f>VLOOKUP($K813,[1]Zipcodes_neighbourhood!$A$2:$C$27,3,FALSE)</f>
        <v>50014</v>
      </c>
      <c r="N813" t="s">
        <v>47</v>
      </c>
      <c r="O813" t="s">
        <v>122</v>
      </c>
      <c r="P813" t="s">
        <v>68</v>
      </c>
      <c r="Q813">
        <v>6</v>
      </c>
      <c r="R813">
        <v>2004</v>
      </c>
      <c r="S813">
        <v>2004</v>
      </c>
      <c r="T813" t="s">
        <v>50</v>
      </c>
      <c r="U813" t="s">
        <v>51</v>
      </c>
      <c r="V813" t="s">
        <v>52</v>
      </c>
      <c r="W813" t="s">
        <v>54</v>
      </c>
      <c r="X813" t="s">
        <v>56</v>
      </c>
      <c r="Y813" t="s">
        <v>54</v>
      </c>
      <c r="Z813" t="s">
        <v>54</v>
      </c>
      <c r="AA813">
        <v>848</v>
      </c>
      <c r="AB813" t="str">
        <f t="shared" si="48"/>
        <v>0-1000</v>
      </c>
      <c r="AC813" t="s">
        <v>59</v>
      </c>
      <c r="AD813" t="s">
        <v>60</v>
      </c>
      <c r="AE813">
        <v>848</v>
      </c>
      <c r="AF813">
        <f t="shared" si="49"/>
        <v>1</v>
      </c>
      <c r="AG813">
        <f t="shared" si="50"/>
        <v>1</v>
      </c>
      <c r="AH813">
        <v>1</v>
      </c>
      <c r="AI813">
        <v>1</v>
      </c>
      <c r="AJ813" t="s">
        <v>54</v>
      </c>
      <c r="AK813" t="str">
        <f t="shared" si="51"/>
        <v>1Gd</v>
      </c>
      <c r="AL813">
        <v>4</v>
      </c>
      <c r="AM813">
        <v>1</v>
      </c>
      <c r="AN813" t="s">
        <v>54</v>
      </c>
      <c r="AO813" t="s">
        <v>61</v>
      </c>
      <c r="AP813" t="s">
        <v>102</v>
      </c>
      <c r="AQ813">
        <v>2</v>
      </c>
      <c r="AR813">
        <v>420</v>
      </c>
      <c r="AS813" t="s">
        <v>55</v>
      </c>
      <c r="AT813" t="s">
        <v>60</v>
      </c>
      <c r="AU813">
        <v>140</v>
      </c>
      <c r="AV813">
        <v>0</v>
      </c>
      <c r="AW813">
        <v>0</v>
      </c>
      <c r="AX813">
        <v>0</v>
      </c>
      <c r="AY813">
        <v>0</v>
      </c>
      <c r="AZ813" t="s">
        <v>41</v>
      </c>
      <c r="BA813">
        <v>6</v>
      </c>
      <c r="BB813">
        <v>2008</v>
      </c>
      <c r="BC813" t="s">
        <v>144</v>
      </c>
      <c r="BD813" t="s">
        <v>64</v>
      </c>
      <c r="BE813">
        <v>144500</v>
      </c>
    </row>
    <row r="814" spans="1:57" x14ac:dyDescent="0.3">
      <c r="A814">
        <v>813</v>
      </c>
      <c r="B814">
        <v>20</v>
      </c>
      <c r="C814" t="s">
        <v>223</v>
      </c>
      <c r="D814">
        <v>66</v>
      </c>
      <c r="E814">
        <v>8712</v>
      </c>
      <c r="F814" t="s">
        <v>117</v>
      </c>
      <c r="G814" t="s">
        <v>42</v>
      </c>
      <c r="H814" t="s">
        <v>118</v>
      </c>
      <c r="I814" t="s">
        <v>44</v>
      </c>
      <c r="J814" t="s">
        <v>45</v>
      </c>
      <c r="K814" t="s">
        <v>119</v>
      </c>
      <c r="L814" t="str">
        <f>VLOOKUP($K814,[1]Zipcodes_neighbourhood!$A$2:$C$27,2,FALSE)</f>
        <v>Iowa DOT and rail road</v>
      </c>
      <c r="M814">
        <f>VLOOKUP($K814,[1]Zipcodes_neighbourhood!$A$2:$C$27,3,FALSE)</f>
        <v>50313</v>
      </c>
      <c r="N814" t="s">
        <v>47</v>
      </c>
      <c r="O814" t="s">
        <v>48</v>
      </c>
      <c r="P814" t="s">
        <v>68</v>
      </c>
      <c r="Q814">
        <v>5</v>
      </c>
      <c r="R814">
        <v>1952</v>
      </c>
      <c r="S814">
        <v>1952</v>
      </c>
      <c r="T814" t="s">
        <v>99</v>
      </c>
      <c r="U814" t="s">
        <v>51</v>
      </c>
      <c r="V814" t="s">
        <v>75</v>
      </c>
      <c r="W814" t="s">
        <v>94</v>
      </c>
      <c r="X814" t="s">
        <v>70</v>
      </c>
      <c r="Y814" t="s">
        <v>55</v>
      </c>
      <c r="Z814" t="s">
        <v>81</v>
      </c>
      <c r="AA814">
        <v>540</v>
      </c>
      <c r="AB814" t="str">
        <f t="shared" si="48"/>
        <v>0-1000</v>
      </c>
      <c r="AC814" t="s">
        <v>55</v>
      </c>
      <c r="AD814" t="s">
        <v>120</v>
      </c>
      <c r="AE814">
        <v>1044</v>
      </c>
      <c r="AF814">
        <f t="shared" si="49"/>
        <v>0</v>
      </c>
      <c r="AG814">
        <f t="shared" si="50"/>
        <v>1</v>
      </c>
      <c r="AH814">
        <v>2</v>
      </c>
      <c r="AI814">
        <v>1</v>
      </c>
      <c r="AJ814" t="s">
        <v>94</v>
      </c>
      <c r="AK814" t="str">
        <f t="shared" si="51"/>
        <v>1Fa</v>
      </c>
      <c r="AL814">
        <v>4</v>
      </c>
      <c r="AM814">
        <v>0</v>
      </c>
      <c r="AN814" t="s">
        <v>41</v>
      </c>
      <c r="AO814" t="s">
        <v>145</v>
      </c>
      <c r="AP814" t="s">
        <v>58</v>
      </c>
      <c r="AQ814">
        <v>2</v>
      </c>
      <c r="AR814">
        <v>504</v>
      </c>
      <c r="AS814" t="s">
        <v>55</v>
      </c>
      <c r="AT814" t="s">
        <v>120</v>
      </c>
      <c r="AU814">
        <v>0</v>
      </c>
      <c r="AV814">
        <v>0</v>
      </c>
      <c r="AW814">
        <v>0</v>
      </c>
      <c r="AX814">
        <v>0</v>
      </c>
      <c r="AY814">
        <v>0</v>
      </c>
      <c r="AZ814" t="s">
        <v>41</v>
      </c>
      <c r="BA814">
        <v>6</v>
      </c>
      <c r="BB814">
        <v>2010</v>
      </c>
      <c r="BC814" t="s">
        <v>63</v>
      </c>
      <c r="BD814" t="s">
        <v>146</v>
      </c>
      <c r="BE814">
        <v>55993</v>
      </c>
    </row>
    <row r="815" spans="1:57" x14ac:dyDescent="0.3">
      <c r="A815">
        <v>33</v>
      </c>
      <c r="B815">
        <v>20</v>
      </c>
      <c r="C815" t="s">
        <v>221</v>
      </c>
      <c r="D815">
        <v>85</v>
      </c>
      <c r="E815">
        <v>11049</v>
      </c>
      <c r="F815" t="s">
        <v>40</v>
      </c>
      <c r="G815" t="s">
        <v>42</v>
      </c>
      <c r="H815" t="s">
        <v>43</v>
      </c>
      <c r="I815" t="s">
        <v>44</v>
      </c>
      <c r="J815" t="s">
        <v>73</v>
      </c>
      <c r="K815" t="s">
        <v>46</v>
      </c>
      <c r="L815" t="str">
        <f>VLOOKUP($K815,[1]Zipcodes_neighbourhood!$A$2:$C$27,2,FALSE)</f>
        <v>College creek</v>
      </c>
      <c r="M815">
        <f>VLOOKUP($K815,[1]Zipcodes_neighbourhood!$A$2:$C$27,3,FALSE)</f>
        <v>50014</v>
      </c>
      <c r="N815" t="s">
        <v>47</v>
      </c>
      <c r="O815" t="s">
        <v>48</v>
      </c>
      <c r="P815" t="s">
        <v>68</v>
      </c>
      <c r="Q815">
        <v>8</v>
      </c>
      <c r="R815">
        <v>2007</v>
      </c>
      <c r="S815">
        <v>2007</v>
      </c>
      <c r="T815" t="s">
        <v>50</v>
      </c>
      <c r="U815" t="s">
        <v>51</v>
      </c>
      <c r="V815" t="s">
        <v>52</v>
      </c>
      <c r="W815" t="s">
        <v>54</v>
      </c>
      <c r="X815" t="s">
        <v>56</v>
      </c>
      <c r="Y815" t="s">
        <v>59</v>
      </c>
      <c r="Z815" t="s">
        <v>81</v>
      </c>
      <c r="AA815">
        <v>1234</v>
      </c>
      <c r="AB815" t="str">
        <f t="shared" si="48"/>
        <v>1001-2000</v>
      </c>
      <c r="AC815" t="s">
        <v>59</v>
      </c>
      <c r="AD815" t="s">
        <v>60</v>
      </c>
      <c r="AE815">
        <v>1234</v>
      </c>
      <c r="AF815">
        <f t="shared" si="49"/>
        <v>0</v>
      </c>
      <c r="AG815">
        <f t="shared" si="50"/>
        <v>1.3</v>
      </c>
      <c r="AH815">
        <v>3</v>
      </c>
      <c r="AI815">
        <v>1</v>
      </c>
      <c r="AJ815" t="s">
        <v>54</v>
      </c>
      <c r="AK815" t="str">
        <f t="shared" si="51"/>
        <v>1Gd</v>
      </c>
      <c r="AL815">
        <v>7</v>
      </c>
      <c r="AM815">
        <v>0</v>
      </c>
      <c r="AN815" t="s">
        <v>41</v>
      </c>
      <c r="AO815" t="s">
        <v>61</v>
      </c>
      <c r="AP815" t="s">
        <v>62</v>
      </c>
      <c r="AQ815">
        <v>2</v>
      </c>
      <c r="AR815">
        <v>484</v>
      </c>
      <c r="AS815" t="s">
        <v>55</v>
      </c>
      <c r="AT815" t="s">
        <v>60</v>
      </c>
      <c r="AU815">
        <v>0</v>
      </c>
      <c r="AV815">
        <v>30</v>
      </c>
      <c r="AW815">
        <v>0</v>
      </c>
      <c r="AX815">
        <v>0</v>
      </c>
      <c r="AY815">
        <v>0</v>
      </c>
      <c r="AZ815" t="s">
        <v>41</v>
      </c>
      <c r="BA815">
        <v>1</v>
      </c>
      <c r="BB815">
        <v>2008</v>
      </c>
      <c r="BC815" t="s">
        <v>63</v>
      </c>
      <c r="BD815" t="s">
        <v>64</v>
      </c>
      <c r="BE815">
        <v>179900</v>
      </c>
    </row>
    <row r="816" spans="1:57" x14ac:dyDescent="0.3">
      <c r="A816">
        <v>223</v>
      </c>
      <c r="B816">
        <v>60</v>
      </c>
      <c r="C816" t="s">
        <v>221</v>
      </c>
      <c r="D816">
        <v>85</v>
      </c>
      <c r="E816">
        <v>11475</v>
      </c>
      <c r="F816" t="s">
        <v>40</v>
      </c>
      <c r="G816" t="s">
        <v>42</v>
      </c>
      <c r="H816" t="s">
        <v>43</v>
      </c>
      <c r="I816" t="s">
        <v>44</v>
      </c>
      <c r="J816" t="s">
        <v>45</v>
      </c>
      <c r="K816" t="s">
        <v>89</v>
      </c>
      <c r="L816" t="str">
        <f>VLOOKUP($K816,[1]Zipcodes_neighbourhood!$A$2:$C$27,2,FALSE)</f>
        <v>Northwest Ames</v>
      </c>
      <c r="M816">
        <f>VLOOKUP($K816,[1]Zipcodes_neighbourhood!$A$2:$C$27,3,FALSE)</f>
        <v>50010</v>
      </c>
      <c r="N816" t="s">
        <v>140</v>
      </c>
      <c r="O816" t="s">
        <v>48</v>
      </c>
      <c r="P816" t="s">
        <v>49</v>
      </c>
      <c r="Q816">
        <v>6</v>
      </c>
      <c r="R816">
        <v>1975</v>
      </c>
      <c r="S816">
        <v>1975</v>
      </c>
      <c r="T816" t="s">
        <v>50</v>
      </c>
      <c r="U816" t="s">
        <v>51</v>
      </c>
      <c r="V816" t="s">
        <v>52</v>
      </c>
      <c r="W816" t="s">
        <v>55</v>
      </c>
      <c r="X816" t="s">
        <v>70</v>
      </c>
      <c r="Y816" t="s">
        <v>54</v>
      </c>
      <c r="Z816" t="s">
        <v>57</v>
      </c>
      <c r="AA816">
        <v>713</v>
      </c>
      <c r="AB816" t="str">
        <f t="shared" si="48"/>
        <v>0-1000</v>
      </c>
      <c r="AC816" t="s">
        <v>55</v>
      </c>
      <c r="AD816" t="s">
        <v>60</v>
      </c>
      <c r="AE816">
        <v>1552</v>
      </c>
      <c r="AF816">
        <f t="shared" si="49"/>
        <v>0.3</v>
      </c>
      <c r="AG816">
        <f t="shared" si="50"/>
        <v>1.3</v>
      </c>
      <c r="AH816">
        <v>3</v>
      </c>
      <c r="AI816">
        <v>1</v>
      </c>
      <c r="AJ816" t="s">
        <v>55</v>
      </c>
      <c r="AK816" t="str">
        <f t="shared" si="51"/>
        <v>1TA</v>
      </c>
      <c r="AL816">
        <v>6</v>
      </c>
      <c r="AM816">
        <v>1</v>
      </c>
      <c r="AN816" t="s">
        <v>55</v>
      </c>
      <c r="AO816" t="s">
        <v>61</v>
      </c>
      <c r="AP816" t="s">
        <v>62</v>
      </c>
      <c r="AQ816">
        <v>2</v>
      </c>
      <c r="AR816">
        <v>434</v>
      </c>
      <c r="AS816" t="s">
        <v>55</v>
      </c>
      <c r="AT816" t="s">
        <v>60</v>
      </c>
      <c r="AU816">
        <v>209</v>
      </c>
      <c r="AV816">
        <v>208</v>
      </c>
      <c r="AW816">
        <v>0</v>
      </c>
      <c r="AX816">
        <v>0</v>
      </c>
      <c r="AY816">
        <v>0</v>
      </c>
      <c r="AZ816" t="s">
        <v>85</v>
      </c>
      <c r="BA816">
        <v>2</v>
      </c>
      <c r="BB816">
        <v>2006</v>
      </c>
      <c r="BC816" t="s">
        <v>63</v>
      </c>
      <c r="BD816" t="s">
        <v>64</v>
      </c>
      <c r="BE816">
        <v>179900</v>
      </c>
    </row>
    <row r="817" spans="1:57" x14ac:dyDescent="0.3">
      <c r="A817">
        <v>1107</v>
      </c>
      <c r="B817">
        <v>20</v>
      </c>
      <c r="C817" t="s">
        <v>221</v>
      </c>
      <c r="D817">
        <v>114</v>
      </c>
      <c r="E817">
        <v>10357</v>
      </c>
      <c r="F817" t="s">
        <v>40</v>
      </c>
      <c r="G817" t="s">
        <v>71</v>
      </c>
      <c r="H817" t="s">
        <v>43</v>
      </c>
      <c r="I817" t="s">
        <v>44</v>
      </c>
      <c r="J817" t="s">
        <v>73</v>
      </c>
      <c r="K817" t="s">
        <v>114</v>
      </c>
      <c r="L817" t="str">
        <f>VLOOKUP($K817,[1]Zipcodes_neighbourhood!$A$2:$C$27,2,FALSE)</f>
        <v>Sawyer West</v>
      </c>
      <c r="M817">
        <f>VLOOKUP($K817,[1]Zipcodes_neighbourhood!$A$2:$C$27,3,FALSE)</f>
        <v>50014</v>
      </c>
      <c r="N817" t="s">
        <v>67</v>
      </c>
      <c r="O817" t="s">
        <v>48</v>
      </c>
      <c r="P817" t="s">
        <v>68</v>
      </c>
      <c r="Q817">
        <v>7</v>
      </c>
      <c r="R817">
        <v>1990</v>
      </c>
      <c r="S817">
        <v>1991</v>
      </c>
      <c r="T817" t="s">
        <v>99</v>
      </c>
      <c r="U817" t="s">
        <v>51</v>
      </c>
      <c r="V817" t="s">
        <v>91</v>
      </c>
      <c r="W817" t="s">
        <v>54</v>
      </c>
      <c r="X817" t="s">
        <v>56</v>
      </c>
      <c r="Y817" t="s">
        <v>54</v>
      </c>
      <c r="Z817" t="s">
        <v>72</v>
      </c>
      <c r="AA817">
        <v>910</v>
      </c>
      <c r="AB817" t="str">
        <f t="shared" si="48"/>
        <v>0-1000</v>
      </c>
      <c r="AC817" t="s">
        <v>54</v>
      </c>
      <c r="AD817" t="s">
        <v>60</v>
      </c>
      <c r="AE817">
        <v>1442</v>
      </c>
      <c r="AF817">
        <f t="shared" si="49"/>
        <v>0</v>
      </c>
      <c r="AG817">
        <f t="shared" si="50"/>
        <v>2</v>
      </c>
      <c r="AH817">
        <v>3</v>
      </c>
      <c r="AI817">
        <v>1</v>
      </c>
      <c r="AJ817" t="s">
        <v>54</v>
      </c>
      <c r="AK817" t="str">
        <f t="shared" si="51"/>
        <v>1Gd</v>
      </c>
      <c r="AL817">
        <v>6</v>
      </c>
      <c r="AM817">
        <v>1</v>
      </c>
      <c r="AN817" t="s">
        <v>55</v>
      </c>
      <c r="AO817" t="s">
        <v>61</v>
      </c>
      <c r="AP817" t="s">
        <v>102</v>
      </c>
      <c r="AQ817">
        <v>2</v>
      </c>
      <c r="AR817">
        <v>719</v>
      </c>
      <c r="AS817" t="s">
        <v>55</v>
      </c>
      <c r="AT817" t="s">
        <v>60</v>
      </c>
      <c r="AU817">
        <v>0</v>
      </c>
      <c r="AV817">
        <v>244</v>
      </c>
      <c r="AW817">
        <v>0</v>
      </c>
      <c r="AX817">
        <v>0</v>
      </c>
      <c r="AY817">
        <v>0</v>
      </c>
      <c r="AZ817" t="s">
        <v>41</v>
      </c>
      <c r="BA817">
        <v>5</v>
      </c>
      <c r="BB817">
        <v>2007</v>
      </c>
      <c r="BC817" t="s">
        <v>63</v>
      </c>
      <c r="BD817" t="s">
        <v>64</v>
      </c>
      <c r="BE817">
        <v>179900</v>
      </c>
    </row>
    <row r="818" spans="1:57" x14ac:dyDescent="0.3">
      <c r="A818">
        <v>1157</v>
      </c>
      <c r="B818">
        <v>80</v>
      </c>
      <c r="C818" t="s">
        <v>221</v>
      </c>
      <c r="D818">
        <v>85</v>
      </c>
      <c r="E818">
        <v>9350</v>
      </c>
      <c r="F818" t="s">
        <v>40</v>
      </c>
      <c r="G818" t="s">
        <v>42</v>
      </c>
      <c r="H818" t="s">
        <v>43</v>
      </c>
      <c r="I818" t="s">
        <v>44</v>
      </c>
      <c r="J818" t="s">
        <v>45</v>
      </c>
      <c r="K818" t="s">
        <v>107</v>
      </c>
      <c r="L818" t="str">
        <f>VLOOKUP($K818,[1]Zipcodes_neighbourhood!$A$2:$C$27,2,FALSE)</f>
        <v>NorthAmes</v>
      </c>
      <c r="M818">
        <f>VLOOKUP($K818,[1]Zipcodes_neighbourhood!$A$2:$C$27,3,FALSE)</f>
        <v>50010</v>
      </c>
      <c r="N818" t="s">
        <v>47</v>
      </c>
      <c r="O818" t="s">
        <v>48</v>
      </c>
      <c r="P818" t="s">
        <v>135</v>
      </c>
      <c r="Q818">
        <v>5</v>
      </c>
      <c r="R818">
        <v>1965</v>
      </c>
      <c r="S818">
        <v>1999</v>
      </c>
      <c r="T818" t="s">
        <v>50</v>
      </c>
      <c r="U818" t="s">
        <v>51</v>
      </c>
      <c r="V818" t="s">
        <v>53</v>
      </c>
      <c r="W818" t="s">
        <v>55</v>
      </c>
      <c r="X818" t="s">
        <v>56</v>
      </c>
      <c r="Y818" t="s">
        <v>55</v>
      </c>
      <c r="Z818" t="s">
        <v>54</v>
      </c>
      <c r="AA818">
        <v>1219</v>
      </c>
      <c r="AB818" t="str">
        <f t="shared" si="48"/>
        <v>1001-2000</v>
      </c>
      <c r="AC818" t="s">
        <v>54</v>
      </c>
      <c r="AD818" t="s">
        <v>60</v>
      </c>
      <c r="AE818">
        <v>1265</v>
      </c>
      <c r="AF818">
        <f t="shared" si="49"/>
        <v>0</v>
      </c>
      <c r="AG818">
        <f t="shared" si="50"/>
        <v>1</v>
      </c>
      <c r="AH818">
        <v>3</v>
      </c>
      <c r="AI818">
        <v>1</v>
      </c>
      <c r="AJ818" t="s">
        <v>54</v>
      </c>
      <c r="AK818" t="str">
        <f t="shared" si="51"/>
        <v>1Gd</v>
      </c>
      <c r="AL818">
        <v>6</v>
      </c>
      <c r="AM818">
        <v>1</v>
      </c>
      <c r="AN818" t="s">
        <v>54</v>
      </c>
      <c r="AO818" t="s">
        <v>61</v>
      </c>
      <c r="AP818" t="s">
        <v>62</v>
      </c>
      <c r="AQ818">
        <v>2</v>
      </c>
      <c r="AR818">
        <v>502</v>
      </c>
      <c r="AS818" t="s">
        <v>55</v>
      </c>
      <c r="AT818" t="s">
        <v>60</v>
      </c>
      <c r="AU818">
        <v>0</v>
      </c>
      <c r="AV818">
        <v>92</v>
      </c>
      <c r="AW818">
        <v>0</v>
      </c>
      <c r="AX818">
        <v>0</v>
      </c>
      <c r="AY818">
        <v>96</v>
      </c>
      <c r="AZ818" t="s">
        <v>85</v>
      </c>
      <c r="BA818">
        <v>10</v>
      </c>
      <c r="BB818">
        <v>2008</v>
      </c>
      <c r="BC818" t="s">
        <v>63</v>
      </c>
      <c r="BD818" t="s">
        <v>64</v>
      </c>
      <c r="BE818">
        <v>179900</v>
      </c>
    </row>
    <row r="819" spans="1:57" x14ac:dyDescent="0.3">
      <c r="A819">
        <v>1421</v>
      </c>
      <c r="B819">
        <v>60</v>
      </c>
      <c r="C819" t="s">
        <v>221</v>
      </c>
      <c r="D819">
        <v>90</v>
      </c>
      <c r="E819">
        <v>11700</v>
      </c>
      <c r="F819" t="s">
        <v>40</v>
      </c>
      <c r="G819" t="s">
        <v>42</v>
      </c>
      <c r="H819" t="s">
        <v>43</v>
      </c>
      <c r="I819" t="s">
        <v>44</v>
      </c>
      <c r="J819" t="s">
        <v>73</v>
      </c>
      <c r="K819" t="s">
        <v>89</v>
      </c>
      <c r="L819" t="str">
        <f>VLOOKUP($K819,[1]Zipcodes_neighbourhood!$A$2:$C$27,2,FALSE)</f>
        <v>Northwest Ames</v>
      </c>
      <c r="M819">
        <f>VLOOKUP($K819,[1]Zipcodes_neighbourhood!$A$2:$C$27,3,FALSE)</f>
        <v>50010</v>
      </c>
      <c r="N819" t="s">
        <v>47</v>
      </c>
      <c r="O819" t="s">
        <v>48</v>
      </c>
      <c r="P819" t="s">
        <v>49</v>
      </c>
      <c r="Q819">
        <v>6</v>
      </c>
      <c r="R819">
        <v>1968</v>
      </c>
      <c r="S819">
        <v>1968</v>
      </c>
      <c r="T819" t="s">
        <v>50</v>
      </c>
      <c r="U819" t="s">
        <v>51</v>
      </c>
      <c r="V819" t="s">
        <v>91</v>
      </c>
      <c r="W819" t="s">
        <v>55</v>
      </c>
      <c r="X819" t="s">
        <v>70</v>
      </c>
      <c r="Y819" t="s">
        <v>55</v>
      </c>
      <c r="Z819" t="s">
        <v>57</v>
      </c>
      <c r="AA819">
        <v>708</v>
      </c>
      <c r="AB819" t="str">
        <f t="shared" si="48"/>
        <v>0-1000</v>
      </c>
      <c r="AC819" t="s">
        <v>54</v>
      </c>
      <c r="AD819" t="s">
        <v>60</v>
      </c>
      <c r="AE819">
        <v>1416</v>
      </c>
      <c r="AF819">
        <f t="shared" si="49"/>
        <v>1</v>
      </c>
      <c r="AG819">
        <f t="shared" si="50"/>
        <v>2</v>
      </c>
      <c r="AH819">
        <v>3</v>
      </c>
      <c r="AI819">
        <v>1</v>
      </c>
      <c r="AJ819" t="s">
        <v>55</v>
      </c>
      <c r="AK819" t="str">
        <f t="shared" si="51"/>
        <v>1TA</v>
      </c>
      <c r="AL819">
        <v>7</v>
      </c>
      <c r="AM819">
        <v>1</v>
      </c>
      <c r="AN819" t="s">
        <v>55</v>
      </c>
      <c r="AO819" t="s">
        <v>61</v>
      </c>
      <c r="AP819" t="s">
        <v>62</v>
      </c>
      <c r="AQ819">
        <v>2</v>
      </c>
      <c r="AR819">
        <v>776</v>
      </c>
      <c r="AS819" t="s">
        <v>55</v>
      </c>
      <c r="AT819" t="s">
        <v>60</v>
      </c>
      <c r="AU819">
        <v>0</v>
      </c>
      <c r="AV819">
        <v>169</v>
      </c>
      <c r="AW819">
        <v>0</v>
      </c>
      <c r="AX819">
        <v>119</v>
      </c>
      <c r="AY819">
        <v>0</v>
      </c>
      <c r="AZ819" t="s">
        <v>41</v>
      </c>
      <c r="BA819">
        <v>5</v>
      </c>
      <c r="BB819">
        <v>2006</v>
      </c>
      <c r="BC819" t="s">
        <v>63</v>
      </c>
      <c r="BD819" t="s">
        <v>64</v>
      </c>
      <c r="BE819">
        <v>179900</v>
      </c>
    </row>
    <row r="820" spans="1:57" x14ac:dyDescent="0.3">
      <c r="A820">
        <v>67</v>
      </c>
      <c r="B820">
        <v>20</v>
      </c>
      <c r="C820" t="s">
        <v>221</v>
      </c>
      <c r="D820" t="s">
        <v>41</v>
      </c>
      <c r="E820">
        <v>19900</v>
      </c>
      <c r="F820" t="s">
        <v>40</v>
      </c>
      <c r="G820" t="s">
        <v>42</v>
      </c>
      <c r="H820" t="s">
        <v>43</v>
      </c>
      <c r="I820" t="s">
        <v>44</v>
      </c>
      <c r="J820" t="s">
        <v>45</v>
      </c>
      <c r="K820" t="s">
        <v>107</v>
      </c>
      <c r="L820" t="str">
        <f>VLOOKUP($K820,[1]Zipcodes_neighbourhood!$A$2:$C$27,2,FALSE)</f>
        <v>NorthAmes</v>
      </c>
      <c r="M820">
        <f>VLOOKUP($K820,[1]Zipcodes_neighbourhood!$A$2:$C$27,3,FALSE)</f>
        <v>50010</v>
      </c>
      <c r="N820" t="s">
        <v>142</v>
      </c>
      <c r="O820" t="s">
        <v>48</v>
      </c>
      <c r="P820" t="s">
        <v>68</v>
      </c>
      <c r="Q820">
        <v>7</v>
      </c>
      <c r="R820">
        <v>1970</v>
      </c>
      <c r="S820">
        <v>1989</v>
      </c>
      <c r="T820" t="s">
        <v>50</v>
      </c>
      <c r="U820" t="s">
        <v>51</v>
      </c>
      <c r="V820" t="s">
        <v>106</v>
      </c>
      <c r="W820" t="s">
        <v>55</v>
      </c>
      <c r="X820" t="s">
        <v>70</v>
      </c>
      <c r="Y820" t="s">
        <v>54</v>
      </c>
      <c r="Z820" t="s">
        <v>54</v>
      </c>
      <c r="AA820">
        <v>1947</v>
      </c>
      <c r="AB820" t="str">
        <f t="shared" si="48"/>
        <v>1001-2000</v>
      </c>
      <c r="AC820" t="s">
        <v>55</v>
      </c>
      <c r="AD820" t="s">
        <v>60</v>
      </c>
      <c r="AE820">
        <v>2207</v>
      </c>
      <c r="AF820">
        <f t="shared" si="49"/>
        <v>1</v>
      </c>
      <c r="AG820">
        <f t="shared" si="50"/>
        <v>1</v>
      </c>
      <c r="AH820">
        <v>3</v>
      </c>
      <c r="AI820">
        <v>1</v>
      </c>
      <c r="AJ820" t="s">
        <v>55</v>
      </c>
      <c r="AK820" t="str">
        <f t="shared" si="51"/>
        <v>1TA</v>
      </c>
      <c r="AL820">
        <v>7</v>
      </c>
      <c r="AM820">
        <v>1</v>
      </c>
      <c r="AN820" t="s">
        <v>54</v>
      </c>
      <c r="AO820" t="s">
        <v>61</v>
      </c>
      <c r="AP820" t="s">
        <v>62</v>
      </c>
      <c r="AQ820">
        <v>2</v>
      </c>
      <c r="AR820">
        <v>576</v>
      </c>
      <c r="AS820" t="s">
        <v>55</v>
      </c>
      <c r="AT820" t="s">
        <v>60</v>
      </c>
      <c r="AU820">
        <v>301</v>
      </c>
      <c r="AV820">
        <v>0</v>
      </c>
      <c r="AW820">
        <v>0</v>
      </c>
      <c r="AX820">
        <v>0</v>
      </c>
      <c r="AY820">
        <v>0</v>
      </c>
      <c r="AZ820" t="s">
        <v>41</v>
      </c>
      <c r="BA820">
        <v>7</v>
      </c>
      <c r="BB820">
        <v>2010</v>
      </c>
      <c r="BC820" t="s">
        <v>63</v>
      </c>
      <c r="BD820" t="s">
        <v>64</v>
      </c>
      <c r="BE820">
        <v>180000</v>
      </c>
    </row>
    <row r="821" spans="1:57" x14ac:dyDescent="0.3">
      <c r="A821">
        <v>112</v>
      </c>
      <c r="B821">
        <v>80</v>
      </c>
      <c r="C821" t="s">
        <v>221</v>
      </c>
      <c r="D821" t="s">
        <v>41</v>
      </c>
      <c r="E821">
        <v>7750</v>
      </c>
      <c r="F821" t="s">
        <v>40</v>
      </c>
      <c r="G821" t="s">
        <v>71</v>
      </c>
      <c r="H821" t="s">
        <v>43</v>
      </c>
      <c r="I821" t="s">
        <v>44</v>
      </c>
      <c r="J821" t="s">
        <v>45</v>
      </c>
      <c r="K821" t="s">
        <v>132</v>
      </c>
      <c r="L821" t="str">
        <f>VLOOKUP($K821,[1]Zipcodes_neighbourhood!$A$2:$C$27,2,FALSE)</f>
        <v>Gilbert</v>
      </c>
      <c r="M821">
        <f>VLOOKUP($K821,[1]Zipcodes_neighbourhood!$A$2:$C$27,3,FALSE)</f>
        <v>50105</v>
      </c>
      <c r="N821" t="s">
        <v>47</v>
      </c>
      <c r="O821" t="s">
        <v>48</v>
      </c>
      <c r="P821" t="s">
        <v>135</v>
      </c>
      <c r="Q821">
        <v>7</v>
      </c>
      <c r="R821">
        <v>2000</v>
      </c>
      <c r="S821">
        <v>2000</v>
      </c>
      <c r="T821" t="s">
        <v>50</v>
      </c>
      <c r="U821" t="s">
        <v>51</v>
      </c>
      <c r="V821" t="s">
        <v>52</v>
      </c>
      <c r="W821" t="s">
        <v>55</v>
      </c>
      <c r="X821" t="s">
        <v>56</v>
      </c>
      <c r="Y821" t="s">
        <v>54</v>
      </c>
      <c r="Z821" t="s">
        <v>57</v>
      </c>
      <c r="AA821">
        <v>384</v>
      </c>
      <c r="AB821" t="str">
        <f t="shared" si="48"/>
        <v>0-1000</v>
      </c>
      <c r="AC821" t="s">
        <v>59</v>
      </c>
      <c r="AD821" t="s">
        <v>60</v>
      </c>
      <c r="AE821">
        <v>1430</v>
      </c>
      <c r="AF821">
        <f t="shared" si="49"/>
        <v>1</v>
      </c>
      <c r="AG821">
        <f t="shared" si="50"/>
        <v>2</v>
      </c>
      <c r="AH821">
        <v>3</v>
      </c>
      <c r="AI821">
        <v>1</v>
      </c>
      <c r="AJ821" t="s">
        <v>55</v>
      </c>
      <c r="AK821" t="str">
        <f t="shared" si="51"/>
        <v>1TA</v>
      </c>
      <c r="AL821">
        <v>7</v>
      </c>
      <c r="AM821">
        <v>1</v>
      </c>
      <c r="AN821" t="s">
        <v>55</v>
      </c>
      <c r="AO821" t="s">
        <v>101</v>
      </c>
      <c r="AP821" t="s">
        <v>102</v>
      </c>
      <c r="AQ821">
        <v>2</v>
      </c>
      <c r="AR821">
        <v>400</v>
      </c>
      <c r="AS821" t="s">
        <v>55</v>
      </c>
      <c r="AT821" t="s">
        <v>60</v>
      </c>
      <c r="AU821">
        <v>180</v>
      </c>
      <c r="AV821">
        <v>0</v>
      </c>
      <c r="AW821">
        <v>0</v>
      </c>
      <c r="AX821">
        <v>0</v>
      </c>
      <c r="AY821">
        <v>0</v>
      </c>
      <c r="AZ821" t="s">
        <v>41</v>
      </c>
      <c r="BA821">
        <v>4</v>
      </c>
      <c r="BB821">
        <v>2010</v>
      </c>
      <c r="BC821" t="s">
        <v>63</v>
      </c>
      <c r="BD821" t="s">
        <v>64</v>
      </c>
      <c r="BE821">
        <v>180000</v>
      </c>
    </row>
    <row r="822" spans="1:57" x14ac:dyDescent="0.3">
      <c r="A822">
        <v>121</v>
      </c>
      <c r="B822">
        <v>80</v>
      </c>
      <c r="C822" t="s">
        <v>221</v>
      </c>
      <c r="D822" t="s">
        <v>41</v>
      </c>
      <c r="E822">
        <v>21453</v>
      </c>
      <c r="F822" t="s">
        <v>40</v>
      </c>
      <c r="G822" t="s">
        <v>71</v>
      </c>
      <c r="H822" t="s">
        <v>133</v>
      </c>
      <c r="I822" t="s">
        <v>44</v>
      </c>
      <c r="J822" t="s">
        <v>110</v>
      </c>
      <c r="K822" t="s">
        <v>143</v>
      </c>
      <c r="L822" t="str">
        <f>VLOOKUP($K822,[1]Zipcodes_neighbourhood!$A$2:$C$27,2,FALSE)</f>
        <v>Clear creek</v>
      </c>
      <c r="M822" t="str">
        <f>VLOOKUP($K822,[1]Zipcodes_neighbourhood!$A$2:$C$27,3,FALSE)</f>
        <v>52248(641)</v>
      </c>
      <c r="N822" t="s">
        <v>47</v>
      </c>
      <c r="O822" t="s">
        <v>48</v>
      </c>
      <c r="P822" t="s">
        <v>135</v>
      </c>
      <c r="Q822">
        <v>6</v>
      </c>
      <c r="R822">
        <v>1969</v>
      </c>
      <c r="S822">
        <v>1969</v>
      </c>
      <c r="T822" t="s">
        <v>149</v>
      </c>
      <c r="U822" t="s">
        <v>150</v>
      </c>
      <c r="V822" t="s">
        <v>106</v>
      </c>
      <c r="W822" t="s">
        <v>55</v>
      </c>
      <c r="X822" t="s">
        <v>70</v>
      </c>
      <c r="Y822" t="s">
        <v>55</v>
      </c>
      <c r="Z822" t="s">
        <v>54</v>
      </c>
      <c r="AA822">
        <v>938</v>
      </c>
      <c r="AB822" t="str">
        <f t="shared" si="48"/>
        <v>0-1000</v>
      </c>
      <c r="AC822" t="s">
        <v>59</v>
      </c>
      <c r="AD822" t="s">
        <v>60</v>
      </c>
      <c r="AE822">
        <v>988</v>
      </c>
      <c r="AF822">
        <f t="shared" si="49"/>
        <v>0</v>
      </c>
      <c r="AG822">
        <f t="shared" si="50"/>
        <v>2.2999999999999998</v>
      </c>
      <c r="AH822">
        <v>1</v>
      </c>
      <c r="AI822">
        <v>1</v>
      </c>
      <c r="AJ822" t="s">
        <v>55</v>
      </c>
      <c r="AK822" t="str">
        <f t="shared" si="51"/>
        <v>1TA</v>
      </c>
      <c r="AL822">
        <v>4</v>
      </c>
      <c r="AM822">
        <v>2</v>
      </c>
      <c r="AN822" t="s">
        <v>55</v>
      </c>
      <c r="AO822" t="s">
        <v>61</v>
      </c>
      <c r="AP822" t="s">
        <v>58</v>
      </c>
      <c r="AQ822">
        <v>2</v>
      </c>
      <c r="AR822">
        <v>540</v>
      </c>
      <c r="AS822" t="s">
        <v>55</v>
      </c>
      <c r="AT822" t="s">
        <v>60</v>
      </c>
      <c r="AU822">
        <v>0</v>
      </c>
      <c r="AV822">
        <v>130</v>
      </c>
      <c r="AW822">
        <v>0</v>
      </c>
      <c r="AX822">
        <v>0</v>
      </c>
      <c r="AY822">
        <v>130</v>
      </c>
      <c r="AZ822" t="s">
        <v>41</v>
      </c>
      <c r="BA822">
        <v>10</v>
      </c>
      <c r="BB822">
        <v>2006</v>
      </c>
      <c r="BC822" t="s">
        <v>63</v>
      </c>
      <c r="BD822" t="s">
        <v>64</v>
      </c>
      <c r="BE822">
        <v>180000</v>
      </c>
    </row>
    <row r="823" spans="1:57" x14ac:dyDescent="0.3">
      <c r="A823">
        <v>822</v>
      </c>
      <c r="B823">
        <v>20</v>
      </c>
      <c r="C823" t="s">
        <v>222</v>
      </c>
      <c r="D823">
        <v>60</v>
      </c>
      <c r="E823">
        <v>6000</v>
      </c>
      <c r="F823" t="s">
        <v>40</v>
      </c>
      <c r="G823" t="s">
        <v>42</v>
      </c>
      <c r="H823" t="s">
        <v>118</v>
      </c>
      <c r="I823" t="s">
        <v>44</v>
      </c>
      <c r="J823" t="s">
        <v>45</v>
      </c>
      <c r="K823" t="s">
        <v>92</v>
      </c>
      <c r="L823" t="str">
        <f>VLOOKUP($K823,[1]Zipcodes_neighbourhood!$A$2:$C$27,2,FALSE)</f>
        <v>Old Town</v>
      </c>
      <c r="M823">
        <f>VLOOKUP($K823,[1]Zipcodes_neighbourhood!$A$2:$C$27,3,FALSE)</f>
        <v>51351</v>
      </c>
      <c r="N823" t="s">
        <v>47</v>
      </c>
      <c r="O823" t="s">
        <v>96</v>
      </c>
      <c r="P823" t="s">
        <v>68</v>
      </c>
      <c r="Q823">
        <v>4</v>
      </c>
      <c r="R823">
        <v>1953</v>
      </c>
      <c r="S823">
        <v>1953</v>
      </c>
      <c r="T823" t="s">
        <v>50</v>
      </c>
      <c r="U823" t="s">
        <v>51</v>
      </c>
      <c r="V823" t="s">
        <v>69</v>
      </c>
      <c r="W823" t="s">
        <v>94</v>
      </c>
      <c r="X823" t="s">
        <v>70</v>
      </c>
      <c r="Y823" t="s">
        <v>94</v>
      </c>
      <c r="Z823" t="s">
        <v>57</v>
      </c>
      <c r="AA823">
        <v>936</v>
      </c>
      <c r="AB823" t="str">
        <f t="shared" si="48"/>
        <v>0-1000</v>
      </c>
      <c r="AC823" t="s">
        <v>55</v>
      </c>
      <c r="AD823" t="s">
        <v>120</v>
      </c>
      <c r="AE823">
        <v>936</v>
      </c>
      <c r="AF823">
        <f t="shared" si="49"/>
        <v>0</v>
      </c>
      <c r="AG823">
        <f t="shared" si="50"/>
        <v>1</v>
      </c>
      <c r="AH823">
        <v>2</v>
      </c>
      <c r="AI823">
        <v>1</v>
      </c>
      <c r="AJ823" t="s">
        <v>55</v>
      </c>
      <c r="AK823" t="str">
        <f t="shared" si="51"/>
        <v>1TA</v>
      </c>
      <c r="AL823">
        <v>4</v>
      </c>
      <c r="AM823">
        <v>0</v>
      </c>
      <c r="AN823" t="s">
        <v>41</v>
      </c>
      <c r="AO823" t="s">
        <v>78</v>
      </c>
      <c r="AP823" t="s">
        <v>58</v>
      </c>
      <c r="AQ823">
        <v>2</v>
      </c>
      <c r="AR823">
        <v>576</v>
      </c>
      <c r="AS823" t="s">
        <v>55</v>
      </c>
      <c r="AT823" t="s">
        <v>60</v>
      </c>
      <c r="AU823">
        <v>0</v>
      </c>
      <c r="AV823">
        <v>32</v>
      </c>
      <c r="AW823">
        <v>112</v>
      </c>
      <c r="AX823">
        <v>0</v>
      </c>
      <c r="AY823">
        <v>0</v>
      </c>
      <c r="AZ823" t="s">
        <v>41</v>
      </c>
      <c r="BA823">
        <v>2</v>
      </c>
      <c r="BB823">
        <v>2009</v>
      </c>
      <c r="BC823" t="s">
        <v>63</v>
      </c>
      <c r="BD823" t="s">
        <v>64</v>
      </c>
      <c r="BE823">
        <v>93000</v>
      </c>
    </row>
    <row r="824" spans="1:57" x14ac:dyDescent="0.3">
      <c r="A824">
        <v>135</v>
      </c>
      <c r="B824">
        <v>20</v>
      </c>
      <c r="C824" t="s">
        <v>221</v>
      </c>
      <c r="D824">
        <v>78</v>
      </c>
      <c r="E824">
        <v>10335</v>
      </c>
      <c r="F824" t="s">
        <v>40</v>
      </c>
      <c r="G824" t="s">
        <v>71</v>
      </c>
      <c r="H824" t="s">
        <v>43</v>
      </c>
      <c r="I824" t="s">
        <v>44</v>
      </c>
      <c r="J824" t="s">
        <v>45</v>
      </c>
      <c r="K824" t="s">
        <v>98</v>
      </c>
      <c r="L824" t="str">
        <f>VLOOKUP($K824,[1]Zipcodes_neighbourhood!$A$2:$C$27,2,FALSE)</f>
        <v>Sawyer</v>
      </c>
      <c r="M824">
        <f>VLOOKUP($K824,[1]Zipcodes_neighbourhood!$A$2:$C$27,3,FALSE)</f>
        <v>52627</v>
      </c>
      <c r="N824" t="s">
        <v>47</v>
      </c>
      <c r="O824" t="s">
        <v>48</v>
      </c>
      <c r="P824" t="s">
        <v>68</v>
      </c>
      <c r="Q824">
        <v>5</v>
      </c>
      <c r="R824">
        <v>1968</v>
      </c>
      <c r="S824">
        <v>1993</v>
      </c>
      <c r="T824" t="s">
        <v>50</v>
      </c>
      <c r="U824" t="s">
        <v>51</v>
      </c>
      <c r="V824" t="s">
        <v>106</v>
      </c>
      <c r="W824" t="s">
        <v>55</v>
      </c>
      <c r="X824" t="s">
        <v>70</v>
      </c>
      <c r="Y824" t="s">
        <v>55</v>
      </c>
      <c r="Z824" t="s">
        <v>57</v>
      </c>
      <c r="AA824">
        <v>1461</v>
      </c>
      <c r="AB824" t="str">
        <f t="shared" si="48"/>
        <v>1001-2000</v>
      </c>
      <c r="AC824" t="s">
        <v>54</v>
      </c>
      <c r="AD824" t="s">
        <v>60</v>
      </c>
      <c r="AE824">
        <v>1721</v>
      </c>
      <c r="AF824">
        <f t="shared" si="49"/>
        <v>0</v>
      </c>
      <c r="AG824">
        <f t="shared" si="50"/>
        <v>2.2999999999999998</v>
      </c>
      <c r="AH824">
        <v>3</v>
      </c>
      <c r="AI824">
        <v>1</v>
      </c>
      <c r="AJ824" t="s">
        <v>55</v>
      </c>
      <c r="AK824" t="str">
        <f t="shared" si="51"/>
        <v>1TA</v>
      </c>
      <c r="AL824">
        <v>7</v>
      </c>
      <c r="AM824">
        <v>1</v>
      </c>
      <c r="AN824" t="s">
        <v>55</v>
      </c>
      <c r="AO824" t="s">
        <v>61</v>
      </c>
      <c r="AP824" t="s">
        <v>62</v>
      </c>
      <c r="AQ824">
        <v>2</v>
      </c>
      <c r="AR824">
        <v>440</v>
      </c>
      <c r="AS824" t="s">
        <v>55</v>
      </c>
      <c r="AT824" t="s">
        <v>60</v>
      </c>
      <c r="AU824">
        <v>0</v>
      </c>
      <c r="AV824">
        <v>96</v>
      </c>
      <c r="AW824">
        <v>180</v>
      </c>
      <c r="AX824">
        <v>0</v>
      </c>
      <c r="AY824">
        <v>0</v>
      </c>
      <c r="AZ824" t="s">
        <v>85</v>
      </c>
      <c r="BA824">
        <v>7</v>
      </c>
      <c r="BB824">
        <v>2006</v>
      </c>
      <c r="BC824" t="s">
        <v>63</v>
      </c>
      <c r="BD824" t="s">
        <v>64</v>
      </c>
      <c r="BE824">
        <v>180000</v>
      </c>
    </row>
    <row r="825" spans="1:57" x14ac:dyDescent="0.3">
      <c r="A825">
        <v>249</v>
      </c>
      <c r="B825">
        <v>60</v>
      </c>
      <c r="C825" t="s">
        <v>221</v>
      </c>
      <c r="D825">
        <v>72</v>
      </c>
      <c r="E825">
        <v>11317</v>
      </c>
      <c r="F825" t="s">
        <v>40</v>
      </c>
      <c r="G825" t="s">
        <v>42</v>
      </c>
      <c r="H825" t="s">
        <v>43</v>
      </c>
      <c r="I825" t="s">
        <v>44</v>
      </c>
      <c r="J825" t="s">
        <v>45</v>
      </c>
      <c r="K825" t="s">
        <v>46</v>
      </c>
      <c r="L825" t="str">
        <f>VLOOKUP($K825,[1]Zipcodes_neighbourhood!$A$2:$C$27,2,FALSE)</f>
        <v>College creek</v>
      </c>
      <c r="M825">
        <f>VLOOKUP($K825,[1]Zipcodes_neighbourhood!$A$2:$C$27,3,FALSE)</f>
        <v>50014</v>
      </c>
      <c r="N825" t="s">
        <v>47</v>
      </c>
      <c r="O825" t="s">
        <v>48</v>
      </c>
      <c r="P825" t="s">
        <v>49</v>
      </c>
      <c r="Q825">
        <v>7</v>
      </c>
      <c r="R825">
        <v>2003</v>
      </c>
      <c r="S825">
        <v>2003</v>
      </c>
      <c r="T825" t="s">
        <v>50</v>
      </c>
      <c r="U825" t="s">
        <v>51</v>
      </c>
      <c r="V825" t="s">
        <v>52</v>
      </c>
      <c r="W825" t="s">
        <v>54</v>
      </c>
      <c r="X825" t="s">
        <v>56</v>
      </c>
      <c r="Y825" t="s">
        <v>54</v>
      </c>
      <c r="Z825" t="s">
        <v>57</v>
      </c>
      <c r="AA825">
        <v>840</v>
      </c>
      <c r="AB825" t="str">
        <f t="shared" si="48"/>
        <v>0-1000</v>
      </c>
      <c r="AC825" t="s">
        <v>59</v>
      </c>
      <c r="AD825" t="s">
        <v>60</v>
      </c>
      <c r="AE825">
        <v>1668</v>
      </c>
      <c r="AF825">
        <f t="shared" si="49"/>
        <v>0</v>
      </c>
      <c r="AG825">
        <f t="shared" si="50"/>
        <v>2</v>
      </c>
      <c r="AH825">
        <v>3</v>
      </c>
      <c r="AI825">
        <v>1</v>
      </c>
      <c r="AJ825" t="s">
        <v>54</v>
      </c>
      <c r="AK825" t="str">
        <f t="shared" si="51"/>
        <v>1Gd</v>
      </c>
      <c r="AL825">
        <v>8</v>
      </c>
      <c r="AM825">
        <v>0</v>
      </c>
      <c r="AN825" t="s">
        <v>41</v>
      </c>
      <c r="AO825" t="s">
        <v>61</v>
      </c>
      <c r="AP825" t="s">
        <v>62</v>
      </c>
      <c r="AQ825">
        <v>2</v>
      </c>
      <c r="AR825">
        <v>500</v>
      </c>
      <c r="AS825" t="s">
        <v>55</v>
      </c>
      <c r="AT825" t="s">
        <v>60</v>
      </c>
      <c r="AU825">
        <v>144</v>
      </c>
      <c r="AV825">
        <v>68</v>
      </c>
      <c r="AW825">
        <v>0</v>
      </c>
      <c r="AX825">
        <v>0</v>
      </c>
      <c r="AY825">
        <v>0</v>
      </c>
      <c r="AZ825" t="s">
        <v>41</v>
      </c>
      <c r="BA825">
        <v>9</v>
      </c>
      <c r="BB825">
        <v>2007</v>
      </c>
      <c r="BC825" t="s">
        <v>63</v>
      </c>
      <c r="BD825" t="s">
        <v>64</v>
      </c>
      <c r="BE825">
        <v>180000</v>
      </c>
    </row>
    <row r="826" spans="1:57" x14ac:dyDescent="0.3">
      <c r="A826">
        <v>1366</v>
      </c>
      <c r="B826">
        <v>60</v>
      </c>
      <c r="C826" t="s">
        <v>224</v>
      </c>
      <c r="D826" t="s">
        <v>41</v>
      </c>
      <c r="E826">
        <v>7500</v>
      </c>
      <c r="F826" t="s">
        <v>40</v>
      </c>
      <c r="G826" t="s">
        <v>42</v>
      </c>
      <c r="H826" t="s">
        <v>43</v>
      </c>
      <c r="I826" t="s">
        <v>44</v>
      </c>
      <c r="J826" t="s">
        <v>45</v>
      </c>
      <c r="K826" t="s">
        <v>87</v>
      </c>
      <c r="L826" t="str">
        <f>VLOOKUP($K826,[1]Zipcodes_neighbourhood!$A$2:$C$27,2,FALSE)</f>
        <v>Somerset</v>
      </c>
      <c r="M826">
        <f>VLOOKUP($K826,[1]Zipcodes_neighbourhood!$A$2:$C$27,3,FALSE)</f>
        <v>50010</v>
      </c>
      <c r="N826" t="s">
        <v>47</v>
      </c>
      <c r="O826" t="s">
        <v>48</v>
      </c>
      <c r="P826" t="s">
        <v>49</v>
      </c>
      <c r="Q826">
        <v>7</v>
      </c>
      <c r="R826">
        <v>2000</v>
      </c>
      <c r="S826">
        <v>2000</v>
      </c>
      <c r="T826" t="s">
        <v>50</v>
      </c>
      <c r="U826" t="s">
        <v>51</v>
      </c>
      <c r="V826" t="s">
        <v>52</v>
      </c>
      <c r="W826" t="s">
        <v>54</v>
      </c>
      <c r="X826" t="s">
        <v>56</v>
      </c>
      <c r="Y826" t="s">
        <v>54</v>
      </c>
      <c r="Z826" t="s">
        <v>57</v>
      </c>
      <c r="AA826">
        <v>814</v>
      </c>
      <c r="AB826" t="str">
        <f t="shared" si="48"/>
        <v>0-1000</v>
      </c>
      <c r="AC826" t="s">
        <v>59</v>
      </c>
      <c r="AD826" t="s">
        <v>60</v>
      </c>
      <c r="AE826">
        <v>1674</v>
      </c>
      <c r="AF826">
        <f t="shared" si="49"/>
        <v>0</v>
      </c>
      <c r="AG826">
        <f t="shared" si="50"/>
        <v>2</v>
      </c>
      <c r="AH826">
        <v>3</v>
      </c>
      <c r="AI826">
        <v>1</v>
      </c>
      <c r="AJ826" t="s">
        <v>54</v>
      </c>
      <c r="AK826" t="str">
        <f t="shared" si="51"/>
        <v>1Gd</v>
      </c>
      <c r="AL826">
        <v>7</v>
      </c>
      <c r="AM826">
        <v>0</v>
      </c>
      <c r="AN826" t="s">
        <v>41</v>
      </c>
      <c r="AO826" t="s">
        <v>61</v>
      </c>
      <c r="AP826" t="s">
        <v>62</v>
      </c>
      <c r="AQ826">
        <v>2</v>
      </c>
      <c r="AR826">
        <v>663</v>
      </c>
      <c r="AS826" t="s">
        <v>55</v>
      </c>
      <c r="AT826" t="s">
        <v>60</v>
      </c>
      <c r="AU826">
        <v>0</v>
      </c>
      <c r="AV826">
        <v>96</v>
      </c>
      <c r="AW826">
        <v>0</v>
      </c>
      <c r="AX826">
        <v>0</v>
      </c>
      <c r="AY826">
        <v>0</v>
      </c>
      <c r="AZ826" t="s">
        <v>41</v>
      </c>
      <c r="BA826">
        <v>1</v>
      </c>
      <c r="BB826">
        <v>2010</v>
      </c>
      <c r="BC826" t="s">
        <v>63</v>
      </c>
      <c r="BD826" t="s">
        <v>64</v>
      </c>
      <c r="BE826">
        <v>216000</v>
      </c>
    </row>
    <row r="827" spans="1:57" x14ac:dyDescent="0.3">
      <c r="A827">
        <v>745</v>
      </c>
      <c r="B827">
        <v>120</v>
      </c>
      <c r="C827" t="s">
        <v>221</v>
      </c>
      <c r="D827">
        <v>41</v>
      </c>
      <c r="E827">
        <v>5395</v>
      </c>
      <c r="F827" t="s">
        <v>40</v>
      </c>
      <c r="G827" t="s">
        <v>71</v>
      </c>
      <c r="H827" t="s">
        <v>137</v>
      </c>
      <c r="I827" t="s">
        <v>44</v>
      </c>
      <c r="J827" t="s">
        <v>45</v>
      </c>
      <c r="K827" t="s">
        <v>138</v>
      </c>
      <c r="L827" t="e">
        <f>VLOOKUP($K827,[1]Zipcodes_neighbourhood!$A$2:$C$27,2,FALSE)</f>
        <v>#N/A</v>
      </c>
      <c r="M827" t="e">
        <f>VLOOKUP($K827,[1]Zipcodes_neighbourhood!$A$2:$C$27,3,FALSE)</f>
        <v>#N/A</v>
      </c>
      <c r="N827" t="s">
        <v>47</v>
      </c>
      <c r="O827" t="s">
        <v>122</v>
      </c>
      <c r="P827" t="s">
        <v>68</v>
      </c>
      <c r="Q827">
        <v>8</v>
      </c>
      <c r="R827">
        <v>1993</v>
      </c>
      <c r="S827">
        <v>1993</v>
      </c>
      <c r="T827" t="s">
        <v>50</v>
      </c>
      <c r="U827" t="s">
        <v>51</v>
      </c>
      <c r="V827" t="s">
        <v>91</v>
      </c>
      <c r="W827" t="s">
        <v>54</v>
      </c>
      <c r="X827" t="s">
        <v>56</v>
      </c>
      <c r="Y827" t="s">
        <v>54</v>
      </c>
      <c r="Z827" t="s">
        <v>57</v>
      </c>
      <c r="AA827">
        <v>1337</v>
      </c>
      <c r="AB827" t="str">
        <f t="shared" si="48"/>
        <v>1001-2000</v>
      </c>
      <c r="AC827" t="s">
        <v>54</v>
      </c>
      <c r="AD827" t="s">
        <v>60</v>
      </c>
      <c r="AE827">
        <v>1337</v>
      </c>
      <c r="AF827">
        <f t="shared" si="49"/>
        <v>1</v>
      </c>
      <c r="AG827">
        <f t="shared" si="50"/>
        <v>2</v>
      </c>
      <c r="AH827">
        <v>2</v>
      </c>
      <c r="AI827">
        <v>1</v>
      </c>
      <c r="AJ827" t="s">
        <v>54</v>
      </c>
      <c r="AK827" t="str">
        <f t="shared" si="51"/>
        <v>1Gd</v>
      </c>
      <c r="AL827">
        <v>5</v>
      </c>
      <c r="AM827">
        <v>1</v>
      </c>
      <c r="AN827" t="s">
        <v>55</v>
      </c>
      <c r="AO827" t="s">
        <v>61</v>
      </c>
      <c r="AP827" t="s">
        <v>62</v>
      </c>
      <c r="AQ827">
        <v>2</v>
      </c>
      <c r="AR827">
        <v>462</v>
      </c>
      <c r="AS827" t="s">
        <v>55</v>
      </c>
      <c r="AT827" t="s">
        <v>60</v>
      </c>
      <c r="AU827">
        <v>96</v>
      </c>
      <c r="AV827">
        <v>0</v>
      </c>
      <c r="AW827">
        <v>70</v>
      </c>
      <c r="AX827">
        <v>0</v>
      </c>
      <c r="AY827">
        <v>168</v>
      </c>
      <c r="AZ827" t="s">
        <v>41</v>
      </c>
      <c r="BA827">
        <v>10</v>
      </c>
      <c r="BB827">
        <v>2008</v>
      </c>
      <c r="BC827" t="s">
        <v>63</v>
      </c>
      <c r="BD827" t="s">
        <v>64</v>
      </c>
      <c r="BE827">
        <v>180000</v>
      </c>
    </row>
    <row r="828" spans="1:57" x14ac:dyDescent="0.3">
      <c r="A828">
        <v>827</v>
      </c>
      <c r="B828">
        <v>45</v>
      </c>
      <c r="C828" t="s">
        <v>222</v>
      </c>
      <c r="D828">
        <v>50</v>
      </c>
      <c r="E828">
        <v>6130</v>
      </c>
      <c r="F828" t="s">
        <v>40</v>
      </c>
      <c r="G828" t="s">
        <v>42</v>
      </c>
      <c r="H828" t="s">
        <v>43</v>
      </c>
      <c r="I828" t="s">
        <v>44</v>
      </c>
      <c r="J828" t="s">
        <v>45</v>
      </c>
      <c r="K828" t="s">
        <v>95</v>
      </c>
      <c r="L828" t="str">
        <f>VLOOKUP($K828,[1]Zipcodes_neighbourhood!$A$2:$C$27,2,FALSE)</f>
        <v>Brookside</v>
      </c>
      <c r="M828">
        <f>VLOOKUP($K828,[1]Zipcodes_neighbourhood!$A$2:$C$27,3,FALSE)</f>
        <v>50613</v>
      </c>
      <c r="N828" t="s">
        <v>47</v>
      </c>
      <c r="O828" t="s">
        <v>48</v>
      </c>
      <c r="P828" t="s">
        <v>97</v>
      </c>
      <c r="Q828">
        <v>5</v>
      </c>
      <c r="R828">
        <v>1924</v>
      </c>
      <c r="S828">
        <v>1950</v>
      </c>
      <c r="T828" t="s">
        <v>50</v>
      </c>
      <c r="U828" t="s">
        <v>51</v>
      </c>
      <c r="V828" t="s">
        <v>69</v>
      </c>
      <c r="W828" t="s">
        <v>55</v>
      </c>
      <c r="X828" t="s">
        <v>77</v>
      </c>
      <c r="Y828" t="s">
        <v>55</v>
      </c>
      <c r="Z828" t="s">
        <v>57</v>
      </c>
      <c r="AA828">
        <v>784</v>
      </c>
      <c r="AB828" t="str">
        <f t="shared" si="48"/>
        <v>0-1000</v>
      </c>
      <c r="AC828" t="s">
        <v>54</v>
      </c>
      <c r="AD828" t="s">
        <v>60</v>
      </c>
      <c r="AE828">
        <v>784</v>
      </c>
      <c r="AF828">
        <f t="shared" si="49"/>
        <v>1</v>
      </c>
      <c r="AG828">
        <f t="shared" si="50"/>
        <v>1</v>
      </c>
      <c r="AH828">
        <v>2</v>
      </c>
      <c r="AI828">
        <v>1</v>
      </c>
      <c r="AJ828" t="s">
        <v>54</v>
      </c>
      <c r="AK828" t="str">
        <f t="shared" si="51"/>
        <v>1Gd</v>
      </c>
      <c r="AL828">
        <v>5</v>
      </c>
      <c r="AM828">
        <v>0</v>
      </c>
      <c r="AN828" t="s">
        <v>41</v>
      </c>
      <c r="AO828" t="s">
        <v>41</v>
      </c>
      <c r="AP828" t="s">
        <v>41</v>
      </c>
      <c r="AQ828">
        <v>0</v>
      </c>
      <c r="AR828">
        <v>0</v>
      </c>
      <c r="AS828" t="s">
        <v>41</v>
      </c>
      <c r="AT828" t="s">
        <v>60</v>
      </c>
      <c r="AU828">
        <v>0</v>
      </c>
      <c r="AV828">
        <v>0</v>
      </c>
      <c r="AW828">
        <v>116</v>
      </c>
      <c r="AX828">
        <v>0</v>
      </c>
      <c r="AY828">
        <v>0</v>
      </c>
      <c r="AZ828" t="s">
        <v>41</v>
      </c>
      <c r="BA828">
        <v>5</v>
      </c>
      <c r="BB828">
        <v>2008</v>
      </c>
      <c r="BC828" t="s">
        <v>63</v>
      </c>
      <c r="BD828" t="s">
        <v>64</v>
      </c>
      <c r="BE828">
        <v>109500</v>
      </c>
    </row>
    <row r="829" spans="1:57" x14ac:dyDescent="0.3">
      <c r="A829">
        <v>903</v>
      </c>
      <c r="B829">
        <v>60</v>
      </c>
      <c r="C829" t="s">
        <v>221</v>
      </c>
      <c r="D829">
        <v>63</v>
      </c>
      <c r="E829">
        <v>7875</v>
      </c>
      <c r="F829" t="s">
        <v>40</v>
      </c>
      <c r="G829" t="s">
        <v>42</v>
      </c>
      <c r="H829" t="s">
        <v>43</v>
      </c>
      <c r="I829" t="s">
        <v>44</v>
      </c>
      <c r="J829" t="s">
        <v>45</v>
      </c>
      <c r="K829" t="s">
        <v>132</v>
      </c>
      <c r="L829" t="str">
        <f>VLOOKUP($K829,[1]Zipcodes_neighbourhood!$A$2:$C$27,2,FALSE)</f>
        <v>Gilbert</v>
      </c>
      <c r="M829">
        <f>VLOOKUP($K829,[1]Zipcodes_neighbourhood!$A$2:$C$27,3,FALSE)</f>
        <v>50105</v>
      </c>
      <c r="N829" t="s">
        <v>47</v>
      </c>
      <c r="O829" t="s">
        <v>48</v>
      </c>
      <c r="P829" t="s">
        <v>49</v>
      </c>
      <c r="Q829">
        <v>7</v>
      </c>
      <c r="R829">
        <v>2003</v>
      </c>
      <c r="S829">
        <v>2003</v>
      </c>
      <c r="T829" t="s">
        <v>50</v>
      </c>
      <c r="U829" t="s">
        <v>51</v>
      </c>
      <c r="V829" t="s">
        <v>52</v>
      </c>
      <c r="W829" t="s">
        <v>54</v>
      </c>
      <c r="X829" t="s">
        <v>56</v>
      </c>
      <c r="Y829" t="s">
        <v>54</v>
      </c>
      <c r="Z829" t="s">
        <v>57</v>
      </c>
      <c r="AA829">
        <v>783</v>
      </c>
      <c r="AB829" t="str">
        <f t="shared" si="48"/>
        <v>0-1000</v>
      </c>
      <c r="AC829" t="s">
        <v>59</v>
      </c>
      <c r="AD829" t="s">
        <v>60</v>
      </c>
      <c r="AE829">
        <v>1509</v>
      </c>
      <c r="AF829">
        <f t="shared" si="49"/>
        <v>0</v>
      </c>
      <c r="AG829">
        <f t="shared" si="50"/>
        <v>2</v>
      </c>
      <c r="AH829">
        <v>3</v>
      </c>
      <c r="AI829">
        <v>1</v>
      </c>
      <c r="AJ829" t="s">
        <v>54</v>
      </c>
      <c r="AK829" t="str">
        <f t="shared" si="51"/>
        <v>1Gd</v>
      </c>
      <c r="AL829">
        <v>8</v>
      </c>
      <c r="AM829">
        <v>1</v>
      </c>
      <c r="AN829" t="s">
        <v>54</v>
      </c>
      <c r="AO829" t="s">
        <v>61</v>
      </c>
      <c r="AP829" t="s">
        <v>102</v>
      </c>
      <c r="AQ829">
        <v>2</v>
      </c>
      <c r="AR829">
        <v>393</v>
      </c>
      <c r="AS829" t="s">
        <v>55</v>
      </c>
      <c r="AT829" t="s">
        <v>60</v>
      </c>
      <c r="AU829">
        <v>0</v>
      </c>
      <c r="AV829">
        <v>75</v>
      </c>
      <c r="AW829">
        <v>0</v>
      </c>
      <c r="AX829">
        <v>0</v>
      </c>
      <c r="AY829">
        <v>0</v>
      </c>
      <c r="AZ829" t="s">
        <v>41</v>
      </c>
      <c r="BA829">
        <v>7</v>
      </c>
      <c r="BB829">
        <v>2006</v>
      </c>
      <c r="BC829" t="s">
        <v>63</v>
      </c>
      <c r="BD829" t="s">
        <v>64</v>
      </c>
      <c r="BE829">
        <v>180000</v>
      </c>
    </row>
    <row r="830" spans="1:57" x14ac:dyDescent="0.3">
      <c r="A830">
        <v>1056</v>
      </c>
      <c r="B830">
        <v>20</v>
      </c>
      <c r="C830" t="s">
        <v>221</v>
      </c>
      <c r="D830">
        <v>104</v>
      </c>
      <c r="E830">
        <v>11361</v>
      </c>
      <c r="F830" t="s">
        <v>40</v>
      </c>
      <c r="G830" t="s">
        <v>42</v>
      </c>
      <c r="H830" t="s">
        <v>43</v>
      </c>
      <c r="I830" t="s">
        <v>44</v>
      </c>
      <c r="J830" t="s">
        <v>45</v>
      </c>
      <c r="K830" t="s">
        <v>89</v>
      </c>
      <c r="L830" t="str">
        <f>VLOOKUP($K830,[1]Zipcodes_neighbourhood!$A$2:$C$27,2,FALSE)</f>
        <v>Northwest Ames</v>
      </c>
      <c r="M830">
        <f>VLOOKUP($K830,[1]Zipcodes_neighbourhood!$A$2:$C$27,3,FALSE)</f>
        <v>50010</v>
      </c>
      <c r="N830" t="s">
        <v>47</v>
      </c>
      <c r="O830" t="s">
        <v>48</v>
      </c>
      <c r="P830" t="s">
        <v>68</v>
      </c>
      <c r="Q830">
        <v>6</v>
      </c>
      <c r="R830">
        <v>1976</v>
      </c>
      <c r="S830">
        <v>1976</v>
      </c>
      <c r="T830" t="s">
        <v>50</v>
      </c>
      <c r="U830" t="s">
        <v>51</v>
      </c>
      <c r="V830" t="s">
        <v>106</v>
      </c>
      <c r="W830" t="s">
        <v>55</v>
      </c>
      <c r="X830" t="s">
        <v>70</v>
      </c>
      <c r="Y830" t="s">
        <v>54</v>
      </c>
      <c r="Z830" t="s">
        <v>57</v>
      </c>
      <c r="AA830">
        <v>1193</v>
      </c>
      <c r="AB830" t="str">
        <f t="shared" si="48"/>
        <v>1001-2000</v>
      </c>
      <c r="AC830" t="s">
        <v>55</v>
      </c>
      <c r="AD830" t="s">
        <v>60</v>
      </c>
      <c r="AE830">
        <v>1523</v>
      </c>
      <c r="AF830">
        <f t="shared" si="49"/>
        <v>0.3</v>
      </c>
      <c r="AG830">
        <f t="shared" si="50"/>
        <v>2.2999999999999998</v>
      </c>
      <c r="AH830">
        <v>3</v>
      </c>
      <c r="AI830">
        <v>1</v>
      </c>
      <c r="AJ830" t="s">
        <v>55</v>
      </c>
      <c r="AK830" t="str">
        <f t="shared" si="51"/>
        <v>1TA</v>
      </c>
      <c r="AL830">
        <v>7</v>
      </c>
      <c r="AM830">
        <v>1</v>
      </c>
      <c r="AN830" t="s">
        <v>55</v>
      </c>
      <c r="AO830" t="s">
        <v>61</v>
      </c>
      <c r="AP830" t="s">
        <v>102</v>
      </c>
      <c r="AQ830">
        <v>2</v>
      </c>
      <c r="AR830">
        <v>478</v>
      </c>
      <c r="AS830" t="s">
        <v>55</v>
      </c>
      <c r="AT830" t="s">
        <v>60</v>
      </c>
      <c r="AU830">
        <v>0</v>
      </c>
      <c r="AV830">
        <v>0</v>
      </c>
      <c r="AW830">
        <v>0</v>
      </c>
      <c r="AX830">
        <v>189</v>
      </c>
      <c r="AY830">
        <v>0</v>
      </c>
      <c r="AZ830" t="s">
        <v>85</v>
      </c>
      <c r="BA830">
        <v>5</v>
      </c>
      <c r="BB830">
        <v>2008</v>
      </c>
      <c r="BC830" t="s">
        <v>116</v>
      </c>
      <c r="BD830" t="s">
        <v>79</v>
      </c>
      <c r="BE830">
        <v>180000</v>
      </c>
    </row>
    <row r="831" spans="1:57" x14ac:dyDescent="0.3">
      <c r="A831">
        <v>413</v>
      </c>
      <c r="B831">
        <v>20</v>
      </c>
      <c r="C831" t="s">
        <v>224</v>
      </c>
      <c r="D831" t="s">
        <v>41</v>
      </c>
      <c r="E831">
        <v>4403</v>
      </c>
      <c r="F831" t="s">
        <v>40</v>
      </c>
      <c r="G831" t="s">
        <v>105</v>
      </c>
      <c r="H831" t="s">
        <v>43</v>
      </c>
      <c r="I831" t="s">
        <v>44</v>
      </c>
      <c r="J831" t="s">
        <v>45</v>
      </c>
      <c r="K831" t="s">
        <v>87</v>
      </c>
      <c r="L831" t="str">
        <f>VLOOKUP($K831,[1]Zipcodes_neighbourhood!$A$2:$C$27,2,FALSE)</f>
        <v>Somerset</v>
      </c>
      <c r="M831">
        <f>VLOOKUP($K831,[1]Zipcodes_neighbourhood!$A$2:$C$27,3,FALSE)</f>
        <v>50010</v>
      </c>
      <c r="N831" t="s">
        <v>47</v>
      </c>
      <c r="O831" t="s">
        <v>48</v>
      </c>
      <c r="P831" t="s">
        <v>68</v>
      </c>
      <c r="Q831">
        <v>7</v>
      </c>
      <c r="R831">
        <v>2009</v>
      </c>
      <c r="S831">
        <v>2009</v>
      </c>
      <c r="T831" t="s">
        <v>50</v>
      </c>
      <c r="U831" t="s">
        <v>51</v>
      </c>
      <c r="V831" t="s">
        <v>69</v>
      </c>
      <c r="W831" t="s">
        <v>59</v>
      </c>
      <c r="X831" t="s">
        <v>56</v>
      </c>
      <c r="Y831" t="s">
        <v>59</v>
      </c>
      <c r="Z831" t="s">
        <v>81</v>
      </c>
      <c r="AA831">
        <v>1470</v>
      </c>
      <c r="AB831" t="str">
        <f t="shared" si="48"/>
        <v>1001-2000</v>
      </c>
      <c r="AC831" t="s">
        <v>59</v>
      </c>
      <c r="AD831" t="s">
        <v>60</v>
      </c>
      <c r="AE831">
        <v>1478</v>
      </c>
      <c r="AF831">
        <f t="shared" si="49"/>
        <v>0</v>
      </c>
      <c r="AG831">
        <f t="shared" si="50"/>
        <v>2.2999999999999998</v>
      </c>
      <c r="AH831">
        <v>2</v>
      </c>
      <c r="AI831">
        <v>1</v>
      </c>
      <c r="AJ831" t="s">
        <v>54</v>
      </c>
      <c r="AK831" t="str">
        <f t="shared" si="51"/>
        <v>1Gd</v>
      </c>
      <c r="AL831">
        <v>7</v>
      </c>
      <c r="AM831">
        <v>1</v>
      </c>
      <c r="AN831" t="s">
        <v>54</v>
      </c>
      <c r="AO831" t="s">
        <v>61</v>
      </c>
      <c r="AP831" t="s">
        <v>102</v>
      </c>
      <c r="AQ831">
        <v>2</v>
      </c>
      <c r="AR831">
        <v>484</v>
      </c>
      <c r="AS831" t="s">
        <v>55</v>
      </c>
      <c r="AT831" t="s">
        <v>60</v>
      </c>
      <c r="AU831">
        <v>0</v>
      </c>
      <c r="AV831">
        <v>144</v>
      </c>
      <c r="AW831">
        <v>0</v>
      </c>
      <c r="AX831">
        <v>0</v>
      </c>
      <c r="AY831">
        <v>0</v>
      </c>
      <c r="AZ831" t="s">
        <v>41</v>
      </c>
      <c r="BA831">
        <v>6</v>
      </c>
      <c r="BB831">
        <v>2010</v>
      </c>
      <c r="BC831" t="s">
        <v>103</v>
      </c>
      <c r="BD831" t="s">
        <v>104</v>
      </c>
      <c r="BE831">
        <v>222000</v>
      </c>
    </row>
    <row r="832" spans="1:57" x14ac:dyDescent="0.3">
      <c r="A832">
        <v>1147</v>
      </c>
      <c r="B832">
        <v>20</v>
      </c>
      <c r="C832" t="s">
        <v>221</v>
      </c>
      <c r="D832" t="s">
        <v>41</v>
      </c>
      <c r="E832">
        <v>11200</v>
      </c>
      <c r="F832" t="s">
        <v>40</v>
      </c>
      <c r="G832" t="s">
        <v>42</v>
      </c>
      <c r="H832" t="s">
        <v>43</v>
      </c>
      <c r="I832" t="s">
        <v>44</v>
      </c>
      <c r="J832" t="s">
        <v>45</v>
      </c>
      <c r="K832" t="s">
        <v>114</v>
      </c>
      <c r="L832" t="str">
        <f>VLOOKUP($K832,[1]Zipcodes_neighbourhood!$A$2:$C$27,2,FALSE)</f>
        <v>Sawyer West</v>
      </c>
      <c r="M832">
        <f>VLOOKUP($K832,[1]Zipcodes_neighbourhood!$A$2:$C$27,3,FALSE)</f>
        <v>50014</v>
      </c>
      <c r="N832" t="s">
        <v>47</v>
      </c>
      <c r="O832" t="s">
        <v>48</v>
      </c>
      <c r="P832" t="s">
        <v>68</v>
      </c>
      <c r="Q832">
        <v>6</v>
      </c>
      <c r="R832">
        <v>1985</v>
      </c>
      <c r="S832">
        <v>1985</v>
      </c>
      <c r="T832" t="s">
        <v>50</v>
      </c>
      <c r="U832" t="s">
        <v>51</v>
      </c>
      <c r="V832" t="s">
        <v>76</v>
      </c>
      <c r="W832" t="s">
        <v>54</v>
      </c>
      <c r="X832" t="s">
        <v>70</v>
      </c>
      <c r="Y832" t="s">
        <v>54</v>
      </c>
      <c r="Z832" t="s">
        <v>57</v>
      </c>
      <c r="AA832">
        <v>1298</v>
      </c>
      <c r="AB832" t="str">
        <f t="shared" si="48"/>
        <v>1001-2000</v>
      </c>
      <c r="AC832" t="s">
        <v>55</v>
      </c>
      <c r="AD832" t="s">
        <v>60</v>
      </c>
      <c r="AE832">
        <v>1298</v>
      </c>
      <c r="AF832">
        <f t="shared" si="49"/>
        <v>1</v>
      </c>
      <c r="AG832">
        <f t="shared" si="50"/>
        <v>1.3</v>
      </c>
      <c r="AH832">
        <v>3</v>
      </c>
      <c r="AI832">
        <v>1</v>
      </c>
      <c r="AJ832" t="s">
        <v>54</v>
      </c>
      <c r="AK832" t="str">
        <f t="shared" si="51"/>
        <v>1Gd</v>
      </c>
      <c r="AL832">
        <v>5</v>
      </c>
      <c r="AM832">
        <v>1</v>
      </c>
      <c r="AN832" t="s">
        <v>55</v>
      </c>
      <c r="AO832" t="s">
        <v>61</v>
      </c>
      <c r="AP832" t="s">
        <v>58</v>
      </c>
      <c r="AQ832">
        <v>2</v>
      </c>
      <c r="AR832">
        <v>403</v>
      </c>
      <c r="AS832" t="s">
        <v>55</v>
      </c>
      <c r="AT832" t="s">
        <v>60</v>
      </c>
      <c r="AU832">
        <v>165</v>
      </c>
      <c r="AV832">
        <v>26</v>
      </c>
      <c r="AW832">
        <v>0</v>
      </c>
      <c r="AX832">
        <v>0</v>
      </c>
      <c r="AY832">
        <v>0</v>
      </c>
      <c r="AZ832" t="s">
        <v>41</v>
      </c>
      <c r="BA832">
        <v>5</v>
      </c>
      <c r="BB832">
        <v>2006</v>
      </c>
      <c r="BC832" t="s">
        <v>63</v>
      </c>
      <c r="BD832" t="s">
        <v>64</v>
      </c>
      <c r="BE832">
        <v>180000</v>
      </c>
    </row>
    <row r="833" spans="1:57" x14ac:dyDescent="0.3">
      <c r="A833">
        <v>642</v>
      </c>
      <c r="B833">
        <v>60</v>
      </c>
      <c r="C833" t="s">
        <v>224</v>
      </c>
      <c r="D833" t="s">
        <v>41</v>
      </c>
      <c r="E833">
        <v>7050</v>
      </c>
      <c r="F833" t="s">
        <v>40</v>
      </c>
      <c r="G833" t="s">
        <v>42</v>
      </c>
      <c r="H833" t="s">
        <v>43</v>
      </c>
      <c r="I833" t="s">
        <v>44</v>
      </c>
      <c r="J833" t="s">
        <v>45</v>
      </c>
      <c r="K833" t="s">
        <v>87</v>
      </c>
      <c r="L833" t="str">
        <f>VLOOKUP($K833,[1]Zipcodes_neighbourhood!$A$2:$C$27,2,FALSE)</f>
        <v>Somerset</v>
      </c>
      <c r="M833">
        <f>VLOOKUP($K833,[1]Zipcodes_neighbourhood!$A$2:$C$27,3,FALSE)</f>
        <v>50010</v>
      </c>
      <c r="N833" t="s">
        <v>47</v>
      </c>
      <c r="O833" t="s">
        <v>48</v>
      </c>
      <c r="P833" t="s">
        <v>49</v>
      </c>
      <c r="Q833">
        <v>7</v>
      </c>
      <c r="R833">
        <v>2001</v>
      </c>
      <c r="S833">
        <v>2001</v>
      </c>
      <c r="T833" t="s">
        <v>50</v>
      </c>
      <c r="U833" t="s">
        <v>51</v>
      </c>
      <c r="V833" t="s">
        <v>52</v>
      </c>
      <c r="W833" t="s">
        <v>54</v>
      </c>
      <c r="X833" t="s">
        <v>56</v>
      </c>
      <c r="Y833" t="s">
        <v>54</v>
      </c>
      <c r="Z833" t="s">
        <v>57</v>
      </c>
      <c r="AA833">
        <v>1057</v>
      </c>
      <c r="AB833" t="str">
        <f t="shared" si="48"/>
        <v>1001-2000</v>
      </c>
      <c r="AC833" t="s">
        <v>59</v>
      </c>
      <c r="AD833" t="s">
        <v>60</v>
      </c>
      <c r="AE833">
        <v>1929</v>
      </c>
      <c r="AF833">
        <f t="shared" si="49"/>
        <v>0</v>
      </c>
      <c r="AG833">
        <f t="shared" si="50"/>
        <v>2.2999999999999998</v>
      </c>
      <c r="AH833">
        <v>3</v>
      </c>
      <c r="AI833">
        <v>1</v>
      </c>
      <c r="AJ833" t="s">
        <v>54</v>
      </c>
      <c r="AK833" t="str">
        <f t="shared" si="51"/>
        <v>1Gd</v>
      </c>
      <c r="AL833">
        <v>7</v>
      </c>
      <c r="AM833">
        <v>1</v>
      </c>
      <c r="AN833" t="s">
        <v>55</v>
      </c>
      <c r="AO833" t="s">
        <v>61</v>
      </c>
      <c r="AP833" t="s">
        <v>102</v>
      </c>
      <c r="AQ833">
        <v>2</v>
      </c>
      <c r="AR833">
        <v>650</v>
      </c>
      <c r="AS833" t="s">
        <v>55</v>
      </c>
      <c r="AT833" t="s">
        <v>60</v>
      </c>
      <c r="AU833">
        <v>0</v>
      </c>
      <c r="AV833">
        <v>235</v>
      </c>
      <c r="AW833">
        <v>0</v>
      </c>
      <c r="AX833">
        <v>0</v>
      </c>
      <c r="AY833">
        <v>0</v>
      </c>
      <c r="AZ833" t="s">
        <v>41</v>
      </c>
      <c r="BA833">
        <v>5</v>
      </c>
      <c r="BB833">
        <v>2007</v>
      </c>
      <c r="BC833" t="s">
        <v>63</v>
      </c>
      <c r="BD833" t="s">
        <v>64</v>
      </c>
      <c r="BE833">
        <v>226000</v>
      </c>
    </row>
    <row r="834" spans="1:57" x14ac:dyDescent="0.3">
      <c r="A834">
        <v>1282</v>
      </c>
      <c r="B834">
        <v>20</v>
      </c>
      <c r="C834" t="s">
        <v>221</v>
      </c>
      <c r="D834">
        <v>50</v>
      </c>
      <c r="E834">
        <v>8049</v>
      </c>
      <c r="F834" t="s">
        <v>40</v>
      </c>
      <c r="G834" t="s">
        <v>71</v>
      </c>
      <c r="H834" t="s">
        <v>43</v>
      </c>
      <c r="I834" t="s">
        <v>44</v>
      </c>
      <c r="J834" t="s">
        <v>110</v>
      </c>
      <c r="K834" t="s">
        <v>129</v>
      </c>
      <c r="L834" t="str">
        <f>VLOOKUP($K834,[1]Zipcodes_neighbourhood!$A$2:$C$27,2,FALSE)</f>
        <v>Timberland</v>
      </c>
      <c r="M834">
        <f>VLOOKUP($K834,[1]Zipcodes_neighbourhood!$A$2:$C$27,3,FALSE)</f>
        <v>50014</v>
      </c>
      <c r="N834" t="s">
        <v>47</v>
      </c>
      <c r="O834" t="s">
        <v>48</v>
      </c>
      <c r="P834" t="s">
        <v>68</v>
      </c>
      <c r="Q834">
        <v>7</v>
      </c>
      <c r="R834">
        <v>1990</v>
      </c>
      <c r="S834">
        <v>1990</v>
      </c>
      <c r="T834" t="s">
        <v>99</v>
      </c>
      <c r="U834" t="s">
        <v>51</v>
      </c>
      <c r="V834" t="s">
        <v>91</v>
      </c>
      <c r="W834" t="s">
        <v>55</v>
      </c>
      <c r="X834" t="s">
        <v>70</v>
      </c>
      <c r="Y834" t="s">
        <v>54</v>
      </c>
      <c r="Z834" t="s">
        <v>57</v>
      </c>
      <c r="AA834">
        <v>1309</v>
      </c>
      <c r="AB834" t="str">
        <f t="shared" ref="AB834:AB897" si="52">IF(AA834&lt;1001,"0-1000",IF(AA834&lt;2001,"1001-2000",IF(AA834&lt;3001,"3001-4000",IF(AA834&lt;4001,"4001-5000",IF(AA834&lt;5001,"4001-5000",IF(AA834&gt;5000,"&gt;5000"))))))</f>
        <v>1001-2000</v>
      </c>
      <c r="AC834" t="s">
        <v>55</v>
      </c>
      <c r="AD834" t="s">
        <v>60</v>
      </c>
      <c r="AE834">
        <v>1339</v>
      </c>
      <c r="AF834">
        <f t="shared" ref="AF834:AF897" si="53">bfb+bhb</f>
        <v>1</v>
      </c>
      <c r="AG834">
        <f t="shared" ref="AG834:AG897" si="54">fb+hb</f>
        <v>2.2999999999999998</v>
      </c>
      <c r="AH834">
        <v>2</v>
      </c>
      <c r="AI834">
        <v>1</v>
      </c>
      <c r="AJ834" t="s">
        <v>55</v>
      </c>
      <c r="AK834" t="str">
        <f t="shared" ref="AK834:AK897" si="55">CONCATENATE(KitchenAbvGr,KitchenQuality)</f>
        <v>1TA</v>
      </c>
      <c r="AL834">
        <v>6</v>
      </c>
      <c r="AM834">
        <v>1</v>
      </c>
      <c r="AN834" t="s">
        <v>55</v>
      </c>
      <c r="AO834" t="s">
        <v>61</v>
      </c>
      <c r="AP834" t="s">
        <v>102</v>
      </c>
      <c r="AQ834">
        <v>2</v>
      </c>
      <c r="AR834">
        <v>484</v>
      </c>
      <c r="AS834" t="s">
        <v>54</v>
      </c>
      <c r="AT834" t="s">
        <v>60</v>
      </c>
      <c r="AU834">
        <v>0</v>
      </c>
      <c r="AV834">
        <v>58</v>
      </c>
      <c r="AW834">
        <v>0</v>
      </c>
      <c r="AX834">
        <v>90</v>
      </c>
      <c r="AY834">
        <v>0</v>
      </c>
      <c r="AZ834" t="s">
        <v>41</v>
      </c>
      <c r="BA834">
        <v>7</v>
      </c>
      <c r="BB834">
        <v>2006</v>
      </c>
      <c r="BC834" t="s">
        <v>63</v>
      </c>
      <c r="BD834" t="s">
        <v>64</v>
      </c>
      <c r="BE834">
        <v>180000</v>
      </c>
    </row>
    <row r="835" spans="1:57" x14ac:dyDescent="0.3">
      <c r="A835">
        <v>56</v>
      </c>
      <c r="B835">
        <v>20</v>
      </c>
      <c r="C835" t="s">
        <v>221</v>
      </c>
      <c r="D835">
        <v>100</v>
      </c>
      <c r="E835">
        <v>10175</v>
      </c>
      <c r="F835" t="s">
        <v>40</v>
      </c>
      <c r="G835" t="s">
        <v>71</v>
      </c>
      <c r="H835" t="s">
        <v>43</v>
      </c>
      <c r="I835" t="s">
        <v>44</v>
      </c>
      <c r="J835" t="s">
        <v>45</v>
      </c>
      <c r="K835" t="s">
        <v>107</v>
      </c>
      <c r="L835" t="str">
        <f>VLOOKUP($K835,[1]Zipcodes_neighbourhood!$A$2:$C$27,2,FALSE)</f>
        <v>NorthAmes</v>
      </c>
      <c r="M835">
        <f>VLOOKUP($K835,[1]Zipcodes_neighbourhood!$A$2:$C$27,3,FALSE)</f>
        <v>50010</v>
      </c>
      <c r="N835" t="s">
        <v>47</v>
      </c>
      <c r="O835" t="s">
        <v>48</v>
      </c>
      <c r="P835" t="s">
        <v>68</v>
      </c>
      <c r="Q835">
        <v>6</v>
      </c>
      <c r="R835">
        <v>1964</v>
      </c>
      <c r="S835">
        <v>1964</v>
      </c>
      <c r="T835" t="s">
        <v>50</v>
      </c>
      <c r="U835" t="s">
        <v>51</v>
      </c>
      <c r="V835" t="s">
        <v>106</v>
      </c>
      <c r="W835" t="s">
        <v>55</v>
      </c>
      <c r="X835" t="s">
        <v>70</v>
      </c>
      <c r="Y835" t="s">
        <v>55</v>
      </c>
      <c r="Z835" t="s">
        <v>57</v>
      </c>
      <c r="AA835">
        <v>1425</v>
      </c>
      <c r="AB835" t="str">
        <f t="shared" si="52"/>
        <v>1001-2000</v>
      </c>
      <c r="AC835" t="s">
        <v>54</v>
      </c>
      <c r="AD835" t="s">
        <v>60</v>
      </c>
      <c r="AE835">
        <v>1425</v>
      </c>
      <c r="AF835">
        <f t="shared" si="53"/>
        <v>0</v>
      </c>
      <c r="AG835">
        <f t="shared" si="54"/>
        <v>1.3</v>
      </c>
      <c r="AH835">
        <v>3</v>
      </c>
      <c r="AI835">
        <v>1</v>
      </c>
      <c r="AJ835" t="s">
        <v>55</v>
      </c>
      <c r="AK835" t="str">
        <f t="shared" si="55"/>
        <v>1TA</v>
      </c>
      <c r="AL835">
        <v>7</v>
      </c>
      <c r="AM835">
        <v>1</v>
      </c>
      <c r="AN835" t="s">
        <v>54</v>
      </c>
      <c r="AO835" t="s">
        <v>61</v>
      </c>
      <c r="AP835" t="s">
        <v>62</v>
      </c>
      <c r="AQ835">
        <v>2</v>
      </c>
      <c r="AR835">
        <v>576</v>
      </c>
      <c r="AS835" t="s">
        <v>55</v>
      </c>
      <c r="AT835" t="s">
        <v>60</v>
      </c>
      <c r="AU835">
        <v>0</v>
      </c>
      <c r="AV835">
        <v>0</v>
      </c>
      <c r="AW835">
        <v>0</v>
      </c>
      <c r="AX835">
        <v>0</v>
      </c>
      <c r="AY835">
        <v>407</v>
      </c>
      <c r="AZ835" t="s">
        <v>41</v>
      </c>
      <c r="BA835">
        <v>7</v>
      </c>
      <c r="BB835">
        <v>2008</v>
      </c>
      <c r="BC835" t="s">
        <v>63</v>
      </c>
      <c r="BD835" t="s">
        <v>64</v>
      </c>
      <c r="BE835">
        <v>180500</v>
      </c>
    </row>
    <row r="836" spans="1:57" x14ac:dyDescent="0.3">
      <c r="A836">
        <v>206</v>
      </c>
      <c r="B836">
        <v>20</v>
      </c>
      <c r="C836" t="s">
        <v>221</v>
      </c>
      <c r="D836">
        <v>99</v>
      </c>
      <c r="E836">
        <v>11851</v>
      </c>
      <c r="F836" t="s">
        <v>40</v>
      </c>
      <c r="G836" t="s">
        <v>42</v>
      </c>
      <c r="H836" t="s">
        <v>43</v>
      </c>
      <c r="I836" t="s">
        <v>44</v>
      </c>
      <c r="J836" t="s">
        <v>73</v>
      </c>
      <c r="K836" t="s">
        <v>132</v>
      </c>
      <c r="L836" t="str">
        <f>VLOOKUP($K836,[1]Zipcodes_neighbourhood!$A$2:$C$27,2,FALSE)</f>
        <v>Gilbert</v>
      </c>
      <c r="M836">
        <f>VLOOKUP($K836,[1]Zipcodes_neighbourhood!$A$2:$C$27,3,FALSE)</f>
        <v>50105</v>
      </c>
      <c r="N836" t="s">
        <v>47</v>
      </c>
      <c r="O836" t="s">
        <v>48</v>
      </c>
      <c r="P836" t="s">
        <v>68</v>
      </c>
      <c r="Q836">
        <v>7</v>
      </c>
      <c r="R836">
        <v>1990</v>
      </c>
      <c r="S836">
        <v>1990</v>
      </c>
      <c r="T836" t="s">
        <v>50</v>
      </c>
      <c r="U836" t="s">
        <v>51</v>
      </c>
      <c r="V836" t="s">
        <v>91</v>
      </c>
      <c r="W836" t="s">
        <v>55</v>
      </c>
      <c r="X836" t="s">
        <v>56</v>
      </c>
      <c r="Y836" t="s">
        <v>54</v>
      </c>
      <c r="Z836" t="s">
        <v>57</v>
      </c>
      <c r="AA836">
        <v>1424</v>
      </c>
      <c r="AB836" t="str">
        <f t="shared" si="52"/>
        <v>1001-2000</v>
      </c>
      <c r="AC836" t="s">
        <v>59</v>
      </c>
      <c r="AD836" t="s">
        <v>60</v>
      </c>
      <c r="AE836">
        <v>1442</v>
      </c>
      <c r="AF836">
        <f t="shared" si="53"/>
        <v>1</v>
      </c>
      <c r="AG836">
        <f t="shared" si="54"/>
        <v>1</v>
      </c>
      <c r="AH836">
        <v>3</v>
      </c>
      <c r="AI836">
        <v>1</v>
      </c>
      <c r="AJ836" t="s">
        <v>55</v>
      </c>
      <c r="AK836" t="str">
        <f t="shared" si="55"/>
        <v>1TA</v>
      </c>
      <c r="AL836">
        <v>5</v>
      </c>
      <c r="AM836">
        <v>0</v>
      </c>
      <c r="AN836" t="s">
        <v>41</v>
      </c>
      <c r="AO836" t="s">
        <v>61</v>
      </c>
      <c r="AP836" t="s">
        <v>62</v>
      </c>
      <c r="AQ836">
        <v>2</v>
      </c>
      <c r="AR836">
        <v>500</v>
      </c>
      <c r="AS836" t="s">
        <v>55</v>
      </c>
      <c r="AT836" t="s">
        <v>60</v>
      </c>
      <c r="AU836">
        <v>0</v>
      </c>
      <c r="AV836">
        <v>34</v>
      </c>
      <c r="AW836">
        <v>0</v>
      </c>
      <c r="AX836">
        <v>0</v>
      </c>
      <c r="AY836">
        <v>508</v>
      </c>
      <c r="AZ836" t="s">
        <v>41</v>
      </c>
      <c r="BA836">
        <v>5</v>
      </c>
      <c r="BB836">
        <v>2009</v>
      </c>
      <c r="BC836" t="s">
        <v>63</v>
      </c>
      <c r="BD836" t="s">
        <v>64</v>
      </c>
      <c r="BE836">
        <v>180500</v>
      </c>
    </row>
    <row r="837" spans="1:57" x14ac:dyDescent="0.3">
      <c r="A837">
        <v>1264</v>
      </c>
      <c r="B837">
        <v>70</v>
      </c>
      <c r="C837" t="s">
        <v>221</v>
      </c>
      <c r="D837">
        <v>60</v>
      </c>
      <c r="E837">
        <v>13515</v>
      </c>
      <c r="F837" t="s">
        <v>40</v>
      </c>
      <c r="G837" t="s">
        <v>42</v>
      </c>
      <c r="H837" t="s">
        <v>43</v>
      </c>
      <c r="I837" t="s">
        <v>44</v>
      </c>
      <c r="J837" t="s">
        <v>45</v>
      </c>
      <c r="K837" t="s">
        <v>95</v>
      </c>
      <c r="L837" t="str">
        <f>VLOOKUP($K837,[1]Zipcodes_neighbourhood!$A$2:$C$27,2,FALSE)</f>
        <v>Brookside</v>
      </c>
      <c r="M837">
        <f>VLOOKUP($K837,[1]Zipcodes_neighbourhood!$A$2:$C$27,3,FALSE)</f>
        <v>50613</v>
      </c>
      <c r="N837" t="s">
        <v>47</v>
      </c>
      <c r="O837" t="s">
        <v>48</v>
      </c>
      <c r="P837" t="s">
        <v>49</v>
      </c>
      <c r="Q837">
        <v>6</v>
      </c>
      <c r="R837">
        <v>1919</v>
      </c>
      <c r="S837">
        <v>1950</v>
      </c>
      <c r="T837" t="s">
        <v>125</v>
      </c>
      <c r="U837" t="s">
        <v>51</v>
      </c>
      <c r="V837" t="s">
        <v>75</v>
      </c>
      <c r="W837" t="s">
        <v>55</v>
      </c>
      <c r="X837" t="s">
        <v>56</v>
      </c>
      <c r="Y837" t="s">
        <v>55</v>
      </c>
      <c r="Z837" t="s">
        <v>57</v>
      </c>
      <c r="AA837">
        <v>764</v>
      </c>
      <c r="AB837" t="str">
        <f t="shared" si="52"/>
        <v>0-1000</v>
      </c>
      <c r="AC837" t="s">
        <v>59</v>
      </c>
      <c r="AD837" t="s">
        <v>60</v>
      </c>
      <c r="AE837">
        <v>1824</v>
      </c>
      <c r="AF837">
        <f t="shared" si="53"/>
        <v>0</v>
      </c>
      <c r="AG837">
        <f t="shared" si="54"/>
        <v>2</v>
      </c>
      <c r="AH837">
        <v>3</v>
      </c>
      <c r="AI837">
        <v>1</v>
      </c>
      <c r="AJ837" t="s">
        <v>55</v>
      </c>
      <c r="AK837" t="str">
        <f t="shared" si="55"/>
        <v>1TA</v>
      </c>
      <c r="AL837">
        <v>8</v>
      </c>
      <c r="AM837">
        <v>1</v>
      </c>
      <c r="AN837" t="s">
        <v>54</v>
      </c>
      <c r="AO837" t="s">
        <v>78</v>
      </c>
      <c r="AP837" t="s">
        <v>58</v>
      </c>
      <c r="AQ837">
        <v>2</v>
      </c>
      <c r="AR837">
        <v>520</v>
      </c>
      <c r="AS837" t="s">
        <v>55</v>
      </c>
      <c r="AT837" t="s">
        <v>120</v>
      </c>
      <c r="AU837">
        <v>0</v>
      </c>
      <c r="AV837">
        <v>0</v>
      </c>
      <c r="AW837">
        <v>126</v>
      </c>
      <c r="AX837">
        <v>0</v>
      </c>
      <c r="AY837">
        <v>0</v>
      </c>
      <c r="AZ837" t="s">
        <v>109</v>
      </c>
      <c r="BA837">
        <v>7</v>
      </c>
      <c r="BB837">
        <v>2007</v>
      </c>
      <c r="BC837" t="s">
        <v>63</v>
      </c>
      <c r="BD837" t="s">
        <v>64</v>
      </c>
      <c r="BE837">
        <v>180500</v>
      </c>
    </row>
    <row r="838" spans="1:57" x14ac:dyDescent="0.3">
      <c r="A838">
        <v>837</v>
      </c>
      <c r="B838">
        <v>30</v>
      </c>
      <c r="C838" t="s">
        <v>222</v>
      </c>
      <c r="D838">
        <v>90</v>
      </c>
      <c r="E838">
        <v>8100</v>
      </c>
      <c r="F838" t="s">
        <v>40</v>
      </c>
      <c r="G838" t="s">
        <v>42</v>
      </c>
      <c r="H838" t="s">
        <v>43</v>
      </c>
      <c r="I838" t="s">
        <v>44</v>
      </c>
      <c r="J838" t="s">
        <v>45</v>
      </c>
      <c r="K838" t="s">
        <v>92</v>
      </c>
      <c r="L838" t="str">
        <f>VLOOKUP($K838,[1]Zipcodes_neighbourhood!$A$2:$C$27,2,FALSE)</f>
        <v>Old Town</v>
      </c>
      <c r="M838">
        <f>VLOOKUP($K838,[1]Zipcodes_neighbourhood!$A$2:$C$27,3,FALSE)</f>
        <v>51351</v>
      </c>
      <c r="N838" t="s">
        <v>47</v>
      </c>
      <c r="O838" t="s">
        <v>48</v>
      </c>
      <c r="P838" t="s">
        <v>68</v>
      </c>
      <c r="Q838">
        <v>5</v>
      </c>
      <c r="R838">
        <v>1948</v>
      </c>
      <c r="S838">
        <v>1973</v>
      </c>
      <c r="T838" t="s">
        <v>50</v>
      </c>
      <c r="U838" t="s">
        <v>51</v>
      </c>
      <c r="V838" t="s">
        <v>52</v>
      </c>
      <c r="W838" t="s">
        <v>55</v>
      </c>
      <c r="X838" t="s">
        <v>77</v>
      </c>
      <c r="Y838" t="s">
        <v>55</v>
      </c>
      <c r="Z838" t="s">
        <v>57</v>
      </c>
      <c r="AA838">
        <v>1559</v>
      </c>
      <c r="AB838" t="str">
        <f t="shared" si="52"/>
        <v>1001-2000</v>
      </c>
      <c r="AC838" t="s">
        <v>54</v>
      </c>
      <c r="AD838" t="s">
        <v>60</v>
      </c>
      <c r="AE838">
        <v>1559</v>
      </c>
      <c r="AF838">
        <f t="shared" si="53"/>
        <v>1</v>
      </c>
      <c r="AG838">
        <f t="shared" si="54"/>
        <v>1</v>
      </c>
      <c r="AH838">
        <v>2</v>
      </c>
      <c r="AI838">
        <v>1</v>
      </c>
      <c r="AJ838" t="s">
        <v>55</v>
      </c>
      <c r="AK838" t="str">
        <f t="shared" si="55"/>
        <v>1TA</v>
      </c>
      <c r="AL838">
        <v>5</v>
      </c>
      <c r="AM838">
        <v>0</v>
      </c>
      <c r="AN838" t="s">
        <v>41</v>
      </c>
      <c r="AO838" t="s">
        <v>78</v>
      </c>
      <c r="AP838" t="s">
        <v>58</v>
      </c>
      <c r="AQ838">
        <v>2</v>
      </c>
      <c r="AR838">
        <v>812</v>
      </c>
      <c r="AS838" t="s">
        <v>55</v>
      </c>
      <c r="AT838" t="s">
        <v>60</v>
      </c>
      <c r="AU838">
        <v>0</v>
      </c>
      <c r="AV838">
        <v>116</v>
      </c>
      <c r="AW838">
        <v>230</v>
      </c>
      <c r="AX838">
        <v>0</v>
      </c>
      <c r="AY838">
        <v>0</v>
      </c>
      <c r="AZ838" t="s">
        <v>108</v>
      </c>
      <c r="BA838">
        <v>6</v>
      </c>
      <c r="BB838">
        <v>2007</v>
      </c>
      <c r="BC838" t="s">
        <v>116</v>
      </c>
      <c r="BD838" t="s">
        <v>64</v>
      </c>
      <c r="BE838">
        <v>153500</v>
      </c>
    </row>
    <row r="839" spans="1:57" x14ac:dyDescent="0.3">
      <c r="A839">
        <v>838</v>
      </c>
      <c r="B839">
        <v>160</v>
      </c>
      <c r="C839" t="s">
        <v>222</v>
      </c>
      <c r="D839">
        <v>21</v>
      </c>
      <c r="E839">
        <v>1680</v>
      </c>
      <c r="F839" t="s">
        <v>40</v>
      </c>
      <c r="G839" t="s">
        <v>42</v>
      </c>
      <c r="H839" t="s">
        <v>43</v>
      </c>
      <c r="I839" t="s">
        <v>44</v>
      </c>
      <c r="J839" t="s">
        <v>45</v>
      </c>
      <c r="K839" t="s">
        <v>160</v>
      </c>
      <c r="L839" t="str">
        <f>VLOOKUP($K839,[1]Zipcodes_neighbourhood!$A$2:$C$27,2,FALSE)</f>
        <v>Briardale</v>
      </c>
      <c r="M839">
        <f>VLOOKUP($K839,[1]Zipcodes_neighbourhood!$A$2:$C$27,3,FALSE)</f>
        <v>50010</v>
      </c>
      <c r="N839" t="s">
        <v>47</v>
      </c>
      <c r="O839" t="s">
        <v>136</v>
      </c>
      <c r="P839" t="s">
        <v>49</v>
      </c>
      <c r="Q839">
        <v>6</v>
      </c>
      <c r="R839">
        <v>1973</v>
      </c>
      <c r="S839">
        <v>1973</v>
      </c>
      <c r="T839" t="s">
        <v>50</v>
      </c>
      <c r="U839" t="s">
        <v>51</v>
      </c>
      <c r="V839" t="s">
        <v>91</v>
      </c>
      <c r="W839" t="s">
        <v>55</v>
      </c>
      <c r="X839" t="s">
        <v>70</v>
      </c>
      <c r="Y839" t="s">
        <v>55</v>
      </c>
      <c r="Z839" t="s">
        <v>57</v>
      </c>
      <c r="AA839">
        <v>483</v>
      </c>
      <c r="AB839" t="str">
        <f t="shared" si="52"/>
        <v>0-1000</v>
      </c>
      <c r="AC839" t="s">
        <v>55</v>
      </c>
      <c r="AD839" t="s">
        <v>60</v>
      </c>
      <c r="AE839">
        <v>987</v>
      </c>
      <c r="AF839">
        <f t="shared" si="53"/>
        <v>1</v>
      </c>
      <c r="AG839">
        <f t="shared" si="54"/>
        <v>1.3</v>
      </c>
      <c r="AH839">
        <v>2</v>
      </c>
      <c r="AI839">
        <v>1</v>
      </c>
      <c r="AJ839" t="s">
        <v>55</v>
      </c>
      <c r="AK839" t="str">
        <f t="shared" si="55"/>
        <v>1TA</v>
      </c>
      <c r="AL839">
        <v>5</v>
      </c>
      <c r="AM839">
        <v>0</v>
      </c>
      <c r="AN839" t="s">
        <v>41</v>
      </c>
      <c r="AO839" t="s">
        <v>78</v>
      </c>
      <c r="AP839" t="s">
        <v>58</v>
      </c>
      <c r="AQ839">
        <v>1</v>
      </c>
      <c r="AR839">
        <v>264</v>
      </c>
      <c r="AS839" t="s">
        <v>55</v>
      </c>
      <c r="AT839" t="s">
        <v>60</v>
      </c>
      <c r="AU839">
        <v>0</v>
      </c>
      <c r="AV839">
        <v>0</v>
      </c>
      <c r="AW839">
        <v>0</v>
      </c>
      <c r="AX839">
        <v>0</v>
      </c>
      <c r="AY839">
        <v>0</v>
      </c>
      <c r="AZ839" t="s">
        <v>41</v>
      </c>
      <c r="BA839">
        <v>11</v>
      </c>
      <c r="BB839">
        <v>2008</v>
      </c>
      <c r="BC839" t="s">
        <v>63</v>
      </c>
      <c r="BD839" t="s">
        <v>64</v>
      </c>
      <c r="BE839">
        <v>100000</v>
      </c>
    </row>
    <row r="840" spans="1:57" x14ac:dyDescent="0.3">
      <c r="A840">
        <v>1291</v>
      </c>
      <c r="B840">
        <v>80</v>
      </c>
      <c r="C840" t="s">
        <v>221</v>
      </c>
      <c r="D840" t="s">
        <v>41</v>
      </c>
      <c r="E840">
        <v>14112</v>
      </c>
      <c r="F840" t="s">
        <v>40</v>
      </c>
      <c r="G840" t="s">
        <v>71</v>
      </c>
      <c r="H840" t="s">
        <v>43</v>
      </c>
      <c r="I840" t="s">
        <v>44</v>
      </c>
      <c r="J840" t="s">
        <v>73</v>
      </c>
      <c r="K840" t="s">
        <v>107</v>
      </c>
      <c r="L840" t="str">
        <f>VLOOKUP($K840,[1]Zipcodes_neighbourhood!$A$2:$C$27,2,FALSE)</f>
        <v>NorthAmes</v>
      </c>
      <c r="M840">
        <f>VLOOKUP($K840,[1]Zipcodes_neighbourhood!$A$2:$C$27,3,FALSE)</f>
        <v>50010</v>
      </c>
      <c r="N840" t="s">
        <v>47</v>
      </c>
      <c r="O840" t="s">
        <v>48</v>
      </c>
      <c r="P840" t="s">
        <v>135</v>
      </c>
      <c r="Q840">
        <v>5</v>
      </c>
      <c r="R840">
        <v>1964</v>
      </c>
      <c r="S840">
        <v>1964</v>
      </c>
      <c r="T840" t="s">
        <v>99</v>
      </c>
      <c r="U840" t="s">
        <v>51</v>
      </c>
      <c r="V840" t="s">
        <v>91</v>
      </c>
      <c r="W840" t="s">
        <v>55</v>
      </c>
      <c r="X840" t="s">
        <v>56</v>
      </c>
      <c r="Y840" t="s">
        <v>55</v>
      </c>
      <c r="Z840" t="s">
        <v>81</v>
      </c>
      <c r="AA840">
        <v>1152</v>
      </c>
      <c r="AB840" t="str">
        <f t="shared" si="52"/>
        <v>1001-2000</v>
      </c>
      <c r="AC840" t="s">
        <v>55</v>
      </c>
      <c r="AD840" t="s">
        <v>60</v>
      </c>
      <c r="AE840">
        <v>1152</v>
      </c>
      <c r="AF840">
        <f t="shared" si="53"/>
        <v>0</v>
      </c>
      <c r="AG840">
        <f t="shared" si="54"/>
        <v>1.3</v>
      </c>
      <c r="AH840">
        <v>3</v>
      </c>
      <c r="AI840">
        <v>1</v>
      </c>
      <c r="AJ840" t="s">
        <v>55</v>
      </c>
      <c r="AK840" t="str">
        <f t="shared" si="55"/>
        <v>1TA</v>
      </c>
      <c r="AL840">
        <v>6</v>
      </c>
      <c r="AM840">
        <v>1</v>
      </c>
      <c r="AN840" t="s">
        <v>54</v>
      </c>
      <c r="AO840" t="s">
        <v>61</v>
      </c>
      <c r="AP840" t="s">
        <v>62</v>
      </c>
      <c r="AQ840">
        <v>2</v>
      </c>
      <c r="AR840">
        <v>484</v>
      </c>
      <c r="AS840" t="s">
        <v>55</v>
      </c>
      <c r="AT840" t="s">
        <v>60</v>
      </c>
      <c r="AU840">
        <v>227</v>
      </c>
      <c r="AV840">
        <v>0</v>
      </c>
      <c r="AW840">
        <v>0</v>
      </c>
      <c r="AX840">
        <v>0</v>
      </c>
      <c r="AY840">
        <v>0</v>
      </c>
      <c r="AZ840" t="s">
        <v>41</v>
      </c>
      <c r="BA840">
        <v>4</v>
      </c>
      <c r="BB840">
        <v>2010</v>
      </c>
      <c r="BC840" t="s">
        <v>63</v>
      </c>
      <c r="BD840" t="s">
        <v>64</v>
      </c>
      <c r="BE840">
        <v>180500</v>
      </c>
    </row>
    <row r="841" spans="1:57" x14ac:dyDescent="0.3">
      <c r="A841">
        <v>125</v>
      </c>
      <c r="B841">
        <v>20</v>
      </c>
      <c r="C841" t="s">
        <v>221</v>
      </c>
      <c r="D841">
        <v>48</v>
      </c>
      <c r="E841">
        <v>17043</v>
      </c>
      <c r="F841" t="s">
        <v>40</v>
      </c>
      <c r="G841" t="s">
        <v>71</v>
      </c>
      <c r="H841" t="s">
        <v>43</v>
      </c>
      <c r="I841" t="s">
        <v>44</v>
      </c>
      <c r="J841" t="s">
        <v>110</v>
      </c>
      <c r="K841" t="s">
        <v>89</v>
      </c>
      <c r="L841" t="str">
        <f>VLOOKUP($K841,[1]Zipcodes_neighbourhood!$A$2:$C$27,2,FALSE)</f>
        <v>Northwest Ames</v>
      </c>
      <c r="M841">
        <f>VLOOKUP($K841,[1]Zipcodes_neighbourhood!$A$2:$C$27,3,FALSE)</f>
        <v>50010</v>
      </c>
      <c r="N841" t="s">
        <v>47</v>
      </c>
      <c r="O841" t="s">
        <v>48</v>
      </c>
      <c r="P841" t="s">
        <v>68</v>
      </c>
      <c r="Q841">
        <v>6</v>
      </c>
      <c r="R841">
        <v>1979</v>
      </c>
      <c r="S841">
        <v>1998</v>
      </c>
      <c r="T841" t="s">
        <v>50</v>
      </c>
      <c r="U841" t="s">
        <v>51</v>
      </c>
      <c r="V841" t="s">
        <v>91</v>
      </c>
      <c r="W841" t="s">
        <v>55</v>
      </c>
      <c r="X841" t="s">
        <v>70</v>
      </c>
      <c r="Y841" t="s">
        <v>54</v>
      </c>
      <c r="Z841" t="s">
        <v>57</v>
      </c>
      <c r="AA841">
        <v>1362</v>
      </c>
      <c r="AB841" t="str">
        <f t="shared" si="52"/>
        <v>1001-2000</v>
      </c>
      <c r="AC841" t="s">
        <v>55</v>
      </c>
      <c r="AD841" t="s">
        <v>60</v>
      </c>
      <c r="AE841">
        <v>1586</v>
      </c>
      <c r="AF841">
        <f t="shared" si="53"/>
        <v>0</v>
      </c>
      <c r="AG841">
        <f t="shared" si="54"/>
        <v>1</v>
      </c>
      <c r="AH841">
        <v>3</v>
      </c>
      <c r="AI841">
        <v>1</v>
      </c>
      <c r="AJ841" t="s">
        <v>55</v>
      </c>
      <c r="AK841" t="str">
        <f t="shared" si="55"/>
        <v>1TA</v>
      </c>
      <c r="AL841">
        <v>7</v>
      </c>
      <c r="AM841">
        <v>1</v>
      </c>
      <c r="AN841" t="s">
        <v>55</v>
      </c>
      <c r="AO841" t="s">
        <v>61</v>
      </c>
      <c r="AP841" t="s">
        <v>58</v>
      </c>
      <c r="AQ841">
        <v>2</v>
      </c>
      <c r="AR841">
        <v>435</v>
      </c>
      <c r="AS841" t="s">
        <v>55</v>
      </c>
      <c r="AT841" t="s">
        <v>60</v>
      </c>
      <c r="AU841">
        <v>192</v>
      </c>
      <c r="AV841">
        <v>0</v>
      </c>
      <c r="AW841">
        <v>0</v>
      </c>
      <c r="AX841">
        <v>0</v>
      </c>
      <c r="AY841">
        <v>0</v>
      </c>
      <c r="AZ841" t="s">
        <v>41</v>
      </c>
      <c r="BA841">
        <v>1</v>
      </c>
      <c r="BB841">
        <v>2009</v>
      </c>
      <c r="BC841" t="s">
        <v>63</v>
      </c>
      <c r="BD841" t="s">
        <v>64</v>
      </c>
      <c r="BE841">
        <v>181000</v>
      </c>
    </row>
    <row r="842" spans="1:57" x14ac:dyDescent="0.3">
      <c r="A842">
        <v>841</v>
      </c>
      <c r="B842">
        <v>70</v>
      </c>
      <c r="C842" t="s">
        <v>225</v>
      </c>
      <c r="D842" t="s">
        <v>41</v>
      </c>
      <c r="E842">
        <v>12155</v>
      </c>
      <c r="F842" t="s">
        <v>40</v>
      </c>
      <c r="G842" t="s">
        <v>71</v>
      </c>
      <c r="H842" t="s">
        <v>43</v>
      </c>
      <c r="I842" t="s">
        <v>44</v>
      </c>
      <c r="J842" t="s">
        <v>45</v>
      </c>
      <c r="K842" t="s">
        <v>164</v>
      </c>
      <c r="L842" t="str">
        <f>VLOOKUP($K842,[1]Zipcodes_neighbourhood!$A$2:$C$27,2,FALSE)</f>
        <v>South&amp;West of Iowa State University</v>
      </c>
      <c r="M842">
        <f>VLOOKUP($K842,[1]Zipcodes_neighbourhood!$A$2:$C$27,3,FALSE)</f>
        <v>50011</v>
      </c>
      <c r="N842" t="s">
        <v>47</v>
      </c>
      <c r="O842" t="s">
        <v>48</v>
      </c>
      <c r="P842" t="s">
        <v>49</v>
      </c>
      <c r="Q842">
        <v>6</v>
      </c>
      <c r="R842">
        <v>1925</v>
      </c>
      <c r="S842">
        <v>1950</v>
      </c>
      <c r="T842" t="s">
        <v>50</v>
      </c>
      <c r="U842" t="s">
        <v>51</v>
      </c>
      <c r="V842" t="s">
        <v>75</v>
      </c>
      <c r="W842" t="s">
        <v>55</v>
      </c>
      <c r="X842" t="s">
        <v>77</v>
      </c>
      <c r="Y842" t="s">
        <v>55</v>
      </c>
      <c r="Z842" t="s">
        <v>57</v>
      </c>
      <c r="AA842">
        <v>672</v>
      </c>
      <c r="AB842" t="str">
        <f t="shared" si="52"/>
        <v>0-1000</v>
      </c>
      <c r="AC842" t="s">
        <v>55</v>
      </c>
      <c r="AD842" t="s">
        <v>120</v>
      </c>
      <c r="AE842">
        <v>1482</v>
      </c>
      <c r="AF842">
        <f t="shared" si="53"/>
        <v>0</v>
      </c>
      <c r="AG842">
        <f t="shared" si="54"/>
        <v>2</v>
      </c>
      <c r="AH842">
        <v>4</v>
      </c>
      <c r="AI842">
        <v>1</v>
      </c>
      <c r="AJ842" t="s">
        <v>94</v>
      </c>
      <c r="AK842" t="str">
        <f t="shared" si="55"/>
        <v>1Fa</v>
      </c>
      <c r="AL842">
        <v>7</v>
      </c>
      <c r="AM842">
        <v>0</v>
      </c>
      <c r="AN842" t="s">
        <v>41</v>
      </c>
      <c r="AO842" t="s">
        <v>78</v>
      </c>
      <c r="AP842" t="s">
        <v>58</v>
      </c>
      <c r="AQ842">
        <v>1</v>
      </c>
      <c r="AR842">
        <v>400</v>
      </c>
      <c r="AS842" t="s">
        <v>55</v>
      </c>
      <c r="AT842" t="s">
        <v>130</v>
      </c>
      <c r="AU842">
        <v>0</v>
      </c>
      <c r="AV842">
        <v>0</v>
      </c>
      <c r="AW842">
        <v>254</v>
      </c>
      <c r="AX842">
        <v>0</v>
      </c>
      <c r="AY842">
        <v>0</v>
      </c>
      <c r="AZ842" t="s">
        <v>41</v>
      </c>
      <c r="BA842">
        <v>3</v>
      </c>
      <c r="BB842">
        <v>2008</v>
      </c>
      <c r="BC842" t="s">
        <v>63</v>
      </c>
      <c r="BD842" t="s">
        <v>64</v>
      </c>
      <c r="BE842">
        <v>140000</v>
      </c>
    </row>
    <row r="843" spans="1:57" x14ac:dyDescent="0.3">
      <c r="A843">
        <v>842</v>
      </c>
      <c r="B843">
        <v>70</v>
      </c>
      <c r="C843" t="s">
        <v>222</v>
      </c>
      <c r="D843">
        <v>60</v>
      </c>
      <c r="E843">
        <v>10440</v>
      </c>
      <c r="F843" t="s">
        <v>40</v>
      </c>
      <c r="G843" t="s">
        <v>42</v>
      </c>
      <c r="H843" t="s">
        <v>43</v>
      </c>
      <c r="I843" t="s">
        <v>44</v>
      </c>
      <c r="J843" t="s">
        <v>45</v>
      </c>
      <c r="K843" t="s">
        <v>92</v>
      </c>
      <c r="L843" t="str">
        <f>VLOOKUP($K843,[1]Zipcodes_neighbourhood!$A$2:$C$27,2,FALSE)</f>
        <v>Old Town</v>
      </c>
      <c r="M843">
        <f>VLOOKUP($K843,[1]Zipcodes_neighbourhood!$A$2:$C$27,3,FALSE)</f>
        <v>51351</v>
      </c>
      <c r="N843" t="s">
        <v>47</v>
      </c>
      <c r="O843" t="s">
        <v>48</v>
      </c>
      <c r="P843" t="s">
        <v>49</v>
      </c>
      <c r="Q843">
        <v>5</v>
      </c>
      <c r="R843">
        <v>1904</v>
      </c>
      <c r="S843">
        <v>2002</v>
      </c>
      <c r="T843" t="s">
        <v>50</v>
      </c>
      <c r="U843" t="s">
        <v>51</v>
      </c>
      <c r="V843" t="s">
        <v>69</v>
      </c>
      <c r="W843" t="s">
        <v>55</v>
      </c>
      <c r="X843" t="s">
        <v>56</v>
      </c>
      <c r="Y843" t="s">
        <v>55</v>
      </c>
      <c r="Z843" t="s">
        <v>57</v>
      </c>
      <c r="AA843">
        <v>650</v>
      </c>
      <c r="AB843" t="str">
        <f t="shared" si="52"/>
        <v>0-1000</v>
      </c>
      <c r="AC843" t="s">
        <v>54</v>
      </c>
      <c r="AD843" t="s">
        <v>60</v>
      </c>
      <c r="AE843">
        <v>1539</v>
      </c>
      <c r="AF843">
        <f t="shared" si="53"/>
        <v>0</v>
      </c>
      <c r="AG843">
        <f t="shared" si="54"/>
        <v>2</v>
      </c>
      <c r="AH843">
        <v>3</v>
      </c>
      <c r="AI843">
        <v>1</v>
      </c>
      <c r="AJ843" t="s">
        <v>54</v>
      </c>
      <c r="AK843" t="str">
        <f t="shared" si="55"/>
        <v>1Gd</v>
      </c>
      <c r="AL843">
        <v>8</v>
      </c>
      <c r="AM843">
        <v>1</v>
      </c>
      <c r="AN843" t="s">
        <v>148</v>
      </c>
      <c r="AO843" t="s">
        <v>78</v>
      </c>
      <c r="AP843" t="s">
        <v>58</v>
      </c>
      <c r="AQ843">
        <v>2</v>
      </c>
      <c r="AR843">
        <v>686</v>
      </c>
      <c r="AS843" t="s">
        <v>54</v>
      </c>
      <c r="AT843" t="s">
        <v>130</v>
      </c>
      <c r="AU843">
        <v>70</v>
      </c>
      <c r="AV843">
        <v>78</v>
      </c>
      <c r="AW843">
        <v>68</v>
      </c>
      <c r="AX843">
        <v>0</v>
      </c>
      <c r="AY843">
        <v>0</v>
      </c>
      <c r="AZ843" t="s">
        <v>41</v>
      </c>
      <c r="BA843">
        <v>6</v>
      </c>
      <c r="BB843">
        <v>2008</v>
      </c>
      <c r="BC843" t="s">
        <v>63</v>
      </c>
      <c r="BD843" t="s">
        <v>64</v>
      </c>
      <c r="BE843">
        <v>157500</v>
      </c>
    </row>
    <row r="844" spans="1:57" x14ac:dyDescent="0.3">
      <c r="A844">
        <v>434</v>
      </c>
      <c r="B844">
        <v>60</v>
      </c>
      <c r="C844" t="s">
        <v>221</v>
      </c>
      <c r="D844">
        <v>100</v>
      </c>
      <c r="E844">
        <v>10839</v>
      </c>
      <c r="F844" t="s">
        <v>40</v>
      </c>
      <c r="G844" t="s">
        <v>71</v>
      </c>
      <c r="H844" t="s">
        <v>43</v>
      </c>
      <c r="I844" t="s">
        <v>44</v>
      </c>
      <c r="J844" t="s">
        <v>73</v>
      </c>
      <c r="K844" t="s">
        <v>132</v>
      </c>
      <c r="L844" t="str">
        <f>VLOOKUP($K844,[1]Zipcodes_neighbourhood!$A$2:$C$27,2,FALSE)</f>
        <v>Gilbert</v>
      </c>
      <c r="M844">
        <f>VLOOKUP($K844,[1]Zipcodes_neighbourhood!$A$2:$C$27,3,FALSE)</f>
        <v>50105</v>
      </c>
      <c r="N844" t="s">
        <v>47</v>
      </c>
      <c r="O844" t="s">
        <v>48</v>
      </c>
      <c r="P844" t="s">
        <v>49</v>
      </c>
      <c r="Q844">
        <v>6</v>
      </c>
      <c r="R844">
        <v>1997</v>
      </c>
      <c r="S844">
        <v>1998</v>
      </c>
      <c r="T844" t="s">
        <v>50</v>
      </c>
      <c r="U844" t="s">
        <v>51</v>
      </c>
      <c r="V844" t="s">
        <v>52</v>
      </c>
      <c r="W844" t="s">
        <v>55</v>
      </c>
      <c r="X844" t="s">
        <v>56</v>
      </c>
      <c r="Y844" t="s">
        <v>54</v>
      </c>
      <c r="Z844" t="s">
        <v>57</v>
      </c>
      <c r="AA844">
        <v>926</v>
      </c>
      <c r="AB844" t="str">
        <f t="shared" si="52"/>
        <v>0-1000</v>
      </c>
      <c r="AC844" t="s">
        <v>59</v>
      </c>
      <c r="AD844" t="s">
        <v>60</v>
      </c>
      <c r="AE844">
        <v>1604</v>
      </c>
      <c r="AF844">
        <f t="shared" si="53"/>
        <v>1</v>
      </c>
      <c r="AG844">
        <f t="shared" si="54"/>
        <v>1.3</v>
      </c>
      <c r="AH844">
        <v>3</v>
      </c>
      <c r="AI844">
        <v>1</v>
      </c>
      <c r="AJ844" t="s">
        <v>55</v>
      </c>
      <c r="AK844" t="str">
        <f t="shared" si="55"/>
        <v>1TA</v>
      </c>
      <c r="AL844">
        <v>7</v>
      </c>
      <c r="AM844">
        <v>1</v>
      </c>
      <c r="AN844" t="s">
        <v>55</v>
      </c>
      <c r="AO844" t="s">
        <v>61</v>
      </c>
      <c r="AP844" t="s">
        <v>102</v>
      </c>
      <c r="AQ844">
        <v>2</v>
      </c>
      <c r="AR844">
        <v>470</v>
      </c>
      <c r="AS844" t="s">
        <v>55</v>
      </c>
      <c r="AT844" t="s">
        <v>60</v>
      </c>
      <c r="AU844">
        <v>0</v>
      </c>
      <c r="AV844">
        <v>36</v>
      </c>
      <c r="AW844">
        <v>0</v>
      </c>
      <c r="AX844">
        <v>0</v>
      </c>
      <c r="AY844">
        <v>0</v>
      </c>
      <c r="AZ844" t="s">
        <v>41</v>
      </c>
      <c r="BA844">
        <v>7</v>
      </c>
      <c r="BB844">
        <v>2008</v>
      </c>
      <c r="BC844" t="s">
        <v>63</v>
      </c>
      <c r="BD844" t="s">
        <v>64</v>
      </c>
      <c r="BE844">
        <v>181000</v>
      </c>
    </row>
    <row r="845" spans="1:57" x14ac:dyDescent="0.3">
      <c r="A845">
        <v>811</v>
      </c>
      <c r="B845">
        <v>20</v>
      </c>
      <c r="C845" t="s">
        <v>221</v>
      </c>
      <c r="D845">
        <v>78</v>
      </c>
      <c r="E845">
        <v>10140</v>
      </c>
      <c r="F845" t="s">
        <v>40</v>
      </c>
      <c r="G845" t="s">
        <v>42</v>
      </c>
      <c r="H845" t="s">
        <v>43</v>
      </c>
      <c r="I845" t="s">
        <v>44</v>
      </c>
      <c r="J845" t="s">
        <v>45</v>
      </c>
      <c r="K845" t="s">
        <v>89</v>
      </c>
      <c r="L845" t="str">
        <f>VLOOKUP($K845,[1]Zipcodes_neighbourhood!$A$2:$C$27,2,FALSE)</f>
        <v>Northwest Ames</v>
      </c>
      <c r="M845">
        <f>VLOOKUP($K845,[1]Zipcodes_neighbourhood!$A$2:$C$27,3,FALSE)</f>
        <v>50010</v>
      </c>
      <c r="N845" t="s">
        <v>47</v>
      </c>
      <c r="O845" t="s">
        <v>48</v>
      </c>
      <c r="P845" t="s">
        <v>68</v>
      </c>
      <c r="Q845">
        <v>6</v>
      </c>
      <c r="R845">
        <v>1974</v>
      </c>
      <c r="S845">
        <v>1999</v>
      </c>
      <c r="T845" t="s">
        <v>99</v>
      </c>
      <c r="U845" t="s">
        <v>51</v>
      </c>
      <c r="V845" t="s">
        <v>91</v>
      </c>
      <c r="W845" t="s">
        <v>55</v>
      </c>
      <c r="X845" t="s">
        <v>70</v>
      </c>
      <c r="Y845" t="s">
        <v>55</v>
      </c>
      <c r="Z845" t="s">
        <v>57</v>
      </c>
      <c r="AA845">
        <v>1040</v>
      </c>
      <c r="AB845" t="str">
        <f t="shared" si="52"/>
        <v>1001-2000</v>
      </c>
      <c r="AC845" t="s">
        <v>94</v>
      </c>
      <c r="AD845" t="s">
        <v>60</v>
      </c>
      <c r="AE845">
        <v>1309</v>
      </c>
      <c r="AF845">
        <f t="shared" si="53"/>
        <v>0</v>
      </c>
      <c r="AG845">
        <f t="shared" si="54"/>
        <v>2</v>
      </c>
      <c r="AH845">
        <v>3</v>
      </c>
      <c r="AI845">
        <v>1</v>
      </c>
      <c r="AJ845" t="s">
        <v>54</v>
      </c>
      <c r="AK845" t="str">
        <f t="shared" si="55"/>
        <v>1Gd</v>
      </c>
      <c r="AL845">
        <v>5</v>
      </c>
      <c r="AM845">
        <v>1</v>
      </c>
      <c r="AN845" t="s">
        <v>94</v>
      </c>
      <c r="AO845" t="s">
        <v>61</v>
      </c>
      <c r="AP845" t="s">
        <v>62</v>
      </c>
      <c r="AQ845">
        <v>2</v>
      </c>
      <c r="AR845">
        <v>484</v>
      </c>
      <c r="AS845" t="s">
        <v>55</v>
      </c>
      <c r="AT845" t="s">
        <v>60</v>
      </c>
      <c r="AU845">
        <v>265</v>
      </c>
      <c r="AV845">
        <v>0</v>
      </c>
      <c r="AW845">
        <v>0</v>
      </c>
      <c r="AX845">
        <v>0</v>
      </c>
      <c r="AY845">
        <v>0</v>
      </c>
      <c r="AZ845" t="s">
        <v>109</v>
      </c>
      <c r="BA845">
        <v>1</v>
      </c>
      <c r="BB845">
        <v>2006</v>
      </c>
      <c r="BC845" t="s">
        <v>63</v>
      </c>
      <c r="BD845" t="s">
        <v>64</v>
      </c>
      <c r="BE845">
        <v>181000</v>
      </c>
    </row>
    <row r="846" spans="1:57" x14ac:dyDescent="0.3">
      <c r="A846">
        <v>845</v>
      </c>
      <c r="B846">
        <v>50</v>
      </c>
      <c r="C846" t="s">
        <v>222</v>
      </c>
      <c r="D846">
        <v>100</v>
      </c>
      <c r="E846">
        <v>12665</v>
      </c>
      <c r="F846" t="s">
        <v>40</v>
      </c>
      <c r="G846" t="s">
        <v>71</v>
      </c>
      <c r="H846" t="s">
        <v>43</v>
      </c>
      <c r="I846" t="s">
        <v>44</v>
      </c>
      <c r="J846" t="s">
        <v>45</v>
      </c>
      <c r="K846" t="s">
        <v>92</v>
      </c>
      <c r="L846" t="str">
        <f>VLOOKUP($K846,[1]Zipcodes_neighbourhood!$A$2:$C$27,2,FALSE)</f>
        <v>Old Town</v>
      </c>
      <c r="M846">
        <f>VLOOKUP($K846,[1]Zipcodes_neighbourhood!$A$2:$C$27,3,FALSE)</f>
        <v>51351</v>
      </c>
      <c r="N846" t="s">
        <v>93</v>
      </c>
      <c r="O846" t="s">
        <v>48</v>
      </c>
      <c r="P846" t="s">
        <v>83</v>
      </c>
      <c r="Q846">
        <v>5</v>
      </c>
      <c r="R846">
        <v>1915</v>
      </c>
      <c r="S846">
        <v>1950</v>
      </c>
      <c r="T846" t="s">
        <v>50</v>
      </c>
      <c r="U846" t="s">
        <v>51</v>
      </c>
      <c r="V846" t="s">
        <v>75</v>
      </c>
      <c r="W846" t="s">
        <v>55</v>
      </c>
      <c r="X846" t="s">
        <v>77</v>
      </c>
      <c r="Y846" t="s">
        <v>55</v>
      </c>
      <c r="Z846" t="s">
        <v>72</v>
      </c>
      <c r="AA846">
        <v>876</v>
      </c>
      <c r="AB846" t="str">
        <f t="shared" si="52"/>
        <v>0-1000</v>
      </c>
      <c r="AC846" t="s">
        <v>54</v>
      </c>
      <c r="AD846" t="s">
        <v>60</v>
      </c>
      <c r="AE846">
        <v>1416</v>
      </c>
      <c r="AF846">
        <f t="shared" si="53"/>
        <v>0</v>
      </c>
      <c r="AG846">
        <f t="shared" si="54"/>
        <v>1.3</v>
      </c>
      <c r="AH846">
        <v>4</v>
      </c>
      <c r="AI846">
        <v>1</v>
      </c>
      <c r="AJ846" t="s">
        <v>55</v>
      </c>
      <c r="AK846" t="str">
        <f t="shared" si="55"/>
        <v>1TA</v>
      </c>
      <c r="AL846">
        <v>7</v>
      </c>
      <c r="AM846">
        <v>1</v>
      </c>
      <c r="AN846" t="s">
        <v>54</v>
      </c>
      <c r="AO846" t="s">
        <v>78</v>
      </c>
      <c r="AP846" t="s">
        <v>58</v>
      </c>
      <c r="AQ846">
        <v>3</v>
      </c>
      <c r="AR846">
        <v>720</v>
      </c>
      <c r="AS846" t="s">
        <v>55</v>
      </c>
      <c r="AT846" t="s">
        <v>60</v>
      </c>
      <c r="AU846">
        <v>418</v>
      </c>
      <c r="AV846">
        <v>0</v>
      </c>
      <c r="AW846">
        <v>194</v>
      </c>
      <c r="AX846">
        <v>0</v>
      </c>
      <c r="AY846">
        <v>0</v>
      </c>
      <c r="AZ846" t="s">
        <v>41</v>
      </c>
      <c r="BA846">
        <v>6</v>
      </c>
      <c r="BB846">
        <v>2008</v>
      </c>
      <c r="BC846" t="s">
        <v>63</v>
      </c>
      <c r="BD846" t="s">
        <v>64</v>
      </c>
      <c r="BE846">
        <v>153900</v>
      </c>
    </row>
    <row r="847" spans="1:57" x14ac:dyDescent="0.3">
      <c r="A847">
        <v>1005</v>
      </c>
      <c r="B847">
        <v>120</v>
      </c>
      <c r="C847" t="s">
        <v>221</v>
      </c>
      <c r="D847">
        <v>43</v>
      </c>
      <c r="E847">
        <v>3182</v>
      </c>
      <c r="F847" t="s">
        <v>40</v>
      </c>
      <c r="G847" t="s">
        <v>42</v>
      </c>
      <c r="H847" t="s">
        <v>43</v>
      </c>
      <c r="I847" t="s">
        <v>44</v>
      </c>
      <c r="J847" t="s">
        <v>45</v>
      </c>
      <c r="K847" t="s">
        <v>159</v>
      </c>
      <c r="L847" t="str">
        <f>VLOOKUP($K847,[1]Zipcodes_neighbourhood!$A$2:$C$27,2,FALSE)</f>
        <v>Bloomington Heights</v>
      </c>
      <c r="M847">
        <f>VLOOKUP($K847,[1]Zipcodes_neighbourhood!$A$2:$C$27,3,FALSE)</f>
        <v>50010</v>
      </c>
      <c r="N847" t="s">
        <v>47</v>
      </c>
      <c r="O847" t="s">
        <v>122</v>
      </c>
      <c r="P847" t="s">
        <v>68</v>
      </c>
      <c r="Q847">
        <v>7</v>
      </c>
      <c r="R847">
        <v>2005</v>
      </c>
      <c r="S847">
        <v>2006</v>
      </c>
      <c r="T847" t="s">
        <v>50</v>
      </c>
      <c r="U847" t="s">
        <v>51</v>
      </c>
      <c r="V847" t="s">
        <v>52</v>
      </c>
      <c r="W847" t="s">
        <v>54</v>
      </c>
      <c r="X847" t="s">
        <v>56</v>
      </c>
      <c r="Y847" t="s">
        <v>54</v>
      </c>
      <c r="Z847" t="s">
        <v>57</v>
      </c>
      <c r="AA847">
        <v>1346</v>
      </c>
      <c r="AB847" t="str">
        <f t="shared" si="52"/>
        <v>1001-2000</v>
      </c>
      <c r="AC847" t="s">
        <v>59</v>
      </c>
      <c r="AD847" t="s">
        <v>60</v>
      </c>
      <c r="AE847">
        <v>1504</v>
      </c>
      <c r="AF847">
        <f t="shared" si="53"/>
        <v>1</v>
      </c>
      <c r="AG847">
        <f t="shared" si="54"/>
        <v>2</v>
      </c>
      <c r="AH847">
        <v>1</v>
      </c>
      <c r="AI847">
        <v>1</v>
      </c>
      <c r="AJ847" t="s">
        <v>54</v>
      </c>
      <c r="AK847" t="str">
        <f t="shared" si="55"/>
        <v>1Gd</v>
      </c>
      <c r="AL847">
        <v>7</v>
      </c>
      <c r="AM847">
        <v>1</v>
      </c>
      <c r="AN847" t="s">
        <v>54</v>
      </c>
      <c r="AO847" t="s">
        <v>61</v>
      </c>
      <c r="AP847" t="s">
        <v>102</v>
      </c>
      <c r="AQ847">
        <v>2</v>
      </c>
      <c r="AR847">
        <v>457</v>
      </c>
      <c r="AS847" t="s">
        <v>55</v>
      </c>
      <c r="AT847" t="s">
        <v>60</v>
      </c>
      <c r="AU847">
        <v>156</v>
      </c>
      <c r="AV847">
        <v>0</v>
      </c>
      <c r="AW847">
        <v>0</v>
      </c>
      <c r="AX847">
        <v>0</v>
      </c>
      <c r="AY847">
        <v>0</v>
      </c>
      <c r="AZ847" t="s">
        <v>41</v>
      </c>
      <c r="BA847">
        <v>5</v>
      </c>
      <c r="BB847">
        <v>2009</v>
      </c>
      <c r="BC847" t="s">
        <v>63</v>
      </c>
      <c r="BD847" t="s">
        <v>64</v>
      </c>
      <c r="BE847">
        <v>181000</v>
      </c>
    </row>
    <row r="848" spans="1:57" x14ac:dyDescent="0.3">
      <c r="A848">
        <v>1109</v>
      </c>
      <c r="B848">
        <v>60</v>
      </c>
      <c r="C848" t="s">
        <v>221</v>
      </c>
      <c r="D848" t="s">
        <v>41</v>
      </c>
      <c r="E848">
        <v>8063</v>
      </c>
      <c r="F848" t="s">
        <v>40</v>
      </c>
      <c r="G848" t="s">
        <v>42</v>
      </c>
      <c r="H848" t="s">
        <v>43</v>
      </c>
      <c r="I848" t="s">
        <v>44</v>
      </c>
      <c r="J848" t="s">
        <v>45</v>
      </c>
      <c r="K848" t="s">
        <v>132</v>
      </c>
      <c r="L848" t="str">
        <f>VLOOKUP($K848,[1]Zipcodes_neighbourhood!$A$2:$C$27,2,FALSE)</f>
        <v>Gilbert</v>
      </c>
      <c r="M848">
        <f>VLOOKUP($K848,[1]Zipcodes_neighbourhood!$A$2:$C$27,3,FALSE)</f>
        <v>50105</v>
      </c>
      <c r="N848" t="s">
        <v>47</v>
      </c>
      <c r="O848" t="s">
        <v>48</v>
      </c>
      <c r="P848" t="s">
        <v>49</v>
      </c>
      <c r="Q848">
        <v>6</v>
      </c>
      <c r="R848">
        <v>2000</v>
      </c>
      <c r="S848">
        <v>2000</v>
      </c>
      <c r="T848" t="s">
        <v>50</v>
      </c>
      <c r="U848" t="s">
        <v>51</v>
      </c>
      <c r="V848" t="s">
        <v>52</v>
      </c>
      <c r="W848" t="s">
        <v>55</v>
      </c>
      <c r="X848" t="s">
        <v>56</v>
      </c>
      <c r="Y848" t="s">
        <v>54</v>
      </c>
      <c r="Z848" t="s">
        <v>57</v>
      </c>
      <c r="AA848">
        <v>924</v>
      </c>
      <c r="AB848" t="str">
        <f t="shared" si="52"/>
        <v>0-1000</v>
      </c>
      <c r="AC848" t="s">
        <v>59</v>
      </c>
      <c r="AD848" t="s">
        <v>60</v>
      </c>
      <c r="AE848">
        <v>1690</v>
      </c>
      <c r="AF848">
        <f t="shared" si="53"/>
        <v>1</v>
      </c>
      <c r="AG848">
        <f t="shared" si="54"/>
        <v>2.2999999999999998</v>
      </c>
      <c r="AH848">
        <v>3</v>
      </c>
      <c r="AI848">
        <v>1</v>
      </c>
      <c r="AJ848" t="s">
        <v>55</v>
      </c>
      <c r="AK848" t="str">
        <f t="shared" si="55"/>
        <v>1TA</v>
      </c>
      <c r="AL848">
        <v>7</v>
      </c>
      <c r="AM848">
        <v>1</v>
      </c>
      <c r="AN848" t="s">
        <v>55</v>
      </c>
      <c r="AO848" t="s">
        <v>61</v>
      </c>
      <c r="AP848" t="s">
        <v>62</v>
      </c>
      <c r="AQ848">
        <v>2</v>
      </c>
      <c r="AR848">
        <v>463</v>
      </c>
      <c r="AS848" t="s">
        <v>55</v>
      </c>
      <c r="AT848" t="s">
        <v>60</v>
      </c>
      <c r="AU848">
        <v>100</v>
      </c>
      <c r="AV848">
        <v>48</v>
      </c>
      <c r="AW848">
        <v>0</v>
      </c>
      <c r="AX848">
        <v>0</v>
      </c>
      <c r="AY848">
        <v>0</v>
      </c>
      <c r="AZ848" t="s">
        <v>41</v>
      </c>
      <c r="BA848">
        <v>11</v>
      </c>
      <c r="BB848">
        <v>2007</v>
      </c>
      <c r="BC848" t="s">
        <v>63</v>
      </c>
      <c r="BD848" t="s">
        <v>79</v>
      </c>
      <c r="BE848">
        <v>181000</v>
      </c>
    </row>
    <row r="849" spans="1:57" x14ac:dyDescent="0.3">
      <c r="A849">
        <v>1261</v>
      </c>
      <c r="B849">
        <v>60</v>
      </c>
      <c r="C849" t="s">
        <v>221</v>
      </c>
      <c r="D849" t="s">
        <v>41</v>
      </c>
      <c r="E849">
        <v>24682</v>
      </c>
      <c r="F849" t="s">
        <v>40</v>
      </c>
      <c r="G849" t="s">
        <v>163</v>
      </c>
      <c r="H849" t="s">
        <v>43</v>
      </c>
      <c r="I849" t="s">
        <v>44</v>
      </c>
      <c r="J849" t="s">
        <v>110</v>
      </c>
      <c r="K849" t="s">
        <v>132</v>
      </c>
      <c r="L849" t="str">
        <f>VLOOKUP($K849,[1]Zipcodes_neighbourhood!$A$2:$C$27,2,FALSE)</f>
        <v>Gilbert</v>
      </c>
      <c r="M849">
        <f>VLOOKUP($K849,[1]Zipcodes_neighbourhood!$A$2:$C$27,3,FALSE)</f>
        <v>50105</v>
      </c>
      <c r="N849" t="s">
        <v>140</v>
      </c>
      <c r="O849" t="s">
        <v>48</v>
      </c>
      <c r="P849" t="s">
        <v>49</v>
      </c>
      <c r="Q849">
        <v>6</v>
      </c>
      <c r="R849">
        <v>1999</v>
      </c>
      <c r="S849">
        <v>1999</v>
      </c>
      <c r="T849" t="s">
        <v>50</v>
      </c>
      <c r="U849" t="s">
        <v>51</v>
      </c>
      <c r="V849" t="s">
        <v>52</v>
      </c>
      <c r="W849" t="s">
        <v>55</v>
      </c>
      <c r="X849" t="s">
        <v>56</v>
      </c>
      <c r="Y849" t="s">
        <v>54</v>
      </c>
      <c r="Z849" t="s">
        <v>57</v>
      </c>
      <c r="AA849">
        <v>841</v>
      </c>
      <c r="AB849" t="str">
        <f t="shared" si="52"/>
        <v>0-1000</v>
      </c>
      <c r="AC849" t="s">
        <v>59</v>
      </c>
      <c r="AD849" t="s">
        <v>60</v>
      </c>
      <c r="AE849">
        <v>1675</v>
      </c>
      <c r="AF849">
        <f t="shared" si="53"/>
        <v>1</v>
      </c>
      <c r="AG849">
        <f t="shared" si="54"/>
        <v>1</v>
      </c>
      <c r="AH849">
        <v>3</v>
      </c>
      <c r="AI849">
        <v>1</v>
      </c>
      <c r="AJ849" t="s">
        <v>55</v>
      </c>
      <c r="AK849" t="str">
        <f t="shared" si="55"/>
        <v>1TA</v>
      </c>
      <c r="AL849">
        <v>7</v>
      </c>
      <c r="AM849">
        <v>1</v>
      </c>
      <c r="AN849" t="s">
        <v>55</v>
      </c>
      <c r="AO849" t="s">
        <v>101</v>
      </c>
      <c r="AP849" t="s">
        <v>102</v>
      </c>
      <c r="AQ849">
        <v>2</v>
      </c>
      <c r="AR849">
        <v>502</v>
      </c>
      <c r="AS849" t="s">
        <v>55</v>
      </c>
      <c r="AT849" t="s">
        <v>60</v>
      </c>
      <c r="AU849">
        <v>0</v>
      </c>
      <c r="AV849">
        <v>103</v>
      </c>
      <c r="AW849">
        <v>0</v>
      </c>
      <c r="AX849">
        <v>0</v>
      </c>
      <c r="AY849">
        <v>0</v>
      </c>
      <c r="AZ849" t="s">
        <v>41</v>
      </c>
      <c r="BA849">
        <v>6</v>
      </c>
      <c r="BB849">
        <v>2009</v>
      </c>
      <c r="BC849" t="s">
        <v>63</v>
      </c>
      <c r="BD849" t="s">
        <v>64</v>
      </c>
      <c r="BE849">
        <v>181000</v>
      </c>
    </row>
    <row r="850" spans="1:57" x14ac:dyDescent="0.3">
      <c r="A850">
        <v>416</v>
      </c>
      <c r="B850">
        <v>20</v>
      </c>
      <c r="C850" t="s">
        <v>221</v>
      </c>
      <c r="D850">
        <v>73</v>
      </c>
      <c r="E850">
        <v>8899</v>
      </c>
      <c r="F850" t="s">
        <v>40</v>
      </c>
      <c r="G850" t="s">
        <v>71</v>
      </c>
      <c r="H850" t="s">
        <v>43</v>
      </c>
      <c r="I850" t="s">
        <v>44</v>
      </c>
      <c r="J850" t="s">
        <v>45</v>
      </c>
      <c r="K850" t="s">
        <v>132</v>
      </c>
      <c r="L850" t="str">
        <f>VLOOKUP($K850,[1]Zipcodes_neighbourhood!$A$2:$C$27,2,FALSE)</f>
        <v>Gilbert</v>
      </c>
      <c r="M850">
        <f>VLOOKUP($K850,[1]Zipcodes_neighbourhood!$A$2:$C$27,3,FALSE)</f>
        <v>50105</v>
      </c>
      <c r="N850" t="s">
        <v>47</v>
      </c>
      <c r="O850" t="s">
        <v>48</v>
      </c>
      <c r="P850" t="s">
        <v>68</v>
      </c>
      <c r="Q850">
        <v>7</v>
      </c>
      <c r="R850">
        <v>2007</v>
      </c>
      <c r="S850">
        <v>2007</v>
      </c>
      <c r="T850" t="s">
        <v>50</v>
      </c>
      <c r="U850" t="s">
        <v>51</v>
      </c>
      <c r="V850" t="s">
        <v>52</v>
      </c>
      <c r="W850" t="s">
        <v>54</v>
      </c>
      <c r="X850" t="s">
        <v>56</v>
      </c>
      <c r="Y850" t="s">
        <v>54</v>
      </c>
      <c r="Z850" t="s">
        <v>81</v>
      </c>
      <c r="AA850">
        <v>1340</v>
      </c>
      <c r="AB850" t="str">
        <f t="shared" si="52"/>
        <v>1001-2000</v>
      </c>
      <c r="AC850" t="s">
        <v>59</v>
      </c>
      <c r="AD850" t="s">
        <v>60</v>
      </c>
      <c r="AE850">
        <v>1340</v>
      </c>
      <c r="AF850">
        <f t="shared" si="53"/>
        <v>0</v>
      </c>
      <c r="AG850">
        <f t="shared" si="54"/>
        <v>3</v>
      </c>
      <c r="AH850">
        <v>3</v>
      </c>
      <c r="AI850">
        <v>1</v>
      </c>
      <c r="AJ850" t="s">
        <v>54</v>
      </c>
      <c r="AK850" t="str">
        <f t="shared" si="55"/>
        <v>1Gd</v>
      </c>
      <c r="AL850">
        <v>6</v>
      </c>
      <c r="AM850">
        <v>0</v>
      </c>
      <c r="AN850" t="s">
        <v>41</v>
      </c>
      <c r="AO850" t="s">
        <v>61</v>
      </c>
      <c r="AP850" t="s">
        <v>102</v>
      </c>
      <c r="AQ850">
        <v>2</v>
      </c>
      <c r="AR850">
        <v>396</v>
      </c>
      <c r="AS850" t="s">
        <v>55</v>
      </c>
      <c r="AT850" t="s">
        <v>60</v>
      </c>
      <c r="AU850">
        <v>100</v>
      </c>
      <c r="AV850">
        <v>30</v>
      </c>
      <c r="AW850">
        <v>0</v>
      </c>
      <c r="AX850">
        <v>0</v>
      </c>
      <c r="AY850">
        <v>0</v>
      </c>
      <c r="AZ850" t="s">
        <v>41</v>
      </c>
      <c r="BA850">
        <v>8</v>
      </c>
      <c r="BB850">
        <v>2007</v>
      </c>
      <c r="BC850" t="s">
        <v>103</v>
      </c>
      <c r="BD850" t="s">
        <v>104</v>
      </c>
      <c r="BE850">
        <v>181134</v>
      </c>
    </row>
    <row r="851" spans="1:57" x14ac:dyDescent="0.3">
      <c r="A851">
        <v>2</v>
      </c>
      <c r="B851">
        <v>20</v>
      </c>
      <c r="C851" t="s">
        <v>221</v>
      </c>
      <c r="D851">
        <v>80</v>
      </c>
      <c r="E851">
        <v>9600</v>
      </c>
      <c r="F851" t="s">
        <v>40</v>
      </c>
      <c r="G851" t="s">
        <v>42</v>
      </c>
      <c r="H851" t="s">
        <v>43</v>
      </c>
      <c r="I851" t="s">
        <v>44</v>
      </c>
      <c r="J851" t="s">
        <v>65</v>
      </c>
      <c r="K851" t="s">
        <v>66</v>
      </c>
      <c r="L851" t="str">
        <f>VLOOKUP($K851,[1]Zipcodes_neighbourhood!$A$2:$C$27,2,FALSE)</f>
        <v>Veenker</v>
      </c>
      <c r="M851">
        <f>VLOOKUP($K851,[1]Zipcodes_neighbourhood!$A$2:$C$27,3,FALSE)</f>
        <v>50011</v>
      </c>
      <c r="N851" t="s">
        <v>67</v>
      </c>
      <c r="O851" t="s">
        <v>48</v>
      </c>
      <c r="P851" t="s">
        <v>68</v>
      </c>
      <c r="Q851">
        <v>6</v>
      </c>
      <c r="R851">
        <v>1976</v>
      </c>
      <c r="S851">
        <v>1976</v>
      </c>
      <c r="T851" t="s">
        <v>50</v>
      </c>
      <c r="U851" t="s">
        <v>51</v>
      </c>
      <c r="V851" t="s">
        <v>69</v>
      </c>
      <c r="W851" t="s">
        <v>55</v>
      </c>
      <c r="X851" t="s">
        <v>70</v>
      </c>
      <c r="Y851" t="s">
        <v>54</v>
      </c>
      <c r="Z851" t="s">
        <v>54</v>
      </c>
      <c r="AA851">
        <v>1262</v>
      </c>
      <c r="AB851" t="str">
        <f t="shared" si="52"/>
        <v>1001-2000</v>
      </c>
      <c r="AC851" t="s">
        <v>59</v>
      </c>
      <c r="AD851" t="s">
        <v>60</v>
      </c>
      <c r="AE851">
        <v>1262</v>
      </c>
      <c r="AF851">
        <f t="shared" si="53"/>
        <v>0</v>
      </c>
      <c r="AG851">
        <f t="shared" si="54"/>
        <v>2.2999999999999998</v>
      </c>
      <c r="AH851">
        <v>3</v>
      </c>
      <c r="AI851">
        <v>1</v>
      </c>
      <c r="AJ851" t="s">
        <v>55</v>
      </c>
      <c r="AK851" t="str">
        <f t="shared" si="55"/>
        <v>1TA</v>
      </c>
      <c r="AL851">
        <v>6</v>
      </c>
      <c r="AM851">
        <v>1</v>
      </c>
      <c r="AN851" t="s">
        <v>55</v>
      </c>
      <c r="AO851" t="s">
        <v>61</v>
      </c>
      <c r="AP851" t="s">
        <v>62</v>
      </c>
      <c r="AQ851">
        <v>2</v>
      </c>
      <c r="AR851">
        <v>460</v>
      </c>
      <c r="AS851" t="s">
        <v>55</v>
      </c>
      <c r="AT851" t="s">
        <v>60</v>
      </c>
      <c r="AU851">
        <v>298</v>
      </c>
      <c r="AV851">
        <v>0</v>
      </c>
      <c r="AW851">
        <v>0</v>
      </c>
      <c r="AX851">
        <v>0</v>
      </c>
      <c r="AY851">
        <v>0</v>
      </c>
      <c r="AZ851" t="s">
        <v>41</v>
      </c>
      <c r="BA851">
        <v>5</v>
      </c>
      <c r="BB851">
        <v>2007</v>
      </c>
      <c r="BC851" t="s">
        <v>63</v>
      </c>
      <c r="BD851" t="s">
        <v>64</v>
      </c>
      <c r="BE851">
        <v>181500</v>
      </c>
    </row>
    <row r="852" spans="1:57" x14ac:dyDescent="0.3">
      <c r="A852">
        <v>851</v>
      </c>
      <c r="B852">
        <v>120</v>
      </c>
      <c r="C852" t="s">
        <v>222</v>
      </c>
      <c r="D852">
        <v>36</v>
      </c>
      <c r="E852">
        <v>4435</v>
      </c>
      <c r="F852" t="s">
        <v>40</v>
      </c>
      <c r="G852" t="s">
        <v>42</v>
      </c>
      <c r="H852" t="s">
        <v>43</v>
      </c>
      <c r="I852" t="s">
        <v>44</v>
      </c>
      <c r="J852" t="s">
        <v>45</v>
      </c>
      <c r="K852" t="s">
        <v>46</v>
      </c>
      <c r="L852" t="str">
        <f>VLOOKUP($K852,[1]Zipcodes_neighbourhood!$A$2:$C$27,2,FALSE)</f>
        <v>College creek</v>
      </c>
      <c r="M852">
        <f>VLOOKUP($K852,[1]Zipcodes_neighbourhood!$A$2:$C$27,3,FALSE)</f>
        <v>50014</v>
      </c>
      <c r="N852" t="s">
        <v>47</v>
      </c>
      <c r="O852" t="s">
        <v>122</v>
      </c>
      <c r="P852" t="s">
        <v>68</v>
      </c>
      <c r="Q852">
        <v>6</v>
      </c>
      <c r="R852">
        <v>2003</v>
      </c>
      <c r="S852">
        <v>2003</v>
      </c>
      <c r="T852" t="s">
        <v>50</v>
      </c>
      <c r="U852" t="s">
        <v>51</v>
      </c>
      <c r="V852" t="s">
        <v>52</v>
      </c>
      <c r="W852" t="s">
        <v>54</v>
      </c>
      <c r="X852" t="s">
        <v>56</v>
      </c>
      <c r="Y852" t="s">
        <v>54</v>
      </c>
      <c r="Z852" t="s">
        <v>81</v>
      </c>
      <c r="AA852">
        <v>848</v>
      </c>
      <c r="AB852" t="str">
        <f t="shared" si="52"/>
        <v>0-1000</v>
      </c>
      <c r="AC852" t="s">
        <v>59</v>
      </c>
      <c r="AD852" t="s">
        <v>60</v>
      </c>
      <c r="AE852">
        <v>848</v>
      </c>
      <c r="AF852">
        <f t="shared" si="53"/>
        <v>1</v>
      </c>
      <c r="AG852">
        <f t="shared" si="54"/>
        <v>1</v>
      </c>
      <c r="AH852">
        <v>1</v>
      </c>
      <c r="AI852">
        <v>1</v>
      </c>
      <c r="AJ852" t="s">
        <v>54</v>
      </c>
      <c r="AK852" t="str">
        <f t="shared" si="55"/>
        <v>1Gd</v>
      </c>
      <c r="AL852">
        <v>3</v>
      </c>
      <c r="AM852">
        <v>0</v>
      </c>
      <c r="AN852" t="s">
        <v>41</v>
      </c>
      <c r="AO852" t="s">
        <v>61</v>
      </c>
      <c r="AP852" t="s">
        <v>102</v>
      </c>
      <c r="AQ852">
        <v>2</v>
      </c>
      <c r="AR852">
        <v>420</v>
      </c>
      <c r="AS852" t="s">
        <v>55</v>
      </c>
      <c r="AT852" t="s">
        <v>60</v>
      </c>
      <c r="AU852">
        <v>140</v>
      </c>
      <c r="AV852">
        <v>0</v>
      </c>
      <c r="AW852">
        <v>0</v>
      </c>
      <c r="AX852">
        <v>0</v>
      </c>
      <c r="AY852">
        <v>0</v>
      </c>
      <c r="AZ852" t="s">
        <v>41</v>
      </c>
      <c r="BA852">
        <v>11</v>
      </c>
      <c r="BB852">
        <v>2007</v>
      </c>
      <c r="BC852" t="s">
        <v>63</v>
      </c>
      <c r="BD852" t="s">
        <v>64</v>
      </c>
      <c r="BE852">
        <v>131500</v>
      </c>
    </row>
    <row r="853" spans="1:57" x14ac:dyDescent="0.3">
      <c r="A853">
        <v>581</v>
      </c>
      <c r="B853">
        <v>20</v>
      </c>
      <c r="C853" t="s">
        <v>221</v>
      </c>
      <c r="D853" t="s">
        <v>41</v>
      </c>
      <c r="E853">
        <v>14585</v>
      </c>
      <c r="F853" t="s">
        <v>40</v>
      </c>
      <c r="G853" t="s">
        <v>71</v>
      </c>
      <c r="H853" t="s">
        <v>43</v>
      </c>
      <c r="I853" t="s">
        <v>44</v>
      </c>
      <c r="J853" t="s">
        <v>110</v>
      </c>
      <c r="K853" t="s">
        <v>107</v>
      </c>
      <c r="L853" t="str">
        <f>VLOOKUP($K853,[1]Zipcodes_neighbourhood!$A$2:$C$27,2,FALSE)</f>
        <v>NorthAmes</v>
      </c>
      <c r="M853">
        <f>VLOOKUP($K853,[1]Zipcodes_neighbourhood!$A$2:$C$27,3,FALSE)</f>
        <v>50010</v>
      </c>
      <c r="N853" t="s">
        <v>47</v>
      </c>
      <c r="O853" t="s">
        <v>48</v>
      </c>
      <c r="P853" t="s">
        <v>68</v>
      </c>
      <c r="Q853">
        <v>6</v>
      </c>
      <c r="R853">
        <v>1960</v>
      </c>
      <c r="S853">
        <v>1987</v>
      </c>
      <c r="T853" t="s">
        <v>50</v>
      </c>
      <c r="U853" t="s">
        <v>51</v>
      </c>
      <c r="V853" t="s">
        <v>75</v>
      </c>
      <c r="W853" t="s">
        <v>55</v>
      </c>
      <c r="X853" t="s">
        <v>70</v>
      </c>
      <c r="Y853" t="s">
        <v>55</v>
      </c>
      <c r="Z853" t="s">
        <v>57</v>
      </c>
      <c r="AA853">
        <v>1144</v>
      </c>
      <c r="AB853" t="str">
        <f t="shared" si="52"/>
        <v>1001-2000</v>
      </c>
      <c r="AC853" t="s">
        <v>59</v>
      </c>
      <c r="AD853" t="s">
        <v>60</v>
      </c>
      <c r="AE853">
        <v>1429</v>
      </c>
      <c r="AF853">
        <f t="shared" si="53"/>
        <v>0</v>
      </c>
      <c r="AG853">
        <f t="shared" si="54"/>
        <v>2</v>
      </c>
      <c r="AH853">
        <v>3</v>
      </c>
      <c r="AI853">
        <v>1</v>
      </c>
      <c r="AJ853" t="s">
        <v>54</v>
      </c>
      <c r="AK853" t="str">
        <f t="shared" si="55"/>
        <v>1Gd</v>
      </c>
      <c r="AL853">
        <v>7</v>
      </c>
      <c r="AM853">
        <v>2</v>
      </c>
      <c r="AN853" t="s">
        <v>54</v>
      </c>
      <c r="AO853" t="s">
        <v>61</v>
      </c>
      <c r="AP853" t="s">
        <v>58</v>
      </c>
      <c r="AQ853">
        <v>2</v>
      </c>
      <c r="AR853">
        <v>572</v>
      </c>
      <c r="AS853" t="s">
        <v>55</v>
      </c>
      <c r="AT853" t="s">
        <v>60</v>
      </c>
      <c r="AU853">
        <v>216</v>
      </c>
      <c r="AV853">
        <v>110</v>
      </c>
      <c r="AW853">
        <v>0</v>
      </c>
      <c r="AX853">
        <v>0</v>
      </c>
      <c r="AY853">
        <v>0</v>
      </c>
      <c r="AZ853" t="s">
        <v>41</v>
      </c>
      <c r="BA853">
        <v>6</v>
      </c>
      <c r="BB853">
        <v>2007</v>
      </c>
      <c r="BC853" t="s">
        <v>63</v>
      </c>
      <c r="BD853" t="s">
        <v>64</v>
      </c>
      <c r="BE853">
        <v>181900</v>
      </c>
    </row>
    <row r="854" spans="1:57" x14ac:dyDescent="0.3">
      <c r="A854">
        <v>1430</v>
      </c>
      <c r="B854">
        <v>20</v>
      </c>
      <c r="C854" t="s">
        <v>221</v>
      </c>
      <c r="D854" t="s">
        <v>41</v>
      </c>
      <c r="E854">
        <v>12546</v>
      </c>
      <c r="F854" t="s">
        <v>40</v>
      </c>
      <c r="G854" t="s">
        <v>71</v>
      </c>
      <c r="H854" t="s">
        <v>43</v>
      </c>
      <c r="I854" t="s">
        <v>44</v>
      </c>
      <c r="J854" t="s">
        <v>73</v>
      </c>
      <c r="K854" t="s">
        <v>89</v>
      </c>
      <c r="L854" t="str">
        <f>VLOOKUP($K854,[1]Zipcodes_neighbourhood!$A$2:$C$27,2,FALSE)</f>
        <v>Northwest Ames</v>
      </c>
      <c r="M854">
        <f>VLOOKUP($K854,[1]Zipcodes_neighbourhood!$A$2:$C$27,3,FALSE)</f>
        <v>50010</v>
      </c>
      <c r="N854" t="s">
        <v>47</v>
      </c>
      <c r="O854" t="s">
        <v>48</v>
      </c>
      <c r="P854" t="s">
        <v>68</v>
      </c>
      <c r="Q854">
        <v>6</v>
      </c>
      <c r="R854">
        <v>1981</v>
      </c>
      <c r="S854">
        <v>1981</v>
      </c>
      <c r="T854" t="s">
        <v>50</v>
      </c>
      <c r="U854" t="s">
        <v>51</v>
      </c>
      <c r="V854" t="s">
        <v>69</v>
      </c>
      <c r="W854" t="s">
        <v>54</v>
      </c>
      <c r="X854" t="s">
        <v>70</v>
      </c>
      <c r="Y854" t="s">
        <v>54</v>
      </c>
      <c r="Z854" t="s">
        <v>57</v>
      </c>
      <c r="AA854">
        <v>1440</v>
      </c>
      <c r="AB854" t="str">
        <f t="shared" si="52"/>
        <v>1001-2000</v>
      </c>
      <c r="AC854" t="s">
        <v>59</v>
      </c>
      <c r="AD854" t="s">
        <v>60</v>
      </c>
      <c r="AE854">
        <v>1440</v>
      </c>
      <c r="AF854">
        <f t="shared" si="53"/>
        <v>0</v>
      </c>
      <c r="AG854">
        <f t="shared" si="54"/>
        <v>2</v>
      </c>
      <c r="AH854">
        <v>3</v>
      </c>
      <c r="AI854">
        <v>1</v>
      </c>
      <c r="AJ854" t="s">
        <v>54</v>
      </c>
      <c r="AK854" t="str">
        <f t="shared" si="55"/>
        <v>1Gd</v>
      </c>
      <c r="AL854">
        <v>7</v>
      </c>
      <c r="AM854">
        <v>1</v>
      </c>
      <c r="AN854" t="s">
        <v>55</v>
      </c>
      <c r="AO854" t="s">
        <v>61</v>
      </c>
      <c r="AP854" t="s">
        <v>102</v>
      </c>
      <c r="AQ854">
        <v>2</v>
      </c>
      <c r="AR854">
        <v>467</v>
      </c>
      <c r="AS854" t="s">
        <v>55</v>
      </c>
      <c r="AT854" t="s">
        <v>60</v>
      </c>
      <c r="AU854">
        <v>0</v>
      </c>
      <c r="AV854">
        <v>0</v>
      </c>
      <c r="AW854">
        <v>99</v>
      </c>
      <c r="AX854">
        <v>0</v>
      </c>
      <c r="AY854">
        <v>0</v>
      </c>
      <c r="AZ854" t="s">
        <v>41</v>
      </c>
      <c r="BA854">
        <v>4</v>
      </c>
      <c r="BB854">
        <v>2007</v>
      </c>
      <c r="BC854" t="s">
        <v>63</v>
      </c>
      <c r="BD854" t="s">
        <v>64</v>
      </c>
      <c r="BE854">
        <v>182900</v>
      </c>
    </row>
    <row r="855" spans="1:57" x14ac:dyDescent="0.3">
      <c r="A855">
        <v>821</v>
      </c>
      <c r="B855">
        <v>60</v>
      </c>
      <c r="C855" t="s">
        <v>221</v>
      </c>
      <c r="D855">
        <v>72</v>
      </c>
      <c r="E855">
        <v>7226</v>
      </c>
      <c r="F855" t="s">
        <v>40</v>
      </c>
      <c r="G855" t="s">
        <v>71</v>
      </c>
      <c r="H855" t="s">
        <v>43</v>
      </c>
      <c r="I855" t="s">
        <v>44</v>
      </c>
      <c r="J855" t="s">
        <v>110</v>
      </c>
      <c r="K855" t="s">
        <v>46</v>
      </c>
      <c r="L855" t="str">
        <f>VLOOKUP($K855,[1]Zipcodes_neighbourhood!$A$2:$C$27,2,FALSE)</f>
        <v>College creek</v>
      </c>
      <c r="M855">
        <f>VLOOKUP($K855,[1]Zipcodes_neighbourhood!$A$2:$C$27,3,FALSE)</f>
        <v>50014</v>
      </c>
      <c r="N855" t="s">
        <v>47</v>
      </c>
      <c r="O855" t="s">
        <v>48</v>
      </c>
      <c r="P855" t="s">
        <v>49</v>
      </c>
      <c r="Q855">
        <v>7</v>
      </c>
      <c r="R855">
        <v>2003</v>
      </c>
      <c r="S855">
        <v>2003</v>
      </c>
      <c r="T855" t="s">
        <v>50</v>
      </c>
      <c r="U855" t="s">
        <v>51</v>
      </c>
      <c r="V855" t="s">
        <v>52</v>
      </c>
      <c r="W855" t="s">
        <v>54</v>
      </c>
      <c r="X855" t="s">
        <v>56</v>
      </c>
      <c r="Y855" t="s">
        <v>54</v>
      </c>
      <c r="Z855" t="s">
        <v>57</v>
      </c>
      <c r="AA855">
        <v>798</v>
      </c>
      <c r="AB855" t="str">
        <f t="shared" si="52"/>
        <v>0-1000</v>
      </c>
      <c r="AC855" t="s">
        <v>59</v>
      </c>
      <c r="AD855" t="s">
        <v>60</v>
      </c>
      <c r="AE855">
        <v>1640</v>
      </c>
      <c r="AF855">
        <f t="shared" si="53"/>
        <v>0</v>
      </c>
      <c r="AG855">
        <f t="shared" si="54"/>
        <v>1.3</v>
      </c>
      <c r="AH855">
        <v>3</v>
      </c>
      <c r="AI855">
        <v>1</v>
      </c>
      <c r="AJ855" t="s">
        <v>54</v>
      </c>
      <c r="AK855" t="str">
        <f t="shared" si="55"/>
        <v>1Gd</v>
      </c>
      <c r="AL855">
        <v>6</v>
      </c>
      <c r="AM855">
        <v>0</v>
      </c>
      <c r="AN855" t="s">
        <v>41</v>
      </c>
      <c r="AO855" t="s">
        <v>61</v>
      </c>
      <c r="AP855" t="s">
        <v>62</v>
      </c>
      <c r="AQ855">
        <v>2</v>
      </c>
      <c r="AR855">
        <v>595</v>
      </c>
      <c r="AS855" t="s">
        <v>55</v>
      </c>
      <c r="AT855" t="s">
        <v>60</v>
      </c>
      <c r="AU855">
        <v>0</v>
      </c>
      <c r="AV855">
        <v>45</v>
      </c>
      <c r="AW855">
        <v>0</v>
      </c>
      <c r="AX855">
        <v>0</v>
      </c>
      <c r="AY855">
        <v>0</v>
      </c>
      <c r="AZ855" t="s">
        <v>41</v>
      </c>
      <c r="BA855">
        <v>6</v>
      </c>
      <c r="BB855">
        <v>2008</v>
      </c>
      <c r="BC855" t="s">
        <v>63</v>
      </c>
      <c r="BD855" t="s">
        <v>64</v>
      </c>
      <c r="BE855">
        <v>183000</v>
      </c>
    </row>
    <row r="856" spans="1:57" x14ac:dyDescent="0.3">
      <c r="A856">
        <v>617</v>
      </c>
      <c r="B856">
        <v>60</v>
      </c>
      <c r="C856" t="s">
        <v>221</v>
      </c>
      <c r="D856" t="s">
        <v>41</v>
      </c>
      <c r="E856">
        <v>7861</v>
      </c>
      <c r="F856" t="s">
        <v>40</v>
      </c>
      <c r="G856" t="s">
        <v>71</v>
      </c>
      <c r="H856" t="s">
        <v>43</v>
      </c>
      <c r="I856" t="s">
        <v>44</v>
      </c>
      <c r="J856" t="s">
        <v>45</v>
      </c>
      <c r="K856" t="s">
        <v>132</v>
      </c>
      <c r="L856" t="str">
        <f>VLOOKUP($K856,[1]Zipcodes_neighbourhood!$A$2:$C$27,2,FALSE)</f>
        <v>Gilbert</v>
      </c>
      <c r="M856">
        <f>VLOOKUP($K856,[1]Zipcodes_neighbourhood!$A$2:$C$27,3,FALSE)</f>
        <v>50105</v>
      </c>
      <c r="N856" t="s">
        <v>47</v>
      </c>
      <c r="O856" t="s">
        <v>48</v>
      </c>
      <c r="P856" t="s">
        <v>49</v>
      </c>
      <c r="Q856">
        <v>6</v>
      </c>
      <c r="R856">
        <v>2002</v>
      </c>
      <c r="S856">
        <v>2003</v>
      </c>
      <c r="T856" t="s">
        <v>50</v>
      </c>
      <c r="U856" t="s">
        <v>51</v>
      </c>
      <c r="V856" t="s">
        <v>52</v>
      </c>
      <c r="W856" t="s">
        <v>54</v>
      </c>
      <c r="X856" t="s">
        <v>56</v>
      </c>
      <c r="Y856" t="s">
        <v>54</v>
      </c>
      <c r="Z856" t="s">
        <v>57</v>
      </c>
      <c r="AA856">
        <v>783</v>
      </c>
      <c r="AB856" t="str">
        <f t="shared" si="52"/>
        <v>0-1000</v>
      </c>
      <c r="AC856" t="s">
        <v>59</v>
      </c>
      <c r="AD856" t="s">
        <v>60</v>
      </c>
      <c r="AE856">
        <v>1509</v>
      </c>
      <c r="AF856">
        <f t="shared" si="53"/>
        <v>1</v>
      </c>
      <c r="AG856">
        <f t="shared" si="54"/>
        <v>1.3</v>
      </c>
      <c r="AH856">
        <v>3</v>
      </c>
      <c r="AI856">
        <v>1</v>
      </c>
      <c r="AJ856" t="s">
        <v>54</v>
      </c>
      <c r="AK856" t="str">
        <f t="shared" si="55"/>
        <v>1Gd</v>
      </c>
      <c r="AL856">
        <v>7</v>
      </c>
      <c r="AM856">
        <v>1</v>
      </c>
      <c r="AN856" t="s">
        <v>54</v>
      </c>
      <c r="AO856" t="s">
        <v>61</v>
      </c>
      <c r="AP856" t="s">
        <v>102</v>
      </c>
      <c r="AQ856">
        <v>2</v>
      </c>
      <c r="AR856">
        <v>393</v>
      </c>
      <c r="AS856" t="s">
        <v>55</v>
      </c>
      <c r="AT856" t="s">
        <v>60</v>
      </c>
      <c r="AU856">
        <v>100</v>
      </c>
      <c r="AV856">
        <v>75</v>
      </c>
      <c r="AW856">
        <v>0</v>
      </c>
      <c r="AX856">
        <v>0</v>
      </c>
      <c r="AY856">
        <v>0</v>
      </c>
      <c r="AZ856" t="s">
        <v>41</v>
      </c>
      <c r="BA856">
        <v>6</v>
      </c>
      <c r="BB856">
        <v>2006</v>
      </c>
      <c r="BC856" t="s">
        <v>63</v>
      </c>
      <c r="BD856" t="s">
        <v>64</v>
      </c>
      <c r="BE856">
        <v>183200</v>
      </c>
    </row>
    <row r="857" spans="1:57" x14ac:dyDescent="0.3">
      <c r="A857">
        <v>169</v>
      </c>
      <c r="B857">
        <v>60</v>
      </c>
      <c r="C857" t="s">
        <v>221</v>
      </c>
      <c r="D857">
        <v>62</v>
      </c>
      <c r="E857">
        <v>8244</v>
      </c>
      <c r="F857" t="s">
        <v>40</v>
      </c>
      <c r="G857" t="s">
        <v>71</v>
      </c>
      <c r="H857" t="s">
        <v>43</v>
      </c>
      <c r="I857" t="s">
        <v>44</v>
      </c>
      <c r="J857" t="s">
        <v>45</v>
      </c>
      <c r="K857" t="s">
        <v>132</v>
      </c>
      <c r="L857" t="str">
        <f>VLOOKUP($K857,[1]Zipcodes_neighbourhood!$A$2:$C$27,2,FALSE)</f>
        <v>Gilbert</v>
      </c>
      <c r="M857">
        <f>VLOOKUP($K857,[1]Zipcodes_neighbourhood!$A$2:$C$27,3,FALSE)</f>
        <v>50105</v>
      </c>
      <c r="N857" t="s">
        <v>47</v>
      </c>
      <c r="O857" t="s">
        <v>48</v>
      </c>
      <c r="P857" t="s">
        <v>49</v>
      </c>
      <c r="Q857">
        <v>7</v>
      </c>
      <c r="R857">
        <v>2004</v>
      </c>
      <c r="S857">
        <v>2004</v>
      </c>
      <c r="T857" t="s">
        <v>50</v>
      </c>
      <c r="U857" t="s">
        <v>51</v>
      </c>
      <c r="V857" t="s">
        <v>52</v>
      </c>
      <c r="W857" t="s">
        <v>54</v>
      </c>
      <c r="X857" t="s">
        <v>56</v>
      </c>
      <c r="Y857" t="s">
        <v>54</v>
      </c>
      <c r="Z857" t="s">
        <v>57</v>
      </c>
      <c r="AA857">
        <v>840</v>
      </c>
      <c r="AB857" t="str">
        <f t="shared" si="52"/>
        <v>0-1000</v>
      </c>
      <c r="AC857" t="s">
        <v>59</v>
      </c>
      <c r="AD857" t="s">
        <v>60</v>
      </c>
      <c r="AE857">
        <v>1720</v>
      </c>
      <c r="AF857">
        <f t="shared" si="53"/>
        <v>1</v>
      </c>
      <c r="AG857">
        <f t="shared" si="54"/>
        <v>1.3</v>
      </c>
      <c r="AH857">
        <v>3</v>
      </c>
      <c r="AI857">
        <v>1</v>
      </c>
      <c r="AJ857" t="s">
        <v>54</v>
      </c>
      <c r="AK857" t="str">
        <f t="shared" si="55"/>
        <v>1Gd</v>
      </c>
      <c r="AL857">
        <v>7</v>
      </c>
      <c r="AM857">
        <v>1</v>
      </c>
      <c r="AN857" t="s">
        <v>54</v>
      </c>
      <c r="AO857" t="s">
        <v>61</v>
      </c>
      <c r="AP857" t="s">
        <v>102</v>
      </c>
      <c r="AQ857">
        <v>2</v>
      </c>
      <c r="AR857">
        <v>440</v>
      </c>
      <c r="AS857" t="s">
        <v>55</v>
      </c>
      <c r="AT857" t="s">
        <v>60</v>
      </c>
      <c r="AU857">
        <v>100</v>
      </c>
      <c r="AV857">
        <v>48</v>
      </c>
      <c r="AW857">
        <v>0</v>
      </c>
      <c r="AX857">
        <v>0</v>
      </c>
      <c r="AY857">
        <v>0</v>
      </c>
      <c r="AZ857" t="s">
        <v>41</v>
      </c>
      <c r="BA857">
        <v>5</v>
      </c>
      <c r="BB857">
        <v>2007</v>
      </c>
      <c r="BC857" t="s">
        <v>63</v>
      </c>
      <c r="BD857" t="s">
        <v>64</v>
      </c>
      <c r="BE857">
        <v>183500</v>
      </c>
    </row>
    <row r="858" spans="1:57" x14ac:dyDescent="0.3">
      <c r="A858">
        <v>175</v>
      </c>
      <c r="B858">
        <v>20</v>
      </c>
      <c r="C858" t="s">
        <v>221</v>
      </c>
      <c r="D858">
        <v>47</v>
      </c>
      <c r="E858">
        <v>12416</v>
      </c>
      <c r="F858" t="s">
        <v>40</v>
      </c>
      <c r="G858" t="s">
        <v>71</v>
      </c>
      <c r="H858" t="s">
        <v>43</v>
      </c>
      <c r="I858" t="s">
        <v>44</v>
      </c>
      <c r="J858" t="s">
        <v>45</v>
      </c>
      <c r="K858" t="s">
        <v>129</v>
      </c>
      <c r="L858" t="str">
        <f>VLOOKUP($K858,[1]Zipcodes_neighbourhood!$A$2:$C$27,2,FALSE)</f>
        <v>Timberland</v>
      </c>
      <c r="M858">
        <f>VLOOKUP($K858,[1]Zipcodes_neighbourhood!$A$2:$C$27,3,FALSE)</f>
        <v>50014</v>
      </c>
      <c r="N858" t="s">
        <v>47</v>
      </c>
      <c r="O858" t="s">
        <v>48</v>
      </c>
      <c r="P858" t="s">
        <v>68</v>
      </c>
      <c r="Q858">
        <v>6</v>
      </c>
      <c r="R858">
        <v>1986</v>
      </c>
      <c r="S858">
        <v>1986</v>
      </c>
      <c r="T858" t="s">
        <v>50</v>
      </c>
      <c r="U858" t="s">
        <v>51</v>
      </c>
      <c r="V858" t="s">
        <v>106</v>
      </c>
      <c r="W858" t="s">
        <v>55</v>
      </c>
      <c r="X858" t="s">
        <v>70</v>
      </c>
      <c r="Y858" t="s">
        <v>54</v>
      </c>
      <c r="Z858" t="s">
        <v>57</v>
      </c>
      <c r="AA858">
        <v>1606</v>
      </c>
      <c r="AB858" t="str">
        <f t="shared" si="52"/>
        <v>1001-2000</v>
      </c>
      <c r="AC858" t="s">
        <v>55</v>
      </c>
      <c r="AD858" t="s">
        <v>60</v>
      </c>
      <c r="AE858">
        <v>1651</v>
      </c>
      <c r="AF858">
        <f t="shared" si="53"/>
        <v>1</v>
      </c>
      <c r="AG858">
        <f t="shared" si="54"/>
        <v>1</v>
      </c>
      <c r="AH858">
        <v>3</v>
      </c>
      <c r="AI858">
        <v>1</v>
      </c>
      <c r="AJ858" t="s">
        <v>55</v>
      </c>
      <c r="AK858" t="str">
        <f t="shared" si="55"/>
        <v>1TA</v>
      </c>
      <c r="AL858">
        <v>7</v>
      </c>
      <c r="AM858">
        <v>1</v>
      </c>
      <c r="AN858" t="s">
        <v>55</v>
      </c>
      <c r="AO858" t="s">
        <v>61</v>
      </c>
      <c r="AP858" t="s">
        <v>102</v>
      </c>
      <c r="AQ858">
        <v>2</v>
      </c>
      <c r="AR858">
        <v>616</v>
      </c>
      <c r="AS858" t="s">
        <v>55</v>
      </c>
      <c r="AT858" t="s">
        <v>60</v>
      </c>
      <c r="AU858">
        <v>192</v>
      </c>
      <c r="AV858">
        <v>0</v>
      </c>
      <c r="AW858">
        <v>0</v>
      </c>
      <c r="AX858">
        <v>0</v>
      </c>
      <c r="AY858">
        <v>0</v>
      </c>
      <c r="AZ858" t="s">
        <v>41</v>
      </c>
      <c r="BA858">
        <v>11</v>
      </c>
      <c r="BB858">
        <v>2008</v>
      </c>
      <c r="BC858" t="s">
        <v>63</v>
      </c>
      <c r="BD858" t="s">
        <v>64</v>
      </c>
      <c r="BE858">
        <v>184000</v>
      </c>
    </row>
    <row r="859" spans="1:57" x14ac:dyDescent="0.3">
      <c r="A859">
        <v>192</v>
      </c>
      <c r="B859">
        <v>60</v>
      </c>
      <c r="C859" t="s">
        <v>221</v>
      </c>
      <c r="D859" t="s">
        <v>41</v>
      </c>
      <c r="E859">
        <v>7472</v>
      </c>
      <c r="F859" t="s">
        <v>40</v>
      </c>
      <c r="G859" t="s">
        <v>71</v>
      </c>
      <c r="H859" t="s">
        <v>43</v>
      </c>
      <c r="I859" t="s">
        <v>44</v>
      </c>
      <c r="J859" t="s">
        <v>110</v>
      </c>
      <c r="K859" t="s">
        <v>107</v>
      </c>
      <c r="L859" t="str">
        <f>VLOOKUP($K859,[1]Zipcodes_neighbourhood!$A$2:$C$27,2,FALSE)</f>
        <v>NorthAmes</v>
      </c>
      <c r="M859">
        <f>VLOOKUP($K859,[1]Zipcodes_neighbourhood!$A$2:$C$27,3,FALSE)</f>
        <v>50010</v>
      </c>
      <c r="N859" t="s">
        <v>47</v>
      </c>
      <c r="O859" t="s">
        <v>48</v>
      </c>
      <c r="P859" t="s">
        <v>49</v>
      </c>
      <c r="Q859">
        <v>7</v>
      </c>
      <c r="R859">
        <v>1972</v>
      </c>
      <c r="S859">
        <v>2004</v>
      </c>
      <c r="T859" t="s">
        <v>50</v>
      </c>
      <c r="U859" t="s">
        <v>51</v>
      </c>
      <c r="V859" t="s">
        <v>91</v>
      </c>
      <c r="W859" t="s">
        <v>55</v>
      </c>
      <c r="X859" t="s">
        <v>70</v>
      </c>
      <c r="Y859" t="s">
        <v>55</v>
      </c>
      <c r="Z859" t="s">
        <v>57</v>
      </c>
      <c r="AA859">
        <v>725</v>
      </c>
      <c r="AB859" t="str">
        <f t="shared" si="52"/>
        <v>0-1000</v>
      </c>
      <c r="AC859" t="s">
        <v>54</v>
      </c>
      <c r="AD859" t="s">
        <v>60</v>
      </c>
      <c r="AE859">
        <v>1479</v>
      </c>
      <c r="AF859">
        <f t="shared" si="53"/>
        <v>0</v>
      </c>
      <c r="AG859">
        <f t="shared" si="54"/>
        <v>2.2999999999999998</v>
      </c>
      <c r="AH859">
        <v>4</v>
      </c>
      <c r="AI859">
        <v>1</v>
      </c>
      <c r="AJ859" t="s">
        <v>54</v>
      </c>
      <c r="AK859" t="str">
        <f t="shared" si="55"/>
        <v>1Gd</v>
      </c>
      <c r="AL859">
        <v>7</v>
      </c>
      <c r="AM859">
        <v>0</v>
      </c>
      <c r="AN859" t="s">
        <v>41</v>
      </c>
      <c r="AO859" t="s">
        <v>61</v>
      </c>
      <c r="AP859" t="s">
        <v>102</v>
      </c>
      <c r="AQ859">
        <v>2</v>
      </c>
      <c r="AR859">
        <v>484</v>
      </c>
      <c r="AS859" t="s">
        <v>55</v>
      </c>
      <c r="AT859" t="s">
        <v>60</v>
      </c>
      <c r="AU859">
        <v>0</v>
      </c>
      <c r="AV859">
        <v>32</v>
      </c>
      <c r="AW859">
        <v>0</v>
      </c>
      <c r="AX859">
        <v>0</v>
      </c>
      <c r="AY859">
        <v>0</v>
      </c>
      <c r="AZ859" t="s">
        <v>41</v>
      </c>
      <c r="BA859">
        <v>6</v>
      </c>
      <c r="BB859">
        <v>2007</v>
      </c>
      <c r="BC859" t="s">
        <v>63</v>
      </c>
      <c r="BD859" t="s">
        <v>64</v>
      </c>
      <c r="BE859">
        <v>184000</v>
      </c>
    </row>
    <row r="860" spans="1:57" x14ac:dyDescent="0.3">
      <c r="A860">
        <v>498</v>
      </c>
      <c r="B860">
        <v>50</v>
      </c>
      <c r="C860" t="s">
        <v>221</v>
      </c>
      <c r="D860">
        <v>60</v>
      </c>
      <c r="E860">
        <v>9120</v>
      </c>
      <c r="F860" t="s">
        <v>40</v>
      </c>
      <c r="G860" t="s">
        <v>42</v>
      </c>
      <c r="H860" t="s">
        <v>43</v>
      </c>
      <c r="I860" t="s">
        <v>44</v>
      </c>
      <c r="J860" t="s">
        <v>45</v>
      </c>
      <c r="K860" t="s">
        <v>95</v>
      </c>
      <c r="L860" t="str">
        <f>VLOOKUP($K860,[1]Zipcodes_neighbourhood!$A$2:$C$27,2,FALSE)</f>
        <v>Brookside</v>
      </c>
      <c r="M860">
        <f>VLOOKUP($K860,[1]Zipcodes_neighbourhood!$A$2:$C$27,3,FALSE)</f>
        <v>50613</v>
      </c>
      <c r="N860" t="s">
        <v>47</v>
      </c>
      <c r="O860" t="s">
        <v>48</v>
      </c>
      <c r="P860" t="s">
        <v>83</v>
      </c>
      <c r="Q860">
        <v>7</v>
      </c>
      <c r="R860">
        <v>1925</v>
      </c>
      <c r="S860">
        <v>1950</v>
      </c>
      <c r="T860" t="s">
        <v>50</v>
      </c>
      <c r="U860" t="s">
        <v>51</v>
      </c>
      <c r="V860" t="s">
        <v>75</v>
      </c>
      <c r="W860" t="s">
        <v>55</v>
      </c>
      <c r="X860" t="s">
        <v>56</v>
      </c>
      <c r="Y860" t="s">
        <v>55</v>
      </c>
      <c r="Z860" t="s">
        <v>57</v>
      </c>
      <c r="AA860">
        <v>1026</v>
      </c>
      <c r="AB860" t="str">
        <f t="shared" si="52"/>
        <v>1001-2000</v>
      </c>
      <c r="AC860" t="s">
        <v>59</v>
      </c>
      <c r="AD860" t="s">
        <v>60</v>
      </c>
      <c r="AE860">
        <v>1820</v>
      </c>
      <c r="AF860">
        <f t="shared" si="53"/>
        <v>0</v>
      </c>
      <c r="AG860">
        <f t="shared" si="54"/>
        <v>2</v>
      </c>
      <c r="AH860">
        <v>4</v>
      </c>
      <c r="AI860">
        <v>1</v>
      </c>
      <c r="AJ860" t="s">
        <v>55</v>
      </c>
      <c r="AK860" t="str">
        <f t="shared" si="55"/>
        <v>1TA</v>
      </c>
      <c r="AL860">
        <v>8</v>
      </c>
      <c r="AM860">
        <v>0</v>
      </c>
      <c r="AN860" t="s">
        <v>41</v>
      </c>
      <c r="AO860" t="s">
        <v>78</v>
      </c>
      <c r="AP860" t="s">
        <v>58</v>
      </c>
      <c r="AQ860">
        <v>1</v>
      </c>
      <c r="AR860">
        <v>240</v>
      </c>
      <c r="AS860" t="s">
        <v>55</v>
      </c>
      <c r="AT860" t="s">
        <v>120</v>
      </c>
      <c r="AU860">
        <v>0</v>
      </c>
      <c r="AV860">
        <v>100</v>
      </c>
      <c r="AW860">
        <v>0</v>
      </c>
      <c r="AX860">
        <v>0</v>
      </c>
      <c r="AY860">
        <v>0</v>
      </c>
      <c r="AZ860" t="s">
        <v>109</v>
      </c>
      <c r="BA860">
        <v>6</v>
      </c>
      <c r="BB860">
        <v>2008</v>
      </c>
      <c r="BC860" t="s">
        <v>63</v>
      </c>
      <c r="BD860" t="s">
        <v>64</v>
      </c>
      <c r="BE860">
        <v>184000</v>
      </c>
    </row>
    <row r="861" spans="1:57" x14ac:dyDescent="0.3">
      <c r="A861">
        <v>1225</v>
      </c>
      <c r="B861">
        <v>60</v>
      </c>
      <c r="C861" t="s">
        <v>221</v>
      </c>
      <c r="D861">
        <v>60</v>
      </c>
      <c r="E861">
        <v>15384</v>
      </c>
      <c r="F861" t="s">
        <v>40</v>
      </c>
      <c r="G861" t="s">
        <v>71</v>
      </c>
      <c r="H861" t="s">
        <v>43</v>
      </c>
      <c r="I861" t="s">
        <v>44</v>
      </c>
      <c r="J861" t="s">
        <v>45</v>
      </c>
      <c r="K861" t="s">
        <v>132</v>
      </c>
      <c r="L861" t="str">
        <f>VLOOKUP($K861,[1]Zipcodes_neighbourhood!$A$2:$C$27,2,FALSE)</f>
        <v>Gilbert</v>
      </c>
      <c r="M861">
        <f>VLOOKUP($K861,[1]Zipcodes_neighbourhood!$A$2:$C$27,3,FALSE)</f>
        <v>50105</v>
      </c>
      <c r="N861" t="s">
        <v>140</v>
      </c>
      <c r="O861" t="s">
        <v>48</v>
      </c>
      <c r="P861" t="s">
        <v>49</v>
      </c>
      <c r="Q861">
        <v>7</v>
      </c>
      <c r="R861">
        <v>2004</v>
      </c>
      <c r="S861">
        <v>2005</v>
      </c>
      <c r="T861" t="s">
        <v>50</v>
      </c>
      <c r="U861" t="s">
        <v>51</v>
      </c>
      <c r="V861" t="s">
        <v>52</v>
      </c>
      <c r="W861" t="s">
        <v>54</v>
      </c>
      <c r="X861" t="s">
        <v>56</v>
      </c>
      <c r="Y861" t="s">
        <v>54</v>
      </c>
      <c r="Z861" t="s">
        <v>81</v>
      </c>
      <c r="AA861">
        <v>788</v>
      </c>
      <c r="AB861" t="str">
        <f t="shared" si="52"/>
        <v>0-1000</v>
      </c>
      <c r="AC861" t="s">
        <v>59</v>
      </c>
      <c r="AD861" t="s">
        <v>60</v>
      </c>
      <c r="AE861">
        <v>1490</v>
      </c>
      <c r="AF861">
        <f t="shared" si="53"/>
        <v>1</v>
      </c>
      <c r="AG861">
        <f t="shared" si="54"/>
        <v>2.2999999999999998</v>
      </c>
      <c r="AH861">
        <v>3</v>
      </c>
      <c r="AI861">
        <v>1</v>
      </c>
      <c r="AJ861" t="s">
        <v>54</v>
      </c>
      <c r="AK861" t="str">
        <f t="shared" si="55"/>
        <v>1Gd</v>
      </c>
      <c r="AL861">
        <v>8</v>
      </c>
      <c r="AM861">
        <v>1</v>
      </c>
      <c r="AN861" t="s">
        <v>54</v>
      </c>
      <c r="AO861" t="s">
        <v>61</v>
      </c>
      <c r="AP861" t="s">
        <v>102</v>
      </c>
      <c r="AQ861">
        <v>2</v>
      </c>
      <c r="AR861">
        <v>388</v>
      </c>
      <c r="AS861" t="s">
        <v>55</v>
      </c>
      <c r="AT861" t="s">
        <v>60</v>
      </c>
      <c r="AU861">
        <v>100</v>
      </c>
      <c r="AV861">
        <v>75</v>
      </c>
      <c r="AW861">
        <v>0</v>
      </c>
      <c r="AX861">
        <v>0</v>
      </c>
      <c r="AY861">
        <v>0</v>
      </c>
      <c r="AZ861" t="s">
        <v>41</v>
      </c>
      <c r="BA861">
        <v>2</v>
      </c>
      <c r="BB861">
        <v>2008</v>
      </c>
      <c r="BC861" t="s">
        <v>63</v>
      </c>
      <c r="BD861" t="s">
        <v>64</v>
      </c>
      <c r="BE861">
        <v>184000</v>
      </c>
    </row>
    <row r="862" spans="1:57" x14ac:dyDescent="0.3">
      <c r="A862">
        <v>1117</v>
      </c>
      <c r="B862">
        <v>80</v>
      </c>
      <c r="C862" t="s">
        <v>221</v>
      </c>
      <c r="D862" t="s">
        <v>41</v>
      </c>
      <c r="E862">
        <v>7750</v>
      </c>
      <c r="F862" t="s">
        <v>40</v>
      </c>
      <c r="G862" t="s">
        <v>42</v>
      </c>
      <c r="H862" t="s">
        <v>43</v>
      </c>
      <c r="I862" t="s">
        <v>44</v>
      </c>
      <c r="J862" t="s">
        <v>45</v>
      </c>
      <c r="K862" t="s">
        <v>132</v>
      </c>
      <c r="L862" t="str">
        <f>VLOOKUP($K862,[1]Zipcodes_neighbourhood!$A$2:$C$27,2,FALSE)</f>
        <v>Gilbert</v>
      </c>
      <c r="M862">
        <f>VLOOKUP($K862,[1]Zipcodes_neighbourhood!$A$2:$C$27,3,FALSE)</f>
        <v>50105</v>
      </c>
      <c r="N862" t="s">
        <v>47</v>
      </c>
      <c r="O862" t="s">
        <v>48</v>
      </c>
      <c r="P862" t="s">
        <v>135</v>
      </c>
      <c r="Q862">
        <v>8</v>
      </c>
      <c r="R862">
        <v>2002</v>
      </c>
      <c r="S862">
        <v>2002</v>
      </c>
      <c r="T862" t="s">
        <v>99</v>
      </c>
      <c r="U862" t="s">
        <v>51</v>
      </c>
      <c r="V862" t="s">
        <v>52</v>
      </c>
      <c r="W862" t="s">
        <v>54</v>
      </c>
      <c r="X862" t="s">
        <v>56</v>
      </c>
      <c r="Y862" t="s">
        <v>54</v>
      </c>
      <c r="Z862" t="s">
        <v>57</v>
      </c>
      <c r="AA862">
        <v>408</v>
      </c>
      <c r="AB862" t="str">
        <f t="shared" si="52"/>
        <v>0-1000</v>
      </c>
      <c r="AC862" t="s">
        <v>59</v>
      </c>
      <c r="AD862" t="s">
        <v>60</v>
      </c>
      <c r="AE862">
        <v>1419</v>
      </c>
      <c r="AF862">
        <f t="shared" si="53"/>
        <v>0</v>
      </c>
      <c r="AG862">
        <f t="shared" si="54"/>
        <v>1.3</v>
      </c>
      <c r="AH862">
        <v>3</v>
      </c>
      <c r="AI862">
        <v>1</v>
      </c>
      <c r="AJ862" t="s">
        <v>54</v>
      </c>
      <c r="AK862" t="str">
        <f t="shared" si="55"/>
        <v>1Gd</v>
      </c>
      <c r="AL862">
        <v>7</v>
      </c>
      <c r="AM862">
        <v>1</v>
      </c>
      <c r="AN862" t="s">
        <v>55</v>
      </c>
      <c r="AO862" t="s">
        <v>101</v>
      </c>
      <c r="AP862" t="s">
        <v>102</v>
      </c>
      <c r="AQ862">
        <v>2</v>
      </c>
      <c r="AR862">
        <v>527</v>
      </c>
      <c r="AS862" t="s">
        <v>55</v>
      </c>
      <c r="AT862" t="s">
        <v>60</v>
      </c>
      <c r="AU862">
        <v>120</v>
      </c>
      <c r="AV862">
        <v>0</v>
      </c>
      <c r="AW862">
        <v>0</v>
      </c>
      <c r="AX862">
        <v>0</v>
      </c>
      <c r="AY862">
        <v>0</v>
      </c>
      <c r="AZ862" t="s">
        <v>41</v>
      </c>
      <c r="BA862">
        <v>3</v>
      </c>
      <c r="BB862">
        <v>2009</v>
      </c>
      <c r="BC862" t="s">
        <v>63</v>
      </c>
      <c r="BD862" t="s">
        <v>64</v>
      </c>
      <c r="BE862">
        <v>184100</v>
      </c>
    </row>
    <row r="863" spans="1:57" x14ac:dyDescent="0.3">
      <c r="A863">
        <v>524</v>
      </c>
      <c r="B863">
        <v>60</v>
      </c>
      <c r="C863" t="s">
        <v>221</v>
      </c>
      <c r="D863">
        <v>130</v>
      </c>
      <c r="E863">
        <v>40094</v>
      </c>
      <c r="F863" t="s">
        <v>40</v>
      </c>
      <c r="G863" t="s">
        <v>71</v>
      </c>
      <c r="H863" t="s">
        <v>118</v>
      </c>
      <c r="I863" t="s">
        <v>44</v>
      </c>
      <c r="J863" t="s">
        <v>45</v>
      </c>
      <c r="K863" t="s">
        <v>126</v>
      </c>
      <c r="L863" t="str">
        <f>VLOOKUP($K863,[1]Zipcodes_neighbourhood!$A$2:$C$27,2,FALSE)</f>
        <v>Edwards</v>
      </c>
      <c r="M863">
        <f>VLOOKUP($K863,[1]Zipcodes_neighbourhood!$A$2:$C$27,3,FALSE)</f>
        <v>50014</v>
      </c>
      <c r="N863" t="s">
        <v>90</v>
      </c>
      <c r="O863" t="s">
        <v>48</v>
      </c>
      <c r="P863" t="s">
        <v>49</v>
      </c>
      <c r="Q863">
        <v>10</v>
      </c>
      <c r="R863">
        <v>2007</v>
      </c>
      <c r="S863">
        <v>2008</v>
      </c>
      <c r="T863" t="s">
        <v>99</v>
      </c>
      <c r="U863" t="s">
        <v>51</v>
      </c>
      <c r="V863" t="s">
        <v>123</v>
      </c>
      <c r="W863" t="s">
        <v>59</v>
      </c>
      <c r="X863" t="s">
        <v>56</v>
      </c>
      <c r="Y863" t="s">
        <v>59</v>
      </c>
      <c r="Z863" t="s">
        <v>54</v>
      </c>
      <c r="AA863">
        <v>3138</v>
      </c>
      <c r="AB863" t="str">
        <f t="shared" si="52"/>
        <v>4001-5000</v>
      </c>
      <c r="AC863" t="s">
        <v>59</v>
      </c>
      <c r="AD863" t="s">
        <v>60</v>
      </c>
      <c r="AE863">
        <v>4676</v>
      </c>
      <c r="AF863">
        <f t="shared" si="53"/>
        <v>1</v>
      </c>
      <c r="AG863">
        <f t="shared" si="54"/>
        <v>1.3</v>
      </c>
      <c r="AH863">
        <v>3</v>
      </c>
      <c r="AI863">
        <v>1</v>
      </c>
      <c r="AJ863" t="s">
        <v>59</v>
      </c>
      <c r="AK863" t="str">
        <f t="shared" si="55"/>
        <v>1Ex</v>
      </c>
      <c r="AL863">
        <v>11</v>
      </c>
      <c r="AM863">
        <v>1</v>
      </c>
      <c r="AN863" t="s">
        <v>54</v>
      </c>
      <c r="AO863" t="s">
        <v>101</v>
      </c>
      <c r="AP863" t="s">
        <v>102</v>
      </c>
      <c r="AQ863">
        <v>3</v>
      </c>
      <c r="AR863">
        <v>884</v>
      </c>
      <c r="AS863" t="s">
        <v>55</v>
      </c>
      <c r="AT863" t="s">
        <v>60</v>
      </c>
      <c r="AU863">
        <v>208</v>
      </c>
      <c r="AV863">
        <v>406</v>
      </c>
      <c r="AW863">
        <v>0</v>
      </c>
      <c r="AX863">
        <v>0</v>
      </c>
      <c r="AY863">
        <v>0</v>
      </c>
      <c r="AZ863" t="s">
        <v>41</v>
      </c>
      <c r="BA863">
        <v>10</v>
      </c>
      <c r="BB863">
        <v>2007</v>
      </c>
      <c r="BC863" t="s">
        <v>103</v>
      </c>
      <c r="BD863" t="s">
        <v>104</v>
      </c>
      <c r="BE863">
        <v>184750</v>
      </c>
    </row>
    <row r="864" spans="1:57" x14ac:dyDescent="0.3">
      <c r="A864">
        <v>937</v>
      </c>
      <c r="B864">
        <v>20</v>
      </c>
      <c r="C864" t="s">
        <v>221</v>
      </c>
      <c r="D864">
        <v>67</v>
      </c>
      <c r="E864">
        <v>10083</v>
      </c>
      <c r="F864" t="s">
        <v>40</v>
      </c>
      <c r="G864" t="s">
        <v>42</v>
      </c>
      <c r="H864" t="s">
        <v>43</v>
      </c>
      <c r="I864" t="s">
        <v>44</v>
      </c>
      <c r="J864" t="s">
        <v>45</v>
      </c>
      <c r="K864" t="s">
        <v>114</v>
      </c>
      <c r="L864" t="str">
        <f>VLOOKUP($K864,[1]Zipcodes_neighbourhood!$A$2:$C$27,2,FALSE)</f>
        <v>Sawyer West</v>
      </c>
      <c r="M864">
        <f>VLOOKUP($K864,[1]Zipcodes_neighbourhood!$A$2:$C$27,3,FALSE)</f>
        <v>50014</v>
      </c>
      <c r="N864" t="s">
        <v>47</v>
      </c>
      <c r="O864" t="s">
        <v>48</v>
      </c>
      <c r="P864" t="s">
        <v>68</v>
      </c>
      <c r="Q864">
        <v>7</v>
      </c>
      <c r="R864">
        <v>2003</v>
      </c>
      <c r="S864">
        <v>2003</v>
      </c>
      <c r="T864" t="s">
        <v>50</v>
      </c>
      <c r="U864" t="s">
        <v>51</v>
      </c>
      <c r="V864" t="s">
        <v>52</v>
      </c>
      <c r="W864" t="s">
        <v>54</v>
      </c>
      <c r="X864" t="s">
        <v>56</v>
      </c>
      <c r="Y864" t="s">
        <v>54</v>
      </c>
      <c r="Z864" t="s">
        <v>57</v>
      </c>
      <c r="AA864">
        <v>1176</v>
      </c>
      <c r="AB864" t="str">
        <f t="shared" si="52"/>
        <v>1001-2000</v>
      </c>
      <c r="AC864" t="s">
        <v>59</v>
      </c>
      <c r="AD864" t="s">
        <v>60</v>
      </c>
      <c r="AE864">
        <v>1200</v>
      </c>
      <c r="AF864">
        <f t="shared" si="53"/>
        <v>0</v>
      </c>
      <c r="AG864">
        <f t="shared" si="54"/>
        <v>2</v>
      </c>
      <c r="AH864">
        <v>2</v>
      </c>
      <c r="AI864">
        <v>1</v>
      </c>
      <c r="AJ864" t="s">
        <v>54</v>
      </c>
      <c r="AK864" t="str">
        <f t="shared" si="55"/>
        <v>1Gd</v>
      </c>
      <c r="AL864">
        <v>5</v>
      </c>
      <c r="AM864">
        <v>0</v>
      </c>
      <c r="AN864" t="s">
        <v>41</v>
      </c>
      <c r="AO864" t="s">
        <v>61</v>
      </c>
      <c r="AP864" t="s">
        <v>62</v>
      </c>
      <c r="AQ864">
        <v>2</v>
      </c>
      <c r="AR864">
        <v>555</v>
      </c>
      <c r="AS864" t="s">
        <v>55</v>
      </c>
      <c r="AT864" t="s">
        <v>60</v>
      </c>
      <c r="AU864">
        <v>0</v>
      </c>
      <c r="AV864">
        <v>41</v>
      </c>
      <c r="AW864">
        <v>0</v>
      </c>
      <c r="AX864">
        <v>0</v>
      </c>
      <c r="AY864">
        <v>0</v>
      </c>
      <c r="AZ864" t="s">
        <v>41</v>
      </c>
      <c r="BA864">
        <v>8</v>
      </c>
      <c r="BB864">
        <v>2009</v>
      </c>
      <c r="BC864" t="s">
        <v>63</v>
      </c>
      <c r="BD864" t="s">
        <v>64</v>
      </c>
      <c r="BE864">
        <v>184900</v>
      </c>
    </row>
    <row r="865" spans="1:57" x14ac:dyDescent="0.3">
      <c r="A865">
        <v>73</v>
      </c>
      <c r="B865">
        <v>60</v>
      </c>
      <c r="C865" t="s">
        <v>221</v>
      </c>
      <c r="D865">
        <v>74</v>
      </c>
      <c r="E865">
        <v>10141</v>
      </c>
      <c r="F865" t="s">
        <v>40</v>
      </c>
      <c r="G865" t="s">
        <v>71</v>
      </c>
      <c r="H865" t="s">
        <v>43</v>
      </c>
      <c r="I865" t="s">
        <v>44</v>
      </c>
      <c r="J865" t="s">
        <v>73</v>
      </c>
      <c r="K865" t="s">
        <v>132</v>
      </c>
      <c r="L865" t="str">
        <f>VLOOKUP($K865,[1]Zipcodes_neighbourhood!$A$2:$C$27,2,FALSE)</f>
        <v>Gilbert</v>
      </c>
      <c r="M865">
        <f>VLOOKUP($K865,[1]Zipcodes_neighbourhood!$A$2:$C$27,3,FALSE)</f>
        <v>50105</v>
      </c>
      <c r="N865" t="s">
        <v>47</v>
      </c>
      <c r="O865" t="s">
        <v>48</v>
      </c>
      <c r="P865" t="s">
        <v>49</v>
      </c>
      <c r="Q865">
        <v>7</v>
      </c>
      <c r="R865">
        <v>1998</v>
      </c>
      <c r="S865">
        <v>1998</v>
      </c>
      <c r="T865" t="s">
        <v>50</v>
      </c>
      <c r="U865" t="s">
        <v>51</v>
      </c>
      <c r="V865" t="s">
        <v>52</v>
      </c>
      <c r="W865" t="s">
        <v>55</v>
      </c>
      <c r="X865" t="s">
        <v>56</v>
      </c>
      <c r="Y865" t="s">
        <v>54</v>
      </c>
      <c r="Z865" t="s">
        <v>57</v>
      </c>
      <c r="AA865">
        <v>832</v>
      </c>
      <c r="AB865" t="str">
        <f t="shared" si="52"/>
        <v>0-1000</v>
      </c>
      <c r="AC865" t="s">
        <v>54</v>
      </c>
      <c r="AD865" t="s">
        <v>60</v>
      </c>
      <c r="AE865">
        <v>1718</v>
      </c>
      <c r="AF865">
        <f t="shared" si="53"/>
        <v>1</v>
      </c>
      <c r="AG865">
        <f t="shared" si="54"/>
        <v>1</v>
      </c>
      <c r="AH865">
        <v>3</v>
      </c>
      <c r="AI865">
        <v>1</v>
      </c>
      <c r="AJ865" t="s">
        <v>55</v>
      </c>
      <c r="AK865" t="str">
        <f t="shared" si="55"/>
        <v>1TA</v>
      </c>
      <c r="AL865">
        <v>7</v>
      </c>
      <c r="AM865">
        <v>1</v>
      </c>
      <c r="AN865" t="s">
        <v>55</v>
      </c>
      <c r="AO865" t="s">
        <v>61</v>
      </c>
      <c r="AP865" t="s">
        <v>102</v>
      </c>
      <c r="AQ865">
        <v>2</v>
      </c>
      <c r="AR865">
        <v>427</v>
      </c>
      <c r="AS865" t="s">
        <v>55</v>
      </c>
      <c r="AT865" t="s">
        <v>60</v>
      </c>
      <c r="AU865">
        <v>0</v>
      </c>
      <c r="AV865">
        <v>94</v>
      </c>
      <c r="AW865">
        <v>0</v>
      </c>
      <c r="AX865">
        <v>291</v>
      </c>
      <c r="AY865">
        <v>0</v>
      </c>
      <c r="AZ865" t="s">
        <v>41</v>
      </c>
      <c r="BA865">
        <v>12</v>
      </c>
      <c r="BB865">
        <v>2009</v>
      </c>
      <c r="BC865" t="s">
        <v>63</v>
      </c>
      <c r="BD865" t="s">
        <v>64</v>
      </c>
      <c r="BE865">
        <v>185000</v>
      </c>
    </row>
    <row r="866" spans="1:57" x14ac:dyDescent="0.3">
      <c r="A866">
        <v>502</v>
      </c>
      <c r="B866">
        <v>60</v>
      </c>
      <c r="C866" t="s">
        <v>224</v>
      </c>
      <c r="D866">
        <v>75</v>
      </c>
      <c r="E866">
        <v>9803</v>
      </c>
      <c r="F866" t="s">
        <v>40</v>
      </c>
      <c r="G866" t="s">
        <v>42</v>
      </c>
      <c r="H866" t="s">
        <v>43</v>
      </c>
      <c r="I866" t="s">
        <v>44</v>
      </c>
      <c r="J866" t="s">
        <v>45</v>
      </c>
      <c r="K866" t="s">
        <v>87</v>
      </c>
      <c r="L866" t="str">
        <f>VLOOKUP($K866,[1]Zipcodes_neighbourhood!$A$2:$C$27,2,FALSE)</f>
        <v>Somerset</v>
      </c>
      <c r="M866">
        <f>VLOOKUP($K866,[1]Zipcodes_neighbourhood!$A$2:$C$27,3,FALSE)</f>
        <v>50010</v>
      </c>
      <c r="N866" t="s">
        <v>47</v>
      </c>
      <c r="O866" t="s">
        <v>48</v>
      </c>
      <c r="P866" t="s">
        <v>49</v>
      </c>
      <c r="Q866">
        <v>7</v>
      </c>
      <c r="R866">
        <v>2005</v>
      </c>
      <c r="S866">
        <v>2005</v>
      </c>
      <c r="T866" t="s">
        <v>50</v>
      </c>
      <c r="U866" t="s">
        <v>51</v>
      </c>
      <c r="V866" t="s">
        <v>52</v>
      </c>
      <c r="W866" t="s">
        <v>54</v>
      </c>
      <c r="X866" t="s">
        <v>56</v>
      </c>
      <c r="Y866" t="s">
        <v>54</v>
      </c>
      <c r="Z866" t="s">
        <v>57</v>
      </c>
      <c r="AA866">
        <v>866</v>
      </c>
      <c r="AB866" t="str">
        <f t="shared" si="52"/>
        <v>0-1000</v>
      </c>
      <c r="AC866" t="s">
        <v>54</v>
      </c>
      <c r="AD866" t="s">
        <v>60</v>
      </c>
      <c r="AE866">
        <v>1768</v>
      </c>
      <c r="AF866">
        <f t="shared" si="53"/>
        <v>0</v>
      </c>
      <c r="AG866">
        <f t="shared" si="54"/>
        <v>2</v>
      </c>
      <c r="AH866">
        <v>3</v>
      </c>
      <c r="AI866">
        <v>1</v>
      </c>
      <c r="AJ866" t="s">
        <v>54</v>
      </c>
      <c r="AK866" t="str">
        <f t="shared" si="55"/>
        <v>1Gd</v>
      </c>
      <c r="AL866">
        <v>7</v>
      </c>
      <c r="AM866">
        <v>0</v>
      </c>
      <c r="AN866" t="s">
        <v>41</v>
      </c>
      <c r="AO866" t="s">
        <v>61</v>
      </c>
      <c r="AP866" t="s">
        <v>62</v>
      </c>
      <c r="AQ866">
        <v>2</v>
      </c>
      <c r="AR866">
        <v>603</v>
      </c>
      <c r="AS866" t="s">
        <v>55</v>
      </c>
      <c r="AT866" t="s">
        <v>60</v>
      </c>
      <c r="AU866">
        <v>0</v>
      </c>
      <c r="AV866">
        <v>108</v>
      </c>
      <c r="AW866">
        <v>0</v>
      </c>
      <c r="AX866">
        <v>0</v>
      </c>
      <c r="AY866">
        <v>0</v>
      </c>
      <c r="AZ866" t="s">
        <v>41</v>
      </c>
      <c r="BA866">
        <v>2</v>
      </c>
      <c r="BB866">
        <v>2008</v>
      </c>
      <c r="BC866" t="s">
        <v>63</v>
      </c>
      <c r="BD866" t="s">
        <v>64</v>
      </c>
      <c r="BE866">
        <v>226700</v>
      </c>
    </row>
    <row r="867" spans="1:57" x14ac:dyDescent="0.3">
      <c r="A867">
        <v>96</v>
      </c>
      <c r="B867">
        <v>60</v>
      </c>
      <c r="C867" t="s">
        <v>221</v>
      </c>
      <c r="D867" t="s">
        <v>41</v>
      </c>
      <c r="E867">
        <v>9765</v>
      </c>
      <c r="F867" t="s">
        <v>40</v>
      </c>
      <c r="G867" t="s">
        <v>105</v>
      </c>
      <c r="H867" t="s">
        <v>43</v>
      </c>
      <c r="I867" t="s">
        <v>44</v>
      </c>
      <c r="J867" t="s">
        <v>73</v>
      </c>
      <c r="K867" t="s">
        <v>132</v>
      </c>
      <c r="L867" t="str">
        <f>VLOOKUP($K867,[1]Zipcodes_neighbourhood!$A$2:$C$27,2,FALSE)</f>
        <v>Gilbert</v>
      </c>
      <c r="M867">
        <f>VLOOKUP($K867,[1]Zipcodes_neighbourhood!$A$2:$C$27,3,FALSE)</f>
        <v>50105</v>
      </c>
      <c r="N867" t="s">
        <v>47</v>
      </c>
      <c r="O867" t="s">
        <v>48</v>
      </c>
      <c r="P867" t="s">
        <v>49</v>
      </c>
      <c r="Q867">
        <v>6</v>
      </c>
      <c r="R867">
        <v>1993</v>
      </c>
      <c r="S867">
        <v>1993</v>
      </c>
      <c r="T867" t="s">
        <v>50</v>
      </c>
      <c r="U867" t="s">
        <v>51</v>
      </c>
      <c r="V867" t="s">
        <v>52</v>
      </c>
      <c r="W867" t="s">
        <v>59</v>
      </c>
      <c r="X867" t="s">
        <v>56</v>
      </c>
      <c r="Y867" t="s">
        <v>54</v>
      </c>
      <c r="Z867" t="s">
        <v>57</v>
      </c>
      <c r="AA867">
        <v>680</v>
      </c>
      <c r="AB867" t="str">
        <f t="shared" si="52"/>
        <v>0-1000</v>
      </c>
      <c r="AC867" t="s">
        <v>54</v>
      </c>
      <c r="AD867" t="s">
        <v>60</v>
      </c>
      <c r="AE867">
        <v>1470</v>
      </c>
      <c r="AF867">
        <f t="shared" si="53"/>
        <v>1</v>
      </c>
      <c r="AG867">
        <f t="shared" si="54"/>
        <v>1</v>
      </c>
      <c r="AH867">
        <v>3</v>
      </c>
      <c r="AI867">
        <v>1</v>
      </c>
      <c r="AJ867" t="s">
        <v>55</v>
      </c>
      <c r="AK867" t="str">
        <f t="shared" si="55"/>
        <v>1TA</v>
      </c>
      <c r="AL867">
        <v>6</v>
      </c>
      <c r="AM867">
        <v>1</v>
      </c>
      <c r="AN867" t="s">
        <v>55</v>
      </c>
      <c r="AO867" t="s">
        <v>101</v>
      </c>
      <c r="AP867" t="s">
        <v>102</v>
      </c>
      <c r="AQ867">
        <v>2</v>
      </c>
      <c r="AR867">
        <v>420</v>
      </c>
      <c r="AS867" t="s">
        <v>55</v>
      </c>
      <c r="AT867" t="s">
        <v>60</v>
      </c>
      <c r="AU867">
        <v>232</v>
      </c>
      <c r="AV867">
        <v>63</v>
      </c>
      <c r="AW867">
        <v>0</v>
      </c>
      <c r="AX867">
        <v>0</v>
      </c>
      <c r="AY867">
        <v>0</v>
      </c>
      <c r="AZ867" t="s">
        <v>41</v>
      </c>
      <c r="BA867">
        <v>4</v>
      </c>
      <c r="BB867">
        <v>2009</v>
      </c>
      <c r="BC867" t="s">
        <v>63</v>
      </c>
      <c r="BD867" t="s">
        <v>64</v>
      </c>
      <c r="BE867">
        <v>185000</v>
      </c>
    </row>
    <row r="868" spans="1:57" x14ac:dyDescent="0.3">
      <c r="A868">
        <v>267</v>
      </c>
      <c r="B868">
        <v>60</v>
      </c>
      <c r="C868" t="s">
        <v>221</v>
      </c>
      <c r="D868">
        <v>70</v>
      </c>
      <c r="E868">
        <v>11207</v>
      </c>
      <c r="F868" t="s">
        <v>40</v>
      </c>
      <c r="G868" t="s">
        <v>71</v>
      </c>
      <c r="H868" t="s">
        <v>137</v>
      </c>
      <c r="I868" t="s">
        <v>44</v>
      </c>
      <c r="J868" t="s">
        <v>65</v>
      </c>
      <c r="K868" t="s">
        <v>132</v>
      </c>
      <c r="L868" t="str">
        <f>VLOOKUP($K868,[1]Zipcodes_neighbourhood!$A$2:$C$27,2,FALSE)</f>
        <v>Gilbert</v>
      </c>
      <c r="M868">
        <f>VLOOKUP($K868,[1]Zipcodes_neighbourhood!$A$2:$C$27,3,FALSE)</f>
        <v>50105</v>
      </c>
      <c r="N868" t="s">
        <v>47</v>
      </c>
      <c r="O868" t="s">
        <v>48</v>
      </c>
      <c r="P868" t="s">
        <v>49</v>
      </c>
      <c r="Q868">
        <v>6</v>
      </c>
      <c r="R868">
        <v>1997</v>
      </c>
      <c r="S868">
        <v>1997</v>
      </c>
      <c r="T868" t="s">
        <v>50</v>
      </c>
      <c r="U868" t="s">
        <v>51</v>
      </c>
      <c r="V868" t="s">
        <v>52</v>
      </c>
      <c r="W868" t="s">
        <v>55</v>
      </c>
      <c r="X868" t="s">
        <v>56</v>
      </c>
      <c r="Y868" t="s">
        <v>54</v>
      </c>
      <c r="Z868" t="s">
        <v>81</v>
      </c>
      <c r="AA868">
        <v>802</v>
      </c>
      <c r="AB868" t="str">
        <f t="shared" si="52"/>
        <v>0-1000</v>
      </c>
      <c r="AC868" t="s">
        <v>54</v>
      </c>
      <c r="AD868" t="s">
        <v>60</v>
      </c>
      <c r="AE868">
        <v>1511</v>
      </c>
      <c r="AF868">
        <f t="shared" si="53"/>
        <v>0</v>
      </c>
      <c r="AG868">
        <f t="shared" si="54"/>
        <v>2</v>
      </c>
      <c r="AH868">
        <v>3</v>
      </c>
      <c r="AI868">
        <v>1</v>
      </c>
      <c r="AJ868" t="s">
        <v>55</v>
      </c>
      <c r="AK868" t="str">
        <f t="shared" si="55"/>
        <v>1TA</v>
      </c>
      <c r="AL868">
        <v>8</v>
      </c>
      <c r="AM868">
        <v>1</v>
      </c>
      <c r="AN868" t="s">
        <v>55</v>
      </c>
      <c r="AO868" t="s">
        <v>61</v>
      </c>
      <c r="AP868" t="s">
        <v>102</v>
      </c>
      <c r="AQ868">
        <v>2</v>
      </c>
      <c r="AR868">
        <v>413</v>
      </c>
      <c r="AS868" t="s">
        <v>55</v>
      </c>
      <c r="AT868" t="s">
        <v>60</v>
      </c>
      <c r="AU868">
        <v>95</v>
      </c>
      <c r="AV868">
        <v>75</v>
      </c>
      <c r="AW868">
        <v>0</v>
      </c>
      <c r="AX868">
        <v>0</v>
      </c>
      <c r="AY868">
        <v>0</v>
      </c>
      <c r="AZ868" t="s">
        <v>41</v>
      </c>
      <c r="BA868">
        <v>6</v>
      </c>
      <c r="BB868">
        <v>2006</v>
      </c>
      <c r="BC868" t="s">
        <v>63</v>
      </c>
      <c r="BD868" t="s">
        <v>64</v>
      </c>
      <c r="BE868">
        <v>185000</v>
      </c>
    </row>
    <row r="869" spans="1:57" x14ac:dyDescent="0.3">
      <c r="A869">
        <v>564</v>
      </c>
      <c r="B869">
        <v>50</v>
      </c>
      <c r="C869" t="s">
        <v>221</v>
      </c>
      <c r="D869">
        <v>66</v>
      </c>
      <c r="E869">
        <v>21780</v>
      </c>
      <c r="F869" t="s">
        <v>40</v>
      </c>
      <c r="G869" t="s">
        <v>42</v>
      </c>
      <c r="H869" t="s">
        <v>43</v>
      </c>
      <c r="I869" t="s">
        <v>44</v>
      </c>
      <c r="J869" t="s">
        <v>45</v>
      </c>
      <c r="K869" t="s">
        <v>126</v>
      </c>
      <c r="L869" t="str">
        <f>VLOOKUP($K869,[1]Zipcodes_neighbourhood!$A$2:$C$27,2,FALSE)</f>
        <v>Edwards</v>
      </c>
      <c r="M869">
        <f>VLOOKUP($K869,[1]Zipcodes_neighbourhood!$A$2:$C$27,3,FALSE)</f>
        <v>50014</v>
      </c>
      <c r="N869" t="s">
        <v>47</v>
      </c>
      <c r="O869" t="s">
        <v>48</v>
      </c>
      <c r="P869" t="s">
        <v>83</v>
      </c>
      <c r="Q869">
        <v>6</v>
      </c>
      <c r="R869">
        <v>1918</v>
      </c>
      <c r="S869">
        <v>1950</v>
      </c>
      <c r="T869" t="s">
        <v>50</v>
      </c>
      <c r="U869" t="s">
        <v>51</v>
      </c>
      <c r="V869" t="s">
        <v>75</v>
      </c>
      <c r="W869" t="s">
        <v>55</v>
      </c>
      <c r="X869" t="s">
        <v>77</v>
      </c>
      <c r="Y869" t="s">
        <v>54</v>
      </c>
      <c r="Z869" t="s">
        <v>72</v>
      </c>
      <c r="AA869">
        <v>1163</v>
      </c>
      <c r="AB869" t="str">
        <f t="shared" si="52"/>
        <v>1001-2000</v>
      </c>
      <c r="AC869" t="s">
        <v>59</v>
      </c>
      <c r="AD869" t="s">
        <v>60</v>
      </c>
      <c r="AE869">
        <v>1674</v>
      </c>
      <c r="AF869">
        <f t="shared" si="53"/>
        <v>1</v>
      </c>
      <c r="AG869">
        <f t="shared" si="54"/>
        <v>1.3</v>
      </c>
      <c r="AH869">
        <v>4</v>
      </c>
      <c r="AI869">
        <v>1</v>
      </c>
      <c r="AJ869" t="s">
        <v>55</v>
      </c>
      <c r="AK869" t="str">
        <f t="shared" si="55"/>
        <v>1TA</v>
      </c>
      <c r="AL869">
        <v>8</v>
      </c>
      <c r="AM869">
        <v>1</v>
      </c>
      <c r="AN869" t="s">
        <v>54</v>
      </c>
      <c r="AO869" t="s">
        <v>78</v>
      </c>
      <c r="AP869" t="s">
        <v>102</v>
      </c>
      <c r="AQ869">
        <v>2</v>
      </c>
      <c r="AR869">
        <v>396</v>
      </c>
      <c r="AS869" t="s">
        <v>55</v>
      </c>
      <c r="AT869" t="s">
        <v>120</v>
      </c>
      <c r="AU869">
        <v>72</v>
      </c>
      <c r="AV869">
        <v>36</v>
      </c>
      <c r="AW869">
        <v>0</v>
      </c>
      <c r="AX869">
        <v>144</v>
      </c>
      <c r="AY869">
        <v>0</v>
      </c>
      <c r="AZ869" t="s">
        <v>41</v>
      </c>
      <c r="BA869">
        <v>7</v>
      </c>
      <c r="BB869">
        <v>2008</v>
      </c>
      <c r="BC869" t="s">
        <v>63</v>
      </c>
      <c r="BD869" t="s">
        <v>64</v>
      </c>
      <c r="BE869">
        <v>185000</v>
      </c>
    </row>
    <row r="870" spans="1:57" x14ac:dyDescent="0.3">
      <c r="A870">
        <v>829</v>
      </c>
      <c r="B870">
        <v>60</v>
      </c>
      <c r="C870" t="s">
        <v>221</v>
      </c>
      <c r="D870" t="s">
        <v>41</v>
      </c>
      <c r="E870">
        <v>28698</v>
      </c>
      <c r="F870" t="s">
        <v>40</v>
      </c>
      <c r="G870" t="s">
        <v>105</v>
      </c>
      <c r="H870" t="s">
        <v>133</v>
      </c>
      <c r="I870" t="s">
        <v>44</v>
      </c>
      <c r="J870" t="s">
        <v>110</v>
      </c>
      <c r="K870" t="s">
        <v>143</v>
      </c>
      <c r="L870" t="str">
        <f>VLOOKUP($K870,[1]Zipcodes_neighbourhood!$A$2:$C$27,2,FALSE)</f>
        <v>Clear creek</v>
      </c>
      <c r="M870" t="str">
        <f>VLOOKUP($K870,[1]Zipcodes_neighbourhood!$A$2:$C$27,3,FALSE)</f>
        <v>52248(641)</v>
      </c>
      <c r="N870" t="s">
        <v>47</v>
      </c>
      <c r="O870" t="s">
        <v>48</v>
      </c>
      <c r="P870" t="s">
        <v>49</v>
      </c>
      <c r="Q870">
        <v>5</v>
      </c>
      <c r="R870">
        <v>1967</v>
      </c>
      <c r="S870">
        <v>1967</v>
      </c>
      <c r="T870" t="s">
        <v>149</v>
      </c>
      <c r="U870" t="s">
        <v>171</v>
      </c>
      <c r="V870" t="s">
        <v>106</v>
      </c>
      <c r="W870" t="s">
        <v>55</v>
      </c>
      <c r="X870" t="s">
        <v>56</v>
      </c>
      <c r="Y870" t="s">
        <v>55</v>
      </c>
      <c r="Z870" t="s">
        <v>54</v>
      </c>
      <c r="AA870">
        <v>1013</v>
      </c>
      <c r="AB870" t="str">
        <f t="shared" si="52"/>
        <v>1001-2000</v>
      </c>
      <c r="AC870" t="s">
        <v>55</v>
      </c>
      <c r="AD870" t="s">
        <v>60</v>
      </c>
      <c r="AE870">
        <v>2126</v>
      </c>
      <c r="AF870">
        <f t="shared" si="53"/>
        <v>0</v>
      </c>
      <c r="AG870">
        <f t="shared" si="54"/>
        <v>2</v>
      </c>
      <c r="AH870">
        <v>3</v>
      </c>
      <c r="AI870">
        <v>1</v>
      </c>
      <c r="AJ870" t="s">
        <v>55</v>
      </c>
      <c r="AK870" t="str">
        <f t="shared" si="55"/>
        <v>1TA</v>
      </c>
      <c r="AL870">
        <v>7</v>
      </c>
      <c r="AM870">
        <v>0</v>
      </c>
      <c r="AN870" t="s">
        <v>41</v>
      </c>
      <c r="AO870" t="s">
        <v>61</v>
      </c>
      <c r="AP870" t="s">
        <v>102</v>
      </c>
      <c r="AQ870">
        <v>2</v>
      </c>
      <c r="AR870">
        <v>538</v>
      </c>
      <c r="AS870" t="s">
        <v>55</v>
      </c>
      <c r="AT870" t="s">
        <v>60</v>
      </c>
      <c r="AU870">
        <v>486</v>
      </c>
      <c r="AV870">
        <v>0</v>
      </c>
      <c r="AW870">
        <v>0</v>
      </c>
      <c r="AX870">
        <v>225</v>
      </c>
      <c r="AY870">
        <v>0</v>
      </c>
      <c r="AZ870" t="s">
        <v>41</v>
      </c>
      <c r="BA870">
        <v>6</v>
      </c>
      <c r="BB870">
        <v>2009</v>
      </c>
      <c r="BC870" t="s">
        <v>63</v>
      </c>
      <c r="BD870" t="s">
        <v>79</v>
      </c>
      <c r="BE870">
        <v>185000</v>
      </c>
    </row>
    <row r="871" spans="1:57" x14ac:dyDescent="0.3">
      <c r="A871">
        <v>959</v>
      </c>
      <c r="B871">
        <v>20</v>
      </c>
      <c r="C871" t="s">
        <v>221</v>
      </c>
      <c r="D871">
        <v>65</v>
      </c>
      <c r="E871">
        <v>8450</v>
      </c>
      <c r="F871" t="s">
        <v>40</v>
      </c>
      <c r="G871" t="s">
        <v>42</v>
      </c>
      <c r="H871" t="s">
        <v>43</v>
      </c>
      <c r="I871" t="s">
        <v>44</v>
      </c>
      <c r="J871" t="s">
        <v>45</v>
      </c>
      <c r="K871" t="s">
        <v>46</v>
      </c>
      <c r="L871" t="str">
        <f>VLOOKUP($K871,[1]Zipcodes_neighbourhood!$A$2:$C$27,2,FALSE)</f>
        <v>College creek</v>
      </c>
      <c r="M871">
        <f>VLOOKUP($K871,[1]Zipcodes_neighbourhood!$A$2:$C$27,3,FALSE)</f>
        <v>50014</v>
      </c>
      <c r="N871" t="s">
        <v>47</v>
      </c>
      <c r="O871" t="s">
        <v>48</v>
      </c>
      <c r="P871" t="s">
        <v>68</v>
      </c>
      <c r="Q871">
        <v>7</v>
      </c>
      <c r="R871">
        <v>2003</v>
      </c>
      <c r="S871">
        <v>2003</v>
      </c>
      <c r="T871" t="s">
        <v>50</v>
      </c>
      <c r="U871" t="s">
        <v>51</v>
      </c>
      <c r="V871" t="s">
        <v>52</v>
      </c>
      <c r="W871" t="s">
        <v>54</v>
      </c>
      <c r="X871" t="s">
        <v>56</v>
      </c>
      <c r="Y871" t="s">
        <v>54</v>
      </c>
      <c r="Z871" t="s">
        <v>72</v>
      </c>
      <c r="AA871">
        <v>1337</v>
      </c>
      <c r="AB871" t="str">
        <f t="shared" si="52"/>
        <v>1001-2000</v>
      </c>
      <c r="AC871" t="s">
        <v>59</v>
      </c>
      <c r="AD871" t="s">
        <v>60</v>
      </c>
      <c r="AE871">
        <v>1337</v>
      </c>
      <c r="AF871">
        <f t="shared" si="53"/>
        <v>1</v>
      </c>
      <c r="AG871">
        <f t="shared" si="54"/>
        <v>2.2999999999999998</v>
      </c>
      <c r="AH871">
        <v>3</v>
      </c>
      <c r="AI871">
        <v>1</v>
      </c>
      <c r="AJ871" t="s">
        <v>54</v>
      </c>
      <c r="AK871" t="str">
        <f t="shared" si="55"/>
        <v>1Gd</v>
      </c>
      <c r="AL871">
        <v>6</v>
      </c>
      <c r="AM871">
        <v>0</v>
      </c>
      <c r="AN871" t="s">
        <v>41</v>
      </c>
      <c r="AO871" t="s">
        <v>61</v>
      </c>
      <c r="AP871" t="s">
        <v>62</v>
      </c>
      <c r="AQ871">
        <v>2</v>
      </c>
      <c r="AR871">
        <v>531</v>
      </c>
      <c r="AS871" t="s">
        <v>55</v>
      </c>
      <c r="AT871" t="s">
        <v>60</v>
      </c>
      <c r="AU871">
        <v>0</v>
      </c>
      <c r="AV871">
        <v>39</v>
      </c>
      <c r="AW871">
        <v>0</v>
      </c>
      <c r="AX871">
        <v>0</v>
      </c>
      <c r="AY871">
        <v>0</v>
      </c>
      <c r="AZ871" t="s">
        <v>41</v>
      </c>
      <c r="BA871">
        <v>10</v>
      </c>
      <c r="BB871">
        <v>2007</v>
      </c>
      <c r="BC871" t="s">
        <v>63</v>
      </c>
      <c r="BD871" t="s">
        <v>64</v>
      </c>
      <c r="BE871">
        <v>185000</v>
      </c>
    </row>
    <row r="872" spans="1:57" x14ac:dyDescent="0.3">
      <c r="A872">
        <v>998</v>
      </c>
      <c r="B872">
        <v>20</v>
      </c>
      <c r="C872" t="s">
        <v>221</v>
      </c>
      <c r="D872" t="s">
        <v>41</v>
      </c>
      <c r="E872">
        <v>11717</v>
      </c>
      <c r="F872" t="s">
        <v>40</v>
      </c>
      <c r="G872" t="s">
        <v>71</v>
      </c>
      <c r="H872" t="s">
        <v>43</v>
      </c>
      <c r="I872" t="s">
        <v>44</v>
      </c>
      <c r="J872" t="s">
        <v>45</v>
      </c>
      <c r="K872" t="s">
        <v>89</v>
      </c>
      <c r="L872" t="str">
        <f>VLOOKUP($K872,[1]Zipcodes_neighbourhood!$A$2:$C$27,2,FALSE)</f>
        <v>Northwest Ames</v>
      </c>
      <c r="M872">
        <f>VLOOKUP($K872,[1]Zipcodes_neighbourhood!$A$2:$C$27,3,FALSE)</f>
        <v>50010</v>
      </c>
      <c r="N872" t="s">
        <v>142</v>
      </c>
      <c r="O872" t="s">
        <v>48</v>
      </c>
      <c r="P872" t="s">
        <v>68</v>
      </c>
      <c r="Q872">
        <v>6</v>
      </c>
      <c r="R872">
        <v>1970</v>
      </c>
      <c r="S872">
        <v>1970</v>
      </c>
      <c r="T872" t="s">
        <v>99</v>
      </c>
      <c r="U872" t="s">
        <v>51</v>
      </c>
      <c r="V872" t="s">
        <v>91</v>
      </c>
      <c r="W872" t="s">
        <v>55</v>
      </c>
      <c r="X872" t="s">
        <v>70</v>
      </c>
      <c r="Y872" t="s">
        <v>55</v>
      </c>
      <c r="Z872" t="s">
        <v>57</v>
      </c>
      <c r="AA872">
        <v>1442</v>
      </c>
      <c r="AB872" t="str">
        <f t="shared" si="52"/>
        <v>1001-2000</v>
      </c>
      <c r="AC872" t="s">
        <v>55</v>
      </c>
      <c r="AD872" t="s">
        <v>60</v>
      </c>
      <c r="AE872">
        <v>1442</v>
      </c>
      <c r="AF872">
        <f t="shared" si="53"/>
        <v>0</v>
      </c>
      <c r="AG872">
        <f t="shared" si="54"/>
        <v>1</v>
      </c>
      <c r="AH872">
        <v>2</v>
      </c>
      <c r="AI872">
        <v>1</v>
      </c>
      <c r="AJ872" t="s">
        <v>55</v>
      </c>
      <c r="AK872" t="str">
        <f t="shared" si="55"/>
        <v>1TA</v>
      </c>
      <c r="AL872">
        <v>6</v>
      </c>
      <c r="AM872">
        <v>1</v>
      </c>
      <c r="AN872" t="s">
        <v>55</v>
      </c>
      <c r="AO872" t="s">
        <v>61</v>
      </c>
      <c r="AP872" t="s">
        <v>62</v>
      </c>
      <c r="AQ872">
        <v>2</v>
      </c>
      <c r="AR872">
        <v>615</v>
      </c>
      <c r="AS872" t="s">
        <v>55</v>
      </c>
      <c r="AT872" t="s">
        <v>60</v>
      </c>
      <c r="AU872">
        <v>371</v>
      </c>
      <c r="AV872">
        <v>0</v>
      </c>
      <c r="AW872">
        <v>0</v>
      </c>
      <c r="AX872">
        <v>0</v>
      </c>
      <c r="AY872">
        <v>0</v>
      </c>
      <c r="AZ872" t="s">
        <v>41</v>
      </c>
      <c r="BA872">
        <v>2</v>
      </c>
      <c r="BB872">
        <v>2009</v>
      </c>
      <c r="BC872" t="s">
        <v>63</v>
      </c>
      <c r="BD872" t="s">
        <v>64</v>
      </c>
      <c r="BE872">
        <v>185000</v>
      </c>
    </row>
    <row r="873" spans="1:57" x14ac:dyDescent="0.3">
      <c r="A873">
        <v>1160</v>
      </c>
      <c r="B873">
        <v>60</v>
      </c>
      <c r="C873" t="s">
        <v>221</v>
      </c>
      <c r="D873">
        <v>76</v>
      </c>
      <c r="E873">
        <v>9120</v>
      </c>
      <c r="F873" t="s">
        <v>40</v>
      </c>
      <c r="G873" t="s">
        <v>42</v>
      </c>
      <c r="H873" t="s">
        <v>43</v>
      </c>
      <c r="I873" t="s">
        <v>44</v>
      </c>
      <c r="J873" t="s">
        <v>45</v>
      </c>
      <c r="K873" t="s">
        <v>89</v>
      </c>
      <c r="L873" t="str">
        <f>VLOOKUP($K873,[1]Zipcodes_neighbourhood!$A$2:$C$27,2,FALSE)</f>
        <v>Northwest Ames</v>
      </c>
      <c r="M873">
        <f>VLOOKUP($K873,[1]Zipcodes_neighbourhood!$A$2:$C$27,3,FALSE)</f>
        <v>50010</v>
      </c>
      <c r="N873" t="s">
        <v>47</v>
      </c>
      <c r="O873" t="s">
        <v>48</v>
      </c>
      <c r="P873" t="s">
        <v>49</v>
      </c>
      <c r="Q873">
        <v>6</v>
      </c>
      <c r="R873">
        <v>1974</v>
      </c>
      <c r="S873">
        <v>1974</v>
      </c>
      <c r="T873" t="s">
        <v>99</v>
      </c>
      <c r="U873" t="s">
        <v>51</v>
      </c>
      <c r="V873" t="s">
        <v>91</v>
      </c>
      <c r="W873" t="s">
        <v>54</v>
      </c>
      <c r="X873" t="s">
        <v>70</v>
      </c>
      <c r="Y873" t="s">
        <v>55</v>
      </c>
      <c r="Z873" t="s">
        <v>57</v>
      </c>
      <c r="AA873">
        <v>901</v>
      </c>
      <c r="AB873" t="str">
        <f t="shared" si="52"/>
        <v>0-1000</v>
      </c>
      <c r="AC873" t="s">
        <v>55</v>
      </c>
      <c r="AD873" t="s">
        <v>60</v>
      </c>
      <c r="AE873">
        <v>1876</v>
      </c>
      <c r="AF873">
        <f t="shared" si="53"/>
        <v>0</v>
      </c>
      <c r="AG873">
        <f t="shared" si="54"/>
        <v>2.2999999999999998</v>
      </c>
      <c r="AH873">
        <v>4</v>
      </c>
      <c r="AI873">
        <v>1</v>
      </c>
      <c r="AJ873" t="s">
        <v>54</v>
      </c>
      <c r="AK873" t="str">
        <f t="shared" si="55"/>
        <v>1Gd</v>
      </c>
      <c r="AL873">
        <v>8</v>
      </c>
      <c r="AM873">
        <v>1</v>
      </c>
      <c r="AN873" t="s">
        <v>55</v>
      </c>
      <c r="AO873" t="s">
        <v>61</v>
      </c>
      <c r="AP873" t="s">
        <v>62</v>
      </c>
      <c r="AQ873">
        <v>2</v>
      </c>
      <c r="AR873">
        <v>540</v>
      </c>
      <c r="AS873" t="s">
        <v>54</v>
      </c>
      <c r="AT873" t="s">
        <v>60</v>
      </c>
      <c r="AU873">
        <v>0</v>
      </c>
      <c r="AV873">
        <v>69</v>
      </c>
      <c r="AW873">
        <v>0</v>
      </c>
      <c r="AX873">
        <v>0</v>
      </c>
      <c r="AY873">
        <v>0</v>
      </c>
      <c r="AZ873" t="s">
        <v>41</v>
      </c>
      <c r="BA873">
        <v>7</v>
      </c>
      <c r="BB873">
        <v>2008</v>
      </c>
      <c r="BC873" t="s">
        <v>63</v>
      </c>
      <c r="BD873" t="s">
        <v>64</v>
      </c>
      <c r="BE873">
        <v>185000</v>
      </c>
    </row>
    <row r="874" spans="1:57" x14ac:dyDescent="0.3">
      <c r="A874">
        <v>237</v>
      </c>
      <c r="B874">
        <v>20</v>
      </c>
      <c r="C874" t="s">
        <v>221</v>
      </c>
      <c r="D874">
        <v>65</v>
      </c>
      <c r="E874">
        <v>8773</v>
      </c>
      <c r="F874" t="s">
        <v>40</v>
      </c>
      <c r="G874" t="s">
        <v>42</v>
      </c>
      <c r="H874" t="s">
        <v>43</v>
      </c>
      <c r="I874" t="s">
        <v>44</v>
      </c>
      <c r="J874" t="s">
        <v>65</v>
      </c>
      <c r="K874" t="s">
        <v>46</v>
      </c>
      <c r="L874" t="str">
        <f>VLOOKUP($K874,[1]Zipcodes_neighbourhood!$A$2:$C$27,2,FALSE)</f>
        <v>College creek</v>
      </c>
      <c r="M874">
        <f>VLOOKUP($K874,[1]Zipcodes_neighbourhood!$A$2:$C$27,3,FALSE)</f>
        <v>50014</v>
      </c>
      <c r="N874" t="s">
        <v>47</v>
      </c>
      <c r="O874" t="s">
        <v>48</v>
      </c>
      <c r="P874" t="s">
        <v>68</v>
      </c>
      <c r="Q874">
        <v>7</v>
      </c>
      <c r="R874">
        <v>2004</v>
      </c>
      <c r="S874">
        <v>2004</v>
      </c>
      <c r="T874" t="s">
        <v>50</v>
      </c>
      <c r="U874" t="s">
        <v>51</v>
      </c>
      <c r="V874" t="s">
        <v>52</v>
      </c>
      <c r="W874" t="s">
        <v>54</v>
      </c>
      <c r="X874" t="s">
        <v>56</v>
      </c>
      <c r="Y874" t="s">
        <v>54</v>
      </c>
      <c r="Z874" t="s">
        <v>81</v>
      </c>
      <c r="AA874">
        <v>1414</v>
      </c>
      <c r="AB874" t="str">
        <f t="shared" si="52"/>
        <v>1001-2000</v>
      </c>
      <c r="AC874" t="s">
        <v>59</v>
      </c>
      <c r="AD874" t="s">
        <v>60</v>
      </c>
      <c r="AE874">
        <v>1414</v>
      </c>
      <c r="AF874">
        <f t="shared" si="53"/>
        <v>0</v>
      </c>
      <c r="AG874">
        <f t="shared" si="54"/>
        <v>1</v>
      </c>
      <c r="AH874">
        <v>3</v>
      </c>
      <c r="AI874">
        <v>1</v>
      </c>
      <c r="AJ874" t="s">
        <v>54</v>
      </c>
      <c r="AK874" t="str">
        <f t="shared" si="55"/>
        <v>1Gd</v>
      </c>
      <c r="AL874">
        <v>6</v>
      </c>
      <c r="AM874">
        <v>0</v>
      </c>
      <c r="AN874" t="s">
        <v>41</v>
      </c>
      <c r="AO874" t="s">
        <v>61</v>
      </c>
      <c r="AP874" t="s">
        <v>62</v>
      </c>
      <c r="AQ874">
        <v>2</v>
      </c>
      <c r="AR874">
        <v>494</v>
      </c>
      <c r="AS874" t="s">
        <v>55</v>
      </c>
      <c r="AT874" t="s">
        <v>60</v>
      </c>
      <c r="AU874">
        <v>132</v>
      </c>
      <c r="AV874">
        <v>105</v>
      </c>
      <c r="AW874">
        <v>0</v>
      </c>
      <c r="AX874">
        <v>0</v>
      </c>
      <c r="AY874">
        <v>0</v>
      </c>
      <c r="AZ874" t="s">
        <v>41</v>
      </c>
      <c r="BA874">
        <v>5</v>
      </c>
      <c r="BB874">
        <v>2010</v>
      </c>
      <c r="BC874" t="s">
        <v>63</v>
      </c>
      <c r="BD874" t="s">
        <v>64</v>
      </c>
      <c r="BE874">
        <v>185500</v>
      </c>
    </row>
    <row r="875" spans="1:57" x14ac:dyDescent="0.3">
      <c r="A875">
        <v>1272</v>
      </c>
      <c r="B875">
        <v>20</v>
      </c>
      <c r="C875" t="s">
        <v>221</v>
      </c>
      <c r="D875" t="s">
        <v>41</v>
      </c>
      <c r="E875">
        <v>9156</v>
      </c>
      <c r="F875" t="s">
        <v>40</v>
      </c>
      <c r="G875" t="s">
        <v>71</v>
      </c>
      <c r="H875" t="s">
        <v>43</v>
      </c>
      <c r="I875" t="s">
        <v>44</v>
      </c>
      <c r="J875" t="s">
        <v>45</v>
      </c>
      <c r="K875" t="s">
        <v>89</v>
      </c>
      <c r="L875" t="str">
        <f>VLOOKUP($K875,[1]Zipcodes_neighbourhood!$A$2:$C$27,2,FALSE)</f>
        <v>Northwest Ames</v>
      </c>
      <c r="M875">
        <f>VLOOKUP($K875,[1]Zipcodes_neighbourhood!$A$2:$C$27,3,FALSE)</f>
        <v>50010</v>
      </c>
      <c r="N875" t="s">
        <v>90</v>
      </c>
      <c r="O875" t="s">
        <v>48</v>
      </c>
      <c r="P875" t="s">
        <v>68</v>
      </c>
      <c r="Q875">
        <v>6</v>
      </c>
      <c r="R875">
        <v>1968</v>
      </c>
      <c r="S875">
        <v>1968</v>
      </c>
      <c r="T875" t="s">
        <v>99</v>
      </c>
      <c r="U875" t="s">
        <v>51</v>
      </c>
      <c r="V875" t="s">
        <v>53</v>
      </c>
      <c r="W875" t="s">
        <v>55</v>
      </c>
      <c r="X875" t="s">
        <v>70</v>
      </c>
      <c r="Y875" t="s">
        <v>55</v>
      </c>
      <c r="Z875" t="s">
        <v>57</v>
      </c>
      <c r="AA875">
        <v>1489</v>
      </c>
      <c r="AB875" t="str">
        <f t="shared" si="52"/>
        <v>1001-2000</v>
      </c>
      <c r="AC875" t="s">
        <v>54</v>
      </c>
      <c r="AD875" t="s">
        <v>60</v>
      </c>
      <c r="AE875">
        <v>1489</v>
      </c>
      <c r="AF875">
        <f t="shared" si="53"/>
        <v>0</v>
      </c>
      <c r="AG875">
        <f t="shared" si="54"/>
        <v>1</v>
      </c>
      <c r="AH875">
        <v>3</v>
      </c>
      <c r="AI875">
        <v>1</v>
      </c>
      <c r="AJ875" t="s">
        <v>54</v>
      </c>
      <c r="AK875" t="str">
        <f t="shared" si="55"/>
        <v>1Gd</v>
      </c>
      <c r="AL875">
        <v>7</v>
      </c>
      <c r="AM875">
        <v>1</v>
      </c>
      <c r="AN875" t="s">
        <v>54</v>
      </c>
      <c r="AO875" t="s">
        <v>61</v>
      </c>
      <c r="AP875" t="s">
        <v>62</v>
      </c>
      <c r="AQ875">
        <v>2</v>
      </c>
      <c r="AR875">
        <v>462</v>
      </c>
      <c r="AS875" t="s">
        <v>55</v>
      </c>
      <c r="AT875" t="s">
        <v>60</v>
      </c>
      <c r="AU875">
        <v>0</v>
      </c>
      <c r="AV875">
        <v>0</v>
      </c>
      <c r="AW875">
        <v>0</v>
      </c>
      <c r="AX875">
        <v>0</v>
      </c>
      <c r="AY875">
        <v>0</v>
      </c>
      <c r="AZ875" t="s">
        <v>41</v>
      </c>
      <c r="BA875">
        <v>8</v>
      </c>
      <c r="BB875">
        <v>2009</v>
      </c>
      <c r="BC875" t="s">
        <v>63</v>
      </c>
      <c r="BD875" t="s">
        <v>64</v>
      </c>
      <c r="BE875">
        <v>185750</v>
      </c>
    </row>
    <row r="876" spans="1:57" x14ac:dyDescent="0.3">
      <c r="A876">
        <v>875</v>
      </c>
      <c r="B876">
        <v>50</v>
      </c>
      <c r="C876" t="s">
        <v>222</v>
      </c>
      <c r="D876">
        <v>52</v>
      </c>
      <c r="E876">
        <v>5720</v>
      </c>
      <c r="F876" t="s">
        <v>40</v>
      </c>
      <c r="G876" t="s">
        <v>42</v>
      </c>
      <c r="H876" t="s">
        <v>43</v>
      </c>
      <c r="I876" t="s">
        <v>44</v>
      </c>
      <c r="J876" t="s">
        <v>45</v>
      </c>
      <c r="K876" t="s">
        <v>92</v>
      </c>
      <c r="L876" t="str">
        <f>VLOOKUP($K876,[1]Zipcodes_neighbourhood!$A$2:$C$27,2,FALSE)</f>
        <v>Old Town</v>
      </c>
      <c r="M876">
        <f>VLOOKUP($K876,[1]Zipcodes_neighbourhood!$A$2:$C$27,3,FALSE)</f>
        <v>51351</v>
      </c>
      <c r="N876" t="s">
        <v>93</v>
      </c>
      <c r="O876" t="s">
        <v>48</v>
      </c>
      <c r="P876" t="s">
        <v>83</v>
      </c>
      <c r="Q876">
        <v>5</v>
      </c>
      <c r="R876">
        <v>1941</v>
      </c>
      <c r="S876">
        <v>1950</v>
      </c>
      <c r="T876" t="s">
        <v>50</v>
      </c>
      <c r="U876" t="s">
        <v>51</v>
      </c>
      <c r="V876" t="s">
        <v>75</v>
      </c>
      <c r="W876" t="s">
        <v>55</v>
      </c>
      <c r="X876" t="s">
        <v>70</v>
      </c>
      <c r="Y876" t="s">
        <v>55</v>
      </c>
      <c r="Z876" t="s">
        <v>57</v>
      </c>
      <c r="AA876">
        <v>676</v>
      </c>
      <c r="AB876" t="str">
        <f t="shared" si="52"/>
        <v>0-1000</v>
      </c>
      <c r="AC876" t="s">
        <v>59</v>
      </c>
      <c r="AD876" t="s">
        <v>60</v>
      </c>
      <c r="AE876">
        <v>1131</v>
      </c>
      <c r="AF876">
        <f t="shared" si="53"/>
        <v>0</v>
      </c>
      <c r="AG876">
        <f t="shared" si="54"/>
        <v>1.3</v>
      </c>
      <c r="AH876">
        <v>3</v>
      </c>
      <c r="AI876">
        <v>1</v>
      </c>
      <c r="AJ876" t="s">
        <v>55</v>
      </c>
      <c r="AK876" t="str">
        <f t="shared" si="55"/>
        <v>1TA</v>
      </c>
      <c r="AL876">
        <v>5</v>
      </c>
      <c r="AM876">
        <v>0</v>
      </c>
      <c r="AN876" t="s">
        <v>41</v>
      </c>
      <c r="AO876" t="s">
        <v>78</v>
      </c>
      <c r="AP876" t="s">
        <v>58</v>
      </c>
      <c r="AQ876">
        <v>1</v>
      </c>
      <c r="AR876">
        <v>200</v>
      </c>
      <c r="AS876" t="s">
        <v>55</v>
      </c>
      <c r="AT876" t="s">
        <v>60</v>
      </c>
      <c r="AU876">
        <v>26</v>
      </c>
      <c r="AV876">
        <v>0</v>
      </c>
      <c r="AW876">
        <v>0</v>
      </c>
      <c r="AX876">
        <v>0</v>
      </c>
      <c r="AY876">
        <v>0</v>
      </c>
      <c r="AZ876" t="s">
        <v>41</v>
      </c>
      <c r="BA876">
        <v>8</v>
      </c>
      <c r="BB876">
        <v>2009</v>
      </c>
      <c r="BC876" t="s">
        <v>63</v>
      </c>
      <c r="BD876" t="s">
        <v>79</v>
      </c>
      <c r="BE876">
        <v>66500</v>
      </c>
    </row>
    <row r="877" spans="1:57" x14ac:dyDescent="0.3">
      <c r="A877">
        <v>687</v>
      </c>
      <c r="B877">
        <v>60</v>
      </c>
      <c r="C877" t="s">
        <v>224</v>
      </c>
      <c r="D877">
        <v>84</v>
      </c>
      <c r="E877">
        <v>10207</v>
      </c>
      <c r="F877" t="s">
        <v>40</v>
      </c>
      <c r="G877" t="s">
        <v>42</v>
      </c>
      <c r="H877" t="s">
        <v>43</v>
      </c>
      <c r="I877" t="s">
        <v>44</v>
      </c>
      <c r="J877" t="s">
        <v>45</v>
      </c>
      <c r="K877" t="s">
        <v>87</v>
      </c>
      <c r="L877" t="str">
        <f>VLOOKUP($K877,[1]Zipcodes_neighbourhood!$A$2:$C$27,2,FALSE)</f>
        <v>Somerset</v>
      </c>
      <c r="M877">
        <f>VLOOKUP($K877,[1]Zipcodes_neighbourhood!$A$2:$C$27,3,FALSE)</f>
        <v>50010</v>
      </c>
      <c r="N877" t="s">
        <v>47</v>
      </c>
      <c r="O877" t="s">
        <v>48</v>
      </c>
      <c r="P877" t="s">
        <v>49</v>
      </c>
      <c r="Q877">
        <v>7</v>
      </c>
      <c r="R877">
        <v>2007</v>
      </c>
      <c r="S877">
        <v>2007</v>
      </c>
      <c r="T877" t="s">
        <v>50</v>
      </c>
      <c r="U877" t="s">
        <v>51</v>
      </c>
      <c r="V877" t="s">
        <v>52</v>
      </c>
      <c r="W877" t="s">
        <v>54</v>
      </c>
      <c r="X877" t="s">
        <v>56</v>
      </c>
      <c r="Y877" t="s">
        <v>54</v>
      </c>
      <c r="Z877" t="s">
        <v>57</v>
      </c>
      <c r="AA877">
        <v>874</v>
      </c>
      <c r="AB877" t="str">
        <f t="shared" si="52"/>
        <v>0-1000</v>
      </c>
      <c r="AC877" t="s">
        <v>59</v>
      </c>
      <c r="AD877" t="s">
        <v>60</v>
      </c>
      <c r="AE877">
        <v>1761</v>
      </c>
      <c r="AF877">
        <f t="shared" si="53"/>
        <v>0</v>
      </c>
      <c r="AG877">
        <f t="shared" si="54"/>
        <v>2.2999999999999998</v>
      </c>
      <c r="AH877">
        <v>3</v>
      </c>
      <c r="AI877">
        <v>1</v>
      </c>
      <c r="AJ877" t="s">
        <v>54</v>
      </c>
      <c r="AK877" t="str">
        <f t="shared" si="55"/>
        <v>1Gd</v>
      </c>
      <c r="AL877">
        <v>7</v>
      </c>
      <c r="AM877">
        <v>0</v>
      </c>
      <c r="AN877" t="s">
        <v>41</v>
      </c>
      <c r="AO877" t="s">
        <v>61</v>
      </c>
      <c r="AP877" t="s">
        <v>102</v>
      </c>
      <c r="AQ877">
        <v>2</v>
      </c>
      <c r="AR877">
        <v>578</v>
      </c>
      <c r="AS877" t="s">
        <v>55</v>
      </c>
      <c r="AT877" t="s">
        <v>60</v>
      </c>
      <c r="AU877">
        <v>144</v>
      </c>
      <c r="AV877">
        <v>105</v>
      </c>
      <c r="AW877">
        <v>0</v>
      </c>
      <c r="AX877">
        <v>0</v>
      </c>
      <c r="AY877">
        <v>0</v>
      </c>
      <c r="AZ877" t="s">
        <v>41</v>
      </c>
      <c r="BA877">
        <v>8</v>
      </c>
      <c r="BB877">
        <v>2007</v>
      </c>
      <c r="BC877" t="s">
        <v>103</v>
      </c>
      <c r="BD877" t="s">
        <v>104</v>
      </c>
      <c r="BE877">
        <v>227875</v>
      </c>
    </row>
    <row r="878" spans="1:57" x14ac:dyDescent="0.3">
      <c r="A878">
        <v>1057</v>
      </c>
      <c r="B878">
        <v>120</v>
      </c>
      <c r="C878" t="s">
        <v>221</v>
      </c>
      <c r="D878">
        <v>43</v>
      </c>
      <c r="E878">
        <v>7052</v>
      </c>
      <c r="F878" t="s">
        <v>40</v>
      </c>
      <c r="G878" t="s">
        <v>71</v>
      </c>
      <c r="H878" t="s">
        <v>43</v>
      </c>
      <c r="I878" t="s">
        <v>44</v>
      </c>
      <c r="J878" t="s">
        <v>45</v>
      </c>
      <c r="K878" t="s">
        <v>100</v>
      </c>
      <c r="L878" t="str">
        <f>VLOOKUP($K878,[1]Zipcodes_neighbourhood!$A$2:$C$27,2,FALSE)</f>
        <v>Northridge Heights</v>
      </c>
      <c r="M878">
        <f>VLOOKUP($K878,[1]Zipcodes_neighbourhood!$A$2:$C$27,3,FALSE)</f>
        <v>50010</v>
      </c>
      <c r="N878" t="s">
        <v>47</v>
      </c>
      <c r="O878" t="s">
        <v>122</v>
      </c>
      <c r="P878" t="s">
        <v>68</v>
      </c>
      <c r="Q878">
        <v>7</v>
      </c>
      <c r="R878">
        <v>2005</v>
      </c>
      <c r="S878">
        <v>2005</v>
      </c>
      <c r="T878" t="s">
        <v>50</v>
      </c>
      <c r="U878" t="s">
        <v>51</v>
      </c>
      <c r="V878" t="s">
        <v>52</v>
      </c>
      <c r="W878" t="s">
        <v>54</v>
      </c>
      <c r="X878" t="s">
        <v>56</v>
      </c>
      <c r="Y878" t="s">
        <v>54</v>
      </c>
      <c r="Z878" t="s">
        <v>81</v>
      </c>
      <c r="AA878">
        <v>1364</v>
      </c>
      <c r="AB878" t="str">
        <f t="shared" si="52"/>
        <v>1001-2000</v>
      </c>
      <c r="AC878" t="s">
        <v>59</v>
      </c>
      <c r="AD878" t="s">
        <v>60</v>
      </c>
      <c r="AE878">
        <v>1364</v>
      </c>
      <c r="AF878">
        <f t="shared" si="53"/>
        <v>1</v>
      </c>
      <c r="AG878">
        <f t="shared" si="54"/>
        <v>1</v>
      </c>
      <c r="AH878">
        <v>2</v>
      </c>
      <c r="AI878">
        <v>1</v>
      </c>
      <c r="AJ878" t="s">
        <v>54</v>
      </c>
      <c r="AK878" t="str">
        <f t="shared" si="55"/>
        <v>1Gd</v>
      </c>
      <c r="AL878">
        <v>6</v>
      </c>
      <c r="AM878">
        <v>1</v>
      </c>
      <c r="AN878" t="s">
        <v>54</v>
      </c>
      <c r="AO878" t="s">
        <v>61</v>
      </c>
      <c r="AP878" t="s">
        <v>62</v>
      </c>
      <c r="AQ878">
        <v>2</v>
      </c>
      <c r="AR878">
        <v>484</v>
      </c>
      <c r="AS878" t="s">
        <v>55</v>
      </c>
      <c r="AT878" t="s">
        <v>60</v>
      </c>
      <c r="AU878">
        <v>192</v>
      </c>
      <c r="AV878">
        <v>36</v>
      </c>
      <c r="AW878">
        <v>0</v>
      </c>
      <c r="AX878">
        <v>0</v>
      </c>
      <c r="AY878">
        <v>0</v>
      </c>
      <c r="AZ878" t="s">
        <v>41</v>
      </c>
      <c r="BA878">
        <v>6</v>
      </c>
      <c r="BB878">
        <v>2006</v>
      </c>
      <c r="BC878" t="s">
        <v>63</v>
      </c>
      <c r="BD878" t="s">
        <v>64</v>
      </c>
      <c r="BE878">
        <v>185850</v>
      </c>
    </row>
    <row r="879" spans="1:57" x14ac:dyDescent="0.3">
      <c r="A879">
        <v>591</v>
      </c>
      <c r="B879">
        <v>60</v>
      </c>
      <c r="C879" t="s">
        <v>221</v>
      </c>
      <c r="D879">
        <v>64</v>
      </c>
      <c r="E879">
        <v>8320</v>
      </c>
      <c r="F879" t="s">
        <v>40</v>
      </c>
      <c r="G879" t="s">
        <v>42</v>
      </c>
      <c r="H879" t="s">
        <v>43</v>
      </c>
      <c r="I879" t="s">
        <v>44</v>
      </c>
      <c r="J879" t="s">
        <v>45</v>
      </c>
      <c r="K879" t="s">
        <v>46</v>
      </c>
      <c r="L879" t="str">
        <f>VLOOKUP($K879,[1]Zipcodes_neighbourhood!$A$2:$C$27,2,FALSE)</f>
        <v>College creek</v>
      </c>
      <c r="M879">
        <f>VLOOKUP($K879,[1]Zipcodes_neighbourhood!$A$2:$C$27,3,FALSE)</f>
        <v>50014</v>
      </c>
      <c r="N879" t="s">
        <v>47</v>
      </c>
      <c r="O879" t="s">
        <v>48</v>
      </c>
      <c r="P879" t="s">
        <v>49</v>
      </c>
      <c r="Q879">
        <v>7</v>
      </c>
      <c r="R879">
        <v>2004</v>
      </c>
      <c r="S879">
        <v>2004</v>
      </c>
      <c r="T879" t="s">
        <v>50</v>
      </c>
      <c r="U879" t="s">
        <v>51</v>
      </c>
      <c r="V879" t="s">
        <v>52</v>
      </c>
      <c r="W879" t="s">
        <v>54</v>
      </c>
      <c r="X879" t="s">
        <v>56</v>
      </c>
      <c r="Y879" t="s">
        <v>54</v>
      </c>
      <c r="Z879" t="s">
        <v>57</v>
      </c>
      <c r="AA879">
        <v>770</v>
      </c>
      <c r="AB879" t="str">
        <f t="shared" si="52"/>
        <v>0-1000</v>
      </c>
      <c r="AC879" t="s">
        <v>59</v>
      </c>
      <c r="AD879" t="s">
        <v>60</v>
      </c>
      <c r="AE879">
        <v>1582</v>
      </c>
      <c r="AF879">
        <f t="shared" si="53"/>
        <v>1</v>
      </c>
      <c r="AG879">
        <f t="shared" si="54"/>
        <v>2.2999999999999998</v>
      </c>
      <c r="AH879">
        <v>3</v>
      </c>
      <c r="AI879">
        <v>1</v>
      </c>
      <c r="AJ879" t="s">
        <v>54</v>
      </c>
      <c r="AK879" t="str">
        <f t="shared" si="55"/>
        <v>1Gd</v>
      </c>
      <c r="AL879">
        <v>6</v>
      </c>
      <c r="AM879">
        <v>0</v>
      </c>
      <c r="AN879" t="s">
        <v>41</v>
      </c>
      <c r="AO879" t="s">
        <v>61</v>
      </c>
      <c r="AP879" t="s">
        <v>62</v>
      </c>
      <c r="AQ879">
        <v>2</v>
      </c>
      <c r="AR879">
        <v>520</v>
      </c>
      <c r="AS879" t="s">
        <v>55</v>
      </c>
      <c r="AT879" t="s">
        <v>60</v>
      </c>
      <c r="AU879">
        <v>0</v>
      </c>
      <c r="AV879">
        <v>45</v>
      </c>
      <c r="AW879">
        <v>0</v>
      </c>
      <c r="AX879">
        <v>0</v>
      </c>
      <c r="AY879">
        <v>0</v>
      </c>
      <c r="AZ879" t="s">
        <v>41</v>
      </c>
      <c r="BA879">
        <v>9</v>
      </c>
      <c r="BB879">
        <v>2008</v>
      </c>
      <c r="BC879" t="s">
        <v>63</v>
      </c>
      <c r="BD879" t="s">
        <v>64</v>
      </c>
      <c r="BE879">
        <v>185900</v>
      </c>
    </row>
    <row r="880" spans="1:57" x14ac:dyDescent="0.3">
      <c r="A880">
        <v>212</v>
      </c>
      <c r="B880">
        <v>20</v>
      </c>
      <c r="C880" t="s">
        <v>221</v>
      </c>
      <c r="D880">
        <v>83</v>
      </c>
      <c r="E880">
        <v>10420</v>
      </c>
      <c r="F880" t="s">
        <v>40</v>
      </c>
      <c r="G880" t="s">
        <v>42</v>
      </c>
      <c r="H880" t="s">
        <v>43</v>
      </c>
      <c r="I880" t="s">
        <v>44</v>
      </c>
      <c r="J880" t="s">
        <v>73</v>
      </c>
      <c r="K880" t="s">
        <v>126</v>
      </c>
      <c r="L880" t="str">
        <f>VLOOKUP($K880,[1]Zipcodes_neighbourhood!$A$2:$C$27,2,FALSE)</f>
        <v>Edwards</v>
      </c>
      <c r="M880">
        <f>VLOOKUP($K880,[1]Zipcodes_neighbourhood!$A$2:$C$27,3,FALSE)</f>
        <v>50014</v>
      </c>
      <c r="N880" t="s">
        <v>47</v>
      </c>
      <c r="O880" t="s">
        <v>48</v>
      </c>
      <c r="P880" t="s">
        <v>68</v>
      </c>
      <c r="Q880">
        <v>6</v>
      </c>
      <c r="R880">
        <v>2009</v>
      </c>
      <c r="S880">
        <v>2009</v>
      </c>
      <c r="T880" t="s">
        <v>50</v>
      </c>
      <c r="U880" t="s">
        <v>51</v>
      </c>
      <c r="V880" t="s">
        <v>52</v>
      </c>
      <c r="W880" t="s">
        <v>55</v>
      </c>
      <c r="X880" t="s">
        <v>56</v>
      </c>
      <c r="Y880" t="s">
        <v>54</v>
      </c>
      <c r="Z880" t="s">
        <v>72</v>
      </c>
      <c r="AA880">
        <v>1212</v>
      </c>
      <c r="AB880" t="str">
        <f t="shared" si="52"/>
        <v>1001-2000</v>
      </c>
      <c r="AC880" t="s">
        <v>59</v>
      </c>
      <c r="AD880" t="s">
        <v>60</v>
      </c>
      <c r="AE880">
        <v>1212</v>
      </c>
      <c r="AF880">
        <f t="shared" si="53"/>
        <v>1</v>
      </c>
      <c r="AG880">
        <f t="shared" si="54"/>
        <v>1</v>
      </c>
      <c r="AH880">
        <v>3</v>
      </c>
      <c r="AI880">
        <v>1</v>
      </c>
      <c r="AJ880" t="s">
        <v>54</v>
      </c>
      <c r="AK880" t="str">
        <f t="shared" si="55"/>
        <v>1Gd</v>
      </c>
      <c r="AL880">
        <v>6</v>
      </c>
      <c r="AM880">
        <v>0</v>
      </c>
      <c r="AN880" t="s">
        <v>41</v>
      </c>
      <c r="AO880" t="s">
        <v>61</v>
      </c>
      <c r="AP880" t="s">
        <v>62</v>
      </c>
      <c r="AQ880">
        <v>2</v>
      </c>
      <c r="AR880">
        <v>460</v>
      </c>
      <c r="AS880" t="s">
        <v>55</v>
      </c>
      <c r="AT880" t="s">
        <v>60</v>
      </c>
      <c r="AU880">
        <v>100</v>
      </c>
      <c r="AV880">
        <v>22</v>
      </c>
      <c r="AW880">
        <v>0</v>
      </c>
      <c r="AX880">
        <v>0</v>
      </c>
      <c r="AY880">
        <v>0</v>
      </c>
      <c r="AZ880" t="s">
        <v>41</v>
      </c>
      <c r="BA880">
        <v>3</v>
      </c>
      <c r="BB880">
        <v>2010</v>
      </c>
      <c r="BC880" t="s">
        <v>63</v>
      </c>
      <c r="BD880" t="s">
        <v>64</v>
      </c>
      <c r="BE880">
        <v>186000</v>
      </c>
    </row>
    <row r="881" spans="1:57" x14ac:dyDescent="0.3">
      <c r="A881">
        <v>1434</v>
      </c>
      <c r="B881">
        <v>60</v>
      </c>
      <c r="C881" t="s">
        <v>221</v>
      </c>
      <c r="D881">
        <v>93</v>
      </c>
      <c r="E881">
        <v>10261</v>
      </c>
      <c r="F881" t="s">
        <v>40</v>
      </c>
      <c r="G881" t="s">
        <v>71</v>
      </c>
      <c r="H881" t="s">
        <v>43</v>
      </c>
      <c r="I881" t="s">
        <v>44</v>
      </c>
      <c r="J881" t="s">
        <v>45</v>
      </c>
      <c r="K881" t="s">
        <v>132</v>
      </c>
      <c r="L881" t="str">
        <f>VLOOKUP($K881,[1]Zipcodes_neighbourhood!$A$2:$C$27,2,FALSE)</f>
        <v>Gilbert</v>
      </c>
      <c r="M881">
        <f>VLOOKUP($K881,[1]Zipcodes_neighbourhood!$A$2:$C$27,3,FALSE)</f>
        <v>50105</v>
      </c>
      <c r="N881" t="s">
        <v>47</v>
      </c>
      <c r="O881" t="s">
        <v>48</v>
      </c>
      <c r="P881" t="s">
        <v>49</v>
      </c>
      <c r="Q881">
        <v>6</v>
      </c>
      <c r="R881">
        <v>2000</v>
      </c>
      <c r="S881">
        <v>2000</v>
      </c>
      <c r="T881" t="s">
        <v>50</v>
      </c>
      <c r="U881" t="s">
        <v>51</v>
      </c>
      <c r="V881" t="s">
        <v>52</v>
      </c>
      <c r="W881" t="s">
        <v>55</v>
      </c>
      <c r="X881" t="s">
        <v>56</v>
      </c>
      <c r="Y881" t="s">
        <v>54</v>
      </c>
      <c r="Z881" t="s">
        <v>57</v>
      </c>
      <c r="AA881">
        <v>936</v>
      </c>
      <c r="AB881" t="str">
        <f t="shared" si="52"/>
        <v>0-1000</v>
      </c>
      <c r="AC881" t="s">
        <v>59</v>
      </c>
      <c r="AD881" t="s">
        <v>60</v>
      </c>
      <c r="AE881">
        <v>1792</v>
      </c>
      <c r="AF881">
        <f t="shared" si="53"/>
        <v>1</v>
      </c>
      <c r="AG881">
        <f t="shared" si="54"/>
        <v>1</v>
      </c>
      <c r="AH881">
        <v>3</v>
      </c>
      <c r="AI881">
        <v>1</v>
      </c>
      <c r="AJ881" t="s">
        <v>55</v>
      </c>
      <c r="AK881" t="str">
        <f t="shared" si="55"/>
        <v>1TA</v>
      </c>
      <c r="AL881">
        <v>8</v>
      </c>
      <c r="AM881">
        <v>1</v>
      </c>
      <c r="AN881" t="s">
        <v>55</v>
      </c>
      <c r="AO881" t="s">
        <v>61</v>
      </c>
      <c r="AP881" t="s">
        <v>102</v>
      </c>
      <c r="AQ881">
        <v>2</v>
      </c>
      <c r="AR881">
        <v>451</v>
      </c>
      <c r="AS881" t="s">
        <v>55</v>
      </c>
      <c r="AT881" t="s">
        <v>60</v>
      </c>
      <c r="AU881">
        <v>0</v>
      </c>
      <c r="AV881">
        <v>0</v>
      </c>
      <c r="AW881">
        <v>0</v>
      </c>
      <c r="AX881">
        <v>0</v>
      </c>
      <c r="AY881">
        <v>0</v>
      </c>
      <c r="AZ881" t="s">
        <v>41</v>
      </c>
      <c r="BA881">
        <v>5</v>
      </c>
      <c r="BB881">
        <v>2008</v>
      </c>
      <c r="BC881" t="s">
        <v>63</v>
      </c>
      <c r="BD881" t="s">
        <v>64</v>
      </c>
      <c r="BE881">
        <v>186500</v>
      </c>
    </row>
    <row r="882" spans="1:57" x14ac:dyDescent="0.3">
      <c r="A882">
        <v>1185</v>
      </c>
      <c r="B882">
        <v>20</v>
      </c>
      <c r="C882" t="s">
        <v>221</v>
      </c>
      <c r="D882">
        <v>50</v>
      </c>
      <c r="E882">
        <v>35133</v>
      </c>
      <c r="F882" t="s">
        <v>117</v>
      </c>
      <c r="G882" t="s">
        <v>42</v>
      </c>
      <c r="H882" t="s">
        <v>43</v>
      </c>
      <c r="I882" t="s">
        <v>44</v>
      </c>
      <c r="J882" t="s">
        <v>45</v>
      </c>
      <c r="K882" t="s">
        <v>129</v>
      </c>
      <c r="L882" t="str">
        <f>VLOOKUP($K882,[1]Zipcodes_neighbourhood!$A$2:$C$27,2,FALSE)</f>
        <v>Timberland</v>
      </c>
      <c r="M882">
        <f>VLOOKUP($K882,[1]Zipcodes_neighbourhood!$A$2:$C$27,3,FALSE)</f>
        <v>50014</v>
      </c>
      <c r="N882" t="s">
        <v>47</v>
      </c>
      <c r="O882" t="s">
        <v>48</v>
      </c>
      <c r="P882" t="s">
        <v>68</v>
      </c>
      <c r="Q882">
        <v>5</v>
      </c>
      <c r="R882">
        <v>1963</v>
      </c>
      <c r="S882">
        <v>1963</v>
      </c>
      <c r="T882" t="s">
        <v>99</v>
      </c>
      <c r="U882" t="s">
        <v>51</v>
      </c>
      <c r="V882" t="s">
        <v>69</v>
      </c>
      <c r="W882" t="s">
        <v>55</v>
      </c>
      <c r="X882" t="s">
        <v>70</v>
      </c>
      <c r="Y882" t="s">
        <v>55</v>
      </c>
      <c r="Z882" t="s">
        <v>54</v>
      </c>
      <c r="AA882">
        <v>1572</v>
      </c>
      <c r="AB882" t="str">
        <f t="shared" si="52"/>
        <v>1001-2000</v>
      </c>
      <c r="AC882" t="s">
        <v>54</v>
      </c>
      <c r="AD882" t="s">
        <v>60</v>
      </c>
      <c r="AE882">
        <v>1572</v>
      </c>
      <c r="AF882">
        <f t="shared" si="53"/>
        <v>1</v>
      </c>
      <c r="AG882">
        <f t="shared" si="54"/>
        <v>1.3</v>
      </c>
      <c r="AH882">
        <v>3</v>
      </c>
      <c r="AI882">
        <v>1</v>
      </c>
      <c r="AJ882" t="s">
        <v>55</v>
      </c>
      <c r="AK882" t="str">
        <f t="shared" si="55"/>
        <v>1TA</v>
      </c>
      <c r="AL882">
        <v>5</v>
      </c>
      <c r="AM882">
        <v>2</v>
      </c>
      <c r="AN882" t="s">
        <v>55</v>
      </c>
      <c r="AO882" t="s">
        <v>152</v>
      </c>
      <c r="AP882" t="s">
        <v>62</v>
      </c>
      <c r="AQ882">
        <v>3</v>
      </c>
      <c r="AR882">
        <v>995</v>
      </c>
      <c r="AS882" t="s">
        <v>55</v>
      </c>
      <c r="AT882" t="s">
        <v>60</v>
      </c>
      <c r="AU882">
        <v>0</v>
      </c>
      <c r="AV882">
        <v>263</v>
      </c>
      <c r="AW882">
        <v>0</v>
      </c>
      <c r="AX882">
        <v>263</v>
      </c>
      <c r="AY882">
        <v>0</v>
      </c>
      <c r="AZ882" t="s">
        <v>41</v>
      </c>
      <c r="BA882">
        <v>5</v>
      </c>
      <c r="BB882">
        <v>2007</v>
      </c>
      <c r="BC882" t="s">
        <v>63</v>
      </c>
      <c r="BD882" t="s">
        <v>64</v>
      </c>
      <c r="BE882">
        <v>186700</v>
      </c>
    </row>
    <row r="883" spans="1:57" x14ac:dyDescent="0.3">
      <c r="A883">
        <v>470</v>
      </c>
      <c r="B883">
        <v>60</v>
      </c>
      <c r="C883" t="s">
        <v>221</v>
      </c>
      <c r="D883">
        <v>76</v>
      </c>
      <c r="E883">
        <v>9291</v>
      </c>
      <c r="F883" t="s">
        <v>40</v>
      </c>
      <c r="G883" t="s">
        <v>71</v>
      </c>
      <c r="H883" t="s">
        <v>43</v>
      </c>
      <c r="I883" t="s">
        <v>44</v>
      </c>
      <c r="J883" t="s">
        <v>73</v>
      </c>
      <c r="K883" t="s">
        <v>114</v>
      </c>
      <c r="L883" t="str">
        <f>VLOOKUP($K883,[1]Zipcodes_neighbourhood!$A$2:$C$27,2,FALSE)</f>
        <v>Sawyer West</v>
      </c>
      <c r="M883">
        <f>VLOOKUP($K883,[1]Zipcodes_neighbourhood!$A$2:$C$27,3,FALSE)</f>
        <v>50014</v>
      </c>
      <c r="N883" t="s">
        <v>161</v>
      </c>
      <c r="O883" t="s">
        <v>48</v>
      </c>
      <c r="P883" t="s">
        <v>49</v>
      </c>
      <c r="Q883">
        <v>6</v>
      </c>
      <c r="R883">
        <v>1993</v>
      </c>
      <c r="S883">
        <v>1993</v>
      </c>
      <c r="T883" t="s">
        <v>50</v>
      </c>
      <c r="U883" t="s">
        <v>51</v>
      </c>
      <c r="V883" t="s">
        <v>91</v>
      </c>
      <c r="W883" t="s">
        <v>54</v>
      </c>
      <c r="X883" t="s">
        <v>56</v>
      </c>
      <c r="Y883" t="s">
        <v>54</v>
      </c>
      <c r="Z883" t="s">
        <v>57</v>
      </c>
      <c r="AA883">
        <v>832</v>
      </c>
      <c r="AB883" t="str">
        <f t="shared" si="52"/>
        <v>0-1000</v>
      </c>
      <c r="AC883" t="s">
        <v>59</v>
      </c>
      <c r="AD883" t="s">
        <v>60</v>
      </c>
      <c r="AE883">
        <v>1710</v>
      </c>
      <c r="AF883">
        <f t="shared" si="53"/>
        <v>0</v>
      </c>
      <c r="AG883">
        <f t="shared" si="54"/>
        <v>2.2999999999999998</v>
      </c>
      <c r="AH883">
        <v>3</v>
      </c>
      <c r="AI883">
        <v>1</v>
      </c>
      <c r="AJ883" t="s">
        <v>54</v>
      </c>
      <c r="AK883" t="str">
        <f t="shared" si="55"/>
        <v>1Gd</v>
      </c>
      <c r="AL883">
        <v>7</v>
      </c>
      <c r="AM883">
        <v>0</v>
      </c>
      <c r="AN883" t="s">
        <v>41</v>
      </c>
      <c r="AO883" t="s">
        <v>61</v>
      </c>
      <c r="AP883" t="s">
        <v>62</v>
      </c>
      <c r="AQ883">
        <v>2</v>
      </c>
      <c r="AR883">
        <v>506</v>
      </c>
      <c r="AS883" t="s">
        <v>55</v>
      </c>
      <c r="AT883" t="s">
        <v>60</v>
      </c>
      <c r="AU883">
        <v>144</v>
      </c>
      <c r="AV883">
        <v>70</v>
      </c>
      <c r="AW883">
        <v>0</v>
      </c>
      <c r="AX883">
        <v>0</v>
      </c>
      <c r="AY883">
        <v>0</v>
      </c>
      <c r="AZ883" t="s">
        <v>41</v>
      </c>
      <c r="BA883">
        <v>6</v>
      </c>
      <c r="BB883">
        <v>2008</v>
      </c>
      <c r="BC883" t="s">
        <v>63</v>
      </c>
      <c r="BD883" t="s">
        <v>64</v>
      </c>
      <c r="BE883">
        <v>187000</v>
      </c>
    </row>
    <row r="884" spans="1:57" x14ac:dyDescent="0.3">
      <c r="A884">
        <v>850</v>
      </c>
      <c r="B884">
        <v>80</v>
      </c>
      <c r="C884" t="s">
        <v>221</v>
      </c>
      <c r="D884">
        <v>80</v>
      </c>
      <c r="E884">
        <v>9600</v>
      </c>
      <c r="F884" t="s">
        <v>40</v>
      </c>
      <c r="G884" t="s">
        <v>42</v>
      </c>
      <c r="H884" t="s">
        <v>43</v>
      </c>
      <c r="I884" t="s">
        <v>44</v>
      </c>
      <c r="J884" t="s">
        <v>65</v>
      </c>
      <c r="K884" t="s">
        <v>66</v>
      </c>
      <c r="L884" t="str">
        <f>VLOOKUP($K884,[1]Zipcodes_neighbourhood!$A$2:$C$27,2,FALSE)</f>
        <v>Veenker</v>
      </c>
      <c r="M884">
        <f>VLOOKUP($K884,[1]Zipcodes_neighbourhood!$A$2:$C$27,3,FALSE)</f>
        <v>50011</v>
      </c>
      <c r="N884" t="s">
        <v>67</v>
      </c>
      <c r="O884" t="s">
        <v>48</v>
      </c>
      <c r="P884" t="s">
        <v>135</v>
      </c>
      <c r="Q884">
        <v>6</v>
      </c>
      <c r="R884">
        <v>1976</v>
      </c>
      <c r="S884">
        <v>1994</v>
      </c>
      <c r="T884" t="s">
        <v>99</v>
      </c>
      <c r="U884" t="s">
        <v>51</v>
      </c>
      <c r="V884" t="s">
        <v>106</v>
      </c>
      <c r="W884" t="s">
        <v>54</v>
      </c>
      <c r="X884" t="s">
        <v>70</v>
      </c>
      <c r="Y884" t="s">
        <v>55</v>
      </c>
      <c r="Z884" t="s">
        <v>57</v>
      </c>
      <c r="AA884">
        <v>528</v>
      </c>
      <c r="AB884" t="str">
        <f t="shared" si="52"/>
        <v>0-1000</v>
      </c>
      <c r="AC884" t="s">
        <v>59</v>
      </c>
      <c r="AD884" t="s">
        <v>60</v>
      </c>
      <c r="AE884">
        <v>1855</v>
      </c>
      <c r="AF884">
        <f t="shared" si="53"/>
        <v>0</v>
      </c>
      <c r="AG884">
        <f t="shared" si="54"/>
        <v>2.2999999999999998</v>
      </c>
      <c r="AH884">
        <v>3</v>
      </c>
      <c r="AI884">
        <v>1</v>
      </c>
      <c r="AJ884" t="s">
        <v>55</v>
      </c>
      <c r="AK884" t="str">
        <f t="shared" si="55"/>
        <v>1TA</v>
      </c>
      <c r="AL884">
        <v>7</v>
      </c>
      <c r="AM884">
        <v>1</v>
      </c>
      <c r="AN884" t="s">
        <v>55</v>
      </c>
      <c r="AO884" t="s">
        <v>61</v>
      </c>
      <c r="AP884" t="s">
        <v>62</v>
      </c>
      <c r="AQ884">
        <v>2</v>
      </c>
      <c r="AR884">
        <v>512</v>
      </c>
      <c r="AS884" t="s">
        <v>55</v>
      </c>
      <c r="AT884" t="s">
        <v>60</v>
      </c>
      <c r="AU884">
        <v>113</v>
      </c>
      <c r="AV884">
        <v>100</v>
      </c>
      <c r="AW884">
        <v>0</v>
      </c>
      <c r="AX884">
        <v>0</v>
      </c>
      <c r="AY884">
        <v>0</v>
      </c>
      <c r="AZ884" t="s">
        <v>41</v>
      </c>
      <c r="BA884">
        <v>8</v>
      </c>
      <c r="BB884">
        <v>2007</v>
      </c>
      <c r="BC884" t="s">
        <v>63</v>
      </c>
      <c r="BD884" t="s">
        <v>64</v>
      </c>
      <c r="BE884">
        <v>187000</v>
      </c>
    </row>
    <row r="885" spans="1:57" x14ac:dyDescent="0.3">
      <c r="A885">
        <v>993</v>
      </c>
      <c r="B885">
        <v>60</v>
      </c>
      <c r="C885" t="s">
        <v>221</v>
      </c>
      <c r="D885">
        <v>80</v>
      </c>
      <c r="E885">
        <v>9760</v>
      </c>
      <c r="F885" t="s">
        <v>40</v>
      </c>
      <c r="G885" t="s">
        <v>42</v>
      </c>
      <c r="H885" t="s">
        <v>43</v>
      </c>
      <c r="I885" t="s">
        <v>44</v>
      </c>
      <c r="J885" t="s">
        <v>45</v>
      </c>
      <c r="K885" t="s">
        <v>107</v>
      </c>
      <c r="L885" t="str">
        <f>VLOOKUP($K885,[1]Zipcodes_neighbourhood!$A$2:$C$27,2,FALSE)</f>
        <v>NorthAmes</v>
      </c>
      <c r="M885">
        <f>VLOOKUP($K885,[1]Zipcodes_neighbourhood!$A$2:$C$27,3,FALSE)</f>
        <v>50010</v>
      </c>
      <c r="N885" t="s">
        <v>47</v>
      </c>
      <c r="O885" t="s">
        <v>48</v>
      </c>
      <c r="P885" t="s">
        <v>49</v>
      </c>
      <c r="Q885">
        <v>6</v>
      </c>
      <c r="R885">
        <v>1964</v>
      </c>
      <c r="S885">
        <v>1993</v>
      </c>
      <c r="T885" t="s">
        <v>99</v>
      </c>
      <c r="U885" t="s">
        <v>51</v>
      </c>
      <c r="V885" t="s">
        <v>75</v>
      </c>
      <c r="W885" t="s">
        <v>55</v>
      </c>
      <c r="X885" t="s">
        <v>70</v>
      </c>
      <c r="Y885" t="s">
        <v>55</v>
      </c>
      <c r="Z885" t="s">
        <v>54</v>
      </c>
      <c r="AA885">
        <v>822</v>
      </c>
      <c r="AB885" t="str">
        <f t="shared" si="52"/>
        <v>0-1000</v>
      </c>
      <c r="AC885" t="s">
        <v>54</v>
      </c>
      <c r="AD885" t="s">
        <v>60</v>
      </c>
      <c r="AE885">
        <v>1851</v>
      </c>
      <c r="AF885">
        <f t="shared" si="53"/>
        <v>1</v>
      </c>
      <c r="AG885">
        <f t="shared" si="54"/>
        <v>1</v>
      </c>
      <c r="AH885">
        <v>3</v>
      </c>
      <c r="AI885">
        <v>1</v>
      </c>
      <c r="AJ885" t="s">
        <v>54</v>
      </c>
      <c r="AK885" t="str">
        <f t="shared" si="55"/>
        <v>1Gd</v>
      </c>
      <c r="AL885">
        <v>7</v>
      </c>
      <c r="AM885">
        <v>1</v>
      </c>
      <c r="AN885" t="s">
        <v>94</v>
      </c>
      <c r="AO885" t="s">
        <v>61</v>
      </c>
      <c r="AP885" t="s">
        <v>62</v>
      </c>
      <c r="AQ885">
        <v>2</v>
      </c>
      <c r="AR885">
        <v>440</v>
      </c>
      <c r="AS885" t="s">
        <v>55</v>
      </c>
      <c r="AT885" t="s">
        <v>60</v>
      </c>
      <c r="AU885">
        <v>239</v>
      </c>
      <c r="AV885">
        <v>42</v>
      </c>
      <c r="AW885">
        <v>0</v>
      </c>
      <c r="AX885">
        <v>0</v>
      </c>
      <c r="AY885">
        <v>0</v>
      </c>
      <c r="AZ885" t="s">
        <v>153</v>
      </c>
      <c r="BA885">
        <v>7</v>
      </c>
      <c r="BB885">
        <v>2007</v>
      </c>
      <c r="BC885" t="s">
        <v>63</v>
      </c>
      <c r="BD885" t="s">
        <v>64</v>
      </c>
      <c r="BE885">
        <v>187000</v>
      </c>
    </row>
    <row r="886" spans="1:57" x14ac:dyDescent="0.3">
      <c r="A886">
        <v>783</v>
      </c>
      <c r="B886">
        <v>20</v>
      </c>
      <c r="C886" t="s">
        <v>221</v>
      </c>
      <c r="D886">
        <v>67</v>
      </c>
      <c r="E886">
        <v>16285</v>
      </c>
      <c r="F886" t="s">
        <v>40</v>
      </c>
      <c r="G886" t="s">
        <v>105</v>
      </c>
      <c r="H886" t="s">
        <v>43</v>
      </c>
      <c r="I886" t="s">
        <v>44</v>
      </c>
      <c r="J886" t="s">
        <v>45</v>
      </c>
      <c r="K886" t="s">
        <v>46</v>
      </c>
      <c r="L886" t="str">
        <f>VLOOKUP($K886,[1]Zipcodes_neighbourhood!$A$2:$C$27,2,FALSE)</f>
        <v>College creek</v>
      </c>
      <c r="M886">
        <f>VLOOKUP($K886,[1]Zipcodes_neighbourhood!$A$2:$C$27,3,FALSE)</f>
        <v>50014</v>
      </c>
      <c r="N886" t="s">
        <v>47</v>
      </c>
      <c r="O886" t="s">
        <v>48</v>
      </c>
      <c r="P886" t="s">
        <v>68</v>
      </c>
      <c r="Q886">
        <v>7</v>
      </c>
      <c r="R886">
        <v>2001</v>
      </c>
      <c r="S886">
        <v>2002</v>
      </c>
      <c r="T886" t="s">
        <v>50</v>
      </c>
      <c r="U886" t="s">
        <v>51</v>
      </c>
      <c r="V886" t="s">
        <v>52</v>
      </c>
      <c r="W886" t="s">
        <v>54</v>
      </c>
      <c r="X886" t="s">
        <v>56</v>
      </c>
      <c r="Y886" t="s">
        <v>54</v>
      </c>
      <c r="Z886" t="s">
        <v>57</v>
      </c>
      <c r="AA886">
        <v>1413</v>
      </c>
      <c r="AB886" t="str">
        <f t="shared" si="52"/>
        <v>1001-2000</v>
      </c>
      <c r="AC886" t="s">
        <v>59</v>
      </c>
      <c r="AD886" t="s">
        <v>60</v>
      </c>
      <c r="AE886">
        <v>1430</v>
      </c>
      <c r="AF886">
        <f t="shared" si="53"/>
        <v>0</v>
      </c>
      <c r="AG886">
        <f t="shared" si="54"/>
        <v>1</v>
      </c>
      <c r="AH886">
        <v>3</v>
      </c>
      <c r="AI886">
        <v>1</v>
      </c>
      <c r="AJ886" t="s">
        <v>54</v>
      </c>
      <c r="AK886" t="str">
        <f t="shared" si="55"/>
        <v>1Gd</v>
      </c>
      <c r="AL886">
        <v>6</v>
      </c>
      <c r="AM886">
        <v>0</v>
      </c>
      <c r="AN886" t="s">
        <v>41</v>
      </c>
      <c r="AO886" t="s">
        <v>61</v>
      </c>
      <c r="AP886" t="s">
        <v>62</v>
      </c>
      <c r="AQ886">
        <v>2</v>
      </c>
      <c r="AR886">
        <v>605</v>
      </c>
      <c r="AS886" t="s">
        <v>55</v>
      </c>
      <c r="AT886" t="s">
        <v>60</v>
      </c>
      <c r="AU886">
        <v>0</v>
      </c>
      <c r="AV886">
        <v>33</v>
      </c>
      <c r="AW886">
        <v>0</v>
      </c>
      <c r="AX886">
        <v>0</v>
      </c>
      <c r="AY886">
        <v>0</v>
      </c>
      <c r="AZ886" t="s">
        <v>41</v>
      </c>
      <c r="BA886">
        <v>6</v>
      </c>
      <c r="BB886">
        <v>2009</v>
      </c>
      <c r="BC886" t="s">
        <v>63</v>
      </c>
      <c r="BD886" t="s">
        <v>64</v>
      </c>
      <c r="BE886">
        <v>187100</v>
      </c>
    </row>
    <row r="887" spans="1:57" x14ac:dyDescent="0.3">
      <c r="A887">
        <v>1218</v>
      </c>
      <c r="B887">
        <v>20</v>
      </c>
      <c r="C887" t="s">
        <v>224</v>
      </c>
      <c r="D887">
        <v>72</v>
      </c>
      <c r="E887">
        <v>8640</v>
      </c>
      <c r="F887" t="s">
        <v>40</v>
      </c>
      <c r="G887" t="s">
        <v>42</v>
      </c>
      <c r="H887" t="s">
        <v>43</v>
      </c>
      <c r="I887" t="s">
        <v>44</v>
      </c>
      <c r="J887" t="s">
        <v>45</v>
      </c>
      <c r="K887" t="s">
        <v>87</v>
      </c>
      <c r="L887" t="str">
        <f>VLOOKUP($K887,[1]Zipcodes_neighbourhood!$A$2:$C$27,2,FALSE)</f>
        <v>Somerset</v>
      </c>
      <c r="M887">
        <f>VLOOKUP($K887,[1]Zipcodes_neighbourhood!$A$2:$C$27,3,FALSE)</f>
        <v>50010</v>
      </c>
      <c r="N887" t="s">
        <v>47</v>
      </c>
      <c r="O887" t="s">
        <v>48</v>
      </c>
      <c r="P887" t="s">
        <v>68</v>
      </c>
      <c r="Q887">
        <v>8</v>
      </c>
      <c r="R887">
        <v>2009</v>
      </c>
      <c r="S887">
        <v>2009</v>
      </c>
      <c r="T887" t="s">
        <v>50</v>
      </c>
      <c r="U887" t="s">
        <v>51</v>
      </c>
      <c r="V887" t="s">
        <v>123</v>
      </c>
      <c r="W887" t="s">
        <v>54</v>
      </c>
      <c r="X887" t="s">
        <v>56</v>
      </c>
      <c r="Y887" t="s">
        <v>54</v>
      </c>
      <c r="Z887" t="s">
        <v>72</v>
      </c>
      <c r="AA887">
        <v>1300</v>
      </c>
      <c r="AB887" t="str">
        <f t="shared" si="52"/>
        <v>1001-2000</v>
      </c>
      <c r="AC887" t="s">
        <v>59</v>
      </c>
      <c r="AD887" t="s">
        <v>60</v>
      </c>
      <c r="AE887">
        <v>1314</v>
      </c>
      <c r="AF887">
        <f t="shared" si="53"/>
        <v>1</v>
      </c>
      <c r="AG887">
        <f t="shared" si="54"/>
        <v>2</v>
      </c>
      <c r="AH887">
        <v>3</v>
      </c>
      <c r="AI887">
        <v>1</v>
      </c>
      <c r="AJ887" t="s">
        <v>54</v>
      </c>
      <c r="AK887" t="str">
        <f t="shared" si="55"/>
        <v>1Gd</v>
      </c>
      <c r="AL887">
        <v>6</v>
      </c>
      <c r="AM887">
        <v>0</v>
      </c>
      <c r="AN887" t="s">
        <v>41</v>
      </c>
      <c r="AO887" t="s">
        <v>61</v>
      </c>
      <c r="AP887" t="s">
        <v>62</v>
      </c>
      <c r="AQ887">
        <v>2</v>
      </c>
      <c r="AR887">
        <v>552</v>
      </c>
      <c r="AS887" t="s">
        <v>55</v>
      </c>
      <c r="AT887" t="s">
        <v>60</v>
      </c>
      <c r="AU887">
        <v>135</v>
      </c>
      <c r="AV887">
        <v>112</v>
      </c>
      <c r="AW887">
        <v>0</v>
      </c>
      <c r="AX887">
        <v>0</v>
      </c>
      <c r="AY887">
        <v>0</v>
      </c>
      <c r="AZ887" t="s">
        <v>41</v>
      </c>
      <c r="BA887">
        <v>9</v>
      </c>
      <c r="BB887">
        <v>2009</v>
      </c>
      <c r="BC887" t="s">
        <v>103</v>
      </c>
      <c r="BD887" t="s">
        <v>104</v>
      </c>
      <c r="BE887">
        <v>229456</v>
      </c>
    </row>
    <row r="888" spans="1:57" x14ac:dyDescent="0.3">
      <c r="A888">
        <v>320</v>
      </c>
      <c r="B888">
        <v>80</v>
      </c>
      <c r="C888" t="s">
        <v>221</v>
      </c>
      <c r="D888" t="s">
        <v>41</v>
      </c>
      <c r="E888">
        <v>14115</v>
      </c>
      <c r="F888" t="s">
        <v>40</v>
      </c>
      <c r="G888" t="s">
        <v>42</v>
      </c>
      <c r="H888" t="s">
        <v>43</v>
      </c>
      <c r="I888" t="s">
        <v>44</v>
      </c>
      <c r="J888" t="s">
        <v>45</v>
      </c>
      <c r="K888" t="s">
        <v>89</v>
      </c>
      <c r="L888" t="str">
        <f>VLOOKUP($K888,[1]Zipcodes_neighbourhood!$A$2:$C$27,2,FALSE)</f>
        <v>Northwest Ames</v>
      </c>
      <c r="M888">
        <f>VLOOKUP($K888,[1]Zipcodes_neighbourhood!$A$2:$C$27,3,FALSE)</f>
        <v>50010</v>
      </c>
      <c r="N888" t="s">
        <v>47</v>
      </c>
      <c r="O888" t="s">
        <v>48</v>
      </c>
      <c r="P888" t="s">
        <v>135</v>
      </c>
      <c r="Q888">
        <v>7</v>
      </c>
      <c r="R888">
        <v>1980</v>
      </c>
      <c r="S888">
        <v>1980</v>
      </c>
      <c r="T888" t="s">
        <v>50</v>
      </c>
      <c r="U888" t="s">
        <v>51</v>
      </c>
      <c r="V888" t="s">
        <v>106</v>
      </c>
      <c r="W888" t="s">
        <v>55</v>
      </c>
      <c r="X888" t="s">
        <v>70</v>
      </c>
      <c r="Y888" t="s">
        <v>54</v>
      </c>
      <c r="Z888" t="s">
        <v>81</v>
      </c>
      <c r="AA888">
        <v>1372</v>
      </c>
      <c r="AB888" t="str">
        <f t="shared" si="52"/>
        <v>1001-2000</v>
      </c>
      <c r="AC888" t="s">
        <v>55</v>
      </c>
      <c r="AD888" t="s">
        <v>60</v>
      </c>
      <c r="AE888">
        <v>1472</v>
      </c>
      <c r="AF888">
        <f t="shared" si="53"/>
        <v>0</v>
      </c>
      <c r="AG888">
        <f t="shared" si="54"/>
        <v>2</v>
      </c>
      <c r="AH888">
        <v>3</v>
      </c>
      <c r="AI888">
        <v>1</v>
      </c>
      <c r="AJ888" t="s">
        <v>55</v>
      </c>
      <c r="AK888" t="str">
        <f t="shared" si="55"/>
        <v>1TA</v>
      </c>
      <c r="AL888">
        <v>6</v>
      </c>
      <c r="AM888">
        <v>2</v>
      </c>
      <c r="AN888" t="s">
        <v>55</v>
      </c>
      <c r="AO888" t="s">
        <v>61</v>
      </c>
      <c r="AP888" t="s">
        <v>58</v>
      </c>
      <c r="AQ888">
        <v>2</v>
      </c>
      <c r="AR888">
        <v>588</v>
      </c>
      <c r="AS888" t="s">
        <v>55</v>
      </c>
      <c r="AT888" t="s">
        <v>60</v>
      </c>
      <c r="AU888">
        <v>233</v>
      </c>
      <c r="AV888">
        <v>48</v>
      </c>
      <c r="AW888">
        <v>0</v>
      </c>
      <c r="AX888">
        <v>0</v>
      </c>
      <c r="AY888">
        <v>0</v>
      </c>
      <c r="AZ888" t="s">
        <v>41</v>
      </c>
      <c r="BA888">
        <v>6</v>
      </c>
      <c r="BB888">
        <v>2009</v>
      </c>
      <c r="BC888" t="s">
        <v>63</v>
      </c>
      <c r="BD888" t="s">
        <v>64</v>
      </c>
      <c r="BE888">
        <v>187500</v>
      </c>
    </row>
    <row r="889" spans="1:57" x14ac:dyDescent="0.3">
      <c r="A889">
        <v>732</v>
      </c>
      <c r="B889">
        <v>80</v>
      </c>
      <c r="C889" t="s">
        <v>221</v>
      </c>
      <c r="D889">
        <v>73</v>
      </c>
      <c r="E889">
        <v>9590</v>
      </c>
      <c r="F889" t="s">
        <v>40</v>
      </c>
      <c r="G889" t="s">
        <v>71</v>
      </c>
      <c r="H889" t="s">
        <v>43</v>
      </c>
      <c r="I889" t="s">
        <v>44</v>
      </c>
      <c r="J889" t="s">
        <v>73</v>
      </c>
      <c r="K889" t="s">
        <v>129</v>
      </c>
      <c r="L889" t="str">
        <f>VLOOKUP($K889,[1]Zipcodes_neighbourhood!$A$2:$C$27,2,FALSE)</f>
        <v>Timberland</v>
      </c>
      <c r="M889">
        <f>VLOOKUP($K889,[1]Zipcodes_neighbourhood!$A$2:$C$27,3,FALSE)</f>
        <v>50014</v>
      </c>
      <c r="N889" t="s">
        <v>47</v>
      </c>
      <c r="O889" t="s">
        <v>48</v>
      </c>
      <c r="P889" t="s">
        <v>135</v>
      </c>
      <c r="Q889">
        <v>7</v>
      </c>
      <c r="R889">
        <v>2003</v>
      </c>
      <c r="S889">
        <v>2003</v>
      </c>
      <c r="T889" t="s">
        <v>50</v>
      </c>
      <c r="U889" t="s">
        <v>51</v>
      </c>
      <c r="V889" t="s">
        <v>52</v>
      </c>
      <c r="W889" t="s">
        <v>54</v>
      </c>
      <c r="X889" t="s">
        <v>56</v>
      </c>
      <c r="Y889" t="s">
        <v>59</v>
      </c>
      <c r="Z889" t="s">
        <v>81</v>
      </c>
      <c r="AA889">
        <v>868</v>
      </c>
      <c r="AB889" t="str">
        <f t="shared" si="52"/>
        <v>0-1000</v>
      </c>
      <c r="AC889" t="s">
        <v>59</v>
      </c>
      <c r="AD889" t="s">
        <v>60</v>
      </c>
      <c r="AE889">
        <v>1146</v>
      </c>
      <c r="AF889">
        <f t="shared" si="53"/>
        <v>0</v>
      </c>
      <c r="AG889">
        <f t="shared" si="54"/>
        <v>1.3</v>
      </c>
      <c r="AH889">
        <v>3</v>
      </c>
      <c r="AI889">
        <v>1</v>
      </c>
      <c r="AJ889" t="s">
        <v>54</v>
      </c>
      <c r="AK889" t="str">
        <f t="shared" si="55"/>
        <v>1Gd</v>
      </c>
      <c r="AL889">
        <v>6</v>
      </c>
      <c r="AM889">
        <v>1</v>
      </c>
      <c r="AN889" t="s">
        <v>54</v>
      </c>
      <c r="AO889" t="s">
        <v>61</v>
      </c>
      <c r="AP889" t="s">
        <v>102</v>
      </c>
      <c r="AQ889">
        <v>2</v>
      </c>
      <c r="AR889">
        <v>438</v>
      </c>
      <c r="AS889" t="s">
        <v>55</v>
      </c>
      <c r="AT889" t="s">
        <v>60</v>
      </c>
      <c r="AU889">
        <v>160</v>
      </c>
      <c r="AV889">
        <v>22</v>
      </c>
      <c r="AW889">
        <v>0</v>
      </c>
      <c r="AX889">
        <v>0</v>
      </c>
      <c r="AY889">
        <v>0</v>
      </c>
      <c r="AZ889" t="s">
        <v>41</v>
      </c>
      <c r="BA889">
        <v>5</v>
      </c>
      <c r="BB889">
        <v>2007</v>
      </c>
      <c r="BC889" t="s">
        <v>63</v>
      </c>
      <c r="BD889" t="s">
        <v>64</v>
      </c>
      <c r="BE889">
        <v>187500</v>
      </c>
    </row>
    <row r="890" spans="1:57" x14ac:dyDescent="0.3">
      <c r="A890">
        <v>790</v>
      </c>
      <c r="B890">
        <v>60</v>
      </c>
      <c r="C890" t="s">
        <v>221</v>
      </c>
      <c r="D890" t="s">
        <v>41</v>
      </c>
      <c r="E890">
        <v>12205</v>
      </c>
      <c r="F890" t="s">
        <v>40</v>
      </c>
      <c r="G890" t="s">
        <v>71</v>
      </c>
      <c r="H890" t="s">
        <v>133</v>
      </c>
      <c r="I890" t="s">
        <v>44</v>
      </c>
      <c r="J890" t="s">
        <v>45</v>
      </c>
      <c r="K890" t="s">
        <v>143</v>
      </c>
      <c r="L890" t="str">
        <f>VLOOKUP($K890,[1]Zipcodes_neighbourhood!$A$2:$C$27,2,FALSE)</f>
        <v>Clear creek</v>
      </c>
      <c r="M890" t="str">
        <f>VLOOKUP($K890,[1]Zipcodes_neighbourhood!$A$2:$C$27,3,FALSE)</f>
        <v>52248(641)</v>
      </c>
      <c r="N890" t="s">
        <v>47</v>
      </c>
      <c r="O890" t="s">
        <v>48</v>
      </c>
      <c r="P890" t="s">
        <v>49</v>
      </c>
      <c r="Q890">
        <v>6</v>
      </c>
      <c r="R890">
        <v>1966</v>
      </c>
      <c r="S890">
        <v>2007</v>
      </c>
      <c r="T890" t="s">
        <v>50</v>
      </c>
      <c r="U890" t="s">
        <v>51</v>
      </c>
      <c r="V890" t="s">
        <v>91</v>
      </c>
      <c r="W890" t="s">
        <v>55</v>
      </c>
      <c r="X890" t="s">
        <v>70</v>
      </c>
      <c r="Y890" t="s">
        <v>55</v>
      </c>
      <c r="Z890" t="s">
        <v>54</v>
      </c>
      <c r="AA890">
        <v>832</v>
      </c>
      <c r="AB890" t="str">
        <f t="shared" si="52"/>
        <v>0-1000</v>
      </c>
      <c r="AC890" t="s">
        <v>54</v>
      </c>
      <c r="AD890" t="s">
        <v>60</v>
      </c>
      <c r="AE890">
        <v>2087</v>
      </c>
      <c r="AF890">
        <f t="shared" si="53"/>
        <v>1</v>
      </c>
      <c r="AG890">
        <f t="shared" si="54"/>
        <v>2</v>
      </c>
      <c r="AH890">
        <v>5</v>
      </c>
      <c r="AI890">
        <v>1</v>
      </c>
      <c r="AJ890" t="s">
        <v>54</v>
      </c>
      <c r="AK890" t="str">
        <f t="shared" si="55"/>
        <v>1Gd</v>
      </c>
      <c r="AL890">
        <v>9</v>
      </c>
      <c r="AM890">
        <v>0</v>
      </c>
      <c r="AN890" t="s">
        <v>41</v>
      </c>
      <c r="AO890" t="s">
        <v>61</v>
      </c>
      <c r="AP890" t="s">
        <v>102</v>
      </c>
      <c r="AQ890">
        <v>2</v>
      </c>
      <c r="AR890">
        <v>444</v>
      </c>
      <c r="AS890" t="s">
        <v>55</v>
      </c>
      <c r="AT890" t="s">
        <v>60</v>
      </c>
      <c r="AU890">
        <v>133</v>
      </c>
      <c r="AV890">
        <v>168</v>
      </c>
      <c r="AW890">
        <v>0</v>
      </c>
      <c r="AX890">
        <v>0</v>
      </c>
      <c r="AY890">
        <v>0</v>
      </c>
      <c r="AZ890" t="s">
        <v>41</v>
      </c>
      <c r="BA890">
        <v>7</v>
      </c>
      <c r="BB890">
        <v>2007</v>
      </c>
      <c r="BC890" t="s">
        <v>63</v>
      </c>
      <c r="BD890" t="s">
        <v>64</v>
      </c>
      <c r="BE890">
        <v>187500</v>
      </c>
    </row>
    <row r="891" spans="1:57" x14ac:dyDescent="0.3">
      <c r="A891">
        <v>882</v>
      </c>
      <c r="B891">
        <v>50</v>
      </c>
      <c r="C891" t="s">
        <v>221</v>
      </c>
      <c r="D891">
        <v>44</v>
      </c>
      <c r="E891">
        <v>13758</v>
      </c>
      <c r="F891" t="s">
        <v>40</v>
      </c>
      <c r="G891" t="s">
        <v>71</v>
      </c>
      <c r="H891" t="s">
        <v>43</v>
      </c>
      <c r="I891" t="s">
        <v>44</v>
      </c>
      <c r="J891" t="s">
        <v>110</v>
      </c>
      <c r="K891" t="s">
        <v>129</v>
      </c>
      <c r="L891" t="str">
        <f>VLOOKUP($K891,[1]Zipcodes_neighbourhood!$A$2:$C$27,2,FALSE)</f>
        <v>Timberland</v>
      </c>
      <c r="M891">
        <f>VLOOKUP($K891,[1]Zipcodes_neighbourhood!$A$2:$C$27,3,FALSE)</f>
        <v>50014</v>
      </c>
      <c r="N891" t="s">
        <v>47</v>
      </c>
      <c r="O891" t="s">
        <v>48</v>
      </c>
      <c r="P891" t="s">
        <v>83</v>
      </c>
      <c r="Q891">
        <v>7</v>
      </c>
      <c r="R891">
        <v>1990</v>
      </c>
      <c r="S891">
        <v>1991</v>
      </c>
      <c r="T891" t="s">
        <v>50</v>
      </c>
      <c r="U891" t="s">
        <v>51</v>
      </c>
      <c r="V891" t="s">
        <v>91</v>
      </c>
      <c r="W891" t="s">
        <v>54</v>
      </c>
      <c r="X891" t="s">
        <v>70</v>
      </c>
      <c r="Y891" t="s">
        <v>54</v>
      </c>
      <c r="Z891" t="s">
        <v>72</v>
      </c>
      <c r="AA891">
        <v>1156</v>
      </c>
      <c r="AB891" t="str">
        <f t="shared" si="52"/>
        <v>1001-2000</v>
      </c>
      <c r="AC891" t="s">
        <v>59</v>
      </c>
      <c r="AD891" t="s">
        <v>60</v>
      </c>
      <c r="AE891">
        <v>1717</v>
      </c>
      <c r="AF891">
        <f t="shared" si="53"/>
        <v>1</v>
      </c>
      <c r="AG891">
        <f t="shared" si="54"/>
        <v>1</v>
      </c>
      <c r="AH891">
        <v>3</v>
      </c>
      <c r="AI891">
        <v>1</v>
      </c>
      <c r="AJ891" t="s">
        <v>54</v>
      </c>
      <c r="AK891" t="str">
        <f t="shared" si="55"/>
        <v>1Gd</v>
      </c>
      <c r="AL891">
        <v>7</v>
      </c>
      <c r="AM891">
        <v>1</v>
      </c>
      <c r="AN891" t="s">
        <v>55</v>
      </c>
      <c r="AO891" t="s">
        <v>61</v>
      </c>
      <c r="AP891" t="s">
        <v>62</v>
      </c>
      <c r="AQ891">
        <v>2</v>
      </c>
      <c r="AR891">
        <v>400</v>
      </c>
      <c r="AS891" t="s">
        <v>55</v>
      </c>
      <c r="AT891" t="s">
        <v>60</v>
      </c>
      <c r="AU891">
        <v>168</v>
      </c>
      <c r="AV891">
        <v>36</v>
      </c>
      <c r="AW891">
        <v>0</v>
      </c>
      <c r="AX891">
        <v>0</v>
      </c>
      <c r="AY891">
        <v>0</v>
      </c>
      <c r="AZ891" t="s">
        <v>41</v>
      </c>
      <c r="BA891">
        <v>4</v>
      </c>
      <c r="BB891">
        <v>2007</v>
      </c>
      <c r="BC891" t="s">
        <v>63</v>
      </c>
      <c r="BD891" t="s">
        <v>64</v>
      </c>
      <c r="BE891">
        <v>187500</v>
      </c>
    </row>
    <row r="892" spans="1:57" x14ac:dyDescent="0.3">
      <c r="A892">
        <v>1018</v>
      </c>
      <c r="B892">
        <v>120</v>
      </c>
      <c r="C892" t="s">
        <v>221</v>
      </c>
      <c r="D892" t="s">
        <v>41</v>
      </c>
      <c r="E892">
        <v>5814</v>
      </c>
      <c r="F892" t="s">
        <v>40</v>
      </c>
      <c r="G892" t="s">
        <v>71</v>
      </c>
      <c r="H892" t="s">
        <v>43</v>
      </c>
      <c r="I892" t="s">
        <v>44</v>
      </c>
      <c r="J892" t="s">
        <v>110</v>
      </c>
      <c r="K892" t="s">
        <v>138</v>
      </c>
      <c r="L892" t="e">
        <f>VLOOKUP($K892,[1]Zipcodes_neighbourhood!$A$2:$C$27,2,FALSE)</f>
        <v>#N/A</v>
      </c>
      <c r="M892" t="e">
        <f>VLOOKUP($K892,[1]Zipcodes_neighbourhood!$A$2:$C$27,3,FALSE)</f>
        <v>#N/A</v>
      </c>
      <c r="N892" t="s">
        <v>47</v>
      </c>
      <c r="O892" t="s">
        <v>122</v>
      </c>
      <c r="P892" t="s">
        <v>68</v>
      </c>
      <c r="Q892">
        <v>8</v>
      </c>
      <c r="R892">
        <v>1984</v>
      </c>
      <c r="S892">
        <v>1984</v>
      </c>
      <c r="T892" t="s">
        <v>50</v>
      </c>
      <c r="U892" t="s">
        <v>51</v>
      </c>
      <c r="V892" t="s">
        <v>91</v>
      </c>
      <c r="W892" t="s">
        <v>54</v>
      </c>
      <c r="X892" t="s">
        <v>70</v>
      </c>
      <c r="Y892" t="s">
        <v>54</v>
      </c>
      <c r="Z892" t="s">
        <v>81</v>
      </c>
      <c r="AA892">
        <v>1220</v>
      </c>
      <c r="AB892" t="str">
        <f t="shared" si="52"/>
        <v>1001-2000</v>
      </c>
      <c r="AC892" t="s">
        <v>54</v>
      </c>
      <c r="AD892" t="s">
        <v>60</v>
      </c>
      <c r="AE892">
        <v>1360</v>
      </c>
      <c r="AF892">
        <f t="shared" si="53"/>
        <v>0</v>
      </c>
      <c r="AG892">
        <f t="shared" si="54"/>
        <v>1</v>
      </c>
      <c r="AH892">
        <v>1</v>
      </c>
      <c r="AI892">
        <v>1</v>
      </c>
      <c r="AJ892" t="s">
        <v>54</v>
      </c>
      <c r="AK892" t="str">
        <f t="shared" si="55"/>
        <v>1Gd</v>
      </c>
      <c r="AL892">
        <v>4</v>
      </c>
      <c r="AM892">
        <v>1</v>
      </c>
      <c r="AN892" t="s">
        <v>59</v>
      </c>
      <c r="AO892" t="s">
        <v>61</v>
      </c>
      <c r="AP892" t="s">
        <v>62</v>
      </c>
      <c r="AQ892">
        <v>2</v>
      </c>
      <c r="AR892">
        <v>565</v>
      </c>
      <c r="AS892" t="s">
        <v>55</v>
      </c>
      <c r="AT892" t="s">
        <v>60</v>
      </c>
      <c r="AU892">
        <v>63</v>
      </c>
      <c r="AV892">
        <v>0</v>
      </c>
      <c r="AW892">
        <v>0</v>
      </c>
      <c r="AX892">
        <v>0</v>
      </c>
      <c r="AY892">
        <v>0</v>
      </c>
      <c r="AZ892" t="s">
        <v>41</v>
      </c>
      <c r="BA892">
        <v>8</v>
      </c>
      <c r="BB892">
        <v>2009</v>
      </c>
      <c r="BC892" t="s">
        <v>116</v>
      </c>
      <c r="BD892" t="s">
        <v>79</v>
      </c>
      <c r="BE892">
        <v>187500</v>
      </c>
    </row>
    <row r="893" spans="1:57" x14ac:dyDescent="0.3">
      <c r="A893">
        <v>1085</v>
      </c>
      <c r="B893">
        <v>60</v>
      </c>
      <c r="C893" t="s">
        <v>221</v>
      </c>
      <c r="D893" t="s">
        <v>41</v>
      </c>
      <c r="E893">
        <v>13031</v>
      </c>
      <c r="F893" t="s">
        <v>40</v>
      </c>
      <c r="G893" t="s">
        <v>105</v>
      </c>
      <c r="H893" t="s">
        <v>43</v>
      </c>
      <c r="I893" t="s">
        <v>44</v>
      </c>
      <c r="J893" t="s">
        <v>73</v>
      </c>
      <c r="K893" t="s">
        <v>132</v>
      </c>
      <c r="L893" t="str">
        <f>VLOOKUP($K893,[1]Zipcodes_neighbourhood!$A$2:$C$27,2,FALSE)</f>
        <v>Gilbert</v>
      </c>
      <c r="M893">
        <f>VLOOKUP($K893,[1]Zipcodes_neighbourhood!$A$2:$C$27,3,FALSE)</f>
        <v>50105</v>
      </c>
      <c r="N893" t="s">
        <v>47</v>
      </c>
      <c r="O893" t="s">
        <v>48</v>
      </c>
      <c r="P893" t="s">
        <v>49</v>
      </c>
      <c r="Q893">
        <v>6</v>
      </c>
      <c r="R893">
        <v>1995</v>
      </c>
      <c r="S893">
        <v>1996</v>
      </c>
      <c r="T893" t="s">
        <v>50</v>
      </c>
      <c r="U893" t="s">
        <v>51</v>
      </c>
      <c r="V893" t="s">
        <v>91</v>
      </c>
      <c r="W893" t="s">
        <v>55</v>
      </c>
      <c r="X893" t="s">
        <v>56</v>
      </c>
      <c r="Y893" t="s">
        <v>54</v>
      </c>
      <c r="Z893" t="s">
        <v>57</v>
      </c>
      <c r="AA893">
        <v>691</v>
      </c>
      <c r="AB893" t="str">
        <f t="shared" si="52"/>
        <v>0-1000</v>
      </c>
      <c r="AC893" t="s">
        <v>54</v>
      </c>
      <c r="AD893" t="s">
        <v>60</v>
      </c>
      <c r="AE893">
        <v>1498</v>
      </c>
      <c r="AF893">
        <f t="shared" si="53"/>
        <v>0</v>
      </c>
      <c r="AG893">
        <f t="shared" si="54"/>
        <v>2.2999999999999998</v>
      </c>
      <c r="AH893">
        <v>3</v>
      </c>
      <c r="AI893">
        <v>1</v>
      </c>
      <c r="AJ893" t="s">
        <v>55</v>
      </c>
      <c r="AK893" t="str">
        <f t="shared" si="55"/>
        <v>1TA</v>
      </c>
      <c r="AL893">
        <v>6</v>
      </c>
      <c r="AM893">
        <v>1</v>
      </c>
      <c r="AN893" t="s">
        <v>55</v>
      </c>
      <c r="AO893" t="s">
        <v>61</v>
      </c>
      <c r="AP893" t="s">
        <v>102</v>
      </c>
      <c r="AQ893">
        <v>2</v>
      </c>
      <c r="AR893">
        <v>409</v>
      </c>
      <c r="AS893" t="s">
        <v>55</v>
      </c>
      <c r="AT893" t="s">
        <v>60</v>
      </c>
      <c r="AU893">
        <v>315</v>
      </c>
      <c r="AV893">
        <v>44</v>
      </c>
      <c r="AW893">
        <v>0</v>
      </c>
      <c r="AX893">
        <v>0</v>
      </c>
      <c r="AY893">
        <v>0</v>
      </c>
      <c r="AZ893" t="s">
        <v>41</v>
      </c>
      <c r="BA893">
        <v>7</v>
      </c>
      <c r="BB893">
        <v>2006</v>
      </c>
      <c r="BC893" t="s">
        <v>63</v>
      </c>
      <c r="BD893" t="s">
        <v>64</v>
      </c>
      <c r="BE893">
        <v>187500</v>
      </c>
    </row>
    <row r="894" spans="1:57" x14ac:dyDescent="0.3">
      <c r="A894">
        <v>455</v>
      </c>
      <c r="B894">
        <v>90</v>
      </c>
      <c r="C894" t="s">
        <v>221</v>
      </c>
      <c r="D894">
        <v>63</v>
      </c>
      <c r="E894">
        <v>9297</v>
      </c>
      <c r="F894" t="s">
        <v>40</v>
      </c>
      <c r="G894" t="s">
        <v>42</v>
      </c>
      <c r="H894" t="s">
        <v>43</v>
      </c>
      <c r="I894" t="s">
        <v>44</v>
      </c>
      <c r="J894" t="s">
        <v>45</v>
      </c>
      <c r="K894" t="s">
        <v>82</v>
      </c>
      <c r="L894" t="str">
        <f>VLOOKUP($K894,[1]Zipcodes_neighbourhood!$A$2:$C$27,2,FALSE)</f>
        <v>Mitchell</v>
      </c>
      <c r="M894">
        <f>VLOOKUP($K894,[1]Zipcodes_neighbourhood!$A$2:$C$27,3,FALSE)</f>
        <v>50461</v>
      </c>
      <c r="N894" t="s">
        <v>47</v>
      </c>
      <c r="O894" t="s">
        <v>111</v>
      </c>
      <c r="P894" t="s">
        <v>68</v>
      </c>
      <c r="Q894">
        <v>5</v>
      </c>
      <c r="R894">
        <v>1976</v>
      </c>
      <c r="S894">
        <v>1976</v>
      </c>
      <c r="T894" t="s">
        <v>50</v>
      </c>
      <c r="U894" t="s">
        <v>51</v>
      </c>
      <c r="V894" t="s">
        <v>106</v>
      </c>
      <c r="W894" t="s">
        <v>55</v>
      </c>
      <c r="X894" t="s">
        <v>70</v>
      </c>
      <c r="Y894" t="s">
        <v>55</v>
      </c>
      <c r="Z894" t="s">
        <v>57</v>
      </c>
      <c r="AA894">
        <v>1728</v>
      </c>
      <c r="AB894" t="str">
        <f t="shared" si="52"/>
        <v>1001-2000</v>
      </c>
      <c r="AC894" t="s">
        <v>55</v>
      </c>
      <c r="AD894" t="s">
        <v>60</v>
      </c>
      <c r="AE894">
        <v>1728</v>
      </c>
      <c r="AF894">
        <f t="shared" si="53"/>
        <v>0.3</v>
      </c>
      <c r="AG894">
        <f t="shared" si="54"/>
        <v>1</v>
      </c>
      <c r="AH894">
        <v>4</v>
      </c>
      <c r="AI894">
        <v>2</v>
      </c>
      <c r="AJ894" t="s">
        <v>55</v>
      </c>
      <c r="AK894" t="str">
        <f t="shared" si="55"/>
        <v>2TA</v>
      </c>
      <c r="AL894">
        <v>8</v>
      </c>
      <c r="AM894">
        <v>0</v>
      </c>
      <c r="AN894" t="s">
        <v>41</v>
      </c>
      <c r="AO894" t="s">
        <v>78</v>
      </c>
      <c r="AP894" t="s">
        <v>58</v>
      </c>
      <c r="AQ894">
        <v>2</v>
      </c>
      <c r="AR894">
        <v>560</v>
      </c>
      <c r="AS894" t="s">
        <v>55</v>
      </c>
      <c r="AT894" t="s">
        <v>60</v>
      </c>
      <c r="AU894">
        <v>0</v>
      </c>
      <c r="AV894">
        <v>0</v>
      </c>
      <c r="AW894">
        <v>0</v>
      </c>
      <c r="AX894">
        <v>0</v>
      </c>
      <c r="AY894">
        <v>0</v>
      </c>
      <c r="AZ894" t="s">
        <v>41</v>
      </c>
      <c r="BA894">
        <v>7</v>
      </c>
      <c r="BB894">
        <v>2006</v>
      </c>
      <c r="BC894" t="s">
        <v>63</v>
      </c>
      <c r="BD894" t="s">
        <v>154</v>
      </c>
      <c r="BE894">
        <v>188000</v>
      </c>
    </row>
    <row r="895" spans="1:57" x14ac:dyDescent="0.3">
      <c r="A895">
        <v>537</v>
      </c>
      <c r="B895">
        <v>60</v>
      </c>
      <c r="C895" t="s">
        <v>221</v>
      </c>
      <c r="D895">
        <v>57</v>
      </c>
      <c r="E895">
        <v>8924</v>
      </c>
      <c r="F895" t="s">
        <v>40</v>
      </c>
      <c r="G895" t="s">
        <v>71</v>
      </c>
      <c r="H895" t="s">
        <v>43</v>
      </c>
      <c r="I895" t="s">
        <v>44</v>
      </c>
      <c r="J895" t="s">
        <v>110</v>
      </c>
      <c r="K895" t="s">
        <v>46</v>
      </c>
      <c r="L895" t="str">
        <f>VLOOKUP($K895,[1]Zipcodes_neighbourhood!$A$2:$C$27,2,FALSE)</f>
        <v>College creek</v>
      </c>
      <c r="M895">
        <f>VLOOKUP($K895,[1]Zipcodes_neighbourhood!$A$2:$C$27,3,FALSE)</f>
        <v>50014</v>
      </c>
      <c r="N895" t="s">
        <v>47</v>
      </c>
      <c r="O895" t="s">
        <v>48</v>
      </c>
      <c r="P895" t="s">
        <v>49</v>
      </c>
      <c r="Q895">
        <v>7</v>
      </c>
      <c r="R895">
        <v>1998</v>
      </c>
      <c r="S895">
        <v>1999</v>
      </c>
      <c r="T895" t="s">
        <v>50</v>
      </c>
      <c r="U895" t="s">
        <v>51</v>
      </c>
      <c r="V895" t="s">
        <v>52</v>
      </c>
      <c r="W895" t="s">
        <v>55</v>
      </c>
      <c r="X895" t="s">
        <v>56</v>
      </c>
      <c r="Y895" t="s">
        <v>54</v>
      </c>
      <c r="Z895" t="s">
        <v>81</v>
      </c>
      <c r="AA895">
        <v>880</v>
      </c>
      <c r="AB895" t="str">
        <f t="shared" si="52"/>
        <v>0-1000</v>
      </c>
      <c r="AC895" t="s">
        <v>59</v>
      </c>
      <c r="AD895" t="s">
        <v>60</v>
      </c>
      <c r="AE895">
        <v>1724</v>
      </c>
      <c r="AF895">
        <f t="shared" si="53"/>
        <v>1</v>
      </c>
      <c r="AG895">
        <f t="shared" si="54"/>
        <v>1</v>
      </c>
      <c r="AH895">
        <v>3</v>
      </c>
      <c r="AI895">
        <v>1</v>
      </c>
      <c r="AJ895" t="s">
        <v>54</v>
      </c>
      <c r="AK895" t="str">
        <f t="shared" si="55"/>
        <v>1Gd</v>
      </c>
      <c r="AL895">
        <v>8</v>
      </c>
      <c r="AM895">
        <v>0</v>
      </c>
      <c r="AN895" t="s">
        <v>41</v>
      </c>
      <c r="AO895" t="s">
        <v>61</v>
      </c>
      <c r="AP895" t="s">
        <v>102</v>
      </c>
      <c r="AQ895">
        <v>2</v>
      </c>
      <c r="AR895">
        <v>527</v>
      </c>
      <c r="AS895" t="s">
        <v>55</v>
      </c>
      <c r="AT895" t="s">
        <v>60</v>
      </c>
      <c r="AU895">
        <v>120</v>
      </c>
      <c r="AV895">
        <v>155</v>
      </c>
      <c r="AW895">
        <v>0</v>
      </c>
      <c r="AX895">
        <v>0</v>
      </c>
      <c r="AY895">
        <v>0</v>
      </c>
      <c r="AZ895" t="s">
        <v>41</v>
      </c>
      <c r="BA895">
        <v>7</v>
      </c>
      <c r="BB895">
        <v>2008</v>
      </c>
      <c r="BC895" t="s">
        <v>63</v>
      </c>
      <c r="BD895" t="s">
        <v>64</v>
      </c>
      <c r="BE895">
        <v>188000</v>
      </c>
    </row>
    <row r="896" spans="1:57" x14ac:dyDescent="0.3">
      <c r="A896">
        <v>1111</v>
      </c>
      <c r="B896">
        <v>60</v>
      </c>
      <c r="C896" t="s">
        <v>221</v>
      </c>
      <c r="D896" t="s">
        <v>41</v>
      </c>
      <c r="E896">
        <v>8000</v>
      </c>
      <c r="F896" t="s">
        <v>40</v>
      </c>
      <c r="G896" t="s">
        <v>42</v>
      </c>
      <c r="H896" t="s">
        <v>43</v>
      </c>
      <c r="I896" t="s">
        <v>44</v>
      </c>
      <c r="J896" t="s">
        <v>45</v>
      </c>
      <c r="K896" t="s">
        <v>132</v>
      </c>
      <c r="L896" t="str">
        <f>VLOOKUP($K896,[1]Zipcodes_neighbourhood!$A$2:$C$27,2,FALSE)</f>
        <v>Gilbert</v>
      </c>
      <c r="M896">
        <f>VLOOKUP($K896,[1]Zipcodes_neighbourhood!$A$2:$C$27,3,FALSE)</f>
        <v>50105</v>
      </c>
      <c r="N896" t="s">
        <v>47</v>
      </c>
      <c r="O896" t="s">
        <v>48</v>
      </c>
      <c r="P896" t="s">
        <v>49</v>
      </c>
      <c r="Q896">
        <v>6</v>
      </c>
      <c r="R896">
        <v>1995</v>
      </c>
      <c r="S896">
        <v>1996</v>
      </c>
      <c r="T896" t="s">
        <v>50</v>
      </c>
      <c r="U896" t="s">
        <v>51</v>
      </c>
      <c r="V896" t="s">
        <v>91</v>
      </c>
      <c r="W896" t="s">
        <v>55</v>
      </c>
      <c r="X896" t="s">
        <v>56</v>
      </c>
      <c r="Y896" t="s">
        <v>54</v>
      </c>
      <c r="Z896" t="s">
        <v>57</v>
      </c>
      <c r="AA896">
        <v>773</v>
      </c>
      <c r="AB896" t="str">
        <f t="shared" si="52"/>
        <v>0-1000</v>
      </c>
      <c r="AC896" t="s">
        <v>54</v>
      </c>
      <c r="AD896" t="s">
        <v>60</v>
      </c>
      <c r="AE896">
        <v>1658</v>
      </c>
      <c r="AF896">
        <f t="shared" si="53"/>
        <v>0</v>
      </c>
      <c r="AG896">
        <f t="shared" si="54"/>
        <v>2</v>
      </c>
      <c r="AH896">
        <v>3</v>
      </c>
      <c r="AI896">
        <v>1</v>
      </c>
      <c r="AJ896" t="s">
        <v>55</v>
      </c>
      <c r="AK896" t="str">
        <f t="shared" si="55"/>
        <v>1TA</v>
      </c>
      <c r="AL896">
        <v>8</v>
      </c>
      <c r="AM896">
        <v>1</v>
      </c>
      <c r="AN896" t="s">
        <v>55</v>
      </c>
      <c r="AO896" t="s">
        <v>61</v>
      </c>
      <c r="AP896" t="s">
        <v>102</v>
      </c>
      <c r="AQ896">
        <v>2</v>
      </c>
      <c r="AR896">
        <v>431</v>
      </c>
      <c r="AS896" t="s">
        <v>55</v>
      </c>
      <c r="AT896" t="s">
        <v>60</v>
      </c>
      <c r="AU896">
        <v>224</v>
      </c>
      <c r="AV896">
        <v>84</v>
      </c>
      <c r="AW896">
        <v>0</v>
      </c>
      <c r="AX896">
        <v>0</v>
      </c>
      <c r="AY896">
        <v>0</v>
      </c>
      <c r="AZ896" t="s">
        <v>41</v>
      </c>
      <c r="BA896">
        <v>6</v>
      </c>
      <c r="BB896">
        <v>2008</v>
      </c>
      <c r="BC896" t="s">
        <v>63</v>
      </c>
      <c r="BD896" t="s">
        <v>64</v>
      </c>
      <c r="BE896">
        <v>188000</v>
      </c>
    </row>
    <row r="897" spans="1:57" x14ac:dyDescent="0.3">
      <c r="A897">
        <v>316</v>
      </c>
      <c r="B897">
        <v>60</v>
      </c>
      <c r="C897" t="s">
        <v>221</v>
      </c>
      <c r="D897">
        <v>71</v>
      </c>
      <c r="E897">
        <v>7795</v>
      </c>
      <c r="F897" t="s">
        <v>40</v>
      </c>
      <c r="G897" t="s">
        <v>71</v>
      </c>
      <c r="H897" t="s">
        <v>43</v>
      </c>
      <c r="I897" t="s">
        <v>44</v>
      </c>
      <c r="J897" t="s">
        <v>45</v>
      </c>
      <c r="K897" t="s">
        <v>132</v>
      </c>
      <c r="L897" t="str">
        <f>VLOOKUP($K897,[1]Zipcodes_neighbourhood!$A$2:$C$27,2,FALSE)</f>
        <v>Gilbert</v>
      </c>
      <c r="M897">
        <f>VLOOKUP($K897,[1]Zipcodes_neighbourhood!$A$2:$C$27,3,FALSE)</f>
        <v>50105</v>
      </c>
      <c r="N897" t="s">
        <v>47</v>
      </c>
      <c r="O897" t="s">
        <v>48</v>
      </c>
      <c r="P897" t="s">
        <v>49</v>
      </c>
      <c r="Q897">
        <v>7</v>
      </c>
      <c r="R897">
        <v>2004</v>
      </c>
      <c r="S897">
        <v>2005</v>
      </c>
      <c r="T897" t="s">
        <v>50</v>
      </c>
      <c r="U897" t="s">
        <v>51</v>
      </c>
      <c r="V897" t="s">
        <v>52</v>
      </c>
      <c r="W897" t="s">
        <v>54</v>
      </c>
      <c r="X897" t="s">
        <v>56</v>
      </c>
      <c r="Y897" t="s">
        <v>54</v>
      </c>
      <c r="Z897" t="s">
        <v>57</v>
      </c>
      <c r="AA897">
        <v>716</v>
      </c>
      <c r="AB897" t="str">
        <f t="shared" si="52"/>
        <v>0-1000</v>
      </c>
      <c r="AC897" t="s">
        <v>59</v>
      </c>
      <c r="AD897" t="s">
        <v>60</v>
      </c>
      <c r="AE897">
        <v>1432</v>
      </c>
      <c r="AF897">
        <f t="shared" si="53"/>
        <v>1</v>
      </c>
      <c r="AG897">
        <f t="shared" si="54"/>
        <v>1.3</v>
      </c>
      <c r="AH897">
        <v>3</v>
      </c>
      <c r="AI897">
        <v>1</v>
      </c>
      <c r="AJ897" t="s">
        <v>54</v>
      </c>
      <c r="AK897" t="str">
        <f t="shared" si="55"/>
        <v>1Gd</v>
      </c>
      <c r="AL897">
        <v>6</v>
      </c>
      <c r="AM897">
        <v>1</v>
      </c>
      <c r="AN897" t="s">
        <v>54</v>
      </c>
      <c r="AO897" t="s">
        <v>61</v>
      </c>
      <c r="AP897" t="s">
        <v>102</v>
      </c>
      <c r="AQ897">
        <v>2</v>
      </c>
      <c r="AR897">
        <v>432</v>
      </c>
      <c r="AS897" t="s">
        <v>55</v>
      </c>
      <c r="AT897" t="s">
        <v>60</v>
      </c>
      <c r="AU897">
        <v>100</v>
      </c>
      <c r="AV897">
        <v>51</v>
      </c>
      <c r="AW897">
        <v>0</v>
      </c>
      <c r="AX897">
        <v>0</v>
      </c>
      <c r="AY897">
        <v>0</v>
      </c>
      <c r="AZ897" t="s">
        <v>41</v>
      </c>
      <c r="BA897">
        <v>7</v>
      </c>
      <c r="BB897">
        <v>2009</v>
      </c>
      <c r="BC897" t="s">
        <v>63</v>
      </c>
      <c r="BD897" t="s">
        <v>64</v>
      </c>
      <c r="BE897">
        <v>188500</v>
      </c>
    </row>
    <row r="898" spans="1:57" x14ac:dyDescent="0.3">
      <c r="A898">
        <v>897</v>
      </c>
      <c r="B898">
        <v>30</v>
      </c>
      <c r="C898" t="s">
        <v>222</v>
      </c>
      <c r="D898">
        <v>50</v>
      </c>
      <c r="E898">
        <v>8765</v>
      </c>
      <c r="F898" t="s">
        <v>40</v>
      </c>
      <c r="G898" t="s">
        <v>42</v>
      </c>
      <c r="H898" t="s">
        <v>43</v>
      </c>
      <c r="I898" t="s">
        <v>44</v>
      </c>
      <c r="J898" t="s">
        <v>45</v>
      </c>
      <c r="K898" t="s">
        <v>119</v>
      </c>
      <c r="L898" t="str">
        <f>VLOOKUP($K898,[1]Zipcodes_neighbourhood!$A$2:$C$27,2,FALSE)</f>
        <v>Iowa DOT and rail road</v>
      </c>
      <c r="M898">
        <f>VLOOKUP($K898,[1]Zipcodes_neighbourhood!$A$2:$C$27,3,FALSE)</f>
        <v>50313</v>
      </c>
      <c r="N898" t="s">
        <v>47</v>
      </c>
      <c r="O898" t="s">
        <v>48</v>
      </c>
      <c r="P898" t="s">
        <v>68</v>
      </c>
      <c r="Q898">
        <v>4</v>
      </c>
      <c r="R898">
        <v>1936</v>
      </c>
      <c r="S898">
        <v>1950</v>
      </c>
      <c r="T898" t="s">
        <v>50</v>
      </c>
      <c r="U898" t="s">
        <v>51</v>
      </c>
      <c r="V898" t="s">
        <v>75</v>
      </c>
      <c r="W898" t="s">
        <v>55</v>
      </c>
      <c r="X898" t="s">
        <v>77</v>
      </c>
      <c r="Y898" t="s">
        <v>55</v>
      </c>
      <c r="Z898" t="s">
        <v>57</v>
      </c>
      <c r="AA898">
        <v>951</v>
      </c>
      <c r="AB898" t="str">
        <f t="shared" ref="AB898:AB961" si="56">IF(AA898&lt;1001,"0-1000",IF(AA898&lt;2001,"1001-2000",IF(AA898&lt;3001,"3001-4000",IF(AA898&lt;4001,"4001-5000",IF(AA898&lt;5001,"4001-5000",IF(AA898&gt;5000,"&gt;5000"))))))</f>
        <v>0-1000</v>
      </c>
      <c r="AC898" t="s">
        <v>59</v>
      </c>
      <c r="AD898" t="s">
        <v>120</v>
      </c>
      <c r="AE898">
        <v>951</v>
      </c>
      <c r="AF898">
        <f t="shared" ref="AF898:AF961" si="57">bfb+bhb</f>
        <v>0</v>
      </c>
      <c r="AG898">
        <f t="shared" ref="AG898:AG961" si="58">fb+hb</f>
        <v>1</v>
      </c>
      <c r="AH898">
        <v>2</v>
      </c>
      <c r="AI898">
        <v>1</v>
      </c>
      <c r="AJ898" t="s">
        <v>55</v>
      </c>
      <c r="AK898" t="str">
        <f t="shared" ref="AK898:AK961" si="59">CONCATENATE(KitchenAbvGr,KitchenQuality)</f>
        <v>1TA</v>
      </c>
      <c r="AL898">
        <v>6</v>
      </c>
      <c r="AM898">
        <v>0</v>
      </c>
      <c r="AN898" t="s">
        <v>41</v>
      </c>
      <c r="AO898" t="s">
        <v>78</v>
      </c>
      <c r="AP898" t="s">
        <v>58</v>
      </c>
      <c r="AQ898">
        <v>1</v>
      </c>
      <c r="AR898">
        <v>327</v>
      </c>
      <c r="AS898" t="s">
        <v>55</v>
      </c>
      <c r="AT898" t="s">
        <v>60</v>
      </c>
      <c r="AU898">
        <v>0</v>
      </c>
      <c r="AV898">
        <v>28</v>
      </c>
      <c r="AW898">
        <v>0</v>
      </c>
      <c r="AX898">
        <v>0</v>
      </c>
      <c r="AY898">
        <v>0</v>
      </c>
      <c r="AZ898" t="s">
        <v>41</v>
      </c>
      <c r="BA898">
        <v>4</v>
      </c>
      <c r="BB898">
        <v>2006</v>
      </c>
      <c r="BC898" t="s">
        <v>63</v>
      </c>
      <c r="BD898" t="s">
        <v>79</v>
      </c>
      <c r="BE898">
        <v>106500</v>
      </c>
    </row>
    <row r="899" spans="1:57" x14ac:dyDescent="0.3">
      <c r="A899">
        <v>464</v>
      </c>
      <c r="B899">
        <v>70</v>
      </c>
      <c r="C899" t="s">
        <v>221</v>
      </c>
      <c r="D899">
        <v>74</v>
      </c>
      <c r="E899">
        <v>11988</v>
      </c>
      <c r="F899" t="s">
        <v>40</v>
      </c>
      <c r="G899" t="s">
        <v>71</v>
      </c>
      <c r="H899" t="s">
        <v>137</v>
      </c>
      <c r="I899" t="s">
        <v>44</v>
      </c>
      <c r="J899" t="s">
        <v>45</v>
      </c>
      <c r="K899" t="s">
        <v>74</v>
      </c>
      <c r="L899" t="str">
        <f>VLOOKUP($K899,[1]Zipcodes_neighbourhood!$A$2:$C$27,2,FALSE)</f>
        <v>Crawford</v>
      </c>
      <c r="M899">
        <f>VLOOKUP($K899,[1]Zipcodes_neighbourhood!$A$2:$C$27,3,FALSE)</f>
        <v>52621</v>
      </c>
      <c r="N899" t="s">
        <v>47</v>
      </c>
      <c r="O899" t="s">
        <v>48</v>
      </c>
      <c r="P899" t="s">
        <v>49</v>
      </c>
      <c r="Q899">
        <v>6</v>
      </c>
      <c r="R899">
        <v>1934</v>
      </c>
      <c r="S899">
        <v>1995</v>
      </c>
      <c r="T899" t="s">
        <v>99</v>
      </c>
      <c r="U899" t="s">
        <v>51</v>
      </c>
      <c r="V899" t="s">
        <v>141</v>
      </c>
      <c r="W899" t="s">
        <v>55</v>
      </c>
      <c r="X899" t="s">
        <v>70</v>
      </c>
      <c r="Y899" t="s">
        <v>55</v>
      </c>
      <c r="Z899" t="s">
        <v>57</v>
      </c>
      <c r="AA899">
        <v>715</v>
      </c>
      <c r="AB899" t="str">
        <f t="shared" si="56"/>
        <v>0-1000</v>
      </c>
      <c r="AC899" t="s">
        <v>94</v>
      </c>
      <c r="AD899" t="s">
        <v>60</v>
      </c>
      <c r="AE899">
        <v>1660</v>
      </c>
      <c r="AF899">
        <f t="shared" si="57"/>
        <v>0</v>
      </c>
      <c r="AG899">
        <f t="shared" si="58"/>
        <v>2</v>
      </c>
      <c r="AH899">
        <v>3</v>
      </c>
      <c r="AI899">
        <v>1</v>
      </c>
      <c r="AJ899" t="s">
        <v>55</v>
      </c>
      <c r="AK899" t="str">
        <f t="shared" si="59"/>
        <v>1TA</v>
      </c>
      <c r="AL899">
        <v>6</v>
      </c>
      <c r="AM899">
        <v>1</v>
      </c>
      <c r="AN899" t="s">
        <v>54</v>
      </c>
      <c r="AO899" t="s">
        <v>78</v>
      </c>
      <c r="AP899" t="s">
        <v>58</v>
      </c>
      <c r="AQ899">
        <v>1</v>
      </c>
      <c r="AR899">
        <v>240</v>
      </c>
      <c r="AS899" t="s">
        <v>55</v>
      </c>
      <c r="AT899" t="s">
        <v>60</v>
      </c>
      <c r="AU899">
        <v>0</v>
      </c>
      <c r="AV899">
        <v>0</v>
      </c>
      <c r="AW899">
        <v>0</v>
      </c>
      <c r="AX899">
        <v>0</v>
      </c>
      <c r="AY899">
        <v>0</v>
      </c>
      <c r="AZ899" t="s">
        <v>41</v>
      </c>
      <c r="BA899">
        <v>8</v>
      </c>
      <c r="BB899">
        <v>2008</v>
      </c>
      <c r="BC899" t="s">
        <v>63</v>
      </c>
      <c r="BD899" t="s">
        <v>64</v>
      </c>
      <c r="BE899">
        <v>188700</v>
      </c>
    </row>
    <row r="900" spans="1:57" x14ac:dyDescent="0.3">
      <c r="A900">
        <v>713</v>
      </c>
      <c r="B900">
        <v>120</v>
      </c>
      <c r="C900" t="s">
        <v>221</v>
      </c>
      <c r="D900">
        <v>40</v>
      </c>
      <c r="E900">
        <v>4671</v>
      </c>
      <c r="F900" t="s">
        <v>40</v>
      </c>
      <c r="G900" t="s">
        <v>71</v>
      </c>
      <c r="H900" t="s">
        <v>137</v>
      </c>
      <c r="I900" t="s">
        <v>44</v>
      </c>
      <c r="J900" t="s">
        <v>45</v>
      </c>
      <c r="K900" t="s">
        <v>138</v>
      </c>
      <c r="L900" t="e">
        <f>VLOOKUP($K900,[1]Zipcodes_neighbourhood!$A$2:$C$27,2,FALSE)</f>
        <v>#N/A</v>
      </c>
      <c r="M900" t="e">
        <f>VLOOKUP($K900,[1]Zipcodes_neighbourhood!$A$2:$C$27,3,FALSE)</f>
        <v>#N/A</v>
      </c>
      <c r="N900" t="s">
        <v>47</v>
      </c>
      <c r="O900" t="s">
        <v>122</v>
      </c>
      <c r="P900" t="s">
        <v>68</v>
      </c>
      <c r="Q900">
        <v>8</v>
      </c>
      <c r="R900">
        <v>1988</v>
      </c>
      <c r="S900">
        <v>1989</v>
      </c>
      <c r="T900" t="s">
        <v>50</v>
      </c>
      <c r="U900" t="s">
        <v>51</v>
      </c>
      <c r="V900" t="s">
        <v>91</v>
      </c>
      <c r="W900" t="s">
        <v>54</v>
      </c>
      <c r="X900" t="s">
        <v>56</v>
      </c>
      <c r="Y900" t="s">
        <v>54</v>
      </c>
      <c r="Z900" t="s">
        <v>72</v>
      </c>
      <c r="AA900">
        <v>1228</v>
      </c>
      <c r="AB900" t="str">
        <f t="shared" si="56"/>
        <v>1001-2000</v>
      </c>
      <c r="AC900" t="s">
        <v>54</v>
      </c>
      <c r="AD900" t="s">
        <v>60</v>
      </c>
      <c r="AE900">
        <v>1228</v>
      </c>
      <c r="AF900">
        <f t="shared" si="57"/>
        <v>1</v>
      </c>
      <c r="AG900">
        <f t="shared" si="58"/>
        <v>2.2999999999999998</v>
      </c>
      <c r="AH900">
        <v>2</v>
      </c>
      <c r="AI900">
        <v>1</v>
      </c>
      <c r="AJ900" t="s">
        <v>54</v>
      </c>
      <c r="AK900" t="str">
        <f t="shared" si="59"/>
        <v>1Gd</v>
      </c>
      <c r="AL900">
        <v>5</v>
      </c>
      <c r="AM900">
        <v>1</v>
      </c>
      <c r="AN900" t="s">
        <v>54</v>
      </c>
      <c r="AO900" t="s">
        <v>61</v>
      </c>
      <c r="AP900" t="s">
        <v>102</v>
      </c>
      <c r="AQ900">
        <v>2</v>
      </c>
      <c r="AR900">
        <v>472</v>
      </c>
      <c r="AS900" t="s">
        <v>55</v>
      </c>
      <c r="AT900" t="s">
        <v>60</v>
      </c>
      <c r="AU900">
        <v>168</v>
      </c>
      <c r="AV900">
        <v>120</v>
      </c>
      <c r="AW900">
        <v>0</v>
      </c>
      <c r="AX900">
        <v>0</v>
      </c>
      <c r="AY900">
        <v>0</v>
      </c>
      <c r="AZ900" t="s">
        <v>41</v>
      </c>
      <c r="BA900">
        <v>10</v>
      </c>
      <c r="BB900">
        <v>2008</v>
      </c>
      <c r="BC900" t="s">
        <v>63</v>
      </c>
      <c r="BD900" t="s">
        <v>64</v>
      </c>
      <c r="BE900">
        <v>189000</v>
      </c>
    </row>
    <row r="901" spans="1:57" x14ac:dyDescent="0.3">
      <c r="A901">
        <v>803</v>
      </c>
      <c r="B901">
        <v>60</v>
      </c>
      <c r="C901" t="s">
        <v>221</v>
      </c>
      <c r="D901">
        <v>63</v>
      </c>
      <c r="E901">
        <v>8199</v>
      </c>
      <c r="F901" t="s">
        <v>40</v>
      </c>
      <c r="G901" t="s">
        <v>42</v>
      </c>
      <c r="H901" t="s">
        <v>43</v>
      </c>
      <c r="I901" t="s">
        <v>44</v>
      </c>
      <c r="J901" t="s">
        <v>45</v>
      </c>
      <c r="K901" t="s">
        <v>46</v>
      </c>
      <c r="L901" t="str">
        <f>VLOOKUP($K901,[1]Zipcodes_neighbourhood!$A$2:$C$27,2,FALSE)</f>
        <v>College creek</v>
      </c>
      <c r="M901">
        <f>VLOOKUP($K901,[1]Zipcodes_neighbourhood!$A$2:$C$27,3,FALSE)</f>
        <v>50014</v>
      </c>
      <c r="N901" t="s">
        <v>47</v>
      </c>
      <c r="O901" t="s">
        <v>48</v>
      </c>
      <c r="P901" t="s">
        <v>49</v>
      </c>
      <c r="Q901">
        <v>7</v>
      </c>
      <c r="R901">
        <v>2005</v>
      </c>
      <c r="S901">
        <v>2005</v>
      </c>
      <c r="T901" t="s">
        <v>50</v>
      </c>
      <c r="U901" t="s">
        <v>51</v>
      </c>
      <c r="V901" t="s">
        <v>76</v>
      </c>
      <c r="W901" t="s">
        <v>54</v>
      </c>
      <c r="X901" t="s">
        <v>56</v>
      </c>
      <c r="Y901" t="s">
        <v>54</v>
      </c>
      <c r="Z901" t="s">
        <v>81</v>
      </c>
      <c r="AA901">
        <v>728</v>
      </c>
      <c r="AB901" t="str">
        <f t="shared" si="56"/>
        <v>0-1000</v>
      </c>
      <c r="AC901" t="s">
        <v>59</v>
      </c>
      <c r="AD901" t="s">
        <v>60</v>
      </c>
      <c r="AE901">
        <v>1456</v>
      </c>
      <c r="AF901">
        <f t="shared" si="57"/>
        <v>0</v>
      </c>
      <c r="AG901">
        <f t="shared" si="58"/>
        <v>1</v>
      </c>
      <c r="AH901">
        <v>3</v>
      </c>
      <c r="AI901">
        <v>1</v>
      </c>
      <c r="AJ901" t="s">
        <v>54</v>
      </c>
      <c r="AK901" t="str">
        <f t="shared" si="59"/>
        <v>1Gd</v>
      </c>
      <c r="AL901">
        <v>7</v>
      </c>
      <c r="AM901">
        <v>1</v>
      </c>
      <c r="AN901" t="s">
        <v>54</v>
      </c>
      <c r="AO901" t="s">
        <v>61</v>
      </c>
      <c r="AP901" t="s">
        <v>102</v>
      </c>
      <c r="AQ901">
        <v>2</v>
      </c>
      <c r="AR901">
        <v>410</v>
      </c>
      <c r="AS901" t="s">
        <v>55</v>
      </c>
      <c r="AT901" t="s">
        <v>60</v>
      </c>
      <c r="AU901">
        <v>36</v>
      </c>
      <c r="AV901">
        <v>18</v>
      </c>
      <c r="AW901">
        <v>0</v>
      </c>
      <c r="AX901">
        <v>0</v>
      </c>
      <c r="AY901">
        <v>0</v>
      </c>
      <c r="AZ901" t="s">
        <v>41</v>
      </c>
      <c r="BA901">
        <v>10</v>
      </c>
      <c r="BB901">
        <v>2008</v>
      </c>
      <c r="BC901" t="s">
        <v>63</v>
      </c>
      <c r="BD901" t="s">
        <v>64</v>
      </c>
      <c r="BE901">
        <v>189000</v>
      </c>
    </row>
    <row r="902" spans="1:57" x14ac:dyDescent="0.3">
      <c r="A902">
        <v>828</v>
      </c>
      <c r="B902">
        <v>20</v>
      </c>
      <c r="C902" t="s">
        <v>221</v>
      </c>
      <c r="D902">
        <v>65</v>
      </c>
      <c r="E902">
        <v>8529</v>
      </c>
      <c r="F902" t="s">
        <v>40</v>
      </c>
      <c r="G902" t="s">
        <v>71</v>
      </c>
      <c r="H902" t="s">
        <v>43</v>
      </c>
      <c r="I902" t="s">
        <v>44</v>
      </c>
      <c r="J902" t="s">
        <v>45</v>
      </c>
      <c r="K902" t="s">
        <v>114</v>
      </c>
      <c r="L902" t="str">
        <f>VLOOKUP($K902,[1]Zipcodes_neighbourhood!$A$2:$C$27,2,FALSE)</f>
        <v>Sawyer West</v>
      </c>
      <c r="M902">
        <f>VLOOKUP($K902,[1]Zipcodes_neighbourhood!$A$2:$C$27,3,FALSE)</f>
        <v>50014</v>
      </c>
      <c r="N902" t="s">
        <v>47</v>
      </c>
      <c r="O902" t="s">
        <v>48</v>
      </c>
      <c r="P902" t="s">
        <v>68</v>
      </c>
      <c r="Q902">
        <v>7</v>
      </c>
      <c r="R902">
        <v>2001</v>
      </c>
      <c r="S902">
        <v>2001</v>
      </c>
      <c r="T902" t="s">
        <v>50</v>
      </c>
      <c r="U902" t="s">
        <v>51</v>
      </c>
      <c r="V902" t="s">
        <v>52</v>
      </c>
      <c r="W902" t="s">
        <v>54</v>
      </c>
      <c r="X902" t="s">
        <v>56</v>
      </c>
      <c r="Y902" t="s">
        <v>54</v>
      </c>
      <c r="Z902" t="s">
        <v>57</v>
      </c>
      <c r="AA902">
        <v>1454</v>
      </c>
      <c r="AB902" t="str">
        <f t="shared" si="56"/>
        <v>1001-2000</v>
      </c>
      <c r="AC902" t="s">
        <v>59</v>
      </c>
      <c r="AD902" t="s">
        <v>60</v>
      </c>
      <c r="AE902">
        <v>1434</v>
      </c>
      <c r="AF902">
        <f t="shared" si="57"/>
        <v>0</v>
      </c>
      <c r="AG902">
        <f t="shared" si="58"/>
        <v>1</v>
      </c>
      <c r="AH902">
        <v>3</v>
      </c>
      <c r="AI902">
        <v>1</v>
      </c>
      <c r="AJ902" t="s">
        <v>54</v>
      </c>
      <c r="AK902" t="str">
        <f t="shared" si="59"/>
        <v>1Gd</v>
      </c>
      <c r="AL902">
        <v>6</v>
      </c>
      <c r="AM902">
        <v>1</v>
      </c>
      <c r="AN902" t="s">
        <v>55</v>
      </c>
      <c r="AO902" t="s">
        <v>61</v>
      </c>
      <c r="AP902" t="s">
        <v>62</v>
      </c>
      <c r="AQ902">
        <v>2</v>
      </c>
      <c r="AR902">
        <v>527</v>
      </c>
      <c r="AS902" t="s">
        <v>55</v>
      </c>
      <c r="AT902" t="s">
        <v>60</v>
      </c>
      <c r="AU902">
        <v>290</v>
      </c>
      <c r="AV902">
        <v>39</v>
      </c>
      <c r="AW902">
        <v>0</v>
      </c>
      <c r="AX902">
        <v>0</v>
      </c>
      <c r="AY902">
        <v>0</v>
      </c>
      <c r="AZ902" t="s">
        <v>41</v>
      </c>
      <c r="BA902">
        <v>4</v>
      </c>
      <c r="BB902">
        <v>2009</v>
      </c>
      <c r="BC902" t="s">
        <v>63</v>
      </c>
      <c r="BD902" t="s">
        <v>64</v>
      </c>
      <c r="BE902">
        <v>189000</v>
      </c>
    </row>
    <row r="903" spans="1:57" x14ac:dyDescent="0.3">
      <c r="A903">
        <v>1190</v>
      </c>
      <c r="B903">
        <v>60</v>
      </c>
      <c r="C903" t="s">
        <v>221</v>
      </c>
      <c r="D903">
        <v>60</v>
      </c>
      <c r="E903">
        <v>7500</v>
      </c>
      <c r="F903" t="s">
        <v>40</v>
      </c>
      <c r="G903" t="s">
        <v>42</v>
      </c>
      <c r="H903" t="s">
        <v>43</v>
      </c>
      <c r="I903" t="s">
        <v>44</v>
      </c>
      <c r="J903" t="s">
        <v>45</v>
      </c>
      <c r="K903" t="s">
        <v>132</v>
      </c>
      <c r="L903" t="str">
        <f>VLOOKUP($K903,[1]Zipcodes_neighbourhood!$A$2:$C$27,2,FALSE)</f>
        <v>Gilbert</v>
      </c>
      <c r="M903">
        <f>VLOOKUP($K903,[1]Zipcodes_neighbourhood!$A$2:$C$27,3,FALSE)</f>
        <v>50105</v>
      </c>
      <c r="N903" t="s">
        <v>47</v>
      </c>
      <c r="O903" t="s">
        <v>48</v>
      </c>
      <c r="P903" t="s">
        <v>49</v>
      </c>
      <c r="Q903">
        <v>7</v>
      </c>
      <c r="R903">
        <v>1999</v>
      </c>
      <c r="S903">
        <v>1999</v>
      </c>
      <c r="T903" t="s">
        <v>50</v>
      </c>
      <c r="U903" t="s">
        <v>51</v>
      </c>
      <c r="V903" t="s">
        <v>52</v>
      </c>
      <c r="W903" t="s">
        <v>55</v>
      </c>
      <c r="X903" t="s">
        <v>56</v>
      </c>
      <c r="Y903" t="s">
        <v>55</v>
      </c>
      <c r="Z903" t="s">
        <v>57</v>
      </c>
      <c r="AA903">
        <v>994</v>
      </c>
      <c r="AB903" t="str">
        <f t="shared" si="56"/>
        <v>0-1000</v>
      </c>
      <c r="AC903" t="s">
        <v>54</v>
      </c>
      <c r="AD903" t="s">
        <v>60</v>
      </c>
      <c r="AE903">
        <v>1804</v>
      </c>
      <c r="AF903">
        <f t="shared" si="57"/>
        <v>1</v>
      </c>
      <c r="AG903">
        <f t="shared" si="58"/>
        <v>1</v>
      </c>
      <c r="AH903">
        <v>3</v>
      </c>
      <c r="AI903">
        <v>1</v>
      </c>
      <c r="AJ903" t="s">
        <v>54</v>
      </c>
      <c r="AK903" t="str">
        <f t="shared" si="59"/>
        <v>1Gd</v>
      </c>
      <c r="AL903">
        <v>7</v>
      </c>
      <c r="AM903">
        <v>1</v>
      </c>
      <c r="AN903" t="s">
        <v>55</v>
      </c>
      <c r="AO903" t="s">
        <v>61</v>
      </c>
      <c r="AP903" t="s">
        <v>102</v>
      </c>
      <c r="AQ903">
        <v>2</v>
      </c>
      <c r="AR903">
        <v>442</v>
      </c>
      <c r="AS903" t="s">
        <v>55</v>
      </c>
      <c r="AT903" t="s">
        <v>60</v>
      </c>
      <c r="AU903">
        <v>140</v>
      </c>
      <c r="AV903">
        <v>60</v>
      </c>
      <c r="AW903">
        <v>0</v>
      </c>
      <c r="AX903">
        <v>0</v>
      </c>
      <c r="AY903">
        <v>0</v>
      </c>
      <c r="AZ903" t="s">
        <v>41</v>
      </c>
      <c r="BA903">
        <v>6</v>
      </c>
      <c r="BB903">
        <v>2010</v>
      </c>
      <c r="BC903" t="s">
        <v>63</v>
      </c>
      <c r="BD903" t="s">
        <v>64</v>
      </c>
      <c r="BE903">
        <v>189000</v>
      </c>
    </row>
    <row r="904" spans="1:57" x14ac:dyDescent="0.3">
      <c r="A904">
        <v>1211</v>
      </c>
      <c r="B904">
        <v>60</v>
      </c>
      <c r="C904" t="s">
        <v>221</v>
      </c>
      <c r="D904">
        <v>70</v>
      </c>
      <c r="E904">
        <v>11218</v>
      </c>
      <c r="F904" t="s">
        <v>40</v>
      </c>
      <c r="G904" t="s">
        <v>42</v>
      </c>
      <c r="H904" t="s">
        <v>43</v>
      </c>
      <c r="I904" t="s">
        <v>44</v>
      </c>
      <c r="J904" t="s">
        <v>45</v>
      </c>
      <c r="K904" t="s">
        <v>114</v>
      </c>
      <c r="L904" t="str">
        <f>VLOOKUP($K904,[1]Zipcodes_neighbourhood!$A$2:$C$27,2,FALSE)</f>
        <v>Sawyer West</v>
      </c>
      <c r="M904">
        <f>VLOOKUP($K904,[1]Zipcodes_neighbourhood!$A$2:$C$27,3,FALSE)</f>
        <v>50014</v>
      </c>
      <c r="N904" t="s">
        <v>47</v>
      </c>
      <c r="O904" t="s">
        <v>48</v>
      </c>
      <c r="P904" t="s">
        <v>49</v>
      </c>
      <c r="Q904">
        <v>6</v>
      </c>
      <c r="R904">
        <v>1992</v>
      </c>
      <c r="S904">
        <v>1992</v>
      </c>
      <c r="T904" t="s">
        <v>50</v>
      </c>
      <c r="U904" t="s">
        <v>51</v>
      </c>
      <c r="V904" t="s">
        <v>75</v>
      </c>
      <c r="W904" t="s">
        <v>54</v>
      </c>
      <c r="X904" t="s">
        <v>56</v>
      </c>
      <c r="Y904" t="s">
        <v>54</v>
      </c>
      <c r="Z904" t="s">
        <v>57</v>
      </c>
      <c r="AA904">
        <v>1055</v>
      </c>
      <c r="AB904" t="str">
        <f t="shared" si="56"/>
        <v>1001-2000</v>
      </c>
      <c r="AC904" t="s">
        <v>59</v>
      </c>
      <c r="AD904" t="s">
        <v>60</v>
      </c>
      <c r="AE904">
        <v>1845</v>
      </c>
      <c r="AF904">
        <f t="shared" si="57"/>
        <v>0</v>
      </c>
      <c r="AG904">
        <f t="shared" si="58"/>
        <v>2.2999999999999998</v>
      </c>
      <c r="AH904">
        <v>3</v>
      </c>
      <c r="AI904">
        <v>1</v>
      </c>
      <c r="AJ904" t="s">
        <v>54</v>
      </c>
      <c r="AK904" t="str">
        <f t="shared" si="59"/>
        <v>1Gd</v>
      </c>
      <c r="AL904">
        <v>8</v>
      </c>
      <c r="AM904">
        <v>1</v>
      </c>
      <c r="AN904" t="s">
        <v>55</v>
      </c>
      <c r="AO904" t="s">
        <v>61</v>
      </c>
      <c r="AP904" t="s">
        <v>62</v>
      </c>
      <c r="AQ904">
        <v>2</v>
      </c>
      <c r="AR904">
        <v>462</v>
      </c>
      <c r="AS904" t="s">
        <v>55</v>
      </c>
      <c r="AT904" t="s">
        <v>60</v>
      </c>
      <c r="AU904">
        <v>635</v>
      </c>
      <c r="AV904">
        <v>104</v>
      </c>
      <c r="AW904">
        <v>0</v>
      </c>
      <c r="AX904">
        <v>0</v>
      </c>
      <c r="AY904">
        <v>0</v>
      </c>
      <c r="AZ904" t="s">
        <v>109</v>
      </c>
      <c r="BA904">
        <v>5</v>
      </c>
      <c r="BB904">
        <v>2010</v>
      </c>
      <c r="BC904" t="s">
        <v>63</v>
      </c>
      <c r="BD904" t="s">
        <v>64</v>
      </c>
      <c r="BE904">
        <v>189000</v>
      </c>
    </row>
    <row r="905" spans="1:57" x14ac:dyDescent="0.3">
      <c r="A905">
        <v>1361</v>
      </c>
      <c r="B905">
        <v>70</v>
      </c>
      <c r="C905" t="s">
        <v>221</v>
      </c>
      <c r="D905">
        <v>51</v>
      </c>
      <c r="E905">
        <v>9842</v>
      </c>
      <c r="F905" t="s">
        <v>40</v>
      </c>
      <c r="G905" t="s">
        <v>42</v>
      </c>
      <c r="H905" t="s">
        <v>43</v>
      </c>
      <c r="I905" t="s">
        <v>44</v>
      </c>
      <c r="J905" t="s">
        <v>45</v>
      </c>
      <c r="K905" t="s">
        <v>164</v>
      </c>
      <c r="L905" t="str">
        <f>VLOOKUP($K905,[1]Zipcodes_neighbourhood!$A$2:$C$27,2,FALSE)</f>
        <v>South&amp;West of Iowa State University</v>
      </c>
      <c r="M905">
        <f>VLOOKUP($K905,[1]Zipcodes_neighbourhood!$A$2:$C$27,3,FALSE)</f>
        <v>50011</v>
      </c>
      <c r="N905" t="s">
        <v>67</v>
      </c>
      <c r="O905" t="s">
        <v>48</v>
      </c>
      <c r="P905" t="s">
        <v>49</v>
      </c>
      <c r="Q905">
        <v>5</v>
      </c>
      <c r="R905">
        <v>1921</v>
      </c>
      <c r="S905">
        <v>1998</v>
      </c>
      <c r="T905" t="s">
        <v>50</v>
      </c>
      <c r="U905" t="s">
        <v>51</v>
      </c>
      <c r="V905" t="s">
        <v>75</v>
      </c>
      <c r="W905" t="s">
        <v>55</v>
      </c>
      <c r="X905" t="s">
        <v>77</v>
      </c>
      <c r="Y905" t="s">
        <v>55</v>
      </c>
      <c r="Z905" t="s">
        <v>57</v>
      </c>
      <c r="AA905">
        <v>612</v>
      </c>
      <c r="AB905" t="str">
        <f t="shared" si="56"/>
        <v>0-1000</v>
      </c>
      <c r="AC905" t="s">
        <v>59</v>
      </c>
      <c r="AD905" t="s">
        <v>60</v>
      </c>
      <c r="AE905">
        <v>2601</v>
      </c>
      <c r="AF905">
        <f t="shared" si="57"/>
        <v>0</v>
      </c>
      <c r="AG905">
        <f t="shared" si="58"/>
        <v>2</v>
      </c>
      <c r="AH905">
        <v>4</v>
      </c>
      <c r="AI905">
        <v>1</v>
      </c>
      <c r="AJ905" t="s">
        <v>55</v>
      </c>
      <c r="AK905" t="str">
        <f t="shared" si="59"/>
        <v>1TA</v>
      </c>
      <c r="AL905">
        <v>8</v>
      </c>
      <c r="AM905">
        <v>0</v>
      </c>
      <c r="AN905" t="s">
        <v>41</v>
      </c>
      <c r="AO905" t="s">
        <v>101</v>
      </c>
      <c r="AP905" t="s">
        <v>62</v>
      </c>
      <c r="AQ905">
        <v>2</v>
      </c>
      <c r="AR905">
        <v>621</v>
      </c>
      <c r="AS905" t="s">
        <v>55</v>
      </c>
      <c r="AT905" t="s">
        <v>60</v>
      </c>
      <c r="AU905">
        <v>183</v>
      </c>
      <c r="AV905">
        <v>0</v>
      </c>
      <c r="AW905">
        <v>301</v>
      </c>
      <c r="AX905">
        <v>0</v>
      </c>
      <c r="AY905">
        <v>0</v>
      </c>
      <c r="AZ905" t="s">
        <v>41</v>
      </c>
      <c r="BA905">
        <v>5</v>
      </c>
      <c r="BB905">
        <v>2008</v>
      </c>
      <c r="BC905" t="s">
        <v>63</v>
      </c>
      <c r="BD905" t="s">
        <v>64</v>
      </c>
      <c r="BE905">
        <v>189000</v>
      </c>
    </row>
    <row r="906" spans="1:57" x14ac:dyDescent="0.3">
      <c r="A906">
        <v>861</v>
      </c>
      <c r="B906">
        <v>50</v>
      </c>
      <c r="C906" t="s">
        <v>221</v>
      </c>
      <c r="D906">
        <v>55</v>
      </c>
      <c r="E906">
        <v>7642</v>
      </c>
      <c r="F906" t="s">
        <v>40</v>
      </c>
      <c r="G906" t="s">
        <v>42</v>
      </c>
      <c r="H906" t="s">
        <v>43</v>
      </c>
      <c r="I906" t="s">
        <v>44</v>
      </c>
      <c r="J906" t="s">
        <v>73</v>
      </c>
      <c r="K906" t="s">
        <v>74</v>
      </c>
      <c r="L906" t="str">
        <f>VLOOKUP($K906,[1]Zipcodes_neighbourhood!$A$2:$C$27,2,FALSE)</f>
        <v>Crawford</v>
      </c>
      <c r="M906">
        <f>VLOOKUP($K906,[1]Zipcodes_neighbourhood!$A$2:$C$27,3,FALSE)</f>
        <v>52621</v>
      </c>
      <c r="N906" t="s">
        <v>47</v>
      </c>
      <c r="O906" t="s">
        <v>48</v>
      </c>
      <c r="P906" t="s">
        <v>83</v>
      </c>
      <c r="Q906">
        <v>7</v>
      </c>
      <c r="R906">
        <v>1918</v>
      </c>
      <c r="S906">
        <v>1998</v>
      </c>
      <c r="T906" t="s">
        <v>50</v>
      </c>
      <c r="U906" t="s">
        <v>51</v>
      </c>
      <c r="V906" t="s">
        <v>75</v>
      </c>
      <c r="W906" t="s">
        <v>54</v>
      </c>
      <c r="X906" t="s">
        <v>77</v>
      </c>
      <c r="Y906" t="s">
        <v>55</v>
      </c>
      <c r="Z906" t="s">
        <v>57</v>
      </c>
      <c r="AA906">
        <v>912</v>
      </c>
      <c r="AB906" t="str">
        <f t="shared" si="56"/>
        <v>0-1000</v>
      </c>
      <c r="AC906" t="s">
        <v>54</v>
      </c>
      <c r="AD906" t="s">
        <v>60</v>
      </c>
      <c r="AE906">
        <v>1426</v>
      </c>
      <c r="AF906">
        <f t="shared" si="57"/>
        <v>0</v>
      </c>
      <c r="AG906">
        <f t="shared" si="58"/>
        <v>1</v>
      </c>
      <c r="AH906">
        <v>3</v>
      </c>
      <c r="AI906">
        <v>1</v>
      </c>
      <c r="AJ906" t="s">
        <v>54</v>
      </c>
      <c r="AK906" t="str">
        <f t="shared" si="59"/>
        <v>1Gd</v>
      </c>
      <c r="AL906">
        <v>7</v>
      </c>
      <c r="AM906">
        <v>1</v>
      </c>
      <c r="AN906" t="s">
        <v>54</v>
      </c>
      <c r="AO906" t="s">
        <v>78</v>
      </c>
      <c r="AP906" t="s">
        <v>58</v>
      </c>
      <c r="AQ906">
        <v>1</v>
      </c>
      <c r="AR906">
        <v>216</v>
      </c>
      <c r="AS906" t="s">
        <v>55</v>
      </c>
      <c r="AT906" t="s">
        <v>60</v>
      </c>
      <c r="AU906">
        <v>0</v>
      </c>
      <c r="AV906">
        <v>240</v>
      </c>
      <c r="AW906">
        <v>0</v>
      </c>
      <c r="AX906">
        <v>0</v>
      </c>
      <c r="AY906">
        <v>0</v>
      </c>
      <c r="AZ906" t="s">
        <v>109</v>
      </c>
      <c r="BA906">
        <v>6</v>
      </c>
      <c r="BB906">
        <v>2007</v>
      </c>
      <c r="BC906" t="s">
        <v>63</v>
      </c>
      <c r="BD906" t="s">
        <v>64</v>
      </c>
      <c r="BE906">
        <v>189950</v>
      </c>
    </row>
    <row r="907" spans="1:57" x14ac:dyDescent="0.3">
      <c r="A907">
        <v>110</v>
      </c>
      <c r="B907">
        <v>20</v>
      </c>
      <c r="C907" t="s">
        <v>221</v>
      </c>
      <c r="D907">
        <v>105</v>
      </c>
      <c r="E907">
        <v>11751</v>
      </c>
      <c r="F907" t="s">
        <v>40</v>
      </c>
      <c r="G907" t="s">
        <v>71</v>
      </c>
      <c r="H907" t="s">
        <v>43</v>
      </c>
      <c r="I907" t="s">
        <v>44</v>
      </c>
      <c r="J907" t="s">
        <v>45</v>
      </c>
      <c r="K907" t="s">
        <v>89</v>
      </c>
      <c r="L907" t="str">
        <f>VLOOKUP($K907,[1]Zipcodes_neighbourhood!$A$2:$C$27,2,FALSE)</f>
        <v>Northwest Ames</v>
      </c>
      <c r="M907">
        <f>VLOOKUP($K907,[1]Zipcodes_neighbourhood!$A$2:$C$27,3,FALSE)</f>
        <v>50010</v>
      </c>
      <c r="N907" t="s">
        <v>47</v>
      </c>
      <c r="O907" t="s">
        <v>48</v>
      </c>
      <c r="P907" t="s">
        <v>68</v>
      </c>
      <c r="Q907">
        <v>6</v>
      </c>
      <c r="R907">
        <v>1977</v>
      </c>
      <c r="S907">
        <v>1977</v>
      </c>
      <c r="T907" t="s">
        <v>99</v>
      </c>
      <c r="U907" t="s">
        <v>51</v>
      </c>
      <c r="V907" t="s">
        <v>106</v>
      </c>
      <c r="W907" t="s">
        <v>55</v>
      </c>
      <c r="X907" t="s">
        <v>70</v>
      </c>
      <c r="Y907" t="s">
        <v>54</v>
      </c>
      <c r="Z907" t="s">
        <v>57</v>
      </c>
      <c r="AA907">
        <v>1844</v>
      </c>
      <c r="AB907" t="str">
        <f t="shared" si="56"/>
        <v>1001-2000</v>
      </c>
      <c r="AC907" t="s">
        <v>59</v>
      </c>
      <c r="AD907" t="s">
        <v>60</v>
      </c>
      <c r="AE907">
        <v>1844</v>
      </c>
      <c r="AF907">
        <f t="shared" si="57"/>
        <v>1</v>
      </c>
      <c r="AG907">
        <f t="shared" si="58"/>
        <v>1</v>
      </c>
      <c r="AH907">
        <v>3</v>
      </c>
      <c r="AI907">
        <v>1</v>
      </c>
      <c r="AJ907" t="s">
        <v>55</v>
      </c>
      <c r="AK907" t="str">
        <f t="shared" si="59"/>
        <v>1TA</v>
      </c>
      <c r="AL907">
        <v>7</v>
      </c>
      <c r="AM907">
        <v>1</v>
      </c>
      <c r="AN907" t="s">
        <v>55</v>
      </c>
      <c r="AO907" t="s">
        <v>61</v>
      </c>
      <c r="AP907" t="s">
        <v>62</v>
      </c>
      <c r="AQ907">
        <v>2</v>
      </c>
      <c r="AR907">
        <v>546</v>
      </c>
      <c r="AS907" t="s">
        <v>55</v>
      </c>
      <c r="AT907" t="s">
        <v>60</v>
      </c>
      <c r="AU907">
        <v>0</v>
      </c>
      <c r="AV907">
        <v>122</v>
      </c>
      <c r="AW907">
        <v>0</v>
      </c>
      <c r="AX907">
        <v>0</v>
      </c>
      <c r="AY907">
        <v>0</v>
      </c>
      <c r="AZ907" t="s">
        <v>85</v>
      </c>
      <c r="BA907">
        <v>1</v>
      </c>
      <c r="BB907">
        <v>2010</v>
      </c>
      <c r="BC907" t="s">
        <v>116</v>
      </c>
      <c r="BD907" t="s">
        <v>64</v>
      </c>
      <c r="BE907">
        <v>190000</v>
      </c>
    </row>
    <row r="908" spans="1:57" x14ac:dyDescent="0.3">
      <c r="A908">
        <v>153</v>
      </c>
      <c r="B908">
        <v>60</v>
      </c>
      <c r="C908" t="s">
        <v>221</v>
      </c>
      <c r="D908" t="s">
        <v>41</v>
      </c>
      <c r="E908">
        <v>14803</v>
      </c>
      <c r="F908" t="s">
        <v>40</v>
      </c>
      <c r="G908" t="s">
        <v>71</v>
      </c>
      <c r="H908" t="s">
        <v>43</v>
      </c>
      <c r="I908" t="s">
        <v>44</v>
      </c>
      <c r="J908" t="s">
        <v>110</v>
      </c>
      <c r="K908" t="s">
        <v>89</v>
      </c>
      <c r="L908" t="str">
        <f>VLOOKUP($K908,[1]Zipcodes_neighbourhood!$A$2:$C$27,2,FALSE)</f>
        <v>Northwest Ames</v>
      </c>
      <c r="M908">
        <f>VLOOKUP($K908,[1]Zipcodes_neighbourhood!$A$2:$C$27,3,FALSE)</f>
        <v>50010</v>
      </c>
      <c r="N908" t="s">
        <v>47</v>
      </c>
      <c r="O908" t="s">
        <v>48</v>
      </c>
      <c r="P908" t="s">
        <v>49</v>
      </c>
      <c r="Q908">
        <v>6</v>
      </c>
      <c r="R908">
        <v>1971</v>
      </c>
      <c r="S908">
        <v>1971</v>
      </c>
      <c r="T908" t="s">
        <v>50</v>
      </c>
      <c r="U908" t="s">
        <v>51</v>
      </c>
      <c r="V908" t="s">
        <v>91</v>
      </c>
      <c r="W908" t="s">
        <v>55</v>
      </c>
      <c r="X908" t="s">
        <v>70</v>
      </c>
      <c r="Y908" t="s">
        <v>55</v>
      </c>
      <c r="Z908" t="s">
        <v>57</v>
      </c>
      <c r="AA908">
        <v>825</v>
      </c>
      <c r="AB908" t="str">
        <f t="shared" si="56"/>
        <v>0-1000</v>
      </c>
      <c r="AC908" t="s">
        <v>54</v>
      </c>
      <c r="AD908" t="s">
        <v>60</v>
      </c>
      <c r="AE908">
        <v>1993</v>
      </c>
      <c r="AF908">
        <f t="shared" si="57"/>
        <v>1</v>
      </c>
      <c r="AG908">
        <f t="shared" si="58"/>
        <v>2</v>
      </c>
      <c r="AH908">
        <v>4</v>
      </c>
      <c r="AI908">
        <v>1</v>
      </c>
      <c r="AJ908" t="s">
        <v>55</v>
      </c>
      <c r="AK908" t="str">
        <f t="shared" si="59"/>
        <v>1TA</v>
      </c>
      <c r="AL908">
        <v>8</v>
      </c>
      <c r="AM908">
        <v>1</v>
      </c>
      <c r="AN908" t="s">
        <v>54</v>
      </c>
      <c r="AO908" t="s">
        <v>61</v>
      </c>
      <c r="AP908" t="s">
        <v>62</v>
      </c>
      <c r="AQ908">
        <v>2</v>
      </c>
      <c r="AR908">
        <v>495</v>
      </c>
      <c r="AS908" t="s">
        <v>55</v>
      </c>
      <c r="AT908" t="s">
        <v>60</v>
      </c>
      <c r="AU908">
        <v>0</v>
      </c>
      <c r="AV908">
        <v>66</v>
      </c>
      <c r="AW908">
        <v>0</v>
      </c>
      <c r="AX908">
        <v>0</v>
      </c>
      <c r="AY908">
        <v>0</v>
      </c>
      <c r="AZ908" t="s">
        <v>108</v>
      </c>
      <c r="BA908">
        <v>6</v>
      </c>
      <c r="BB908">
        <v>2006</v>
      </c>
      <c r="BC908" t="s">
        <v>63</v>
      </c>
      <c r="BD908" t="s">
        <v>64</v>
      </c>
      <c r="BE908">
        <v>190000</v>
      </c>
    </row>
    <row r="909" spans="1:57" x14ac:dyDescent="0.3">
      <c r="A909">
        <v>167</v>
      </c>
      <c r="B909">
        <v>20</v>
      </c>
      <c r="C909" t="s">
        <v>221</v>
      </c>
      <c r="D909" t="s">
        <v>41</v>
      </c>
      <c r="E909">
        <v>10708</v>
      </c>
      <c r="F909" t="s">
        <v>40</v>
      </c>
      <c r="G909" t="s">
        <v>71</v>
      </c>
      <c r="H909" t="s">
        <v>43</v>
      </c>
      <c r="I909" t="s">
        <v>44</v>
      </c>
      <c r="J909" t="s">
        <v>45</v>
      </c>
      <c r="K909" t="s">
        <v>143</v>
      </c>
      <c r="L909" t="str">
        <f>VLOOKUP($K909,[1]Zipcodes_neighbourhood!$A$2:$C$27,2,FALSE)</f>
        <v>Clear creek</v>
      </c>
      <c r="M909" t="str">
        <f>VLOOKUP($K909,[1]Zipcodes_neighbourhood!$A$2:$C$27,3,FALSE)</f>
        <v>52248(641)</v>
      </c>
      <c r="N909" t="s">
        <v>47</v>
      </c>
      <c r="O909" t="s">
        <v>48</v>
      </c>
      <c r="P909" t="s">
        <v>68</v>
      </c>
      <c r="Q909">
        <v>5</v>
      </c>
      <c r="R909">
        <v>1955</v>
      </c>
      <c r="S909">
        <v>1993</v>
      </c>
      <c r="T909" t="s">
        <v>99</v>
      </c>
      <c r="U909" t="s">
        <v>51</v>
      </c>
      <c r="V909" t="s">
        <v>75</v>
      </c>
      <c r="W909" t="s">
        <v>54</v>
      </c>
      <c r="X909" t="s">
        <v>70</v>
      </c>
      <c r="Y909" t="s">
        <v>55</v>
      </c>
      <c r="Z909" t="s">
        <v>57</v>
      </c>
      <c r="AA909">
        <v>1617</v>
      </c>
      <c r="AB909" t="str">
        <f t="shared" si="56"/>
        <v>1001-2000</v>
      </c>
      <c r="AC909" t="s">
        <v>59</v>
      </c>
      <c r="AD909" t="s">
        <v>60</v>
      </c>
      <c r="AE909">
        <v>1867</v>
      </c>
      <c r="AF909">
        <f t="shared" si="57"/>
        <v>0</v>
      </c>
      <c r="AG909">
        <f t="shared" si="58"/>
        <v>1.3</v>
      </c>
      <c r="AH909">
        <v>2</v>
      </c>
      <c r="AI909">
        <v>1</v>
      </c>
      <c r="AJ909" t="s">
        <v>55</v>
      </c>
      <c r="AK909" t="str">
        <f t="shared" si="59"/>
        <v>1TA</v>
      </c>
      <c r="AL909">
        <v>7</v>
      </c>
      <c r="AM909">
        <v>3</v>
      </c>
      <c r="AN909" t="s">
        <v>54</v>
      </c>
      <c r="AO909" t="s">
        <v>61</v>
      </c>
      <c r="AP909" t="s">
        <v>102</v>
      </c>
      <c r="AQ909">
        <v>1</v>
      </c>
      <c r="AR909">
        <v>303</v>
      </c>
      <c r="AS909" t="s">
        <v>55</v>
      </c>
      <c r="AT909" t="s">
        <v>60</v>
      </c>
      <c r="AU909">
        <v>476</v>
      </c>
      <c r="AV909">
        <v>0</v>
      </c>
      <c r="AW909">
        <v>0</v>
      </c>
      <c r="AX909">
        <v>142</v>
      </c>
      <c r="AY909">
        <v>0</v>
      </c>
      <c r="AZ909" t="s">
        <v>108</v>
      </c>
      <c r="BA909">
        <v>11</v>
      </c>
      <c r="BB909">
        <v>2009</v>
      </c>
      <c r="BC909" t="s">
        <v>116</v>
      </c>
      <c r="BD909" t="s">
        <v>64</v>
      </c>
      <c r="BE909">
        <v>190000</v>
      </c>
    </row>
    <row r="910" spans="1:57" x14ac:dyDescent="0.3">
      <c r="A910">
        <v>352</v>
      </c>
      <c r="B910">
        <v>120</v>
      </c>
      <c r="C910" t="s">
        <v>221</v>
      </c>
      <c r="D910" t="s">
        <v>41</v>
      </c>
      <c r="E910">
        <v>5271</v>
      </c>
      <c r="F910" t="s">
        <v>40</v>
      </c>
      <c r="G910" t="s">
        <v>71</v>
      </c>
      <c r="H910" t="s">
        <v>133</v>
      </c>
      <c r="I910" t="s">
        <v>44</v>
      </c>
      <c r="J910" t="s">
        <v>45</v>
      </c>
      <c r="K910" t="s">
        <v>143</v>
      </c>
      <c r="L910" t="str">
        <f>VLOOKUP($K910,[1]Zipcodes_neighbourhood!$A$2:$C$27,2,FALSE)</f>
        <v>Clear creek</v>
      </c>
      <c r="M910" t="str">
        <f>VLOOKUP($K910,[1]Zipcodes_neighbourhood!$A$2:$C$27,3,FALSE)</f>
        <v>52248(641)</v>
      </c>
      <c r="N910" t="s">
        <v>47</v>
      </c>
      <c r="O910" t="s">
        <v>48</v>
      </c>
      <c r="P910" t="s">
        <v>68</v>
      </c>
      <c r="Q910">
        <v>7</v>
      </c>
      <c r="R910">
        <v>1986</v>
      </c>
      <c r="S910">
        <v>1986</v>
      </c>
      <c r="T910" t="s">
        <v>50</v>
      </c>
      <c r="U910" t="s">
        <v>51</v>
      </c>
      <c r="V910" t="s">
        <v>75</v>
      </c>
      <c r="W910" t="s">
        <v>55</v>
      </c>
      <c r="X910" t="s">
        <v>56</v>
      </c>
      <c r="Y910" t="s">
        <v>54</v>
      </c>
      <c r="Z910" t="s">
        <v>54</v>
      </c>
      <c r="AA910">
        <v>1453</v>
      </c>
      <c r="AB910" t="str">
        <f t="shared" si="56"/>
        <v>1001-2000</v>
      </c>
      <c r="AC910" t="s">
        <v>54</v>
      </c>
      <c r="AD910" t="s">
        <v>60</v>
      </c>
      <c r="AE910">
        <v>1453</v>
      </c>
      <c r="AF910">
        <f t="shared" si="57"/>
        <v>1</v>
      </c>
      <c r="AG910">
        <f t="shared" si="58"/>
        <v>1</v>
      </c>
      <c r="AH910">
        <v>2</v>
      </c>
      <c r="AI910">
        <v>1</v>
      </c>
      <c r="AJ910" t="s">
        <v>54</v>
      </c>
      <c r="AK910" t="str">
        <f t="shared" si="59"/>
        <v>1Gd</v>
      </c>
      <c r="AL910">
        <v>6</v>
      </c>
      <c r="AM910">
        <v>1</v>
      </c>
      <c r="AN910" t="s">
        <v>55</v>
      </c>
      <c r="AO910" t="s">
        <v>61</v>
      </c>
      <c r="AP910" t="s">
        <v>62</v>
      </c>
      <c r="AQ910">
        <v>2</v>
      </c>
      <c r="AR910">
        <v>445</v>
      </c>
      <c r="AS910" t="s">
        <v>55</v>
      </c>
      <c r="AT910" t="s">
        <v>60</v>
      </c>
      <c r="AU910">
        <v>0</v>
      </c>
      <c r="AV910">
        <v>80</v>
      </c>
      <c r="AW910">
        <v>0</v>
      </c>
      <c r="AX910">
        <v>184</v>
      </c>
      <c r="AY910">
        <v>0</v>
      </c>
      <c r="AZ910" t="s">
        <v>41</v>
      </c>
      <c r="BA910">
        <v>12</v>
      </c>
      <c r="BB910">
        <v>2006</v>
      </c>
      <c r="BC910" t="s">
        <v>63</v>
      </c>
      <c r="BD910" t="s">
        <v>79</v>
      </c>
      <c r="BE910">
        <v>190000</v>
      </c>
    </row>
    <row r="911" spans="1:57" x14ac:dyDescent="0.3">
      <c r="A911">
        <v>365</v>
      </c>
      <c r="B911">
        <v>60</v>
      </c>
      <c r="C911" t="s">
        <v>221</v>
      </c>
      <c r="D911" t="s">
        <v>41</v>
      </c>
      <c r="E911">
        <v>18800</v>
      </c>
      <c r="F911" t="s">
        <v>40</v>
      </c>
      <c r="G911" t="s">
        <v>71</v>
      </c>
      <c r="H911" t="s">
        <v>43</v>
      </c>
      <c r="I911" t="s">
        <v>44</v>
      </c>
      <c r="J911" t="s">
        <v>65</v>
      </c>
      <c r="K911" t="s">
        <v>89</v>
      </c>
      <c r="L911" t="str">
        <f>VLOOKUP($K911,[1]Zipcodes_neighbourhood!$A$2:$C$27,2,FALSE)</f>
        <v>Northwest Ames</v>
      </c>
      <c r="M911">
        <f>VLOOKUP($K911,[1]Zipcodes_neighbourhood!$A$2:$C$27,3,FALSE)</f>
        <v>50010</v>
      </c>
      <c r="N911" t="s">
        <v>47</v>
      </c>
      <c r="O911" t="s">
        <v>48</v>
      </c>
      <c r="P911" t="s">
        <v>49</v>
      </c>
      <c r="Q911">
        <v>6</v>
      </c>
      <c r="R911">
        <v>1976</v>
      </c>
      <c r="S911">
        <v>1976</v>
      </c>
      <c r="T911" t="s">
        <v>50</v>
      </c>
      <c r="U911" t="s">
        <v>51</v>
      </c>
      <c r="V911" t="s">
        <v>91</v>
      </c>
      <c r="W911" t="s">
        <v>55</v>
      </c>
      <c r="X911" t="s">
        <v>56</v>
      </c>
      <c r="Y911" t="s">
        <v>54</v>
      </c>
      <c r="Z911" t="s">
        <v>72</v>
      </c>
      <c r="AA911">
        <v>796</v>
      </c>
      <c r="AB911" t="str">
        <f t="shared" si="56"/>
        <v>0-1000</v>
      </c>
      <c r="AC911" t="s">
        <v>55</v>
      </c>
      <c r="AD911" t="s">
        <v>60</v>
      </c>
      <c r="AE911">
        <v>1574</v>
      </c>
      <c r="AF911">
        <f t="shared" si="57"/>
        <v>0</v>
      </c>
      <c r="AG911">
        <f t="shared" si="58"/>
        <v>2.2999999999999998</v>
      </c>
      <c r="AH911">
        <v>3</v>
      </c>
      <c r="AI911">
        <v>1</v>
      </c>
      <c r="AJ911" t="s">
        <v>55</v>
      </c>
      <c r="AK911" t="str">
        <f t="shared" si="59"/>
        <v>1TA</v>
      </c>
      <c r="AL911">
        <v>6</v>
      </c>
      <c r="AM911">
        <v>1</v>
      </c>
      <c r="AN911" t="s">
        <v>55</v>
      </c>
      <c r="AO911" t="s">
        <v>61</v>
      </c>
      <c r="AP911" t="s">
        <v>102</v>
      </c>
      <c r="AQ911">
        <v>2</v>
      </c>
      <c r="AR911">
        <v>566</v>
      </c>
      <c r="AS911" t="s">
        <v>55</v>
      </c>
      <c r="AT911" t="s">
        <v>60</v>
      </c>
      <c r="AU911">
        <v>306</v>
      </c>
      <c r="AV911">
        <v>111</v>
      </c>
      <c r="AW911">
        <v>0</v>
      </c>
      <c r="AX911">
        <v>0</v>
      </c>
      <c r="AY911">
        <v>0</v>
      </c>
      <c r="AZ911" t="s">
        <v>41</v>
      </c>
      <c r="BA911">
        <v>7</v>
      </c>
      <c r="BB911">
        <v>2006</v>
      </c>
      <c r="BC911" t="s">
        <v>63</v>
      </c>
      <c r="BD911" t="s">
        <v>64</v>
      </c>
      <c r="BE911">
        <v>190000</v>
      </c>
    </row>
    <row r="912" spans="1:57" x14ac:dyDescent="0.3">
      <c r="A912">
        <v>447</v>
      </c>
      <c r="B912">
        <v>20</v>
      </c>
      <c r="C912" t="s">
        <v>221</v>
      </c>
      <c r="D912">
        <v>137</v>
      </c>
      <c r="E912">
        <v>16492</v>
      </c>
      <c r="F912" t="s">
        <v>40</v>
      </c>
      <c r="G912" t="s">
        <v>71</v>
      </c>
      <c r="H912" t="s">
        <v>43</v>
      </c>
      <c r="I912" t="s">
        <v>44</v>
      </c>
      <c r="J912" t="s">
        <v>73</v>
      </c>
      <c r="K912" t="s">
        <v>107</v>
      </c>
      <c r="L912" t="str">
        <f>VLOOKUP($K912,[1]Zipcodes_neighbourhood!$A$2:$C$27,2,FALSE)</f>
        <v>NorthAmes</v>
      </c>
      <c r="M912">
        <f>VLOOKUP($K912,[1]Zipcodes_neighbourhood!$A$2:$C$27,3,FALSE)</f>
        <v>50010</v>
      </c>
      <c r="N912" t="s">
        <v>142</v>
      </c>
      <c r="O912" t="s">
        <v>48</v>
      </c>
      <c r="P912" t="s">
        <v>68</v>
      </c>
      <c r="Q912">
        <v>6</v>
      </c>
      <c r="R912">
        <v>1966</v>
      </c>
      <c r="S912">
        <v>2002</v>
      </c>
      <c r="T912" t="s">
        <v>50</v>
      </c>
      <c r="U912" t="s">
        <v>51</v>
      </c>
      <c r="V912" t="s">
        <v>106</v>
      </c>
      <c r="W912" t="s">
        <v>54</v>
      </c>
      <c r="X912" t="s">
        <v>70</v>
      </c>
      <c r="Y912" t="s">
        <v>55</v>
      </c>
      <c r="Z912" t="s">
        <v>57</v>
      </c>
      <c r="AA912">
        <v>1517</v>
      </c>
      <c r="AB912" t="str">
        <f t="shared" si="56"/>
        <v>1001-2000</v>
      </c>
      <c r="AC912" t="s">
        <v>59</v>
      </c>
      <c r="AD912" t="s">
        <v>60</v>
      </c>
      <c r="AE912">
        <v>1888</v>
      </c>
      <c r="AF912">
        <f t="shared" si="57"/>
        <v>0</v>
      </c>
      <c r="AG912">
        <f t="shared" si="58"/>
        <v>2</v>
      </c>
      <c r="AH912">
        <v>2</v>
      </c>
      <c r="AI912">
        <v>1</v>
      </c>
      <c r="AJ912" t="s">
        <v>54</v>
      </c>
      <c r="AK912" t="str">
        <f t="shared" si="59"/>
        <v>1Gd</v>
      </c>
      <c r="AL912">
        <v>6</v>
      </c>
      <c r="AM912">
        <v>1</v>
      </c>
      <c r="AN912" t="s">
        <v>54</v>
      </c>
      <c r="AO912" t="s">
        <v>61</v>
      </c>
      <c r="AP912" t="s">
        <v>102</v>
      </c>
      <c r="AQ912">
        <v>2</v>
      </c>
      <c r="AR912">
        <v>578</v>
      </c>
      <c r="AS912" t="s">
        <v>55</v>
      </c>
      <c r="AT912" t="s">
        <v>60</v>
      </c>
      <c r="AU912">
        <v>0</v>
      </c>
      <c r="AV912">
        <v>0</v>
      </c>
      <c r="AW912">
        <v>0</v>
      </c>
      <c r="AX912">
        <v>0</v>
      </c>
      <c r="AY912">
        <v>0</v>
      </c>
      <c r="AZ912" t="s">
        <v>41</v>
      </c>
      <c r="BA912">
        <v>6</v>
      </c>
      <c r="BB912">
        <v>2010</v>
      </c>
      <c r="BC912" t="s">
        <v>63</v>
      </c>
      <c r="BD912" t="s">
        <v>64</v>
      </c>
      <c r="BE912">
        <v>190000</v>
      </c>
    </row>
    <row r="913" spans="1:57" x14ac:dyDescent="0.3">
      <c r="A913">
        <v>472</v>
      </c>
      <c r="B913">
        <v>60</v>
      </c>
      <c r="C913" t="s">
        <v>221</v>
      </c>
      <c r="D913">
        <v>92</v>
      </c>
      <c r="E913">
        <v>11952</v>
      </c>
      <c r="F913" t="s">
        <v>40</v>
      </c>
      <c r="G913" t="s">
        <v>42</v>
      </c>
      <c r="H913" t="s">
        <v>43</v>
      </c>
      <c r="I913" t="s">
        <v>44</v>
      </c>
      <c r="J913" t="s">
        <v>45</v>
      </c>
      <c r="K913" t="s">
        <v>89</v>
      </c>
      <c r="L913" t="str">
        <f>VLOOKUP($K913,[1]Zipcodes_neighbourhood!$A$2:$C$27,2,FALSE)</f>
        <v>Northwest Ames</v>
      </c>
      <c r="M913">
        <f>VLOOKUP($K913,[1]Zipcodes_neighbourhood!$A$2:$C$27,3,FALSE)</f>
        <v>50010</v>
      </c>
      <c r="N913" t="s">
        <v>142</v>
      </c>
      <c r="O913" t="s">
        <v>48</v>
      </c>
      <c r="P913" t="s">
        <v>49</v>
      </c>
      <c r="Q913">
        <v>7</v>
      </c>
      <c r="R913">
        <v>1977</v>
      </c>
      <c r="S913">
        <v>1977</v>
      </c>
      <c r="T913" t="s">
        <v>147</v>
      </c>
      <c r="U913" t="s">
        <v>156</v>
      </c>
      <c r="V913" t="s">
        <v>106</v>
      </c>
      <c r="W913" t="s">
        <v>55</v>
      </c>
      <c r="X913" t="s">
        <v>70</v>
      </c>
      <c r="Y913" t="s">
        <v>54</v>
      </c>
      <c r="Z913" t="s">
        <v>57</v>
      </c>
      <c r="AA913">
        <v>808</v>
      </c>
      <c r="AB913" t="str">
        <f t="shared" si="56"/>
        <v>0-1000</v>
      </c>
      <c r="AC913" t="s">
        <v>55</v>
      </c>
      <c r="AD913" t="s">
        <v>60</v>
      </c>
      <c r="AE913">
        <v>1969</v>
      </c>
      <c r="AF913">
        <f t="shared" si="57"/>
        <v>0</v>
      </c>
      <c r="AG913">
        <f t="shared" si="58"/>
        <v>1.3</v>
      </c>
      <c r="AH913">
        <v>3</v>
      </c>
      <c r="AI913">
        <v>1</v>
      </c>
      <c r="AJ913" t="s">
        <v>55</v>
      </c>
      <c r="AK913" t="str">
        <f t="shared" si="59"/>
        <v>1TA</v>
      </c>
      <c r="AL913">
        <v>8</v>
      </c>
      <c r="AM913">
        <v>1</v>
      </c>
      <c r="AN913" t="s">
        <v>54</v>
      </c>
      <c r="AO913" t="s">
        <v>61</v>
      </c>
      <c r="AP913" t="s">
        <v>62</v>
      </c>
      <c r="AQ913">
        <v>2</v>
      </c>
      <c r="AR913">
        <v>534</v>
      </c>
      <c r="AS913" t="s">
        <v>55</v>
      </c>
      <c r="AT913" t="s">
        <v>60</v>
      </c>
      <c r="AU913">
        <v>0</v>
      </c>
      <c r="AV913">
        <v>0</v>
      </c>
      <c r="AW913">
        <v>0</v>
      </c>
      <c r="AX913">
        <v>276</v>
      </c>
      <c r="AY913">
        <v>0</v>
      </c>
      <c r="AZ913" t="s">
        <v>41</v>
      </c>
      <c r="BA913">
        <v>11</v>
      </c>
      <c r="BB913">
        <v>2007</v>
      </c>
      <c r="BC913" t="s">
        <v>63</v>
      </c>
      <c r="BD913" t="s">
        <v>64</v>
      </c>
      <c r="BE913">
        <v>190000</v>
      </c>
    </row>
    <row r="914" spans="1:57" x14ac:dyDescent="0.3">
      <c r="A914">
        <v>913</v>
      </c>
      <c r="B914">
        <v>30</v>
      </c>
      <c r="C914" t="s">
        <v>222</v>
      </c>
      <c r="D914">
        <v>51</v>
      </c>
      <c r="E914">
        <v>6120</v>
      </c>
      <c r="F914" t="s">
        <v>40</v>
      </c>
      <c r="G914" t="s">
        <v>42</v>
      </c>
      <c r="H914" t="s">
        <v>43</v>
      </c>
      <c r="I914" t="s">
        <v>44</v>
      </c>
      <c r="J914" t="s">
        <v>45</v>
      </c>
      <c r="K914" t="s">
        <v>95</v>
      </c>
      <c r="L914" t="str">
        <f>VLOOKUP($K914,[1]Zipcodes_neighbourhood!$A$2:$C$27,2,FALSE)</f>
        <v>Brookside</v>
      </c>
      <c r="M914">
        <f>VLOOKUP($K914,[1]Zipcodes_neighbourhood!$A$2:$C$27,3,FALSE)</f>
        <v>50613</v>
      </c>
      <c r="N914" t="s">
        <v>47</v>
      </c>
      <c r="O914" t="s">
        <v>48</v>
      </c>
      <c r="P914" t="s">
        <v>68</v>
      </c>
      <c r="Q914">
        <v>5</v>
      </c>
      <c r="R914">
        <v>1925</v>
      </c>
      <c r="S914">
        <v>1950</v>
      </c>
      <c r="T914" t="s">
        <v>50</v>
      </c>
      <c r="U914" t="s">
        <v>51</v>
      </c>
      <c r="V914" t="s">
        <v>69</v>
      </c>
      <c r="W914" t="s">
        <v>55</v>
      </c>
      <c r="X914" t="s">
        <v>77</v>
      </c>
      <c r="Y914" t="s">
        <v>55</v>
      </c>
      <c r="Z914" t="s">
        <v>57</v>
      </c>
      <c r="AA914">
        <v>768</v>
      </c>
      <c r="AB914" t="str">
        <f t="shared" si="56"/>
        <v>0-1000</v>
      </c>
      <c r="AC914" t="s">
        <v>55</v>
      </c>
      <c r="AD914" t="s">
        <v>120</v>
      </c>
      <c r="AE914">
        <v>1015</v>
      </c>
      <c r="AF914">
        <f t="shared" si="57"/>
        <v>0</v>
      </c>
      <c r="AG914">
        <f t="shared" si="58"/>
        <v>1</v>
      </c>
      <c r="AH914">
        <v>3</v>
      </c>
      <c r="AI914">
        <v>1</v>
      </c>
      <c r="AJ914" t="s">
        <v>55</v>
      </c>
      <c r="AK914" t="str">
        <f t="shared" si="59"/>
        <v>1TA</v>
      </c>
      <c r="AL914">
        <v>6</v>
      </c>
      <c r="AM914">
        <v>0</v>
      </c>
      <c r="AN914" t="s">
        <v>41</v>
      </c>
      <c r="AO914" t="s">
        <v>78</v>
      </c>
      <c r="AP914" t="s">
        <v>58</v>
      </c>
      <c r="AQ914">
        <v>1</v>
      </c>
      <c r="AR914">
        <v>450</v>
      </c>
      <c r="AS914" t="s">
        <v>55</v>
      </c>
      <c r="AT914" t="s">
        <v>60</v>
      </c>
      <c r="AU914">
        <v>0</v>
      </c>
      <c r="AV914">
        <v>0</v>
      </c>
      <c r="AW914">
        <v>112</v>
      </c>
      <c r="AX914">
        <v>120</v>
      </c>
      <c r="AY914">
        <v>0</v>
      </c>
      <c r="AZ914" t="s">
        <v>85</v>
      </c>
      <c r="BA914">
        <v>7</v>
      </c>
      <c r="BB914">
        <v>2006</v>
      </c>
      <c r="BC914" t="s">
        <v>63</v>
      </c>
      <c r="BD914" t="s">
        <v>79</v>
      </c>
      <c r="BE914">
        <v>88000</v>
      </c>
    </row>
    <row r="915" spans="1:57" x14ac:dyDescent="0.3">
      <c r="A915">
        <v>914</v>
      </c>
      <c r="B915">
        <v>90</v>
      </c>
      <c r="C915" t="s">
        <v>225</v>
      </c>
      <c r="D915">
        <v>82</v>
      </c>
      <c r="E915">
        <v>6270</v>
      </c>
      <c r="F915" t="s">
        <v>40</v>
      </c>
      <c r="G915" t="s">
        <v>42</v>
      </c>
      <c r="H915" t="s">
        <v>137</v>
      </c>
      <c r="I915" t="s">
        <v>44</v>
      </c>
      <c r="J915" t="s">
        <v>45</v>
      </c>
      <c r="K915" t="s">
        <v>74</v>
      </c>
      <c r="L915" t="str">
        <f>VLOOKUP($K915,[1]Zipcodes_neighbourhood!$A$2:$C$27,2,FALSE)</f>
        <v>Crawford</v>
      </c>
      <c r="M915">
        <f>VLOOKUP($K915,[1]Zipcodes_neighbourhood!$A$2:$C$27,3,FALSE)</f>
        <v>52621</v>
      </c>
      <c r="N915" t="s">
        <v>47</v>
      </c>
      <c r="O915" t="s">
        <v>111</v>
      </c>
      <c r="P915" t="s">
        <v>49</v>
      </c>
      <c r="Q915">
        <v>5</v>
      </c>
      <c r="R915">
        <v>1949</v>
      </c>
      <c r="S915">
        <v>1950</v>
      </c>
      <c r="T915" t="s">
        <v>50</v>
      </c>
      <c r="U915" t="s">
        <v>51</v>
      </c>
      <c r="V915" t="s">
        <v>69</v>
      </c>
      <c r="W915" t="s">
        <v>55</v>
      </c>
      <c r="X915" t="s">
        <v>70</v>
      </c>
      <c r="Y915" t="s">
        <v>55</v>
      </c>
      <c r="Z915" t="s">
        <v>57</v>
      </c>
      <c r="AA915">
        <v>1001</v>
      </c>
      <c r="AB915" t="str">
        <f t="shared" si="56"/>
        <v>1001-2000</v>
      </c>
      <c r="AC915" t="s">
        <v>55</v>
      </c>
      <c r="AD915" t="s">
        <v>120</v>
      </c>
      <c r="AE915">
        <v>2002</v>
      </c>
      <c r="AF915">
        <f t="shared" si="57"/>
        <v>0</v>
      </c>
      <c r="AG915">
        <f t="shared" si="58"/>
        <v>2</v>
      </c>
      <c r="AH915">
        <v>4</v>
      </c>
      <c r="AI915">
        <v>2</v>
      </c>
      <c r="AJ915" t="s">
        <v>55</v>
      </c>
      <c r="AK915" t="str">
        <f t="shared" si="59"/>
        <v>2TA</v>
      </c>
      <c r="AL915">
        <v>8</v>
      </c>
      <c r="AM915">
        <v>0</v>
      </c>
      <c r="AN915" t="s">
        <v>41</v>
      </c>
      <c r="AO915" t="s">
        <v>152</v>
      </c>
      <c r="AP915" t="s">
        <v>58</v>
      </c>
      <c r="AQ915">
        <v>3</v>
      </c>
      <c r="AR915">
        <v>871</v>
      </c>
      <c r="AS915" t="s">
        <v>55</v>
      </c>
      <c r="AT915" t="s">
        <v>60</v>
      </c>
      <c r="AU915">
        <v>0</v>
      </c>
      <c r="AV915">
        <v>0</v>
      </c>
      <c r="AW915">
        <v>0</v>
      </c>
      <c r="AX915">
        <v>0</v>
      </c>
      <c r="AY915">
        <v>0</v>
      </c>
      <c r="AZ915" t="s">
        <v>41</v>
      </c>
      <c r="BA915">
        <v>8</v>
      </c>
      <c r="BB915">
        <v>2007</v>
      </c>
      <c r="BC915" t="s">
        <v>63</v>
      </c>
      <c r="BD915" t="s">
        <v>64</v>
      </c>
      <c r="BE915">
        <v>145000</v>
      </c>
    </row>
    <row r="916" spans="1:57" x14ac:dyDescent="0.3">
      <c r="A916">
        <v>825</v>
      </c>
      <c r="B916">
        <v>20</v>
      </c>
      <c r="C916" t="s">
        <v>224</v>
      </c>
      <c r="D916">
        <v>81</v>
      </c>
      <c r="E916">
        <v>11216</v>
      </c>
      <c r="F916" t="s">
        <v>40</v>
      </c>
      <c r="G916" t="s">
        <v>42</v>
      </c>
      <c r="H916" t="s">
        <v>43</v>
      </c>
      <c r="I916" t="s">
        <v>44</v>
      </c>
      <c r="J916" t="s">
        <v>45</v>
      </c>
      <c r="K916" t="s">
        <v>87</v>
      </c>
      <c r="L916" t="str">
        <f>VLOOKUP($K916,[1]Zipcodes_neighbourhood!$A$2:$C$27,2,FALSE)</f>
        <v>Somerset</v>
      </c>
      <c r="M916">
        <f>VLOOKUP($K916,[1]Zipcodes_neighbourhood!$A$2:$C$27,3,FALSE)</f>
        <v>50010</v>
      </c>
      <c r="N916" t="s">
        <v>47</v>
      </c>
      <c r="O916" t="s">
        <v>48</v>
      </c>
      <c r="P916" t="s">
        <v>68</v>
      </c>
      <c r="Q916">
        <v>8</v>
      </c>
      <c r="R916">
        <v>2006</v>
      </c>
      <c r="S916">
        <v>2006</v>
      </c>
      <c r="T916" t="s">
        <v>50</v>
      </c>
      <c r="U916" t="s">
        <v>51</v>
      </c>
      <c r="V916" t="s">
        <v>52</v>
      </c>
      <c r="W916" t="s">
        <v>54</v>
      </c>
      <c r="X916" t="s">
        <v>56</v>
      </c>
      <c r="Y916" t="s">
        <v>54</v>
      </c>
      <c r="Z916" t="s">
        <v>57</v>
      </c>
      <c r="AA916">
        <v>1489</v>
      </c>
      <c r="AB916" t="str">
        <f t="shared" si="56"/>
        <v>1001-2000</v>
      </c>
      <c r="AC916" t="s">
        <v>59</v>
      </c>
      <c r="AD916" t="s">
        <v>60</v>
      </c>
      <c r="AE916">
        <v>1489</v>
      </c>
      <c r="AF916">
        <f t="shared" si="57"/>
        <v>0</v>
      </c>
      <c r="AG916">
        <f t="shared" si="58"/>
        <v>2.2999999999999998</v>
      </c>
      <c r="AH916">
        <v>3</v>
      </c>
      <c r="AI916">
        <v>1</v>
      </c>
      <c r="AJ916" t="s">
        <v>54</v>
      </c>
      <c r="AK916" t="str">
        <f t="shared" si="59"/>
        <v>1Gd</v>
      </c>
      <c r="AL916">
        <v>7</v>
      </c>
      <c r="AM916">
        <v>1</v>
      </c>
      <c r="AN916" t="s">
        <v>54</v>
      </c>
      <c r="AO916" t="s">
        <v>61</v>
      </c>
      <c r="AP916" t="s">
        <v>62</v>
      </c>
      <c r="AQ916">
        <v>2</v>
      </c>
      <c r="AR916">
        <v>776</v>
      </c>
      <c r="AS916" t="s">
        <v>55</v>
      </c>
      <c r="AT916" t="s">
        <v>60</v>
      </c>
      <c r="AU916">
        <v>0</v>
      </c>
      <c r="AV916">
        <v>140</v>
      </c>
      <c r="AW916">
        <v>0</v>
      </c>
      <c r="AX916">
        <v>0</v>
      </c>
      <c r="AY916">
        <v>0</v>
      </c>
      <c r="AZ916" t="s">
        <v>41</v>
      </c>
      <c r="BA916">
        <v>6</v>
      </c>
      <c r="BB916">
        <v>2006</v>
      </c>
      <c r="BC916" t="s">
        <v>103</v>
      </c>
      <c r="BD916" t="s">
        <v>104</v>
      </c>
      <c r="BE916">
        <v>232600</v>
      </c>
    </row>
    <row r="917" spans="1:57" x14ac:dyDescent="0.3">
      <c r="A917">
        <v>916</v>
      </c>
      <c r="B917">
        <v>160</v>
      </c>
      <c r="C917" t="s">
        <v>222</v>
      </c>
      <c r="D917">
        <v>21</v>
      </c>
      <c r="E917">
        <v>2001</v>
      </c>
      <c r="F917" t="s">
        <v>40</v>
      </c>
      <c r="G917" t="s">
        <v>42</v>
      </c>
      <c r="H917" t="s">
        <v>43</v>
      </c>
      <c r="I917" t="s">
        <v>44</v>
      </c>
      <c r="J917" t="s">
        <v>45</v>
      </c>
      <c r="K917" t="s">
        <v>121</v>
      </c>
      <c r="L917" t="str">
        <f>VLOOKUP($K917,[1]Zipcodes_neighbourhood!$A$2:$C$27,2,FALSE)</f>
        <v>Meadow village</v>
      </c>
      <c r="M917">
        <f>VLOOKUP($K917,[1]Zipcodes_neighbourhood!$A$2:$C$27,3,FALSE)</f>
        <v>50125</v>
      </c>
      <c r="N917" t="s">
        <v>47</v>
      </c>
      <c r="O917" t="s">
        <v>136</v>
      </c>
      <c r="P917" t="s">
        <v>49</v>
      </c>
      <c r="Q917">
        <v>4</v>
      </c>
      <c r="R917">
        <v>1970</v>
      </c>
      <c r="S917">
        <v>1970</v>
      </c>
      <c r="T917" t="s">
        <v>50</v>
      </c>
      <c r="U917" t="s">
        <v>51</v>
      </c>
      <c r="V917" t="s">
        <v>123</v>
      </c>
      <c r="W917" t="s">
        <v>55</v>
      </c>
      <c r="X917" t="s">
        <v>70</v>
      </c>
      <c r="Y917" t="s">
        <v>55</v>
      </c>
      <c r="Z917" t="s">
        <v>57</v>
      </c>
      <c r="AA917">
        <v>546</v>
      </c>
      <c r="AB917" t="str">
        <f t="shared" si="56"/>
        <v>0-1000</v>
      </c>
      <c r="AC917" t="s">
        <v>94</v>
      </c>
      <c r="AD917" t="s">
        <v>60</v>
      </c>
      <c r="AE917">
        <v>1092</v>
      </c>
      <c r="AF917">
        <f t="shared" si="57"/>
        <v>0</v>
      </c>
      <c r="AG917">
        <f t="shared" si="58"/>
        <v>1.3</v>
      </c>
      <c r="AH917">
        <v>3</v>
      </c>
      <c r="AI917">
        <v>1</v>
      </c>
      <c r="AJ917" t="s">
        <v>55</v>
      </c>
      <c r="AK917" t="str">
        <f t="shared" si="59"/>
        <v>1TA</v>
      </c>
      <c r="AL917">
        <v>6</v>
      </c>
      <c r="AM917">
        <v>0</v>
      </c>
      <c r="AN917" t="s">
        <v>41</v>
      </c>
      <c r="AO917" t="s">
        <v>61</v>
      </c>
      <c r="AP917" t="s">
        <v>58</v>
      </c>
      <c r="AQ917">
        <v>1</v>
      </c>
      <c r="AR917">
        <v>286</v>
      </c>
      <c r="AS917" t="s">
        <v>55</v>
      </c>
      <c r="AT917" t="s">
        <v>60</v>
      </c>
      <c r="AU917">
        <v>0</v>
      </c>
      <c r="AV917">
        <v>0</v>
      </c>
      <c r="AW917">
        <v>0</v>
      </c>
      <c r="AX917">
        <v>0</v>
      </c>
      <c r="AY917">
        <v>0</v>
      </c>
      <c r="AZ917" t="s">
        <v>41</v>
      </c>
      <c r="BA917">
        <v>1</v>
      </c>
      <c r="BB917">
        <v>2007</v>
      </c>
      <c r="BC917" t="s">
        <v>63</v>
      </c>
      <c r="BD917" t="s">
        <v>64</v>
      </c>
      <c r="BE917">
        <v>75000</v>
      </c>
    </row>
    <row r="918" spans="1:57" x14ac:dyDescent="0.3">
      <c r="A918">
        <v>917</v>
      </c>
      <c r="B918">
        <v>20</v>
      </c>
      <c r="C918" t="s">
        <v>223</v>
      </c>
      <c r="D918">
        <v>50</v>
      </c>
      <c r="E918">
        <v>9000</v>
      </c>
      <c r="F918" t="s">
        <v>40</v>
      </c>
      <c r="G918" t="s">
        <v>42</v>
      </c>
      <c r="H918" t="s">
        <v>43</v>
      </c>
      <c r="I918" t="s">
        <v>44</v>
      </c>
      <c r="J918" t="s">
        <v>45</v>
      </c>
      <c r="K918" t="s">
        <v>119</v>
      </c>
      <c r="L918" t="str">
        <f>VLOOKUP($K918,[1]Zipcodes_neighbourhood!$A$2:$C$27,2,FALSE)</f>
        <v>Iowa DOT and rail road</v>
      </c>
      <c r="M918">
        <f>VLOOKUP($K918,[1]Zipcodes_neighbourhood!$A$2:$C$27,3,FALSE)</f>
        <v>50313</v>
      </c>
      <c r="N918" t="s">
        <v>47</v>
      </c>
      <c r="O918" t="s">
        <v>48</v>
      </c>
      <c r="P918" t="s">
        <v>68</v>
      </c>
      <c r="Q918">
        <v>2</v>
      </c>
      <c r="R918">
        <v>1949</v>
      </c>
      <c r="S918">
        <v>1950</v>
      </c>
      <c r="T918" t="s">
        <v>50</v>
      </c>
      <c r="U918" t="s">
        <v>51</v>
      </c>
      <c r="V918" t="s">
        <v>127</v>
      </c>
      <c r="W918" t="s">
        <v>55</v>
      </c>
      <c r="X918" t="s">
        <v>70</v>
      </c>
      <c r="Y918" t="s">
        <v>55</v>
      </c>
      <c r="Z918" t="s">
        <v>81</v>
      </c>
      <c r="AA918">
        <v>480</v>
      </c>
      <c r="AB918" t="str">
        <f t="shared" si="56"/>
        <v>0-1000</v>
      </c>
      <c r="AC918" t="s">
        <v>55</v>
      </c>
      <c r="AD918" t="s">
        <v>120</v>
      </c>
      <c r="AE918">
        <v>480</v>
      </c>
      <c r="AF918">
        <f t="shared" si="57"/>
        <v>1</v>
      </c>
      <c r="AG918">
        <f t="shared" si="58"/>
        <v>0</v>
      </c>
      <c r="AH918">
        <v>1</v>
      </c>
      <c r="AI918">
        <v>1</v>
      </c>
      <c r="AJ918" t="s">
        <v>55</v>
      </c>
      <c r="AK918" t="str">
        <f t="shared" si="59"/>
        <v>1TA</v>
      </c>
      <c r="AL918">
        <v>4</v>
      </c>
      <c r="AM918">
        <v>0</v>
      </c>
      <c r="AN918" t="s">
        <v>41</v>
      </c>
      <c r="AO918" t="s">
        <v>78</v>
      </c>
      <c r="AP918" t="s">
        <v>58</v>
      </c>
      <c r="AQ918">
        <v>1</v>
      </c>
      <c r="AR918">
        <v>308</v>
      </c>
      <c r="AS918" t="s">
        <v>55</v>
      </c>
      <c r="AT918" t="s">
        <v>60</v>
      </c>
      <c r="AU918">
        <v>0</v>
      </c>
      <c r="AV918">
        <v>0</v>
      </c>
      <c r="AW918">
        <v>0</v>
      </c>
      <c r="AX918">
        <v>0</v>
      </c>
      <c r="AY918">
        <v>0</v>
      </c>
      <c r="AZ918" t="s">
        <v>41</v>
      </c>
      <c r="BA918">
        <v>10</v>
      </c>
      <c r="BB918">
        <v>2006</v>
      </c>
      <c r="BC918" t="s">
        <v>63</v>
      </c>
      <c r="BD918" t="s">
        <v>79</v>
      </c>
      <c r="BE918">
        <v>35311</v>
      </c>
    </row>
    <row r="919" spans="1:57" x14ac:dyDescent="0.3">
      <c r="A919">
        <v>740</v>
      </c>
      <c r="B919">
        <v>60</v>
      </c>
      <c r="C919" t="s">
        <v>221</v>
      </c>
      <c r="D919">
        <v>65</v>
      </c>
      <c r="E919">
        <v>9313</v>
      </c>
      <c r="F919" t="s">
        <v>40</v>
      </c>
      <c r="G919" t="s">
        <v>71</v>
      </c>
      <c r="H919" t="s">
        <v>43</v>
      </c>
      <c r="I919" t="s">
        <v>44</v>
      </c>
      <c r="J919" t="s">
        <v>45</v>
      </c>
      <c r="K919" t="s">
        <v>46</v>
      </c>
      <c r="L919" t="str">
        <f>VLOOKUP($K919,[1]Zipcodes_neighbourhood!$A$2:$C$27,2,FALSE)</f>
        <v>College creek</v>
      </c>
      <c r="M919">
        <f>VLOOKUP($K919,[1]Zipcodes_neighbourhood!$A$2:$C$27,3,FALSE)</f>
        <v>50014</v>
      </c>
      <c r="N919" t="s">
        <v>47</v>
      </c>
      <c r="O919" t="s">
        <v>48</v>
      </c>
      <c r="P919" t="s">
        <v>49</v>
      </c>
      <c r="Q919">
        <v>7</v>
      </c>
      <c r="R919">
        <v>2004</v>
      </c>
      <c r="S919">
        <v>2004</v>
      </c>
      <c r="T919" t="s">
        <v>50</v>
      </c>
      <c r="U919" t="s">
        <v>51</v>
      </c>
      <c r="V919" t="s">
        <v>52</v>
      </c>
      <c r="W919" t="s">
        <v>54</v>
      </c>
      <c r="X919" t="s">
        <v>56</v>
      </c>
      <c r="Y919" t="s">
        <v>54</v>
      </c>
      <c r="Z919" t="s">
        <v>57</v>
      </c>
      <c r="AA919">
        <v>864</v>
      </c>
      <c r="AB919" t="str">
        <f t="shared" si="56"/>
        <v>0-1000</v>
      </c>
      <c r="AC919" t="s">
        <v>59</v>
      </c>
      <c r="AD919" t="s">
        <v>60</v>
      </c>
      <c r="AE919">
        <v>1728</v>
      </c>
      <c r="AF919">
        <f t="shared" si="57"/>
        <v>0</v>
      </c>
      <c r="AG919">
        <f t="shared" si="58"/>
        <v>1</v>
      </c>
      <c r="AH919">
        <v>3</v>
      </c>
      <c r="AI919">
        <v>1</v>
      </c>
      <c r="AJ919" t="s">
        <v>54</v>
      </c>
      <c r="AK919" t="str">
        <f t="shared" si="59"/>
        <v>1Gd</v>
      </c>
      <c r="AL919">
        <v>7</v>
      </c>
      <c r="AM919">
        <v>0</v>
      </c>
      <c r="AN919" t="s">
        <v>41</v>
      </c>
      <c r="AO919" t="s">
        <v>61</v>
      </c>
      <c r="AP919" t="s">
        <v>62</v>
      </c>
      <c r="AQ919">
        <v>2</v>
      </c>
      <c r="AR919">
        <v>572</v>
      </c>
      <c r="AS919" t="s">
        <v>55</v>
      </c>
      <c r="AT919" t="s">
        <v>60</v>
      </c>
      <c r="AU919">
        <v>187</v>
      </c>
      <c r="AV919">
        <v>56</v>
      </c>
      <c r="AW919">
        <v>0</v>
      </c>
      <c r="AX919">
        <v>0</v>
      </c>
      <c r="AY919">
        <v>0</v>
      </c>
      <c r="AZ919" t="s">
        <v>41</v>
      </c>
      <c r="BA919">
        <v>4</v>
      </c>
      <c r="BB919">
        <v>2009</v>
      </c>
      <c r="BC919" t="s">
        <v>63</v>
      </c>
      <c r="BD919" t="s">
        <v>64</v>
      </c>
      <c r="BE919">
        <v>190000</v>
      </c>
    </row>
    <row r="920" spans="1:57" x14ac:dyDescent="0.3">
      <c r="A920">
        <v>934</v>
      </c>
      <c r="B920">
        <v>20</v>
      </c>
      <c r="C920" t="s">
        <v>221</v>
      </c>
      <c r="D920">
        <v>63</v>
      </c>
      <c r="E920">
        <v>8487</v>
      </c>
      <c r="F920" t="s">
        <v>40</v>
      </c>
      <c r="G920" t="s">
        <v>42</v>
      </c>
      <c r="H920" t="s">
        <v>43</v>
      </c>
      <c r="I920" t="s">
        <v>44</v>
      </c>
      <c r="J920" t="s">
        <v>65</v>
      </c>
      <c r="K920" t="s">
        <v>46</v>
      </c>
      <c r="L920" t="str">
        <f>VLOOKUP($K920,[1]Zipcodes_neighbourhood!$A$2:$C$27,2,FALSE)</f>
        <v>College creek</v>
      </c>
      <c r="M920">
        <f>VLOOKUP($K920,[1]Zipcodes_neighbourhood!$A$2:$C$27,3,FALSE)</f>
        <v>50014</v>
      </c>
      <c r="N920" t="s">
        <v>47</v>
      </c>
      <c r="O920" t="s">
        <v>48</v>
      </c>
      <c r="P920" t="s">
        <v>68</v>
      </c>
      <c r="Q920">
        <v>7</v>
      </c>
      <c r="R920">
        <v>2004</v>
      </c>
      <c r="S920">
        <v>2004</v>
      </c>
      <c r="T920" t="s">
        <v>50</v>
      </c>
      <c r="U920" t="s">
        <v>51</v>
      </c>
      <c r="V920" t="s">
        <v>52</v>
      </c>
      <c r="W920" t="s">
        <v>54</v>
      </c>
      <c r="X920" t="s">
        <v>56</v>
      </c>
      <c r="Y920" t="s">
        <v>54</v>
      </c>
      <c r="Z920" t="s">
        <v>81</v>
      </c>
      <c r="AA920">
        <v>1500</v>
      </c>
      <c r="AB920" t="str">
        <f t="shared" si="56"/>
        <v>1001-2000</v>
      </c>
      <c r="AC920" t="s">
        <v>59</v>
      </c>
      <c r="AD920" t="s">
        <v>60</v>
      </c>
      <c r="AE920">
        <v>1500</v>
      </c>
      <c r="AF920">
        <f t="shared" si="57"/>
        <v>1</v>
      </c>
      <c r="AG920">
        <f t="shared" si="58"/>
        <v>2.2999999999999998</v>
      </c>
      <c r="AH920">
        <v>3</v>
      </c>
      <c r="AI920">
        <v>1</v>
      </c>
      <c r="AJ920" t="s">
        <v>54</v>
      </c>
      <c r="AK920" t="str">
        <f t="shared" si="59"/>
        <v>1Gd</v>
      </c>
      <c r="AL920">
        <v>6</v>
      </c>
      <c r="AM920">
        <v>0</v>
      </c>
      <c r="AN920" t="s">
        <v>41</v>
      </c>
      <c r="AO920" t="s">
        <v>61</v>
      </c>
      <c r="AP920" t="s">
        <v>62</v>
      </c>
      <c r="AQ920">
        <v>2</v>
      </c>
      <c r="AR920">
        <v>570</v>
      </c>
      <c r="AS920" t="s">
        <v>55</v>
      </c>
      <c r="AT920" t="s">
        <v>60</v>
      </c>
      <c r="AU920">
        <v>192</v>
      </c>
      <c r="AV920">
        <v>36</v>
      </c>
      <c r="AW920">
        <v>0</v>
      </c>
      <c r="AX920">
        <v>0</v>
      </c>
      <c r="AY920">
        <v>0</v>
      </c>
      <c r="AZ920" t="s">
        <v>41</v>
      </c>
      <c r="BA920">
        <v>8</v>
      </c>
      <c r="BB920">
        <v>2009</v>
      </c>
      <c r="BC920" t="s">
        <v>63</v>
      </c>
      <c r="BD920" t="s">
        <v>64</v>
      </c>
      <c r="BE920">
        <v>190000</v>
      </c>
    </row>
    <row r="921" spans="1:57" x14ac:dyDescent="0.3">
      <c r="A921">
        <v>1231</v>
      </c>
      <c r="B921">
        <v>90</v>
      </c>
      <c r="C921" t="s">
        <v>221</v>
      </c>
      <c r="D921" t="s">
        <v>41</v>
      </c>
      <c r="E921">
        <v>18890</v>
      </c>
      <c r="F921" t="s">
        <v>40</v>
      </c>
      <c r="G921" t="s">
        <v>71</v>
      </c>
      <c r="H921" t="s">
        <v>43</v>
      </c>
      <c r="I921" t="s">
        <v>44</v>
      </c>
      <c r="J921" t="s">
        <v>45</v>
      </c>
      <c r="K921" t="s">
        <v>98</v>
      </c>
      <c r="L921" t="str">
        <f>VLOOKUP($K921,[1]Zipcodes_neighbourhood!$A$2:$C$27,2,FALSE)</f>
        <v>Sawyer</v>
      </c>
      <c r="M921">
        <f>VLOOKUP($K921,[1]Zipcodes_neighbourhood!$A$2:$C$27,3,FALSE)</f>
        <v>52627</v>
      </c>
      <c r="N921" t="s">
        <v>67</v>
      </c>
      <c r="O921" t="s">
        <v>111</v>
      </c>
      <c r="P921" t="s">
        <v>83</v>
      </c>
      <c r="Q921">
        <v>5</v>
      </c>
      <c r="R921">
        <v>1977</v>
      </c>
      <c r="S921">
        <v>1977</v>
      </c>
      <c r="T921" t="s">
        <v>86</v>
      </c>
      <c r="U921" t="s">
        <v>51</v>
      </c>
      <c r="V921" t="s">
        <v>106</v>
      </c>
      <c r="W921" t="s">
        <v>55</v>
      </c>
      <c r="X921" t="s">
        <v>70</v>
      </c>
      <c r="Y921" t="s">
        <v>54</v>
      </c>
      <c r="Z921" t="s">
        <v>57</v>
      </c>
      <c r="AA921">
        <v>1361</v>
      </c>
      <c r="AB921" t="str">
        <f t="shared" si="56"/>
        <v>1001-2000</v>
      </c>
      <c r="AC921" t="s">
        <v>59</v>
      </c>
      <c r="AD921" t="s">
        <v>60</v>
      </c>
      <c r="AE921">
        <v>2620</v>
      </c>
      <c r="AF921">
        <f t="shared" si="57"/>
        <v>1</v>
      </c>
      <c r="AG921">
        <f t="shared" si="58"/>
        <v>1</v>
      </c>
      <c r="AH921">
        <v>4</v>
      </c>
      <c r="AI921">
        <v>2</v>
      </c>
      <c r="AJ921" t="s">
        <v>55</v>
      </c>
      <c r="AK921" t="str">
        <f t="shared" si="59"/>
        <v>2TA</v>
      </c>
      <c r="AL921">
        <v>12</v>
      </c>
      <c r="AM921">
        <v>1</v>
      </c>
      <c r="AN921" t="s">
        <v>55</v>
      </c>
      <c r="AO921" t="s">
        <v>101</v>
      </c>
      <c r="AP921" t="s">
        <v>62</v>
      </c>
      <c r="AQ921">
        <v>2</v>
      </c>
      <c r="AR921">
        <v>600</v>
      </c>
      <c r="AS921" t="s">
        <v>55</v>
      </c>
      <c r="AT921" t="s">
        <v>120</v>
      </c>
      <c r="AU921">
        <v>155</v>
      </c>
      <c r="AV921">
        <v>24</v>
      </c>
      <c r="AW921">
        <v>145</v>
      </c>
      <c r="AX921">
        <v>0</v>
      </c>
      <c r="AY921">
        <v>0</v>
      </c>
      <c r="AZ921" t="s">
        <v>41</v>
      </c>
      <c r="BA921">
        <v>8</v>
      </c>
      <c r="BB921">
        <v>2007</v>
      </c>
      <c r="BC921" t="s">
        <v>63</v>
      </c>
      <c r="BD921" t="s">
        <v>64</v>
      </c>
      <c r="BE921">
        <v>190000</v>
      </c>
    </row>
    <row r="922" spans="1:57" x14ac:dyDescent="0.3">
      <c r="A922">
        <v>1259</v>
      </c>
      <c r="B922">
        <v>80</v>
      </c>
      <c r="C922" t="s">
        <v>221</v>
      </c>
      <c r="D922">
        <v>59</v>
      </c>
      <c r="E922">
        <v>9587</v>
      </c>
      <c r="F922" t="s">
        <v>40</v>
      </c>
      <c r="G922" t="s">
        <v>71</v>
      </c>
      <c r="H922" t="s">
        <v>43</v>
      </c>
      <c r="I922" t="s">
        <v>44</v>
      </c>
      <c r="J922" t="s">
        <v>45</v>
      </c>
      <c r="K922" t="s">
        <v>132</v>
      </c>
      <c r="L922" t="str">
        <f>VLOOKUP($K922,[1]Zipcodes_neighbourhood!$A$2:$C$27,2,FALSE)</f>
        <v>Gilbert</v>
      </c>
      <c r="M922">
        <f>VLOOKUP($K922,[1]Zipcodes_neighbourhood!$A$2:$C$27,3,FALSE)</f>
        <v>50105</v>
      </c>
      <c r="N922" t="s">
        <v>47</v>
      </c>
      <c r="O922" t="s">
        <v>48</v>
      </c>
      <c r="P922" t="s">
        <v>135</v>
      </c>
      <c r="Q922">
        <v>7</v>
      </c>
      <c r="R922">
        <v>2005</v>
      </c>
      <c r="S922">
        <v>2005</v>
      </c>
      <c r="T922" t="s">
        <v>50</v>
      </c>
      <c r="U922" t="s">
        <v>51</v>
      </c>
      <c r="V922" t="s">
        <v>52</v>
      </c>
      <c r="W922" t="s">
        <v>54</v>
      </c>
      <c r="X922" t="s">
        <v>56</v>
      </c>
      <c r="Y922" t="s">
        <v>54</v>
      </c>
      <c r="Z922" t="s">
        <v>54</v>
      </c>
      <c r="AA922">
        <v>856</v>
      </c>
      <c r="AB922" t="str">
        <f t="shared" si="56"/>
        <v>0-1000</v>
      </c>
      <c r="AC922" t="s">
        <v>59</v>
      </c>
      <c r="AD922" t="s">
        <v>60</v>
      </c>
      <c r="AE922">
        <v>1166</v>
      </c>
      <c r="AF922">
        <f t="shared" si="57"/>
        <v>0.3</v>
      </c>
      <c r="AG922">
        <f t="shared" si="58"/>
        <v>2.2999999999999998</v>
      </c>
      <c r="AH922">
        <v>2</v>
      </c>
      <c r="AI922">
        <v>1</v>
      </c>
      <c r="AJ922" t="s">
        <v>54</v>
      </c>
      <c r="AK922" t="str">
        <f t="shared" si="59"/>
        <v>1Gd</v>
      </c>
      <c r="AL922">
        <v>5</v>
      </c>
      <c r="AM922">
        <v>0</v>
      </c>
      <c r="AN922" t="s">
        <v>41</v>
      </c>
      <c r="AO922" t="s">
        <v>61</v>
      </c>
      <c r="AP922" t="s">
        <v>102</v>
      </c>
      <c r="AQ922">
        <v>2</v>
      </c>
      <c r="AR922">
        <v>400</v>
      </c>
      <c r="AS922" t="s">
        <v>55</v>
      </c>
      <c r="AT922" t="s">
        <v>60</v>
      </c>
      <c r="AU922">
        <v>212</v>
      </c>
      <c r="AV922">
        <v>0</v>
      </c>
      <c r="AW922">
        <v>0</v>
      </c>
      <c r="AX922">
        <v>0</v>
      </c>
      <c r="AY922">
        <v>0</v>
      </c>
      <c r="AZ922" t="s">
        <v>41</v>
      </c>
      <c r="BA922">
        <v>7</v>
      </c>
      <c r="BB922">
        <v>2008</v>
      </c>
      <c r="BC922" t="s">
        <v>63</v>
      </c>
      <c r="BD922" t="s">
        <v>64</v>
      </c>
      <c r="BE922">
        <v>190000</v>
      </c>
    </row>
    <row r="923" spans="1:57" x14ac:dyDescent="0.3">
      <c r="A923">
        <v>1288</v>
      </c>
      <c r="B923">
        <v>20</v>
      </c>
      <c r="C923" t="s">
        <v>221</v>
      </c>
      <c r="D923" t="s">
        <v>41</v>
      </c>
      <c r="E923">
        <v>36500</v>
      </c>
      <c r="F923" t="s">
        <v>40</v>
      </c>
      <c r="G923" t="s">
        <v>71</v>
      </c>
      <c r="H923" t="s">
        <v>133</v>
      </c>
      <c r="I923" t="s">
        <v>44</v>
      </c>
      <c r="J923" t="s">
        <v>45</v>
      </c>
      <c r="K923" t="s">
        <v>143</v>
      </c>
      <c r="L923" t="str">
        <f>VLOOKUP($K923,[1]Zipcodes_neighbourhood!$A$2:$C$27,2,FALSE)</f>
        <v>Clear creek</v>
      </c>
      <c r="M923" t="str">
        <f>VLOOKUP($K923,[1]Zipcodes_neighbourhood!$A$2:$C$27,3,FALSE)</f>
        <v>52248(641)</v>
      </c>
      <c r="N923" t="s">
        <v>47</v>
      </c>
      <c r="O923" t="s">
        <v>48</v>
      </c>
      <c r="P923" t="s">
        <v>68</v>
      </c>
      <c r="Q923">
        <v>5</v>
      </c>
      <c r="R923">
        <v>1964</v>
      </c>
      <c r="S923">
        <v>1964</v>
      </c>
      <c r="T923" t="s">
        <v>50</v>
      </c>
      <c r="U923" t="s">
        <v>51</v>
      </c>
      <c r="V923" t="s">
        <v>75</v>
      </c>
      <c r="W923" t="s">
        <v>55</v>
      </c>
      <c r="X923" t="s">
        <v>70</v>
      </c>
      <c r="Y923" t="s">
        <v>55</v>
      </c>
      <c r="Z923" t="s">
        <v>81</v>
      </c>
      <c r="AA923">
        <v>1624</v>
      </c>
      <c r="AB923" t="str">
        <f t="shared" si="56"/>
        <v>1001-2000</v>
      </c>
      <c r="AC923" t="s">
        <v>94</v>
      </c>
      <c r="AD923" t="s">
        <v>60</v>
      </c>
      <c r="AE923">
        <v>1582</v>
      </c>
      <c r="AF923">
        <f t="shared" si="57"/>
        <v>2</v>
      </c>
      <c r="AG923">
        <f t="shared" si="58"/>
        <v>2.6</v>
      </c>
      <c r="AH923">
        <v>4</v>
      </c>
      <c r="AI923">
        <v>1</v>
      </c>
      <c r="AJ923" t="s">
        <v>55</v>
      </c>
      <c r="AK923" t="str">
        <f t="shared" si="59"/>
        <v>1TA</v>
      </c>
      <c r="AL923">
        <v>7</v>
      </c>
      <c r="AM923">
        <v>0</v>
      </c>
      <c r="AN923" t="s">
        <v>41</v>
      </c>
      <c r="AO923" t="s">
        <v>61</v>
      </c>
      <c r="AP923" t="s">
        <v>58</v>
      </c>
      <c r="AQ923">
        <v>2</v>
      </c>
      <c r="AR923">
        <v>390</v>
      </c>
      <c r="AS923" t="s">
        <v>55</v>
      </c>
      <c r="AT923" t="s">
        <v>120</v>
      </c>
      <c r="AU923">
        <v>168</v>
      </c>
      <c r="AV923">
        <v>198</v>
      </c>
      <c r="AW923">
        <v>0</v>
      </c>
      <c r="AX923">
        <v>0</v>
      </c>
      <c r="AY923">
        <v>0</v>
      </c>
      <c r="AZ923" t="s">
        <v>41</v>
      </c>
      <c r="BA923">
        <v>6</v>
      </c>
      <c r="BB923">
        <v>2006</v>
      </c>
      <c r="BC923" t="s">
        <v>63</v>
      </c>
      <c r="BD923" t="s">
        <v>64</v>
      </c>
      <c r="BE923">
        <v>190000</v>
      </c>
    </row>
    <row r="924" spans="1:57" x14ac:dyDescent="0.3">
      <c r="A924">
        <v>1323</v>
      </c>
      <c r="B924">
        <v>60</v>
      </c>
      <c r="C924" t="s">
        <v>221</v>
      </c>
      <c r="D924">
        <v>107</v>
      </c>
      <c r="E924">
        <v>10186</v>
      </c>
      <c r="F924" t="s">
        <v>40</v>
      </c>
      <c r="G924" t="s">
        <v>71</v>
      </c>
      <c r="H924" t="s">
        <v>43</v>
      </c>
      <c r="I924" t="s">
        <v>44</v>
      </c>
      <c r="J924" t="s">
        <v>45</v>
      </c>
      <c r="K924" t="s">
        <v>80</v>
      </c>
      <c r="L924" t="str">
        <f>VLOOKUP($K924,[1]Zipcodes_neighbourhood!$A$2:$C$27,2,FALSE)</f>
        <v>Northridge</v>
      </c>
      <c r="M924">
        <f>VLOOKUP($K924,[1]Zipcodes_neighbourhood!$A$2:$C$27,3,FALSE)</f>
        <v>50010</v>
      </c>
      <c r="N924" t="s">
        <v>47</v>
      </c>
      <c r="O924" t="s">
        <v>48</v>
      </c>
      <c r="P924" t="s">
        <v>49</v>
      </c>
      <c r="Q924">
        <v>7</v>
      </c>
      <c r="R924">
        <v>1992</v>
      </c>
      <c r="S924">
        <v>1992</v>
      </c>
      <c r="T924" t="s">
        <v>50</v>
      </c>
      <c r="U924" t="s">
        <v>51</v>
      </c>
      <c r="V924" t="s">
        <v>91</v>
      </c>
      <c r="W924" t="s">
        <v>54</v>
      </c>
      <c r="X924" t="s">
        <v>56</v>
      </c>
      <c r="Y924" t="s">
        <v>54</v>
      </c>
      <c r="Z924" t="s">
        <v>57</v>
      </c>
      <c r="AA924">
        <v>750</v>
      </c>
      <c r="AB924" t="str">
        <f t="shared" si="56"/>
        <v>0-1000</v>
      </c>
      <c r="AC924" t="s">
        <v>59</v>
      </c>
      <c r="AD924" t="s">
        <v>60</v>
      </c>
      <c r="AE924">
        <v>1923</v>
      </c>
      <c r="AF924">
        <f t="shared" si="57"/>
        <v>0</v>
      </c>
      <c r="AG924">
        <f t="shared" si="58"/>
        <v>2</v>
      </c>
      <c r="AH924">
        <v>3</v>
      </c>
      <c r="AI924">
        <v>1</v>
      </c>
      <c r="AJ924" t="s">
        <v>54</v>
      </c>
      <c r="AK924" t="str">
        <f t="shared" si="59"/>
        <v>1Gd</v>
      </c>
      <c r="AL924">
        <v>8</v>
      </c>
      <c r="AM924">
        <v>1</v>
      </c>
      <c r="AN924" t="s">
        <v>55</v>
      </c>
      <c r="AO924" t="s">
        <v>61</v>
      </c>
      <c r="AP924" t="s">
        <v>62</v>
      </c>
      <c r="AQ924">
        <v>2</v>
      </c>
      <c r="AR924">
        <v>564</v>
      </c>
      <c r="AS924" t="s">
        <v>55</v>
      </c>
      <c r="AT924" t="s">
        <v>60</v>
      </c>
      <c r="AU924">
        <v>240</v>
      </c>
      <c r="AV924">
        <v>39</v>
      </c>
      <c r="AW924">
        <v>0</v>
      </c>
      <c r="AX924">
        <v>0</v>
      </c>
      <c r="AY924">
        <v>0</v>
      </c>
      <c r="AZ924" t="s">
        <v>41</v>
      </c>
      <c r="BA924">
        <v>6</v>
      </c>
      <c r="BB924">
        <v>2010</v>
      </c>
      <c r="BC924" t="s">
        <v>63</v>
      </c>
      <c r="BD924" t="s">
        <v>64</v>
      </c>
      <c r="BE924">
        <v>190000</v>
      </c>
    </row>
    <row r="925" spans="1:57" x14ac:dyDescent="0.3">
      <c r="A925">
        <v>389</v>
      </c>
      <c r="B925">
        <v>20</v>
      </c>
      <c r="C925" t="s">
        <v>221</v>
      </c>
      <c r="D925">
        <v>93</v>
      </c>
      <c r="E925">
        <v>9382</v>
      </c>
      <c r="F925" t="s">
        <v>40</v>
      </c>
      <c r="G925" t="s">
        <v>71</v>
      </c>
      <c r="H925" t="s">
        <v>43</v>
      </c>
      <c r="I925" t="s">
        <v>44</v>
      </c>
      <c r="J925" t="s">
        <v>110</v>
      </c>
      <c r="K925" t="s">
        <v>46</v>
      </c>
      <c r="L925" t="str">
        <f>VLOOKUP($K925,[1]Zipcodes_neighbourhood!$A$2:$C$27,2,FALSE)</f>
        <v>College creek</v>
      </c>
      <c r="M925">
        <f>VLOOKUP($K925,[1]Zipcodes_neighbourhood!$A$2:$C$27,3,FALSE)</f>
        <v>50014</v>
      </c>
      <c r="N925" t="s">
        <v>47</v>
      </c>
      <c r="O925" t="s">
        <v>48</v>
      </c>
      <c r="P925" t="s">
        <v>68</v>
      </c>
      <c r="Q925">
        <v>7</v>
      </c>
      <c r="R925">
        <v>1999</v>
      </c>
      <c r="S925">
        <v>2000</v>
      </c>
      <c r="T925" t="s">
        <v>50</v>
      </c>
      <c r="U925" t="s">
        <v>51</v>
      </c>
      <c r="V925" t="s">
        <v>52</v>
      </c>
      <c r="W925" t="s">
        <v>54</v>
      </c>
      <c r="X925" t="s">
        <v>56</v>
      </c>
      <c r="Y925" t="s">
        <v>54</v>
      </c>
      <c r="Z925" t="s">
        <v>57</v>
      </c>
      <c r="AA925">
        <v>1468</v>
      </c>
      <c r="AB925" t="str">
        <f t="shared" si="56"/>
        <v>1001-2000</v>
      </c>
      <c r="AC925" t="s">
        <v>59</v>
      </c>
      <c r="AD925" t="s">
        <v>60</v>
      </c>
      <c r="AE925">
        <v>1479</v>
      </c>
      <c r="AF925">
        <f t="shared" si="57"/>
        <v>1</v>
      </c>
      <c r="AG925">
        <f t="shared" si="58"/>
        <v>2</v>
      </c>
      <c r="AH925">
        <v>3</v>
      </c>
      <c r="AI925">
        <v>1</v>
      </c>
      <c r="AJ925" t="s">
        <v>54</v>
      </c>
      <c r="AK925" t="str">
        <f t="shared" si="59"/>
        <v>1Gd</v>
      </c>
      <c r="AL925">
        <v>6</v>
      </c>
      <c r="AM925">
        <v>0</v>
      </c>
      <c r="AN925" t="s">
        <v>41</v>
      </c>
      <c r="AO925" t="s">
        <v>61</v>
      </c>
      <c r="AP925" t="s">
        <v>62</v>
      </c>
      <c r="AQ925">
        <v>2</v>
      </c>
      <c r="AR925">
        <v>577</v>
      </c>
      <c r="AS925" t="s">
        <v>55</v>
      </c>
      <c r="AT925" t="s">
        <v>60</v>
      </c>
      <c r="AU925">
        <v>120</v>
      </c>
      <c r="AV925">
        <v>25</v>
      </c>
      <c r="AW925">
        <v>0</v>
      </c>
      <c r="AX925">
        <v>0</v>
      </c>
      <c r="AY925">
        <v>0</v>
      </c>
      <c r="AZ925" t="s">
        <v>41</v>
      </c>
      <c r="BA925">
        <v>7</v>
      </c>
      <c r="BB925">
        <v>2008</v>
      </c>
      <c r="BC925" t="s">
        <v>63</v>
      </c>
      <c r="BD925" t="s">
        <v>64</v>
      </c>
      <c r="BE925">
        <v>191000</v>
      </c>
    </row>
    <row r="926" spans="1:57" x14ac:dyDescent="0.3">
      <c r="A926">
        <v>653</v>
      </c>
      <c r="B926">
        <v>60</v>
      </c>
      <c r="C926" t="s">
        <v>221</v>
      </c>
      <c r="D926">
        <v>70</v>
      </c>
      <c r="E926">
        <v>8750</v>
      </c>
      <c r="F926" t="s">
        <v>40</v>
      </c>
      <c r="G926" t="s">
        <v>42</v>
      </c>
      <c r="H926" t="s">
        <v>43</v>
      </c>
      <c r="I926" t="s">
        <v>44</v>
      </c>
      <c r="J926" t="s">
        <v>45</v>
      </c>
      <c r="K926" t="s">
        <v>46</v>
      </c>
      <c r="L926" t="str">
        <f>VLOOKUP($K926,[1]Zipcodes_neighbourhood!$A$2:$C$27,2,FALSE)</f>
        <v>College creek</v>
      </c>
      <c r="M926">
        <f>VLOOKUP($K926,[1]Zipcodes_neighbourhood!$A$2:$C$27,3,FALSE)</f>
        <v>50014</v>
      </c>
      <c r="N926" t="s">
        <v>47</v>
      </c>
      <c r="O926" t="s">
        <v>48</v>
      </c>
      <c r="P926" t="s">
        <v>49</v>
      </c>
      <c r="Q926">
        <v>7</v>
      </c>
      <c r="R926">
        <v>1996</v>
      </c>
      <c r="S926">
        <v>1996</v>
      </c>
      <c r="T926" t="s">
        <v>50</v>
      </c>
      <c r="U926" t="s">
        <v>51</v>
      </c>
      <c r="V926" t="s">
        <v>52</v>
      </c>
      <c r="W926" t="s">
        <v>54</v>
      </c>
      <c r="X926" t="s">
        <v>56</v>
      </c>
      <c r="Y926" t="s">
        <v>54</v>
      </c>
      <c r="Z926" t="s">
        <v>57</v>
      </c>
      <c r="AA926">
        <v>880</v>
      </c>
      <c r="AB926" t="str">
        <f t="shared" si="56"/>
        <v>0-1000</v>
      </c>
      <c r="AC926" t="s">
        <v>59</v>
      </c>
      <c r="AD926" t="s">
        <v>60</v>
      </c>
      <c r="AE926">
        <v>1716</v>
      </c>
      <c r="AF926">
        <f t="shared" si="57"/>
        <v>1</v>
      </c>
      <c r="AG926">
        <f t="shared" si="58"/>
        <v>2</v>
      </c>
      <c r="AH926">
        <v>2</v>
      </c>
      <c r="AI926">
        <v>1</v>
      </c>
      <c r="AJ926" t="s">
        <v>54</v>
      </c>
      <c r="AK926" t="str">
        <f t="shared" si="59"/>
        <v>1Gd</v>
      </c>
      <c r="AL926">
        <v>7</v>
      </c>
      <c r="AM926">
        <v>1</v>
      </c>
      <c r="AN926" t="s">
        <v>55</v>
      </c>
      <c r="AO926" t="s">
        <v>61</v>
      </c>
      <c r="AP926" t="s">
        <v>62</v>
      </c>
      <c r="AQ926">
        <v>2</v>
      </c>
      <c r="AR926">
        <v>512</v>
      </c>
      <c r="AS926" t="s">
        <v>55</v>
      </c>
      <c r="AT926" t="s">
        <v>60</v>
      </c>
      <c r="AU926">
        <v>0</v>
      </c>
      <c r="AV926">
        <v>120</v>
      </c>
      <c r="AW926">
        <v>0</v>
      </c>
      <c r="AX926">
        <v>0</v>
      </c>
      <c r="AY926">
        <v>0</v>
      </c>
      <c r="AZ926" t="s">
        <v>41</v>
      </c>
      <c r="BA926">
        <v>7</v>
      </c>
      <c r="BB926">
        <v>2009</v>
      </c>
      <c r="BC926" t="s">
        <v>63</v>
      </c>
      <c r="BD926" t="s">
        <v>64</v>
      </c>
      <c r="BE926">
        <v>191000</v>
      </c>
    </row>
    <row r="927" spans="1:57" x14ac:dyDescent="0.3">
      <c r="A927">
        <v>1024</v>
      </c>
      <c r="B927">
        <v>120</v>
      </c>
      <c r="C927" t="s">
        <v>221</v>
      </c>
      <c r="D927">
        <v>43</v>
      </c>
      <c r="E927">
        <v>3182</v>
      </c>
      <c r="F927" t="s">
        <v>40</v>
      </c>
      <c r="G927" t="s">
        <v>42</v>
      </c>
      <c r="H927" t="s">
        <v>43</v>
      </c>
      <c r="I927" t="s">
        <v>44</v>
      </c>
      <c r="J927" t="s">
        <v>45</v>
      </c>
      <c r="K927" t="s">
        <v>159</v>
      </c>
      <c r="L927" t="str">
        <f>VLOOKUP($K927,[1]Zipcodes_neighbourhood!$A$2:$C$27,2,FALSE)</f>
        <v>Bloomington Heights</v>
      </c>
      <c r="M927">
        <f>VLOOKUP($K927,[1]Zipcodes_neighbourhood!$A$2:$C$27,3,FALSE)</f>
        <v>50010</v>
      </c>
      <c r="N927" t="s">
        <v>47</v>
      </c>
      <c r="O927" t="s">
        <v>122</v>
      </c>
      <c r="P927" t="s">
        <v>68</v>
      </c>
      <c r="Q927">
        <v>7</v>
      </c>
      <c r="R927">
        <v>2005</v>
      </c>
      <c r="S927">
        <v>2006</v>
      </c>
      <c r="T927" t="s">
        <v>50</v>
      </c>
      <c r="U927" t="s">
        <v>51</v>
      </c>
      <c r="V927" t="s">
        <v>52</v>
      </c>
      <c r="W927" t="s">
        <v>54</v>
      </c>
      <c r="X927" t="s">
        <v>56</v>
      </c>
      <c r="Y927" t="s">
        <v>54</v>
      </c>
      <c r="Z927" t="s">
        <v>57</v>
      </c>
      <c r="AA927">
        <v>1346</v>
      </c>
      <c r="AB927" t="str">
        <f t="shared" si="56"/>
        <v>1001-2000</v>
      </c>
      <c r="AC927" t="s">
        <v>59</v>
      </c>
      <c r="AD927" t="s">
        <v>60</v>
      </c>
      <c r="AE927">
        <v>1504</v>
      </c>
      <c r="AF927">
        <f t="shared" si="57"/>
        <v>0.3</v>
      </c>
      <c r="AG927">
        <f t="shared" si="58"/>
        <v>2</v>
      </c>
      <c r="AH927">
        <v>2</v>
      </c>
      <c r="AI927">
        <v>1</v>
      </c>
      <c r="AJ927" t="s">
        <v>54</v>
      </c>
      <c r="AK927" t="str">
        <f t="shared" si="59"/>
        <v>1Gd</v>
      </c>
      <c r="AL927">
        <v>7</v>
      </c>
      <c r="AM927">
        <v>1</v>
      </c>
      <c r="AN927" t="s">
        <v>54</v>
      </c>
      <c r="AO927" t="s">
        <v>61</v>
      </c>
      <c r="AP927" t="s">
        <v>102</v>
      </c>
      <c r="AQ927">
        <v>2</v>
      </c>
      <c r="AR927">
        <v>437</v>
      </c>
      <c r="AS927" t="s">
        <v>55</v>
      </c>
      <c r="AT927" t="s">
        <v>60</v>
      </c>
      <c r="AU927">
        <v>156</v>
      </c>
      <c r="AV927">
        <v>20</v>
      </c>
      <c r="AW927">
        <v>0</v>
      </c>
      <c r="AX927">
        <v>0</v>
      </c>
      <c r="AY927">
        <v>0</v>
      </c>
      <c r="AZ927" t="s">
        <v>41</v>
      </c>
      <c r="BA927">
        <v>5</v>
      </c>
      <c r="BB927">
        <v>2008</v>
      </c>
      <c r="BC927" t="s">
        <v>63</v>
      </c>
      <c r="BD927" t="s">
        <v>64</v>
      </c>
      <c r="BE927">
        <v>191000</v>
      </c>
    </row>
    <row r="928" spans="1:57" x14ac:dyDescent="0.3">
      <c r="A928">
        <v>1441</v>
      </c>
      <c r="B928">
        <v>70</v>
      </c>
      <c r="C928" t="s">
        <v>221</v>
      </c>
      <c r="D928">
        <v>79</v>
      </c>
      <c r="E928">
        <v>11526</v>
      </c>
      <c r="F928" t="s">
        <v>40</v>
      </c>
      <c r="G928" t="s">
        <v>71</v>
      </c>
      <c r="H928" t="s">
        <v>118</v>
      </c>
      <c r="I928" t="s">
        <v>44</v>
      </c>
      <c r="J928" t="s">
        <v>45</v>
      </c>
      <c r="K928" t="s">
        <v>74</v>
      </c>
      <c r="L928" t="str">
        <f>VLOOKUP($K928,[1]Zipcodes_neighbourhood!$A$2:$C$27,2,FALSE)</f>
        <v>Crawford</v>
      </c>
      <c r="M928">
        <f>VLOOKUP($K928,[1]Zipcodes_neighbourhood!$A$2:$C$27,3,FALSE)</f>
        <v>52621</v>
      </c>
      <c r="N928" t="s">
        <v>47</v>
      </c>
      <c r="O928" t="s">
        <v>48</v>
      </c>
      <c r="P928" t="s">
        <v>157</v>
      </c>
      <c r="Q928">
        <v>6</v>
      </c>
      <c r="R928">
        <v>1922</v>
      </c>
      <c r="S928">
        <v>1994</v>
      </c>
      <c r="T928" t="s">
        <v>50</v>
      </c>
      <c r="U928" t="s">
        <v>51</v>
      </c>
      <c r="V928" t="s">
        <v>69</v>
      </c>
      <c r="W928" t="s">
        <v>55</v>
      </c>
      <c r="X928" t="s">
        <v>77</v>
      </c>
      <c r="Y928" t="s">
        <v>59</v>
      </c>
      <c r="Z928" t="s">
        <v>57</v>
      </c>
      <c r="AA928">
        <v>588</v>
      </c>
      <c r="AB928" t="str">
        <f t="shared" si="56"/>
        <v>0-1000</v>
      </c>
      <c r="AC928" t="s">
        <v>94</v>
      </c>
      <c r="AD928" t="s">
        <v>60</v>
      </c>
      <c r="AE928">
        <v>2555</v>
      </c>
      <c r="AF928">
        <f t="shared" si="57"/>
        <v>0</v>
      </c>
      <c r="AG928">
        <f t="shared" si="58"/>
        <v>2.2999999999999998</v>
      </c>
      <c r="AH928">
        <v>3</v>
      </c>
      <c r="AI928">
        <v>1</v>
      </c>
      <c r="AJ928" t="s">
        <v>55</v>
      </c>
      <c r="AK928" t="str">
        <f t="shared" si="59"/>
        <v>1TA</v>
      </c>
      <c r="AL928">
        <v>11</v>
      </c>
      <c r="AM928">
        <v>1</v>
      </c>
      <c r="AN928" t="s">
        <v>54</v>
      </c>
      <c r="AO928" t="s">
        <v>78</v>
      </c>
      <c r="AP928" t="s">
        <v>102</v>
      </c>
      <c r="AQ928">
        <v>2</v>
      </c>
      <c r="AR928">
        <v>672</v>
      </c>
      <c r="AS928" t="s">
        <v>55</v>
      </c>
      <c r="AT928" t="s">
        <v>60</v>
      </c>
      <c r="AU928">
        <v>431</v>
      </c>
      <c r="AV928">
        <v>0</v>
      </c>
      <c r="AW928">
        <v>0</v>
      </c>
      <c r="AX928">
        <v>0</v>
      </c>
      <c r="AY928">
        <v>0</v>
      </c>
      <c r="AZ928" t="s">
        <v>41</v>
      </c>
      <c r="BA928">
        <v>9</v>
      </c>
      <c r="BB928">
        <v>2008</v>
      </c>
      <c r="BC928" t="s">
        <v>63</v>
      </c>
      <c r="BD928" t="s">
        <v>64</v>
      </c>
      <c r="BE928">
        <v>191000</v>
      </c>
    </row>
    <row r="929" spans="1:57" x14ac:dyDescent="0.3">
      <c r="A929">
        <v>193</v>
      </c>
      <c r="B929">
        <v>20</v>
      </c>
      <c r="C929" t="s">
        <v>221</v>
      </c>
      <c r="D929">
        <v>68</v>
      </c>
      <c r="E929">
        <v>9017</v>
      </c>
      <c r="F929" t="s">
        <v>40</v>
      </c>
      <c r="G929" t="s">
        <v>71</v>
      </c>
      <c r="H929" t="s">
        <v>43</v>
      </c>
      <c r="I929" t="s">
        <v>44</v>
      </c>
      <c r="J929" t="s">
        <v>45</v>
      </c>
      <c r="K929" t="s">
        <v>46</v>
      </c>
      <c r="L929" t="str">
        <f>VLOOKUP($K929,[1]Zipcodes_neighbourhood!$A$2:$C$27,2,FALSE)</f>
        <v>College creek</v>
      </c>
      <c r="M929">
        <f>VLOOKUP($K929,[1]Zipcodes_neighbourhood!$A$2:$C$27,3,FALSE)</f>
        <v>50014</v>
      </c>
      <c r="N929" t="s">
        <v>47</v>
      </c>
      <c r="O929" t="s">
        <v>48</v>
      </c>
      <c r="P929" t="s">
        <v>68</v>
      </c>
      <c r="Q929">
        <v>7</v>
      </c>
      <c r="R929">
        <v>1999</v>
      </c>
      <c r="S929">
        <v>1999</v>
      </c>
      <c r="T929" t="s">
        <v>50</v>
      </c>
      <c r="U929" t="s">
        <v>51</v>
      </c>
      <c r="V929" t="s">
        <v>52</v>
      </c>
      <c r="W929" t="s">
        <v>54</v>
      </c>
      <c r="X929" t="s">
        <v>56</v>
      </c>
      <c r="Y929" t="s">
        <v>54</v>
      </c>
      <c r="Z929" t="s">
        <v>81</v>
      </c>
      <c r="AA929">
        <v>1431</v>
      </c>
      <c r="AB929" t="str">
        <f t="shared" si="56"/>
        <v>1001-2000</v>
      </c>
      <c r="AC929" t="s">
        <v>59</v>
      </c>
      <c r="AD929" t="s">
        <v>60</v>
      </c>
      <c r="AE929">
        <v>1431</v>
      </c>
      <c r="AF929">
        <f t="shared" si="57"/>
        <v>0</v>
      </c>
      <c r="AG929">
        <f t="shared" si="58"/>
        <v>2.2999999999999998</v>
      </c>
      <c r="AH929">
        <v>3</v>
      </c>
      <c r="AI929">
        <v>1</v>
      </c>
      <c r="AJ929" t="s">
        <v>54</v>
      </c>
      <c r="AK929" t="str">
        <f t="shared" si="59"/>
        <v>1Gd</v>
      </c>
      <c r="AL929">
        <v>6</v>
      </c>
      <c r="AM929">
        <v>0</v>
      </c>
      <c r="AN929" t="s">
        <v>41</v>
      </c>
      <c r="AO929" t="s">
        <v>61</v>
      </c>
      <c r="AP929" t="s">
        <v>102</v>
      </c>
      <c r="AQ929">
        <v>2</v>
      </c>
      <c r="AR929">
        <v>666</v>
      </c>
      <c r="AS929" t="s">
        <v>55</v>
      </c>
      <c r="AT929" t="s">
        <v>60</v>
      </c>
      <c r="AU929">
        <v>0</v>
      </c>
      <c r="AV929">
        <v>35</v>
      </c>
      <c r="AW929">
        <v>0</v>
      </c>
      <c r="AX929">
        <v>0</v>
      </c>
      <c r="AY929">
        <v>0</v>
      </c>
      <c r="AZ929" t="s">
        <v>41</v>
      </c>
      <c r="BA929">
        <v>9</v>
      </c>
      <c r="BB929">
        <v>2009</v>
      </c>
      <c r="BC929" t="s">
        <v>63</v>
      </c>
      <c r="BD929" t="s">
        <v>64</v>
      </c>
      <c r="BE929">
        <v>192000</v>
      </c>
    </row>
    <row r="930" spans="1:57" x14ac:dyDescent="0.3">
      <c r="A930">
        <v>280</v>
      </c>
      <c r="B930">
        <v>60</v>
      </c>
      <c r="C930" t="s">
        <v>221</v>
      </c>
      <c r="D930">
        <v>83</v>
      </c>
      <c r="E930">
        <v>10005</v>
      </c>
      <c r="F930" t="s">
        <v>40</v>
      </c>
      <c r="G930" t="s">
        <v>42</v>
      </c>
      <c r="H930" t="s">
        <v>43</v>
      </c>
      <c r="I930" t="s">
        <v>44</v>
      </c>
      <c r="J930" t="s">
        <v>45</v>
      </c>
      <c r="K930" t="s">
        <v>143</v>
      </c>
      <c r="L930" t="str">
        <f>VLOOKUP($K930,[1]Zipcodes_neighbourhood!$A$2:$C$27,2,FALSE)</f>
        <v>Clear creek</v>
      </c>
      <c r="M930" t="str">
        <f>VLOOKUP($K930,[1]Zipcodes_neighbourhood!$A$2:$C$27,3,FALSE)</f>
        <v>52248(641)</v>
      </c>
      <c r="N930" t="s">
        <v>47</v>
      </c>
      <c r="O930" t="s">
        <v>48</v>
      </c>
      <c r="P930" t="s">
        <v>49</v>
      </c>
      <c r="Q930">
        <v>7</v>
      </c>
      <c r="R930">
        <v>1977</v>
      </c>
      <c r="S930">
        <v>1977</v>
      </c>
      <c r="T930" t="s">
        <v>99</v>
      </c>
      <c r="U930" t="s">
        <v>51</v>
      </c>
      <c r="V930" t="s">
        <v>106</v>
      </c>
      <c r="W930" t="s">
        <v>55</v>
      </c>
      <c r="X930" t="s">
        <v>70</v>
      </c>
      <c r="Y930" t="s">
        <v>54</v>
      </c>
      <c r="Z930" t="s">
        <v>57</v>
      </c>
      <c r="AA930">
        <v>1160</v>
      </c>
      <c r="AB930" t="str">
        <f t="shared" si="56"/>
        <v>1001-2000</v>
      </c>
      <c r="AC930" t="s">
        <v>59</v>
      </c>
      <c r="AD930" t="s">
        <v>60</v>
      </c>
      <c r="AE930">
        <v>2022</v>
      </c>
      <c r="AF930">
        <f t="shared" si="57"/>
        <v>0</v>
      </c>
      <c r="AG930">
        <f t="shared" si="58"/>
        <v>2</v>
      </c>
      <c r="AH930">
        <v>4</v>
      </c>
      <c r="AI930">
        <v>1</v>
      </c>
      <c r="AJ930" t="s">
        <v>55</v>
      </c>
      <c r="AK930" t="str">
        <f t="shared" si="59"/>
        <v>1TA</v>
      </c>
      <c r="AL930">
        <v>8</v>
      </c>
      <c r="AM930">
        <v>1</v>
      </c>
      <c r="AN930" t="s">
        <v>55</v>
      </c>
      <c r="AO930" t="s">
        <v>61</v>
      </c>
      <c r="AP930" t="s">
        <v>102</v>
      </c>
      <c r="AQ930">
        <v>2</v>
      </c>
      <c r="AR930">
        <v>505</v>
      </c>
      <c r="AS930" t="s">
        <v>55</v>
      </c>
      <c r="AT930" t="s">
        <v>60</v>
      </c>
      <c r="AU930">
        <v>288</v>
      </c>
      <c r="AV930">
        <v>117</v>
      </c>
      <c r="AW930">
        <v>0</v>
      </c>
      <c r="AX930">
        <v>0</v>
      </c>
      <c r="AY930">
        <v>0</v>
      </c>
      <c r="AZ930" t="s">
        <v>41</v>
      </c>
      <c r="BA930">
        <v>3</v>
      </c>
      <c r="BB930">
        <v>2008</v>
      </c>
      <c r="BC930" t="s">
        <v>63</v>
      </c>
      <c r="BD930" t="s">
        <v>64</v>
      </c>
      <c r="BE930">
        <v>192000</v>
      </c>
    </row>
    <row r="931" spans="1:57" x14ac:dyDescent="0.3">
      <c r="A931">
        <v>335</v>
      </c>
      <c r="B931">
        <v>60</v>
      </c>
      <c r="C931" t="s">
        <v>221</v>
      </c>
      <c r="D931">
        <v>59</v>
      </c>
      <c r="E931">
        <v>9042</v>
      </c>
      <c r="F931" t="s">
        <v>40</v>
      </c>
      <c r="G931" t="s">
        <v>71</v>
      </c>
      <c r="H931" t="s">
        <v>43</v>
      </c>
      <c r="I931" t="s">
        <v>44</v>
      </c>
      <c r="J931" t="s">
        <v>45</v>
      </c>
      <c r="K931" t="s">
        <v>132</v>
      </c>
      <c r="L931" t="str">
        <f>VLOOKUP($K931,[1]Zipcodes_neighbourhood!$A$2:$C$27,2,FALSE)</f>
        <v>Gilbert</v>
      </c>
      <c r="M931">
        <f>VLOOKUP($K931,[1]Zipcodes_neighbourhood!$A$2:$C$27,3,FALSE)</f>
        <v>50105</v>
      </c>
      <c r="N931" t="s">
        <v>47</v>
      </c>
      <c r="O931" t="s">
        <v>48</v>
      </c>
      <c r="P931" t="s">
        <v>49</v>
      </c>
      <c r="Q931">
        <v>6</v>
      </c>
      <c r="R931">
        <v>1998</v>
      </c>
      <c r="S931">
        <v>1998</v>
      </c>
      <c r="T931" t="s">
        <v>50</v>
      </c>
      <c r="U931" t="s">
        <v>51</v>
      </c>
      <c r="V931" t="s">
        <v>52</v>
      </c>
      <c r="W931" t="s">
        <v>55</v>
      </c>
      <c r="X931" t="s">
        <v>56</v>
      </c>
      <c r="Y931" t="s">
        <v>54</v>
      </c>
      <c r="Z931" t="s">
        <v>54</v>
      </c>
      <c r="AA931">
        <v>943</v>
      </c>
      <c r="AB931" t="str">
        <f t="shared" si="56"/>
        <v>0-1000</v>
      </c>
      <c r="AC931" t="s">
        <v>54</v>
      </c>
      <c r="AD931" t="s">
        <v>60</v>
      </c>
      <c r="AE931">
        <v>1638</v>
      </c>
      <c r="AF931">
        <f t="shared" si="57"/>
        <v>0</v>
      </c>
      <c r="AG931">
        <f t="shared" si="58"/>
        <v>2.2999999999999998</v>
      </c>
      <c r="AH931">
        <v>3</v>
      </c>
      <c r="AI931">
        <v>1</v>
      </c>
      <c r="AJ931" t="s">
        <v>55</v>
      </c>
      <c r="AK931" t="str">
        <f t="shared" si="59"/>
        <v>1TA</v>
      </c>
      <c r="AL931">
        <v>7</v>
      </c>
      <c r="AM931">
        <v>2</v>
      </c>
      <c r="AN931" t="s">
        <v>55</v>
      </c>
      <c r="AO931" t="s">
        <v>61</v>
      </c>
      <c r="AP931" t="s">
        <v>102</v>
      </c>
      <c r="AQ931">
        <v>2</v>
      </c>
      <c r="AR931">
        <v>472</v>
      </c>
      <c r="AS931" t="s">
        <v>55</v>
      </c>
      <c r="AT931" t="s">
        <v>60</v>
      </c>
      <c r="AU931">
        <v>100</v>
      </c>
      <c r="AV931">
        <v>38</v>
      </c>
      <c r="AW931">
        <v>0</v>
      </c>
      <c r="AX931">
        <v>0</v>
      </c>
      <c r="AY931">
        <v>0</v>
      </c>
      <c r="AZ931" t="s">
        <v>41</v>
      </c>
      <c r="BA931">
        <v>7</v>
      </c>
      <c r="BB931">
        <v>2008</v>
      </c>
      <c r="BC931" t="s">
        <v>63</v>
      </c>
      <c r="BD931" t="s">
        <v>64</v>
      </c>
      <c r="BE931">
        <v>192000</v>
      </c>
    </row>
    <row r="932" spans="1:57" x14ac:dyDescent="0.3">
      <c r="A932">
        <v>386</v>
      </c>
      <c r="B932">
        <v>120</v>
      </c>
      <c r="C932" t="s">
        <v>221</v>
      </c>
      <c r="D932">
        <v>43</v>
      </c>
      <c r="E932">
        <v>3182</v>
      </c>
      <c r="F932" t="s">
        <v>40</v>
      </c>
      <c r="G932" t="s">
        <v>42</v>
      </c>
      <c r="H932" t="s">
        <v>43</v>
      </c>
      <c r="I932" t="s">
        <v>44</v>
      </c>
      <c r="J932" t="s">
        <v>45</v>
      </c>
      <c r="K932" t="s">
        <v>159</v>
      </c>
      <c r="L932" t="str">
        <f>VLOOKUP($K932,[1]Zipcodes_neighbourhood!$A$2:$C$27,2,FALSE)</f>
        <v>Bloomington Heights</v>
      </c>
      <c r="M932">
        <f>VLOOKUP($K932,[1]Zipcodes_neighbourhood!$A$2:$C$27,3,FALSE)</f>
        <v>50010</v>
      </c>
      <c r="N932" t="s">
        <v>47</v>
      </c>
      <c r="O932" t="s">
        <v>122</v>
      </c>
      <c r="P932" t="s">
        <v>68</v>
      </c>
      <c r="Q932">
        <v>8</v>
      </c>
      <c r="R932">
        <v>2004</v>
      </c>
      <c r="S932">
        <v>2005</v>
      </c>
      <c r="T932" t="s">
        <v>50</v>
      </c>
      <c r="U932" t="s">
        <v>51</v>
      </c>
      <c r="V932" t="s">
        <v>52</v>
      </c>
      <c r="W932" t="s">
        <v>54</v>
      </c>
      <c r="X932" t="s">
        <v>56</v>
      </c>
      <c r="Y932" t="s">
        <v>54</v>
      </c>
      <c r="Z932" t="s">
        <v>57</v>
      </c>
      <c r="AA932">
        <v>1256</v>
      </c>
      <c r="AB932" t="str">
        <f t="shared" si="56"/>
        <v>1001-2000</v>
      </c>
      <c r="AC932" t="s">
        <v>59</v>
      </c>
      <c r="AD932" t="s">
        <v>60</v>
      </c>
      <c r="AE932">
        <v>1269</v>
      </c>
      <c r="AF932">
        <f t="shared" si="57"/>
        <v>0</v>
      </c>
      <c r="AG932">
        <f t="shared" si="58"/>
        <v>2</v>
      </c>
      <c r="AH932">
        <v>2</v>
      </c>
      <c r="AI932">
        <v>1</v>
      </c>
      <c r="AJ932" t="s">
        <v>54</v>
      </c>
      <c r="AK932" t="str">
        <f t="shared" si="59"/>
        <v>1Gd</v>
      </c>
      <c r="AL932">
        <v>6</v>
      </c>
      <c r="AM932">
        <v>1</v>
      </c>
      <c r="AN932" t="s">
        <v>55</v>
      </c>
      <c r="AO932" t="s">
        <v>61</v>
      </c>
      <c r="AP932" t="s">
        <v>102</v>
      </c>
      <c r="AQ932">
        <v>2</v>
      </c>
      <c r="AR932">
        <v>430</v>
      </c>
      <c r="AS932" t="s">
        <v>55</v>
      </c>
      <c r="AT932" t="s">
        <v>60</v>
      </c>
      <c r="AU932">
        <v>146</v>
      </c>
      <c r="AV932">
        <v>20</v>
      </c>
      <c r="AW932">
        <v>0</v>
      </c>
      <c r="AX932">
        <v>144</v>
      </c>
      <c r="AY932">
        <v>0</v>
      </c>
      <c r="AZ932" t="s">
        <v>41</v>
      </c>
      <c r="BA932">
        <v>4</v>
      </c>
      <c r="BB932">
        <v>2010</v>
      </c>
      <c r="BC932" t="s">
        <v>63</v>
      </c>
      <c r="BD932" t="s">
        <v>64</v>
      </c>
      <c r="BE932">
        <v>192000</v>
      </c>
    </row>
    <row r="933" spans="1:57" x14ac:dyDescent="0.3">
      <c r="A933">
        <v>1083</v>
      </c>
      <c r="B933">
        <v>20</v>
      </c>
      <c r="C933" t="s">
        <v>221</v>
      </c>
      <c r="D933">
        <v>70</v>
      </c>
      <c r="E933">
        <v>8749</v>
      </c>
      <c r="F933" t="s">
        <v>40</v>
      </c>
      <c r="G933" t="s">
        <v>42</v>
      </c>
      <c r="H933" t="s">
        <v>43</v>
      </c>
      <c r="I933" t="s">
        <v>44</v>
      </c>
      <c r="J933" t="s">
        <v>45</v>
      </c>
      <c r="K933" t="s">
        <v>46</v>
      </c>
      <c r="L933" t="str">
        <f>VLOOKUP($K933,[1]Zipcodes_neighbourhood!$A$2:$C$27,2,FALSE)</f>
        <v>College creek</v>
      </c>
      <c r="M933">
        <f>VLOOKUP($K933,[1]Zipcodes_neighbourhood!$A$2:$C$27,3,FALSE)</f>
        <v>50014</v>
      </c>
      <c r="N933" t="s">
        <v>47</v>
      </c>
      <c r="O933" t="s">
        <v>48</v>
      </c>
      <c r="P933" t="s">
        <v>68</v>
      </c>
      <c r="Q933">
        <v>7</v>
      </c>
      <c r="R933">
        <v>2002</v>
      </c>
      <c r="S933">
        <v>2002</v>
      </c>
      <c r="T933" t="s">
        <v>50</v>
      </c>
      <c r="U933" t="s">
        <v>51</v>
      </c>
      <c r="V933" t="s">
        <v>52</v>
      </c>
      <c r="W933" t="s">
        <v>54</v>
      </c>
      <c r="X933" t="s">
        <v>56</v>
      </c>
      <c r="Y933" t="s">
        <v>54</v>
      </c>
      <c r="Z933" t="s">
        <v>57</v>
      </c>
      <c r="AA933">
        <v>1459</v>
      </c>
      <c r="AB933" t="str">
        <f t="shared" si="56"/>
        <v>1001-2000</v>
      </c>
      <c r="AC933" t="s">
        <v>59</v>
      </c>
      <c r="AD933" t="s">
        <v>60</v>
      </c>
      <c r="AE933">
        <v>1459</v>
      </c>
      <c r="AF933">
        <f t="shared" si="57"/>
        <v>0.3</v>
      </c>
      <c r="AG933">
        <f t="shared" si="58"/>
        <v>1</v>
      </c>
      <c r="AH933">
        <v>3</v>
      </c>
      <c r="AI933">
        <v>1</v>
      </c>
      <c r="AJ933" t="s">
        <v>54</v>
      </c>
      <c r="AK933" t="str">
        <f t="shared" si="59"/>
        <v>1Gd</v>
      </c>
      <c r="AL933">
        <v>6</v>
      </c>
      <c r="AM933">
        <v>1</v>
      </c>
      <c r="AN933" t="s">
        <v>54</v>
      </c>
      <c r="AO933" t="s">
        <v>61</v>
      </c>
      <c r="AP933" t="s">
        <v>62</v>
      </c>
      <c r="AQ933">
        <v>2</v>
      </c>
      <c r="AR933">
        <v>527</v>
      </c>
      <c r="AS933" t="s">
        <v>55</v>
      </c>
      <c r="AT933" t="s">
        <v>60</v>
      </c>
      <c r="AU933">
        <v>192</v>
      </c>
      <c r="AV933">
        <v>39</v>
      </c>
      <c r="AW933">
        <v>0</v>
      </c>
      <c r="AX933">
        <v>0</v>
      </c>
      <c r="AY933">
        <v>0</v>
      </c>
      <c r="AZ933" t="s">
        <v>41</v>
      </c>
      <c r="BA933">
        <v>9</v>
      </c>
      <c r="BB933">
        <v>2007</v>
      </c>
      <c r="BC933" t="s">
        <v>63</v>
      </c>
      <c r="BD933" t="s">
        <v>64</v>
      </c>
      <c r="BE933">
        <v>192000</v>
      </c>
    </row>
    <row r="934" spans="1:57" x14ac:dyDescent="0.3">
      <c r="A934">
        <v>1431</v>
      </c>
      <c r="B934">
        <v>60</v>
      </c>
      <c r="C934" t="s">
        <v>221</v>
      </c>
      <c r="D934">
        <v>60</v>
      </c>
      <c r="E934">
        <v>21930</v>
      </c>
      <c r="F934" t="s">
        <v>40</v>
      </c>
      <c r="G934" t="s">
        <v>163</v>
      </c>
      <c r="H934" t="s">
        <v>43</v>
      </c>
      <c r="I934" t="s">
        <v>44</v>
      </c>
      <c r="J934" t="s">
        <v>45</v>
      </c>
      <c r="K934" t="s">
        <v>132</v>
      </c>
      <c r="L934" t="str">
        <f>VLOOKUP($K934,[1]Zipcodes_neighbourhood!$A$2:$C$27,2,FALSE)</f>
        <v>Gilbert</v>
      </c>
      <c r="M934">
        <f>VLOOKUP($K934,[1]Zipcodes_neighbourhood!$A$2:$C$27,3,FALSE)</f>
        <v>50105</v>
      </c>
      <c r="N934" t="s">
        <v>140</v>
      </c>
      <c r="O934" t="s">
        <v>48</v>
      </c>
      <c r="P934" t="s">
        <v>49</v>
      </c>
      <c r="Q934">
        <v>5</v>
      </c>
      <c r="R934">
        <v>2005</v>
      </c>
      <c r="S934">
        <v>2005</v>
      </c>
      <c r="T934" t="s">
        <v>50</v>
      </c>
      <c r="U934" t="s">
        <v>51</v>
      </c>
      <c r="V934" t="s">
        <v>52</v>
      </c>
      <c r="W934" t="s">
        <v>54</v>
      </c>
      <c r="X934" t="s">
        <v>56</v>
      </c>
      <c r="Y934" t="s">
        <v>54</v>
      </c>
      <c r="Z934" t="s">
        <v>81</v>
      </c>
      <c r="AA934">
        <v>732</v>
      </c>
      <c r="AB934" t="str">
        <f t="shared" si="56"/>
        <v>0-1000</v>
      </c>
      <c r="AC934" t="s">
        <v>59</v>
      </c>
      <c r="AD934" t="s">
        <v>60</v>
      </c>
      <c r="AE934">
        <v>1838</v>
      </c>
      <c r="AF934">
        <f t="shared" si="57"/>
        <v>0</v>
      </c>
      <c r="AG934">
        <f t="shared" si="58"/>
        <v>2</v>
      </c>
      <c r="AH934">
        <v>4</v>
      </c>
      <c r="AI934">
        <v>1</v>
      </c>
      <c r="AJ934" t="s">
        <v>55</v>
      </c>
      <c r="AK934" t="str">
        <f t="shared" si="59"/>
        <v>1TA</v>
      </c>
      <c r="AL934">
        <v>7</v>
      </c>
      <c r="AM934">
        <v>1</v>
      </c>
      <c r="AN934" t="s">
        <v>54</v>
      </c>
      <c r="AO934" t="s">
        <v>101</v>
      </c>
      <c r="AP934" t="s">
        <v>102</v>
      </c>
      <c r="AQ934">
        <v>2</v>
      </c>
      <c r="AR934">
        <v>372</v>
      </c>
      <c r="AS934" t="s">
        <v>55</v>
      </c>
      <c r="AT934" t="s">
        <v>60</v>
      </c>
      <c r="AU934">
        <v>100</v>
      </c>
      <c r="AV934">
        <v>40</v>
      </c>
      <c r="AW934">
        <v>0</v>
      </c>
      <c r="AX934">
        <v>0</v>
      </c>
      <c r="AY934">
        <v>0</v>
      </c>
      <c r="AZ934" t="s">
        <v>41</v>
      </c>
      <c r="BA934">
        <v>7</v>
      </c>
      <c r="BB934">
        <v>2006</v>
      </c>
      <c r="BC934" t="s">
        <v>63</v>
      </c>
      <c r="BD934" t="s">
        <v>64</v>
      </c>
      <c r="BE934">
        <v>192140</v>
      </c>
    </row>
    <row r="935" spans="1:57" x14ac:dyDescent="0.3">
      <c r="A935">
        <v>230</v>
      </c>
      <c r="B935">
        <v>120</v>
      </c>
      <c r="C935" t="s">
        <v>221</v>
      </c>
      <c r="D935">
        <v>43</v>
      </c>
      <c r="E935">
        <v>3182</v>
      </c>
      <c r="F935" t="s">
        <v>40</v>
      </c>
      <c r="G935" t="s">
        <v>42</v>
      </c>
      <c r="H935" t="s">
        <v>43</v>
      </c>
      <c r="I935" t="s">
        <v>44</v>
      </c>
      <c r="J935" t="s">
        <v>45</v>
      </c>
      <c r="K935" t="s">
        <v>159</v>
      </c>
      <c r="L935" t="str">
        <f>VLOOKUP($K935,[1]Zipcodes_neighbourhood!$A$2:$C$27,2,FALSE)</f>
        <v>Bloomington Heights</v>
      </c>
      <c r="M935">
        <f>VLOOKUP($K935,[1]Zipcodes_neighbourhood!$A$2:$C$27,3,FALSE)</f>
        <v>50010</v>
      </c>
      <c r="N935" t="s">
        <v>47</v>
      </c>
      <c r="O935" t="s">
        <v>122</v>
      </c>
      <c r="P935" t="s">
        <v>68</v>
      </c>
      <c r="Q935">
        <v>7</v>
      </c>
      <c r="R935">
        <v>2005</v>
      </c>
      <c r="S935">
        <v>2006</v>
      </c>
      <c r="T935" t="s">
        <v>50</v>
      </c>
      <c r="U935" t="s">
        <v>51</v>
      </c>
      <c r="V935" t="s">
        <v>52</v>
      </c>
      <c r="W935" t="s">
        <v>54</v>
      </c>
      <c r="X935" t="s">
        <v>56</v>
      </c>
      <c r="Y935" t="s">
        <v>54</v>
      </c>
      <c r="Z935" t="s">
        <v>81</v>
      </c>
      <c r="AA935">
        <v>1373</v>
      </c>
      <c r="AB935" t="str">
        <f t="shared" si="56"/>
        <v>1001-2000</v>
      </c>
      <c r="AC935" t="s">
        <v>59</v>
      </c>
      <c r="AD935" t="s">
        <v>60</v>
      </c>
      <c r="AE935">
        <v>1555</v>
      </c>
      <c r="AF935">
        <f t="shared" si="57"/>
        <v>0</v>
      </c>
      <c r="AG935">
        <f t="shared" si="58"/>
        <v>2</v>
      </c>
      <c r="AH935">
        <v>2</v>
      </c>
      <c r="AI935">
        <v>1</v>
      </c>
      <c r="AJ935" t="s">
        <v>54</v>
      </c>
      <c r="AK935" t="str">
        <f t="shared" si="59"/>
        <v>1Gd</v>
      </c>
      <c r="AL935">
        <v>7</v>
      </c>
      <c r="AM935">
        <v>1</v>
      </c>
      <c r="AN935" t="s">
        <v>55</v>
      </c>
      <c r="AO935" t="s">
        <v>61</v>
      </c>
      <c r="AP935" t="s">
        <v>102</v>
      </c>
      <c r="AQ935">
        <v>2</v>
      </c>
      <c r="AR935">
        <v>430</v>
      </c>
      <c r="AS935" t="s">
        <v>55</v>
      </c>
      <c r="AT935" t="s">
        <v>60</v>
      </c>
      <c r="AU935">
        <v>143</v>
      </c>
      <c r="AV935">
        <v>20</v>
      </c>
      <c r="AW935">
        <v>0</v>
      </c>
      <c r="AX935">
        <v>0</v>
      </c>
      <c r="AY935">
        <v>0</v>
      </c>
      <c r="AZ935" t="s">
        <v>41</v>
      </c>
      <c r="BA935">
        <v>5</v>
      </c>
      <c r="BB935">
        <v>2009</v>
      </c>
      <c r="BC935" t="s">
        <v>63</v>
      </c>
      <c r="BD935" t="s">
        <v>64</v>
      </c>
      <c r="BE935">
        <v>192500</v>
      </c>
    </row>
    <row r="936" spans="1:57" x14ac:dyDescent="0.3">
      <c r="A936">
        <v>949</v>
      </c>
      <c r="B936">
        <v>60</v>
      </c>
      <c r="C936" t="s">
        <v>221</v>
      </c>
      <c r="D936">
        <v>65</v>
      </c>
      <c r="E936">
        <v>14006</v>
      </c>
      <c r="F936" t="s">
        <v>40</v>
      </c>
      <c r="G936" t="s">
        <v>71</v>
      </c>
      <c r="H936" t="s">
        <v>43</v>
      </c>
      <c r="I936" t="s">
        <v>44</v>
      </c>
      <c r="J936" t="s">
        <v>45</v>
      </c>
      <c r="K936" t="s">
        <v>46</v>
      </c>
      <c r="L936" t="str">
        <f>VLOOKUP($K936,[1]Zipcodes_neighbourhood!$A$2:$C$27,2,FALSE)</f>
        <v>College creek</v>
      </c>
      <c r="M936">
        <f>VLOOKUP($K936,[1]Zipcodes_neighbourhood!$A$2:$C$27,3,FALSE)</f>
        <v>50014</v>
      </c>
      <c r="N936" t="s">
        <v>47</v>
      </c>
      <c r="O936" t="s">
        <v>48</v>
      </c>
      <c r="P936" t="s">
        <v>49</v>
      </c>
      <c r="Q936">
        <v>7</v>
      </c>
      <c r="R936">
        <v>2002</v>
      </c>
      <c r="S936">
        <v>2002</v>
      </c>
      <c r="T936" t="s">
        <v>50</v>
      </c>
      <c r="U936" t="s">
        <v>51</v>
      </c>
      <c r="V936" t="s">
        <v>52</v>
      </c>
      <c r="W936" t="s">
        <v>54</v>
      </c>
      <c r="X936" t="s">
        <v>56</v>
      </c>
      <c r="Y936" t="s">
        <v>54</v>
      </c>
      <c r="Z936" t="s">
        <v>41</v>
      </c>
      <c r="AA936">
        <v>936</v>
      </c>
      <c r="AB936" t="str">
        <f t="shared" si="56"/>
        <v>0-1000</v>
      </c>
      <c r="AC936" t="s">
        <v>59</v>
      </c>
      <c r="AD936" t="s">
        <v>60</v>
      </c>
      <c r="AE936">
        <v>1776</v>
      </c>
      <c r="AF936">
        <f t="shared" si="57"/>
        <v>1</v>
      </c>
      <c r="AG936">
        <f t="shared" si="58"/>
        <v>2</v>
      </c>
      <c r="AH936">
        <v>3</v>
      </c>
      <c r="AI936">
        <v>1</v>
      </c>
      <c r="AJ936" t="s">
        <v>54</v>
      </c>
      <c r="AK936" t="str">
        <f t="shared" si="59"/>
        <v>1Gd</v>
      </c>
      <c r="AL936">
        <v>7</v>
      </c>
      <c r="AM936">
        <v>1</v>
      </c>
      <c r="AN936" t="s">
        <v>55</v>
      </c>
      <c r="AO936" t="s">
        <v>61</v>
      </c>
      <c r="AP936" t="s">
        <v>62</v>
      </c>
      <c r="AQ936">
        <v>2</v>
      </c>
      <c r="AR936">
        <v>474</v>
      </c>
      <c r="AS936" t="s">
        <v>55</v>
      </c>
      <c r="AT936" t="s">
        <v>60</v>
      </c>
      <c r="AU936">
        <v>144</v>
      </c>
      <c r="AV936">
        <v>96</v>
      </c>
      <c r="AW936">
        <v>0</v>
      </c>
      <c r="AX936">
        <v>0</v>
      </c>
      <c r="AY936">
        <v>0</v>
      </c>
      <c r="AZ936" t="s">
        <v>41</v>
      </c>
      <c r="BA936">
        <v>2</v>
      </c>
      <c r="BB936">
        <v>2006</v>
      </c>
      <c r="BC936" t="s">
        <v>63</v>
      </c>
      <c r="BD936" t="s">
        <v>64</v>
      </c>
      <c r="BE936">
        <v>192500</v>
      </c>
    </row>
    <row r="937" spans="1:57" x14ac:dyDescent="0.3">
      <c r="A937">
        <v>924</v>
      </c>
      <c r="B937">
        <v>120</v>
      </c>
      <c r="C937" t="s">
        <v>221</v>
      </c>
      <c r="D937">
        <v>50</v>
      </c>
      <c r="E937">
        <v>8012</v>
      </c>
      <c r="F937" t="s">
        <v>40</v>
      </c>
      <c r="G937" t="s">
        <v>42</v>
      </c>
      <c r="H937" t="s">
        <v>43</v>
      </c>
      <c r="I937" t="s">
        <v>44</v>
      </c>
      <c r="J937" t="s">
        <v>45</v>
      </c>
      <c r="K937" t="s">
        <v>114</v>
      </c>
      <c r="L937" t="str">
        <f>VLOOKUP($K937,[1]Zipcodes_neighbourhood!$A$2:$C$27,2,FALSE)</f>
        <v>Sawyer West</v>
      </c>
      <c r="M937">
        <f>VLOOKUP($K937,[1]Zipcodes_neighbourhood!$A$2:$C$27,3,FALSE)</f>
        <v>50014</v>
      </c>
      <c r="N937" t="s">
        <v>47</v>
      </c>
      <c r="O937" t="s">
        <v>122</v>
      </c>
      <c r="P937" t="s">
        <v>68</v>
      </c>
      <c r="Q937">
        <v>6</v>
      </c>
      <c r="R937">
        <v>1993</v>
      </c>
      <c r="S937">
        <v>1994</v>
      </c>
      <c r="T937" t="s">
        <v>50</v>
      </c>
      <c r="U937" t="s">
        <v>51</v>
      </c>
      <c r="V937" t="s">
        <v>106</v>
      </c>
      <c r="W937" t="s">
        <v>54</v>
      </c>
      <c r="X937" t="s">
        <v>56</v>
      </c>
      <c r="Y937" t="s">
        <v>54</v>
      </c>
      <c r="Z937" t="s">
        <v>57</v>
      </c>
      <c r="AA937">
        <v>1604</v>
      </c>
      <c r="AB937" t="str">
        <f t="shared" si="56"/>
        <v>1001-2000</v>
      </c>
      <c r="AC937" t="s">
        <v>59</v>
      </c>
      <c r="AD937" t="s">
        <v>60</v>
      </c>
      <c r="AE937">
        <v>1617</v>
      </c>
      <c r="AF937">
        <f t="shared" si="57"/>
        <v>0</v>
      </c>
      <c r="AG937">
        <f t="shared" si="58"/>
        <v>1</v>
      </c>
      <c r="AH937">
        <v>2</v>
      </c>
      <c r="AI937">
        <v>1</v>
      </c>
      <c r="AJ937" t="s">
        <v>54</v>
      </c>
      <c r="AK937" t="str">
        <f t="shared" si="59"/>
        <v>1Gd</v>
      </c>
      <c r="AL937">
        <v>5</v>
      </c>
      <c r="AM937">
        <v>1</v>
      </c>
      <c r="AN937" t="s">
        <v>94</v>
      </c>
      <c r="AO937" t="s">
        <v>61</v>
      </c>
      <c r="AP937" t="s">
        <v>62</v>
      </c>
      <c r="AQ937">
        <v>2</v>
      </c>
      <c r="AR937">
        <v>533</v>
      </c>
      <c r="AS937" t="s">
        <v>55</v>
      </c>
      <c r="AT937" t="s">
        <v>60</v>
      </c>
      <c r="AU937">
        <v>0</v>
      </c>
      <c r="AV937">
        <v>69</v>
      </c>
      <c r="AW937">
        <v>0</v>
      </c>
      <c r="AX937">
        <v>0</v>
      </c>
      <c r="AY937">
        <v>0</v>
      </c>
      <c r="AZ937" t="s">
        <v>41</v>
      </c>
      <c r="BA937">
        <v>7</v>
      </c>
      <c r="BB937">
        <v>2008</v>
      </c>
      <c r="BC937" t="s">
        <v>63</v>
      </c>
      <c r="BD937" t="s">
        <v>64</v>
      </c>
      <c r="BE937">
        <v>193000</v>
      </c>
    </row>
    <row r="938" spans="1:57" x14ac:dyDescent="0.3">
      <c r="A938">
        <v>1367</v>
      </c>
      <c r="B938">
        <v>60</v>
      </c>
      <c r="C938" t="s">
        <v>221</v>
      </c>
      <c r="D938">
        <v>68</v>
      </c>
      <c r="E938">
        <v>9179</v>
      </c>
      <c r="F938" t="s">
        <v>40</v>
      </c>
      <c r="G938" t="s">
        <v>71</v>
      </c>
      <c r="H938" t="s">
        <v>43</v>
      </c>
      <c r="I938" t="s">
        <v>44</v>
      </c>
      <c r="J938" t="s">
        <v>45</v>
      </c>
      <c r="K938" t="s">
        <v>46</v>
      </c>
      <c r="L938" t="str">
        <f>VLOOKUP($K938,[1]Zipcodes_neighbourhood!$A$2:$C$27,2,FALSE)</f>
        <v>College creek</v>
      </c>
      <c r="M938">
        <f>VLOOKUP($K938,[1]Zipcodes_neighbourhood!$A$2:$C$27,3,FALSE)</f>
        <v>50014</v>
      </c>
      <c r="N938" t="s">
        <v>47</v>
      </c>
      <c r="O938" t="s">
        <v>48</v>
      </c>
      <c r="P938" t="s">
        <v>49</v>
      </c>
      <c r="Q938">
        <v>7</v>
      </c>
      <c r="R938">
        <v>1999</v>
      </c>
      <c r="S938">
        <v>1999</v>
      </c>
      <c r="T938" t="s">
        <v>50</v>
      </c>
      <c r="U938" t="s">
        <v>51</v>
      </c>
      <c r="V938" t="s">
        <v>52</v>
      </c>
      <c r="W938" t="s">
        <v>54</v>
      </c>
      <c r="X938" t="s">
        <v>56</v>
      </c>
      <c r="Y938" t="s">
        <v>54</v>
      </c>
      <c r="Z938" t="s">
        <v>57</v>
      </c>
      <c r="AA938">
        <v>873</v>
      </c>
      <c r="AB938" t="str">
        <f t="shared" si="56"/>
        <v>0-1000</v>
      </c>
      <c r="AC938" t="s">
        <v>59</v>
      </c>
      <c r="AD938" t="s">
        <v>60</v>
      </c>
      <c r="AE938">
        <v>1790</v>
      </c>
      <c r="AF938">
        <f t="shared" si="57"/>
        <v>1</v>
      </c>
      <c r="AG938">
        <f t="shared" si="58"/>
        <v>2</v>
      </c>
      <c r="AH938">
        <v>3</v>
      </c>
      <c r="AI938">
        <v>1</v>
      </c>
      <c r="AJ938" t="s">
        <v>54</v>
      </c>
      <c r="AK938" t="str">
        <f t="shared" si="59"/>
        <v>1Gd</v>
      </c>
      <c r="AL938">
        <v>7</v>
      </c>
      <c r="AM938">
        <v>0</v>
      </c>
      <c r="AN938" t="s">
        <v>41</v>
      </c>
      <c r="AO938" t="s">
        <v>61</v>
      </c>
      <c r="AP938" t="s">
        <v>62</v>
      </c>
      <c r="AQ938">
        <v>2</v>
      </c>
      <c r="AR938">
        <v>588</v>
      </c>
      <c r="AS938" t="s">
        <v>55</v>
      </c>
      <c r="AT938" t="s">
        <v>60</v>
      </c>
      <c r="AU938">
        <v>0</v>
      </c>
      <c r="AV938">
        <v>88</v>
      </c>
      <c r="AW938">
        <v>0</v>
      </c>
      <c r="AX938">
        <v>0</v>
      </c>
      <c r="AY938">
        <v>0</v>
      </c>
      <c r="AZ938" t="s">
        <v>41</v>
      </c>
      <c r="BA938">
        <v>6</v>
      </c>
      <c r="BB938">
        <v>2008</v>
      </c>
      <c r="BC938" t="s">
        <v>63</v>
      </c>
      <c r="BD938" t="s">
        <v>79</v>
      </c>
      <c r="BE938">
        <v>193000</v>
      </c>
    </row>
    <row r="939" spans="1:57" x14ac:dyDescent="0.3">
      <c r="A939">
        <v>1402</v>
      </c>
      <c r="B939">
        <v>60</v>
      </c>
      <c r="C939" t="s">
        <v>221</v>
      </c>
      <c r="D939">
        <v>62</v>
      </c>
      <c r="E939">
        <v>7415</v>
      </c>
      <c r="F939" t="s">
        <v>40</v>
      </c>
      <c r="G939" t="s">
        <v>71</v>
      </c>
      <c r="H939" t="s">
        <v>43</v>
      </c>
      <c r="I939" t="s">
        <v>44</v>
      </c>
      <c r="J939" t="s">
        <v>45</v>
      </c>
      <c r="K939" t="s">
        <v>132</v>
      </c>
      <c r="L939" t="str">
        <f>VLOOKUP($K939,[1]Zipcodes_neighbourhood!$A$2:$C$27,2,FALSE)</f>
        <v>Gilbert</v>
      </c>
      <c r="M939">
        <f>VLOOKUP($K939,[1]Zipcodes_neighbourhood!$A$2:$C$27,3,FALSE)</f>
        <v>50105</v>
      </c>
      <c r="N939" t="s">
        <v>47</v>
      </c>
      <c r="O939" t="s">
        <v>48</v>
      </c>
      <c r="P939" t="s">
        <v>49</v>
      </c>
      <c r="Q939">
        <v>6</v>
      </c>
      <c r="R939">
        <v>2004</v>
      </c>
      <c r="S939">
        <v>2004</v>
      </c>
      <c r="T939" t="s">
        <v>50</v>
      </c>
      <c r="U939" t="s">
        <v>51</v>
      </c>
      <c r="V939" t="s">
        <v>52</v>
      </c>
      <c r="W939" t="s">
        <v>55</v>
      </c>
      <c r="X939" t="s">
        <v>56</v>
      </c>
      <c r="Y939" t="s">
        <v>55</v>
      </c>
      <c r="Z939" t="s">
        <v>57</v>
      </c>
      <c r="AA939">
        <v>839</v>
      </c>
      <c r="AB939" t="str">
        <f t="shared" si="56"/>
        <v>0-1000</v>
      </c>
      <c r="AC939" t="s">
        <v>59</v>
      </c>
      <c r="AD939" t="s">
        <v>60</v>
      </c>
      <c r="AE939">
        <v>1593</v>
      </c>
      <c r="AF939">
        <f t="shared" si="57"/>
        <v>0</v>
      </c>
      <c r="AG939">
        <f t="shared" si="58"/>
        <v>2.2999999999999998</v>
      </c>
      <c r="AH939">
        <v>3</v>
      </c>
      <c r="AI939">
        <v>1</v>
      </c>
      <c r="AJ939" t="s">
        <v>55</v>
      </c>
      <c r="AK939" t="str">
        <f t="shared" si="59"/>
        <v>1TA</v>
      </c>
      <c r="AL939">
        <v>8</v>
      </c>
      <c r="AM939">
        <v>1</v>
      </c>
      <c r="AN939" t="s">
        <v>55</v>
      </c>
      <c r="AO939" t="s">
        <v>61</v>
      </c>
      <c r="AP939" t="s">
        <v>102</v>
      </c>
      <c r="AQ939">
        <v>2</v>
      </c>
      <c r="AR939">
        <v>398</v>
      </c>
      <c r="AS939" t="s">
        <v>55</v>
      </c>
      <c r="AT939" t="s">
        <v>60</v>
      </c>
      <c r="AU939">
        <v>100</v>
      </c>
      <c r="AV939">
        <v>75</v>
      </c>
      <c r="AW939">
        <v>0</v>
      </c>
      <c r="AX939">
        <v>0</v>
      </c>
      <c r="AY939">
        <v>0</v>
      </c>
      <c r="AZ939" t="s">
        <v>41</v>
      </c>
      <c r="BA939">
        <v>4</v>
      </c>
      <c r="BB939">
        <v>2008</v>
      </c>
      <c r="BC939" t="s">
        <v>63</v>
      </c>
      <c r="BD939" t="s">
        <v>64</v>
      </c>
      <c r="BE939">
        <v>193000</v>
      </c>
    </row>
    <row r="940" spans="1:57" x14ac:dyDescent="0.3">
      <c r="A940">
        <v>81</v>
      </c>
      <c r="B940">
        <v>60</v>
      </c>
      <c r="C940" t="s">
        <v>221</v>
      </c>
      <c r="D940">
        <v>100</v>
      </c>
      <c r="E940">
        <v>13000</v>
      </c>
      <c r="F940" t="s">
        <v>40</v>
      </c>
      <c r="G940" t="s">
        <v>42</v>
      </c>
      <c r="H940" t="s">
        <v>43</v>
      </c>
      <c r="I940" t="s">
        <v>44</v>
      </c>
      <c r="J940" t="s">
        <v>73</v>
      </c>
      <c r="K940" t="s">
        <v>107</v>
      </c>
      <c r="L940" t="str">
        <f>VLOOKUP($K940,[1]Zipcodes_neighbourhood!$A$2:$C$27,2,FALSE)</f>
        <v>NorthAmes</v>
      </c>
      <c r="M940">
        <f>VLOOKUP($K940,[1]Zipcodes_neighbourhood!$A$2:$C$27,3,FALSE)</f>
        <v>50010</v>
      </c>
      <c r="N940" t="s">
        <v>47</v>
      </c>
      <c r="O940" t="s">
        <v>48</v>
      </c>
      <c r="P940" t="s">
        <v>49</v>
      </c>
      <c r="Q940">
        <v>6</v>
      </c>
      <c r="R940">
        <v>1968</v>
      </c>
      <c r="S940">
        <v>1968</v>
      </c>
      <c r="T940" t="s">
        <v>50</v>
      </c>
      <c r="U940" t="s">
        <v>51</v>
      </c>
      <c r="V940" t="s">
        <v>52</v>
      </c>
      <c r="W940" t="s">
        <v>55</v>
      </c>
      <c r="X940" t="s">
        <v>70</v>
      </c>
      <c r="Y940" t="s">
        <v>54</v>
      </c>
      <c r="Z940" t="s">
        <v>57</v>
      </c>
      <c r="AA940">
        <v>896</v>
      </c>
      <c r="AB940" t="str">
        <f t="shared" si="56"/>
        <v>0-1000</v>
      </c>
      <c r="AC940" t="s">
        <v>55</v>
      </c>
      <c r="AD940" t="s">
        <v>60</v>
      </c>
      <c r="AE940">
        <v>2142</v>
      </c>
      <c r="AF940">
        <f t="shared" si="57"/>
        <v>0</v>
      </c>
      <c r="AG940">
        <f t="shared" si="58"/>
        <v>2.2999999999999998</v>
      </c>
      <c r="AH940">
        <v>4</v>
      </c>
      <c r="AI940">
        <v>1</v>
      </c>
      <c r="AJ940" t="s">
        <v>54</v>
      </c>
      <c r="AK940" t="str">
        <f t="shared" si="59"/>
        <v>1Gd</v>
      </c>
      <c r="AL940">
        <v>8</v>
      </c>
      <c r="AM940">
        <v>1</v>
      </c>
      <c r="AN940" t="s">
        <v>54</v>
      </c>
      <c r="AO940" t="s">
        <v>61</v>
      </c>
      <c r="AP940" t="s">
        <v>102</v>
      </c>
      <c r="AQ940">
        <v>1</v>
      </c>
      <c r="AR940">
        <v>509</v>
      </c>
      <c r="AS940" t="s">
        <v>55</v>
      </c>
      <c r="AT940" t="s">
        <v>60</v>
      </c>
      <c r="AU940">
        <v>0</v>
      </c>
      <c r="AV940">
        <v>72</v>
      </c>
      <c r="AW940">
        <v>0</v>
      </c>
      <c r="AX940">
        <v>252</v>
      </c>
      <c r="AY940">
        <v>0</v>
      </c>
      <c r="AZ940" t="s">
        <v>41</v>
      </c>
      <c r="BA940">
        <v>6</v>
      </c>
      <c r="BB940">
        <v>2009</v>
      </c>
      <c r="BC940" t="s">
        <v>63</v>
      </c>
      <c r="BD940" t="s">
        <v>64</v>
      </c>
      <c r="BE940">
        <v>193500</v>
      </c>
    </row>
    <row r="941" spans="1:57" x14ac:dyDescent="0.3">
      <c r="A941">
        <v>668</v>
      </c>
      <c r="B941">
        <v>20</v>
      </c>
      <c r="C941" t="s">
        <v>221</v>
      </c>
      <c r="D941">
        <v>65</v>
      </c>
      <c r="E941">
        <v>8125</v>
      </c>
      <c r="F941" t="s">
        <v>40</v>
      </c>
      <c r="G941" t="s">
        <v>42</v>
      </c>
      <c r="H941" t="s">
        <v>43</v>
      </c>
      <c r="I941" t="s">
        <v>44</v>
      </c>
      <c r="J941" t="s">
        <v>45</v>
      </c>
      <c r="K941" t="s">
        <v>114</v>
      </c>
      <c r="L941" t="str">
        <f>VLOOKUP($K941,[1]Zipcodes_neighbourhood!$A$2:$C$27,2,FALSE)</f>
        <v>Sawyer West</v>
      </c>
      <c r="M941">
        <f>VLOOKUP($K941,[1]Zipcodes_neighbourhood!$A$2:$C$27,3,FALSE)</f>
        <v>50014</v>
      </c>
      <c r="N941" t="s">
        <v>47</v>
      </c>
      <c r="O941" t="s">
        <v>48</v>
      </c>
      <c r="P941" t="s">
        <v>68</v>
      </c>
      <c r="Q941">
        <v>6</v>
      </c>
      <c r="R941">
        <v>1994</v>
      </c>
      <c r="S941">
        <v>1998</v>
      </c>
      <c r="T941" t="s">
        <v>50</v>
      </c>
      <c r="U941" t="s">
        <v>51</v>
      </c>
      <c r="V941" t="s">
        <v>91</v>
      </c>
      <c r="W941" t="s">
        <v>55</v>
      </c>
      <c r="X941" t="s">
        <v>56</v>
      </c>
      <c r="Y941" t="s">
        <v>54</v>
      </c>
      <c r="Z941" t="s">
        <v>57</v>
      </c>
      <c r="AA941">
        <v>1408</v>
      </c>
      <c r="AB941" t="str">
        <f t="shared" si="56"/>
        <v>1001-2000</v>
      </c>
      <c r="AC941" t="s">
        <v>59</v>
      </c>
      <c r="AD941" t="s">
        <v>60</v>
      </c>
      <c r="AE941">
        <v>1679</v>
      </c>
      <c r="AF941">
        <f t="shared" si="57"/>
        <v>0</v>
      </c>
      <c r="AG941">
        <f t="shared" si="58"/>
        <v>2</v>
      </c>
      <c r="AH941">
        <v>3</v>
      </c>
      <c r="AI941">
        <v>1</v>
      </c>
      <c r="AJ941" t="s">
        <v>54</v>
      </c>
      <c r="AK941" t="str">
        <f t="shared" si="59"/>
        <v>1Gd</v>
      </c>
      <c r="AL941">
        <v>7</v>
      </c>
      <c r="AM941">
        <v>1</v>
      </c>
      <c r="AN941" t="s">
        <v>94</v>
      </c>
      <c r="AO941" t="s">
        <v>61</v>
      </c>
      <c r="AP941" t="s">
        <v>62</v>
      </c>
      <c r="AQ941">
        <v>2</v>
      </c>
      <c r="AR941">
        <v>575</v>
      </c>
      <c r="AS941" t="s">
        <v>55</v>
      </c>
      <c r="AT941" t="s">
        <v>60</v>
      </c>
      <c r="AU941">
        <v>224</v>
      </c>
      <c r="AV941">
        <v>42</v>
      </c>
      <c r="AW941">
        <v>0</v>
      </c>
      <c r="AX941">
        <v>0</v>
      </c>
      <c r="AY941">
        <v>0</v>
      </c>
      <c r="AZ941" t="s">
        <v>41</v>
      </c>
      <c r="BA941">
        <v>10</v>
      </c>
      <c r="BB941">
        <v>2008</v>
      </c>
      <c r="BC941" t="s">
        <v>63</v>
      </c>
      <c r="BD941" t="s">
        <v>64</v>
      </c>
      <c r="BE941">
        <v>193500</v>
      </c>
    </row>
    <row r="942" spans="1:57" x14ac:dyDescent="0.3">
      <c r="A942">
        <v>1403</v>
      </c>
      <c r="B942">
        <v>20</v>
      </c>
      <c r="C942" t="s">
        <v>221</v>
      </c>
      <c r="D942">
        <v>64</v>
      </c>
      <c r="E942">
        <v>6762</v>
      </c>
      <c r="F942" t="s">
        <v>40</v>
      </c>
      <c r="G942" t="s">
        <v>42</v>
      </c>
      <c r="H942" t="s">
        <v>43</v>
      </c>
      <c r="I942" t="s">
        <v>44</v>
      </c>
      <c r="J942" t="s">
        <v>45</v>
      </c>
      <c r="K942" t="s">
        <v>46</v>
      </c>
      <c r="L942" t="str">
        <f>VLOOKUP($K942,[1]Zipcodes_neighbourhood!$A$2:$C$27,2,FALSE)</f>
        <v>College creek</v>
      </c>
      <c r="M942">
        <f>VLOOKUP($K942,[1]Zipcodes_neighbourhood!$A$2:$C$27,3,FALSE)</f>
        <v>50014</v>
      </c>
      <c r="N942" t="s">
        <v>47</v>
      </c>
      <c r="O942" t="s">
        <v>48</v>
      </c>
      <c r="P942" t="s">
        <v>68</v>
      </c>
      <c r="Q942">
        <v>7</v>
      </c>
      <c r="R942">
        <v>2006</v>
      </c>
      <c r="S942">
        <v>2006</v>
      </c>
      <c r="T942" t="s">
        <v>50</v>
      </c>
      <c r="U942" t="s">
        <v>51</v>
      </c>
      <c r="V942" t="s">
        <v>52</v>
      </c>
      <c r="W942" t="s">
        <v>54</v>
      </c>
      <c r="X942" t="s">
        <v>56</v>
      </c>
      <c r="Y942" t="s">
        <v>54</v>
      </c>
      <c r="Z942" t="s">
        <v>81</v>
      </c>
      <c r="AA942">
        <v>1286</v>
      </c>
      <c r="AB942" t="str">
        <f t="shared" si="56"/>
        <v>1001-2000</v>
      </c>
      <c r="AC942" t="s">
        <v>59</v>
      </c>
      <c r="AD942" t="s">
        <v>60</v>
      </c>
      <c r="AE942">
        <v>1294</v>
      </c>
      <c r="AF942">
        <f t="shared" si="57"/>
        <v>0</v>
      </c>
      <c r="AG942">
        <f t="shared" si="58"/>
        <v>2</v>
      </c>
      <c r="AH942">
        <v>2</v>
      </c>
      <c r="AI942">
        <v>1</v>
      </c>
      <c r="AJ942" t="s">
        <v>54</v>
      </c>
      <c r="AK942" t="str">
        <f t="shared" si="59"/>
        <v>1Gd</v>
      </c>
      <c r="AL942">
        <v>6</v>
      </c>
      <c r="AM942">
        <v>1</v>
      </c>
      <c r="AN942" t="s">
        <v>54</v>
      </c>
      <c r="AO942" t="s">
        <v>61</v>
      </c>
      <c r="AP942" t="s">
        <v>62</v>
      </c>
      <c r="AQ942">
        <v>2</v>
      </c>
      <c r="AR942">
        <v>662</v>
      </c>
      <c r="AS942" t="s">
        <v>55</v>
      </c>
      <c r="AT942" t="s">
        <v>60</v>
      </c>
      <c r="AU942">
        <v>168</v>
      </c>
      <c r="AV942">
        <v>55</v>
      </c>
      <c r="AW942">
        <v>0</v>
      </c>
      <c r="AX942">
        <v>0</v>
      </c>
      <c r="AY942">
        <v>0</v>
      </c>
      <c r="AZ942" t="s">
        <v>41</v>
      </c>
      <c r="BA942">
        <v>7</v>
      </c>
      <c r="BB942">
        <v>2006</v>
      </c>
      <c r="BC942" t="s">
        <v>103</v>
      </c>
      <c r="BD942" t="s">
        <v>104</v>
      </c>
      <c r="BE942">
        <v>193879</v>
      </c>
    </row>
    <row r="943" spans="1:57" x14ac:dyDescent="0.3">
      <c r="A943">
        <v>1022</v>
      </c>
      <c r="B943">
        <v>20</v>
      </c>
      <c r="C943" t="s">
        <v>221</v>
      </c>
      <c r="D943">
        <v>64</v>
      </c>
      <c r="E943">
        <v>7406</v>
      </c>
      <c r="F943" t="s">
        <v>40</v>
      </c>
      <c r="G943" t="s">
        <v>42</v>
      </c>
      <c r="H943" t="s">
        <v>43</v>
      </c>
      <c r="I943" t="s">
        <v>44</v>
      </c>
      <c r="J943" t="s">
        <v>45</v>
      </c>
      <c r="K943" t="s">
        <v>46</v>
      </c>
      <c r="L943" t="str">
        <f>VLOOKUP($K943,[1]Zipcodes_neighbourhood!$A$2:$C$27,2,FALSE)</f>
        <v>College creek</v>
      </c>
      <c r="M943">
        <f>VLOOKUP($K943,[1]Zipcodes_neighbourhood!$A$2:$C$27,3,FALSE)</f>
        <v>50014</v>
      </c>
      <c r="N943" t="s">
        <v>47</v>
      </c>
      <c r="O943" t="s">
        <v>48</v>
      </c>
      <c r="P943" t="s">
        <v>68</v>
      </c>
      <c r="Q943">
        <v>7</v>
      </c>
      <c r="R943">
        <v>2006</v>
      </c>
      <c r="S943">
        <v>2006</v>
      </c>
      <c r="T943" t="s">
        <v>50</v>
      </c>
      <c r="U943" t="s">
        <v>51</v>
      </c>
      <c r="V943" t="s">
        <v>52</v>
      </c>
      <c r="W943" t="s">
        <v>54</v>
      </c>
      <c r="X943" t="s">
        <v>56</v>
      </c>
      <c r="Y943" t="s">
        <v>54</v>
      </c>
      <c r="Z943" t="s">
        <v>81</v>
      </c>
      <c r="AA943">
        <v>1199</v>
      </c>
      <c r="AB943" t="str">
        <f t="shared" si="56"/>
        <v>1001-2000</v>
      </c>
      <c r="AC943" t="s">
        <v>59</v>
      </c>
      <c r="AD943" t="s">
        <v>60</v>
      </c>
      <c r="AE943">
        <v>1220</v>
      </c>
      <c r="AF943">
        <f t="shared" si="57"/>
        <v>1</v>
      </c>
      <c r="AG943">
        <f t="shared" si="58"/>
        <v>2.2999999999999998</v>
      </c>
      <c r="AH943">
        <v>2</v>
      </c>
      <c r="AI943">
        <v>1</v>
      </c>
      <c r="AJ943" t="s">
        <v>54</v>
      </c>
      <c r="AK943" t="str">
        <f t="shared" si="59"/>
        <v>1Gd</v>
      </c>
      <c r="AL943">
        <v>6</v>
      </c>
      <c r="AM943">
        <v>0</v>
      </c>
      <c r="AN943" t="s">
        <v>41</v>
      </c>
      <c r="AO943" t="s">
        <v>61</v>
      </c>
      <c r="AP943" t="s">
        <v>62</v>
      </c>
      <c r="AQ943">
        <v>2</v>
      </c>
      <c r="AR943">
        <v>632</v>
      </c>
      <c r="AS943" t="s">
        <v>55</v>
      </c>
      <c r="AT943" t="s">
        <v>60</v>
      </c>
      <c r="AU943">
        <v>105</v>
      </c>
      <c r="AV943">
        <v>54</v>
      </c>
      <c r="AW943">
        <v>0</v>
      </c>
      <c r="AX943">
        <v>0</v>
      </c>
      <c r="AY943">
        <v>0</v>
      </c>
      <c r="AZ943" t="s">
        <v>41</v>
      </c>
      <c r="BA943">
        <v>7</v>
      </c>
      <c r="BB943">
        <v>2006</v>
      </c>
      <c r="BC943" t="s">
        <v>103</v>
      </c>
      <c r="BD943" t="s">
        <v>104</v>
      </c>
      <c r="BE943">
        <v>194000</v>
      </c>
    </row>
    <row r="944" spans="1:57" x14ac:dyDescent="0.3">
      <c r="A944">
        <v>1075</v>
      </c>
      <c r="B944">
        <v>20</v>
      </c>
      <c r="C944" t="s">
        <v>221</v>
      </c>
      <c r="D944">
        <v>74</v>
      </c>
      <c r="E944">
        <v>8556</v>
      </c>
      <c r="F944" t="s">
        <v>40</v>
      </c>
      <c r="G944" t="s">
        <v>42</v>
      </c>
      <c r="H944" t="s">
        <v>43</v>
      </c>
      <c r="I944" t="s">
        <v>44</v>
      </c>
      <c r="J944" t="s">
        <v>45</v>
      </c>
      <c r="K944" t="s">
        <v>46</v>
      </c>
      <c r="L944" t="str">
        <f>VLOOKUP($K944,[1]Zipcodes_neighbourhood!$A$2:$C$27,2,FALSE)</f>
        <v>College creek</v>
      </c>
      <c r="M944">
        <f>VLOOKUP($K944,[1]Zipcodes_neighbourhood!$A$2:$C$27,3,FALSE)</f>
        <v>50014</v>
      </c>
      <c r="N944" t="s">
        <v>47</v>
      </c>
      <c r="O944" t="s">
        <v>48</v>
      </c>
      <c r="P944" t="s">
        <v>68</v>
      </c>
      <c r="Q944">
        <v>7</v>
      </c>
      <c r="R944">
        <v>2006</v>
      </c>
      <c r="S944">
        <v>2006</v>
      </c>
      <c r="T944" t="s">
        <v>50</v>
      </c>
      <c r="U944" t="s">
        <v>51</v>
      </c>
      <c r="V944" t="s">
        <v>52</v>
      </c>
      <c r="W944" t="s">
        <v>54</v>
      </c>
      <c r="X944" t="s">
        <v>56</v>
      </c>
      <c r="Y944" t="s">
        <v>54</v>
      </c>
      <c r="Z944" t="s">
        <v>81</v>
      </c>
      <c r="AA944">
        <v>1240</v>
      </c>
      <c r="AB944" t="str">
        <f t="shared" si="56"/>
        <v>1001-2000</v>
      </c>
      <c r="AC944" t="s">
        <v>59</v>
      </c>
      <c r="AD944" t="s">
        <v>60</v>
      </c>
      <c r="AE944">
        <v>1240</v>
      </c>
      <c r="AF944">
        <f t="shared" si="57"/>
        <v>2</v>
      </c>
      <c r="AG944">
        <f t="shared" si="58"/>
        <v>2</v>
      </c>
      <c r="AH944">
        <v>2</v>
      </c>
      <c r="AI944">
        <v>1</v>
      </c>
      <c r="AJ944" t="s">
        <v>54</v>
      </c>
      <c r="AK944" t="str">
        <f t="shared" si="59"/>
        <v>1Gd</v>
      </c>
      <c r="AL944">
        <v>5</v>
      </c>
      <c r="AM944">
        <v>0</v>
      </c>
      <c r="AN944" t="s">
        <v>41</v>
      </c>
      <c r="AO944" t="s">
        <v>61</v>
      </c>
      <c r="AP944" t="s">
        <v>62</v>
      </c>
      <c r="AQ944">
        <v>3</v>
      </c>
      <c r="AR944">
        <v>826</v>
      </c>
      <c r="AS944" t="s">
        <v>55</v>
      </c>
      <c r="AT944" t="s">
        <v>60</v>
      </c>
      <c r="AU944">
        <v>140</v>
      </c>
      <c r="AV944">
        <v>93</v>
      </c>
      <c r="AW944">
        <v>0</v>
      </c>
      <c r="AX944">
        <v>0</v>
      </c>
      <c r="AY944">
        <v>0</v>
      </c>
      <c r="AZ944" t="s">
        <v>41</v>
      </c>
      <c r="BA944">
        <v>5</v>
      </c>
      <c r="BB944">
        <v>2007</v>
      </c>
      <c r="BC944" t="s">
        <v>63</v>
      </c>
      <c r="BD944" t="s">
        <v>64</v>
      </c>
      <c r="BE944">
        <v>194000</v>
      </c>
    </row>
    <row r="945" spans="1:57" x14ac:dyDescent="0.3">
      <c r="A945">
        <v>1165</v>
      </c>
      <c r="B945">
        <v>80</v>
      </c>
      <c r="C945" t="s">
        <v>221</v>
      </c>
      <c r="D945" t="s">
        <v>41</v>
      </c>
      <c r="E945">
        <v>16157</v>
      </c>
      <c r="F945" t="s">
        <v>40</v>
      </c>
      <c r="G945" t="s">
        <v>71</v>
      </c>
      <c r="H945" t="s">
        <v>43</v>
      </c>
      <c r="I945" t="s">
        <v>44</v>
      </c>
      <c r="J945" t="s">
        <v>65</v>
      </c>
      <c r="K945" t="s">
        <v>66</v>
      </c>
      <c r="L945" t="str">
        <f>VLOOKUP($K945,[1]Zipcodes_neighbourhood!$A$2:$C$27,2,FALSE)</f>
        <v>Veenker</v>
      </c>
      <c r="M945">
        <f>VLOOKUP($K945,[1]Zipcodes_neighbourhood!$A$2:$C$27,3,FALSE)</f>
        <v>50011</v>
      </c>
      <c r="N945" t="s">
        <v>67</v>
      </c>
      <c r="O945" t="s">
        <v>48</v>
      </c>
      <c r="P945" t="s">
        <v>135</v>
      </c>
      <c r="Q945">
        <v>5</v>
      </c>
      <c r="R945">
        <v>1978</v>
      </c>
      <c r="S945">
        <v>1978</v>
      </c>
      <c r="T945" t="s">
        <v>50</v>
      </c>
      <c r="U945" t="s">
        <v>51</v>
      </c>
      <c r="V945" t="s">
        <v>106</v>
      </c>
      <c r="W945" t="s">
        <v>55</v>
      </c>
      <c r="X945" t="s">
        <v>56</v>
      </c>
      <c r="Y945" t="s">
        <v>54</v>
      </c>
      <c r="Z945" t="s">
        <v>54</v>
      </c>
      <c r="AA945">
        <v>1360</v>
      </c>
      <c r="AB945" t="str">
        <f t="shared" si="56"/>
        <v>1001-2000</v>
      </c>
      <c r="AC945" t="s">
        <v>59</v>
      </c>
      <c r="AD945" t="s">
        <v>60</v>
      </c>
      <c r="AE945">
        <v>1432</v>
      </c>
      <c r="AF945">
        <f t="shared" si="57"/>
        <v>0</v>
      </c>
      <c r="AG945">
        <f t="shared" si="58"/>
        <v>2</v>
      </c>
      <c r="AH945">
        <v>2</v>
      </c>
      <c r="AI945">
        <v>1</v>
      </c>
      <c r="AJ945" t="s">
        <v>54</v>
      </c>
      <c r="AK945" t="str">
        <f t="shared" si="59"/>
        <v>1Gd</v>
      </c>
      <c r="AL945">
        <v>5</v>
      </c>
      <c r="AM945">
        <v>1</v>
      </c>
      <c r="AN945" t="s">
        <v>55</v>
      </c>
      <c r="AO945" t="s">
        <v>61</v>
      </c>
      <c r="AP945" t="s">
        <v>58</v>
      </c>
      <c r="AQ945">
        <v>2</v>
      </c>
      <c r="AR945">
        <v>588</v>
      </c>
      <c r="AS945" t="s">
        <v>55</v>
      </c>
      <c r="AT945" t="s">
        <v>60</v>
      </c>
      <c r="AU945">
        <v>168</v>
      </c>
      <c r="AV945">
        <v>180</v>
      </c>
      <c r="AW945">
        <v>0</v>
      </c>
      <c r="AX945">
        <v>0</v>
      </c>
      <c r="AY945">
        <v>0</v>
      </c>
      <c r="AZ945" t="s">
        <v>41</v>
      </c>
      <c r="BA945">
        <v>6</v>
      </c>
      <c r="BB945">
        <v>2007</v>
      </c>
      <c r="BC945" t="s">
        <v>63</v>
      </c>
      <c r="BD945" t="s">
        <v>64</v>
      </c>
      <c r="BE945">
        <v>194000</v>
      </c>
    </row>
    <row r="946" spans="1:57" x14ac:dyDescent="0.3">
      <c r="A946">
        <v>598</v>
      </c>
      <c r="B946">
        <v>120</v>
      </c>
      <c r="C946" t="s">
        <v>221</v>
      </c>
      <c r="D946">
        <v>53</v>
      </c>
      <c r="E946">
        <v>3922</v>
      </c>
      <c r="F946" t="s">
        <v>40</v>
      </c>
      <c r="G946" t="s">
        <v>42</v>
      </c>
      <c r="H946" t="s">
        <v>43</v>
      </c>
      <c r="I946" t="s">
        <v>44</v>
      </c>
      <c r="J946" t="s">
        <v>45</v>
      </c>
      <c r="K946" t="s">
        <v>159</v>
      </c>
      <c r="L946" t="str">
        <f>VLOOKUP($K946,[1]Zipcodes_neighbourhood!$A$2:$C$27,2,FALSE)</f>
        <v>Bloomington Heights</v>
      </c>
      <c r="M946">
        <f>VLOOKUP($K946,[1]Zipcodes_neighbourhood!$A$2:$C$27,3,FALSE)</f>
        <v>50010</v>
      </c>
      <c r="N946" t="s">
        <v>47</v>
      </c>
      <c r="O946" t="s">
        <v>122</v>
      </c>
      <c r="P946" t="s">
        <v>68</v>
      </c>
      <c r="Q946">
        <v>7</v>
      </c>
      <c r="R946">
        <v>2006</v>
      </c>
      <c r="S946">
        <v>2007</v>
      </c>
      <c r="T946" t="s">
        <v>50</v>
      </c>
      <c r="U946" t="s">
        <v>51</v>
      </c>
      <c r="V946" t="s">
        <v>52</v>
      </c>
      <c r="W946" t="s">
        <v>54</v>
      </c>
      <c r="X946" t="s">
        <v>56</v>
      </c>
      <c r="Y946" t="s">
        <v>59</v>
      </c>
      <c r="Z946" t="s">
        <v>81</v>
      </c>
      <c r="AA946">
        <v>1258</v>
      </c>
      <c r="AB946" t="str">
        <f t="shared" si="56"/>
        <v>1001-2000</v>
      </c>
      <c r="AC946" t="s">
        <v>59</v>
      </c>
      <c r="AD946" t="s">
        <v>60</v>
      </c>
      <c r="AE946">
        <v>1402</v>
      </c>
      <c r="AF946">
        <f t="shared" si="57"/>
        <v>0.3</v>
      </c>
      <c r="AG946">
        <f t="shared" si="58"/>
        <v>1</v>
      </c>
      <c r="AH946">
        <v>2</v>
      </c>
      <c r="AI946">
        <v>1</v>
      </c>
      <c r="AJ946" t="s">
        <v>54</v>
      </c>
      <c r="AK946" t="str">
        <f t="shared" si="59"/>
        <v>1Gd</v>
      </c>
      <c r="AL946">
        <v>7</v>
      </c>
      <c r="AM946">
        <v>1</v>
      </c>
      <c r="AN946" t="s">
        <v>54</v>
      </c>
      <c r="AO946" t="s">
        <v>61</v>
      </c>
      <c r="AP946" t="s">
        <v>102</v>
      </c>
      <c r="AQ946">
        <v>3</v>
      </c>
      <c r="AR946">
        <v>648</v>
      </c>
      <c r="AS946" t="s">
        <v>55</v>
      </c>
      <c r="AT946" t="s">
        <v>60</v>
      </c>
      <c r="AU946">
        <v>120</v>
      </c>
      <c r="AV946">
        <v>16</v>
      </c>
      <c r="AW946">
        <v>0</v>
      </c>
      <c r="AX946">
        <v>0</v>
      </c>
      <c r="AY946">
        <v>0</v>
      </c>
      <c r="AZ946" t="s">
        <v>41</v>
      </c>
      <c r="BA946">
        <v>2</v>
      </c>
      <c r="BB946">
        <v>2007</v>
      </c>
      <c r="BC946" t="s">
        <v>103</v>
      </c>
      <c r="BD946" t="s">
        <v>104</v>
      </c>
      <c r="BE946">
        <v>194201</v>
      </c>
    </row>
    <row r="947" spans="1:57" x14ac:dyDescent="0.3">
      <c r="A947">
        <v>946</v>
      </c>
      <c r="B947">
        <v>50</v>
      </c>
      <c r="C947" t="s">
        <v>222</v>
      </c>
      <c r="D947">
        <v>98</v>
      </c>
      <c r="E947">
        <v>8820</v>
      </c>
      <c r="F947" t="s">
        <v>40</v>
      </c>
      <c r="G947" t="s">
        <v>42</v>
      </c>
      <c r="H947" t="s">
        <v>43</v>
      </c>
      <c r="I947" t="s">
        <v>44</v>
      </c>
      <c r="J947" t="s">
        <v>73</v>
      </c>
      <c r="K947" t="s">
        <v>92</v>
      </c>
      <c r="L947" t="str">
        <f>VLOOKUP($K947,[1]Zipcodes_neighbourhood!$A$2:$C$27,2,FALSE)</f>
        <v>Old Town</v>
      </c>
      <c r="M947">
        <f>VLOOKUP($K947,[1]Zipcodes_neighbourhood!$A$2:$C$27,3,FALSE)</f>
        <v>51351</v>
      </c>
      <c r="N947" t="s">
        <v>47</v>
      </c>
      <c r="O947" t="s">
        <v>48</v>
      </c>
      <c r="P947" t="s">
        <v>83</v>
      </c>
      <c r="Q947">
        <v>5</v>
      </c>
      <c r="R947">
        <v>1890</v>
      </c>
      <c r="S947">
        <v>1996</v>
      </c>
      <c r="T947" t="s">
        <v>99</v>
      </c>
      <c r="U947" t="s">
        <v>51</v>
      </c>
      <c r="V947" t="s">
        <v>52</v>
      </c>
      <c r="W947" t="s">
        <v>55</v>
      </c>
      <c r="X947" t="s">
        <v>77</v>
      </c>
      <c r="Y947" t="s">
        <v>55</v>
      </c>
      <c r="Z947" t="s">
        <v>57</v>
      </c>
      <c r="AA947">
        <v>1088</v>
      </c>
      <c r="AB947" t="str">
        <f t="shared" si="56"/>
        <v>1001-2000</v>
      </c>
      <c r="AC947" t="s">
        <v>55</v>
      </c>
      <c r="AD947" t="s">
        <v>60</v>
      </c>
      <c r="AE947">
        <v>1869</v>
      </c>
      <c r="AF947">
        <f t="shared" si="57"/>
        <v>0</v>
      </c>
      <c r="AG947">
        <f t="shared" si="58"/>
        <v>1</v>
      </c>
      <c r="AH947">
        <v>2</v>
      </c>
      <c r="AI947">
        <v>1</v>
      </c>
      <c r="AJ947" t="s">
        <v>55</v>
      </c>
      <c r="AK947" t="str">
        <f t="shared" si="59"/>
        <v>1TA</v>
      </c>
      <c r="AL947">
        <v>7</v>
      </c>
      <c r="AM947">
        <v>0</v>
      </c>
      <c r="AN947" t="s">
        <v>41</v>
      </c>
      <c r="AO947" t="s">
        <v>78</v>
      </c>
      <c r="AP947" t="s">
        <v>58</v>
      </c>
      <c r="AQ947">
        <v>2</v>
      </c>
      <c r="AR947">
        <v>456</v>
      </c>
      <c r="AS947" t="s">
        <v>55</v>
      </c>
      <c r="AT947" t="s">
        <v>60</v>
      </c>
      <c r="AU947">
        <v>48</v>
      </c>
      <c r="AV947">
        <v>0</v>
      </c>
      <c r="AW947">
        <v>244</v>
      </c>
      <c r="AX947">
        <v>0</v>
      </c>
      <c r="AY947">
        <v>0</v>
      </c>
      <c r="AZ947" t="s">
        <v>153</v>
      </c>
      <c r="BA947">
        <v>9</v>
      </c>
      <c r="BB947">
        <v>2009</v>
      </c>
      <c r="BC947" t="s">
        <v>63</v>
      </c>
      <c r="BD947" t="s">
        <v>64</v>
      </c>
      <c r="BE947">
        <v>124900</v>
      </c>
    </row>
    <row r="948" spans="1:57" x14ac:dyDescent="0.3">
      <c r="A948">
        <v>238</v>
      </c>
      <c r="B948">
        <v>60</v>
      </c>
      <c r="C948" t="s">
        <v>221</v>
      </c>
      <c r="D948" t="s">
        <v>41</v>
      </c>
      <c r="E948">
        <v>9453</v>
      </c>
      <c r="F948" t="s">
        <v>40</v>
      </c>
      <c r="G948" t="s">
        <v>71</v>
      </c>
      <c r="H948" t="s">
        <v>43</v>
      </c>
      <c r="I948" t="s">
        <v>44</v>
      </c>
      <c r="J948" t="s">
        <v>110</v>
      </c>
      <c r="K948" t="s">
        <v>114</v>
      </c>
      <c r="L948" t="str">
        <f>VLOOKUP($K948,[1]Zipcodes_neighbourhood!$A$2:$C$27,2,FALSE)</f>
        <v>Sawyer West</v>
      </c>
      <c r="M948">
        <f>VLOOKUP($K948,[1]Zipcodes_neighbourhood!$A$2:$C$27,3,FALSE)</f>
        <v>50014</v>
      </c>
      <c r="N948" t="s">
        <v>161</v>
      </c>
      <c r="O948" t="s">
        <v>48</v>
      </c>
      <c r="P948" t="s">
        <v>49</v>
      </c>
      <c r="Q948">
        <v>7</v>
      </c>
      <c r="R948">
        <v>1993</v>
      </c>
      <c r="S948">
        <v>2003</v>
      </c>
      <c r="T948" t="s">
        <v>50</v>
      </c>
      <c r="U948" t="s">
        <v>51</v>
      </c>
      <c r="V948" t="s">
        <v>91</v>
      </c>
      <c r="W948" t="s">
        <v>54</v>
      </c>
      <c r="X948" t="s">
        <v>56</v>
      </c>
      <c r="Y948" t="s">
        <v>54</v>
      </c>
      <c r="Z948" t="s">
        <v>57</v>
      </c>
      <c r="AA948">
        <v>996</v>
      </c>
      <c r="AB948" t="str">
        <f t="shared" si="56"/>
        <v>0-1000</v>
      </c>
      <c r="AC948" t="s">
        <v>59</v>
      </c>
      <c r="AD948" t="s">
        <v>60</v>
      </c>
      <c r="AE948">
        <v>1744</v>
      </c>
      <c r="AF948">
        <f t="shared" si="57"/>
        <v>1</v>
      </c>
      <c r="AG948">
        <f t="shared" si="58"/>
        <v>1</v>
      </c>
      <c r="AH948">
        <v>3</v>
      </c>
      <c r="AI948">
        <v>1</v>
      </c>
      <c r="AJ948" t="s">
        <v>54</v>
      </c>
      <c r="AK948" t="str">
        <f t="shared" si="59"/>
        <v>1Gd</v>
      </c>
      <c r="AL948">
        <v>7</v>
      </c>
      <c r="AM948">
        <v>0</v>
      </c>
      <c r="AN948" t="s">
        <v>41</v>
      </c>
      <c r="AO948" t="s">
        <v>61</v>
      </c>
      <c r="AP948" t="s">
        <v>62</v>
      </c>
      <c r="AQ948">
        <v>2</v>
      </c>
      <c r="AR948">
        <v>457</v>
      </c>
      <c r="AS948" t="s">
        <v>55</v>
      </c>
      <c r="AT948" t="s">
        <v>60</v>
      </c>
      <c r="AU948">
        <v>370</v>
      </c>
      <c r="AV948">
        <v>70</v>
      </c>
      <c r="AW948">
        <v>0</v>
      </c>
      <c r="AX948">
        <v>0</v>
      </c>
      <c r="AY948">
        <v>238</v>
      </c>
      <c r="AZ948" t="s">
        <v>41</v>
      </c>
      <c r="BA948">
        <v>2</v>
      </c>
      <c r="BB948">
        <v>2010</v>
      </c>
      <c r="BC948" t="s">
        <v>63</v>
      </c>
      <c r="BD948" t="s">
        <v>64</v>
      </c>
      <c r="BE948">
        <v>194500</v>
      </c>
    </row>
    <row r="949" spans="1:57" x14ac:dyDescent="0.3">
      <c r="A949">
        <v>728</v>
      </c>
      <c r="B949">
        <v>20</v>
      </c>
      <c r="C949" t="s">
        <v>221</v>
      </c>
      <c r="D949">
        <v>64</v>
      </c>
      <c r="E949">
        <v>7314</v>
      </c>
      <c r="F949" t="s">
        <v>40</v>
      </c>
      <c r="G949" t="s">
        <v>42</v>
      </c>
      <c r="H949" t="s">
        <v>43</v>
      </c>
      <c r="I949" t="s">
        <v>44</v>
      </c>
      <c r="J949" t="s">
        <v>45</v>
      </c>
      <c r="K949" t="s">
        <v>46</v>
      </c>
      <c r="L949" t="str">
        <f>VLOOKUP($K949,[1]Zipcodes_neighbourhood!$A$2:$C$27,2,FALSE)</f>
        <v>College creek</v>
      </c>
      <c r="M949">
        <f>VLOOKUP($K949,[1]Zipcodes_neighbourhood!$A$2:$C$27,3,FALSE)</f>
        <v>50014</v>
      </c>
      <c r="N949" t="s">
        <v>47</v>
      </c>
      <c r="O949" t="s">
        <v>48</v>
      </c>
      <c r="P949" t="s">
        <v>68</v>
      </c>
      <c r="Q949">
        <v>7</v>
      </c>
      <c r="R949">
        <v>2007</v>
      </c>
      <c r="S949">
        <v>2007</v>
      </c>
      <c r="T949" t="s">
        <v>50</v>
      </c>
      <c r="U949" t="s">
        <v>51</v>
      </c>
      <c r="V949" t="s">
        <v>52</v>
      </c>
      <c r="W949" t="s">
        <v>54</v>
      </c>
      <c r="X949" t="s">
        <v>56</v>
      </c>
      <c r="Y949" t="s">
        <v>54</v>
      </c>
      <c r="Z949" t="s">
        <v>81</v>
      </c>
      <c r="AA949">
        <v>1232</v>
      </c>
      <c r="AB949" t="str">
        <f t="shared" si="56"/>
        <v>1001-2000</v>
      </c>
      <c r="AC949" t="s">
        <v>59</v>
      </c>
      <c r="AD949" t="s">
        <v>60</v>
      </c>
      <c r="AE949">
        <v>1232</v>
      </c>
      <c r="AF949">
        <f t="shared" si="57"/>
        <v>1</v>
      </c>
      <c r="AG949">
        <f t="shared" si="58"/>
        <v>2</v>
      </c>
      <c r="AH949">
        <v>2</v>
      </c>
      <c r="AI949">
        <v>1</v>
      </c>
      <c r="AJ949" t="s">
        <v>54</v>
      </c>
      <c r="AK949" t="str">
        <f t="shared" si="59"/>
        <v>1Gd</v>
      </c>
      <c r="AL949">
        <v>6</v>
      </c>
      <c r="AM949">
        <v>0</v>
      </c>
      <c r="AN949" t="s">
        <v>41</v>
      </c>
      <c r="AO949" t="s">
        <v>61</v>
      </c>
      <c r="AP949" t="s">
        <v>62</v>
      </c>
      <c r="AQ949">
        <v>2</v>
      </c>
      <c r="AR949">
        <v>632</v>
      </c>
      <c r="AS949" t="s">
        <v>55</v>
      </c>
      <c r="AT949" t="s">
        <v>60</v>
      </c>
      <c r="AU949">
        <v>132</v>
      </c>
      <c r="AV949">
        <v>0</v>
      </c>
      <c r="AW949">
        <v>0</v>
      </c>
      <c r="AX949">
        <v>0</v>
      </c>
      <c r="AY949">
        <v>0</v>
      </c>
      <c r="AZ949" t="s">
        <v>41</v>
      </c>
      <c r="BA949">
        <v>2</v>
      </c>
      <c r="BB949">
        <v>2009</v>
      </c>
      <c r="BC949" t="s">
        <v>63</v>
      </c>
      <c r="BD949" t="s">
        <v>64</v>
      </c>
      <c r="BE949">
        <v>194500</v>
      </c>
    </row>
    <row r="950" spans="1:57" x14ac:dyDescent="0.3">
      <c r="A950">
        <v>795</v>
      </c>
      <c r="B950">
        <v>60</v>
      </c>
      <c r="C950" t="s">
        <v>221</v>
      </c>
      <c r="D950" t="s">
        <v>41</v>
      </c>
      <c r="E950">
        <v>10832</v>
      </c>
      <c r="F950" t="s">
        <v>40</v>
      </c>
      <c r="G950" t="s">
        <v>71</v>
      </c>
      <c r="H950" t="s">
        <v>43</v>
      </c>
      <c r="I950" t="s">
        <v>44</v>
      </c>
      <c r="J950" t="s">
        <v>73</v>
      </c>
      <c r="K950" t="s">
        <v>132</v>
      </c>
      <c r="L950" t="str">
        <f>VLOOKUP($K950,[1]Zipcodes_neighbourhood!$A$2:$C$27,2,FALSE)</f>
        <v>Gilbert</v>
      </c>
      <c r="M950">
        <f>VLOOKUP($K950,[1]Zipcodes_neighbourhood!$A$2:$C$27,3,FALSE)</f>
        <v>50105</v>
      </c>
      <c r="N950" t="s">
        <v>47</v>
      </c>
      <c r="O950" t="s">
        <v>48</v>
      </c>
      <c r="P950" t="s">
        <v>49</v>
      </c>
      <c r="Q950">
        <v>7</v>
      </c>
      <c r="R950">
        <v>1994</v>
      </c>
      <c r="S950">
        <v>1996</v>
      </c>
      <c r="T950" t="s">
        <v>50</v>
      </c>
      <c r="U950" t="s">
        <v>51</v>
      </c>
      <c r="V950" t="s">
        <v>69</v>
      </c>
      <c r="W950" t="s">
        <v>54</v>
      </c>
      <c r="X950" t="s">
        <v>56</v>
      </c>
      <c r="Y950" t="s">
        <v>54</v>
      </c>
      <c r="Z950" t="s">
        <v>57</v>
      </c>
      <c r="AA950">
        <v>712</v>
      </c>
      <c r="AB950" t="str">
        <f t="shared" si="56"/>
        <v>0-1000</v>
      </c>
      <c r="AC950" t="s">
        <v>59</v>
      </c>
      <c r="AD950" t="s">
        <v>60</v>
      </c>
      <c r="AE950">
        <v>1895</v>
      </c>
      <c r="AF950">
        <f t="shared" si="57"/>
        <v>0</v>
      </c>
      <c r="AG950">
        <f t="shared" si="58"/>
        <v>2.2999999999999998</v>
      </c>
      <c r="AH950">
        <v>3</v>
      </c>
      <c r="AI950">
        <v>1</v>
      </c>
      <c r="AJ950" t="s">
        <v>54</v>
      </c>
      <c r="AK950" t="str">
        <f t="shared" si="59"/>
        <v>1Gd</v>
      </c>
      <c r="AL950">
        <v>7</v>
      </c>
      <c r="AM950">
        <v>1</v>
      </c>
      <c r="AN950" t="s">
        <v>55</v>
      </c>
      <c r="AO950" t="s">
        <v>61</v>
      </c>
      <c r="AP950" t="s">
        <v>102</v>
      </c>
      <c r="AQ950">
        <v>2</v>
      </c>
      <c r="AR950">
        <v>409</v>
      </c>
      <c r="AS950" t="s">
        <v>55</v>
      </c>
      <c r="AT950" t="s">
        <v>60</v>
      </c>
      <c r="AU950">
        <v>143</v>
      </c>
      <c r="AV950">
        <v>46</v>
      </c>
      <c r="AW950">
        <v>0</v>
      </c>
      <c r="AX950">
        <v>0</v>
      </c>
      <c r="AY950">
        <v>0</v>
      </c>
      <c r="AZ950" t="s">
        <v>41</v>
      </c>
      <c r="BA950">
        <v>10</v>
      </c>
      <c r="BB950">
        <v>2008</v>
      </c>
      <c r="BC950" t="s">
        <v>63</v>
      </c>
      <c r="BD950" t="s">
        <v>64</v>
      </c>
      <c r="BE950">
        <v>194500</v>
      </c>
    </row>
    <row r="951" spans="1:57" x14ac:dyDescent="0.3">
      <c r="A951">
        <v>690</v>
      </c>
      <c r="B951">
        <v>120</v>
      </c>
      <c r="C951" t="s">
        <v>221</v>
      </c>
      <c r="D951">
        <v>61</v>
      </c>
      <c r="E951">
        <v>7577</v>
      </c>
      <c r="F951" t="s">
        <v>40</v>
      </c>
      <c r="G951" t="s">
        <v>71</v>
      </c>
      <c r="H951" t="s">
        <v>43</v>
      </c>
      <c r="I951" t="s">
        <v>44</v>
      </c>
      <c r="J951" t="s">
        <v>73</v>
      </c>
      <c r="K951" t="s">
        <v>100</v>
      </c>
      <c r="L951" t="str">
        <f>VLOOKUP($K951,[1]Zipcodes_neighbourhood!$A$2:$C$27,2,FALSE)</f>
        <v>Northridge Heights</v>
      </c>
      <c r="M951">
        <f>VLOOKUP($K951,[1]Zipcodes_neighbourhood!$A$2:$C$27,3,FALSE)</f>
        <v>50010</v>
      </c>
      <c r="N951" t="s">
        <v>47</v>
      </c>
      <c r="O951" t="s">
        <v>122</v>
      </c>
      <c r="P951" t="s">
        <v>68</v>
      </c>
      <c r="Q951">
        <v>6</v>
      </c>
      <c r="R951">
        <v>2005</v>
      </c>
      <c r="S951">
        <v>2006</v>
      </c>
      <c r="T951" t="s">
        <v>50</v>
      </c>
      <c r="U951" t="s">
        <v>51</v>
      </c>
      <c r="V951" t="s">
        <v>52</v>
      </c>
      <c r="W951" t="s">
        <v>54</v>
      </c>
      <c r="X951" t="s">
        <v>56</v>
      </c>
      <c r="Y951" t="s">
        <v>54</v>
      </c>
      <c r="Z951" t="s">
        <v>81</v>
      </c>
      <c r="AA951">
        <v>1362</v>
      </c>
      <c r="AB951" t="str">
        <f t="shared" si="56"/>
        <v>1001-2000</v>
      </c>
      <c r="AC951" t="s">
        <v>59</v>
      </c>
      <c r="AD951" t="s">
        <v>60</v>
      </c>
      <c r="AE951">
        <v>1362</v>
      </c>
      <c r="AF951">
        <f t="shared" si="57"/>
        <v>1</v>
      </c>
      <c r="AG951">
        <f t="shared" si="58"/>
        <v>1.3</v>
      </c>
      <c r="AH951">
        <v>2</v>
      </c>
      <c r="AI951">
        <v>1</v>
      </c>
      <c r="AJ951" t="s">
        <v>54</v>
      </c>
      <c r="AK951" t="str">
        <f t="shared" si="59"/>
        <v>1Gd</v>
      </c>
      <c r="AL951">
        <v>6</v>
      </c>
      <c r="AM951">
        <v>1</v>
      </c>
      <c r="AN951" t="s">
        <v>54</v>
      </c>
      <c r="AO951" t="s">
        <v>61</v>
      </c>
      <c r="AP951" t="s">
        <v>62</v>
      </c>
      <c r="AQ951">
        <v>2</v>
      </c>
      <c r="AR951">
        <v>460</v>
      </c>
      <c r="AS951" t="s">
        <v>55</v>
      </c>
      <c r="AT951" t="s">
        <v>60</v>
      </c>
      <c r="AU951">
        <v>192</v>
      </c>
      <c r="AV951">
        <v>28</v>
      </c>
      <c r="AW951">
        <v>0</v>
      </c>
      <c r="AX951">
        <v>0</v>
      </c>
      <c r="AY951">
        <v>0</v>
      </c>
      <c r="AZ951" t="s">
        <v>41</v>
      </c>
      <c r="BA951">
        <v>6</v>
      </c>
      <c r="BB951">
        <v>2007</v>
      </c>
      <c r="BC951" t="s">
        <v>63</v>
      </c>
      <c r="BD951" t="s">
        <v>64</v>
      </c>
      <c r="BE951">
        <v>194700</v>
      </c>
    </row>
    <row r="952" spans="1:57" x14ac:dyDescent="0.3">
      <c r="A952">
        <v>989</v>
      </c>
      <c r="B952">
        <v>60</v>
      </c>
      <c r="C952" t="s">
        <v>221</v>
      </c>
      <c r="D952" t="s">
        <v>41</v>
      </c>
      <c r="E952">
        <v>12046</v>
      </c>
      <c r="F952" t="s">
        <v>40</v>
      </c>
      <c r="G952" t="s">
        <v>71</v>
      </c>
      <c r="H952" t="s">
        <v>43</v>
      </c>
      <c r="I952" t="s">
        <v>44</v>
      </c>
      <c r="J952" t="s">
        <v>45</v>
      </c>
      <c r="K952" t="s">
        <v>89</v>
      </c>
      <c r="L952" t="str">
        <f>VLOOKUP($K952,[1]Zipcodes_neighbourhood!$A$2:$C$27,2,FALSE)</f>
        <v>Northwest Ames</v>
      </c>
      <c r="M952">
        <f>VLOOKUP($K952,[1]Zipcodes_neighbourhood!$A$2:$C$27,3,FALSE)</f>
        <v>50010</v>
      </c>
      <c r="N952" t="s">
        <v>47</v>
      </c>
      <c r="O952" t="s">
        <v>48</v>
      </c>
      <c r="P952" t="s">
        <v>49</v>
      </c>
      <c r="Q952">
        <v>6</v>
      </c>
      <c r="R952">
        <v>1976</v>
      </c>
      <c r="S952">
        <v>1976</v>
      </c>
      <c r="T952" t="s">
        <v>50</v>
      </c>
      <c r="U952" t="s">
        <v>51</v>
      </c>
      <c r="V952" t="s">
        <v>106</v>
      </c>
      <c r="W952" t="s">
        <v>55</v>
      </c>
      <c r="X952" t="s">
        <v>70</v>
      </c>
      <c r="Y952" t="s">
        <v>55</v>
      </c>
      <c r="Z952" t="s">
        <v>57</v>
      </c>
      <c r="AA952">
        <v>848</v>
      </c>
      <c r="AB952" t="str">
        <f t="shared" si="56"/>
        <v>0-1000</v>
      </c>
      <c r="AC952" t="s">
        <v>55</v>
      </c>
      <c r="AD952" t="s">
        <v>60</v>
      </c>
      <c r="AE952">
        <v>2030</v>
      </c>
      <c r="AF952">
        <f t="shared" si="57"/>
        <v>1</v>
      </c>
      <c r="AG952">
        <f t="shared" si="58"/>
        <v>1</v>
      </c>
      <c r="AH952">
        <v>4</v>
      </c>
      <c r="AI952">
        <v>1</v>
      </c>
      <c r="AJ952" t="s">
        <v>54</v>
      </c>
      <c r="AK952" t="str">
        <f t="shared" si="59"/>
        <v>1Gd</v>
      </c>
      <c r="AL952">
        <v>8</v>
      </c>
      <c r="AM952">
        <v>1</v>
      </c>
      <c r="AN952" t="s">
        <v>55</v>
      </c>
      <c r="AO952" t="s">
        <v>61</v>
      </c>
      <c r="AP952" t="s">
        <v>102</v>
      </c>
      <c r="AQ952">
        <v>2</v>
      </c>
      <c r="AR952">
        <v>551</v>
      </c>
      <c r="AS952" t="s">
        <v>55</v>
      </c>
      <c r="AT952" t="s">
        <v>60</v>
      </c>
      <c r="AU952">
        <v>0</v>
      </c>
      <c r="AV952">
        <v>224</v>
      </c>
      <c r="AW952">
        <v>0</v>
      </c>
      <c r="AX952">
        <v>0</v>
      </c>
      <c r="AY952">
        <v>0</v>
      </c>
      <c r="AZ952" t="s">
        <v>41</v>
      </c>
      <c r="BA952">
        <v>6</v>
      </c>
      <c r="BB952">
        <v>2007</v>
      </c>
      <c r="BC952" t="s">
        <v>63</v>
      </c>
      <c r="BD952" t="s">
        <v>64</v>
      </c>
      <c r="BE952">
        <v>195000</v>
      </c>
    </row>
    <row r="953" spans="1:57" x14ac:dyDescent="0.3">
      <c r="A953">
        <v>952</v>
      </c>
      <c r="B953">
        <v>20</v>
      </c>
      <c r="C953" t="s">
        <v>225</v>
      </c>
      <c r="D953">
        <v>60</v>
      </c>
      <c r="E953">
        <v>7800</v>
      </c>
      <c r="F953" t="s">
        <v>40</v>
      </c>
      <c r="G953" t="s">
        <v>42</v>
      </c>
      <c r="H953" t="s">
        <v>43</v>
      </c>
      <c r="I953" t="s">
        <v>44</v>
      </c>
      <c r="J953" t="s">
        <v>73</v>
      </c>
      <c r="K953" t="s">
        <v>114</v>
      </c>
      <c r="L953" t="str">
        <f>VLOOKUP($K953,[1]Zipcodes_neighbourhood!$A$2:$C$27,2,FALSE)</f>
        <v>Sawyer West</v>
      </c>
      <c r="M953">
        <f>VLOOKUP($K953,[1]Zipcodes_neighbourhood!$A$2:$C$27,3,FALSE)</f>
        <v>50014</v>
      </c>
      <c r="N953" t="s">
        <v>47</v>
      </c>
      <c r="O953" t="s">
        <v>48</v>
      </c>
      <c r="P953" t="s">
        <v>68</v>
      </c>
      <c r="Q953">
        <v>5</v>
      </c>
      <c r="R953">
        <v>1965</v>
      </c>
      <c r="S953">
        <v>1965</v>
      </c>
      <c r="T953" t="s">
        <v>50</v>
      </c>
      <c r="U953" t="s">
        <v>51</v>
      </c>
      <c r="V953" t="s">
        <v>52</v>
      </c>
      <c r="W953" t="s">
        <v>55</v>
      </c>
      <c r="X953" t="s">
        <v>70</v>
      </c>
      <c r="Y953" t="s">
        <v>55</v>
      </c>
      <c r="Z953" t="s">
        <v>57</v>
      </c>
      <c r="AA953">
        <v>828</v>
      </c>
      <c r="AB953" t="str">
        <f t="shared" si="56"/>
        <v>0-1000</v>
      </c>
      <c r="AC953" t="s">
        <v>54</v>
      </c>
      <c r="AD953" t="s">
        <v>60</v>
      </c>
      <c r="AE953">
        <v>965</v>
      </c>
      <c r="AF953">
        <f t="shared" si="57"/>
        <v>1</v>
      </c>
      <c r="AG953">
        <f t="shared" si="58"/>
        <v>1</v>
      </c>
      <c r="AH953">
        <v>3</v>
      </c>
      <c r="AI953">
        <v>1</v>
      </c>
      <c r="AJ953" t="s">
        <v>55</v>
      </c>
      <c r="AK953" t="str">
        <f t="shared" si="59"/>
        <v>1TA</v>
      </c>
      <c r="AL953">
        <v>6</v>
      </c>
      <c r="AM953">
        <v>0</v>
      </c>
      <c r="AN953" t="s">
        <v>41</v>
      </c>
      <c r="AO953" t="s">
        <v>78</v>
      </c>
      <c r="AP953" t="s">
        <v>58</v>
      </c>
      <c r="AQ953">
        <v>1</v>
      </c>
      <c r="AR953">
        <v>300</v>
      </c>
      <c r="AS953" t="s">
        <v>55</v>
      </c>
      <c r="AT953" t="s">
        <v>60</v>
      </c>
      <c r="AU953">
        <v>421</v>
      </c>
      <c r="AV953">
        <v>0</v>
      </c>
      <c r="AW953">
        <v>0</v>
      </c>
      <c r="AX953">
        <v>0</v>
      </c>
      <c r="AY953">
        <v>0</v>
      </c>
      <c r="AZ953" t="s">
        <v>85</v>
      </c>
      <c r="BA953">
        <v>7</v>
      </c>
      <c r="BB953">
        <v>2006</v>
      </c>
      <c r="BC953" t="s">
        <v>63</v>
      </c>
      <c r="BD953" t="s">
        <v>79</v>
      </c>
      <c r="BE953">
        <v>119900</v>
      </c>
    </row>
    <row r="954" spans="1:57" x14ac:dyDescent="0.3">
      <c r="A954">
        <v>1189</v>
      </c>
      <c r="B954">
        <v>60</v>
      </c>
      <c r="C954" t="s">
        <v>221</v>
      </c>
      <c r="D954">
        <v>68</v>
      </c>
      <c r="E954">
        <v>8935</v>
      </c>
      <c r="F954" t="s">
        <v>40</v>
      </c>
      <c r="G954" t="s">
        <v>71</v>
      </c>
      <c r="H954" t="s">
        <v>43</v>
      </c>
      <c r="I954" t="s">
        <v>44</v>
      </c>
      <c r="J954" t="s">
        <v>45</v>
      </c>
      <c r="K954" t="s">
        <v>46</v>
      </c>
      <c r="L954" t="str">
        <f>VLOOKUP($K954,[1]Zipcodes_neighbourhood!$A$2:$C$27,2,FALSE)</f>
        <v>College creek</v>
      </c>
      <c r="M954">
        <f>VLOOKUP($K954,[1]Zipcodes_neighbourhood!$A$2:$C$27,3,FALSE)</f>
        <v>50014</v>
      </c>
      <c r="N954" t="s">
        <v>47</v>
      </c>
      <c r="O954" t="s">
        <v>48</v>
      </c>
      <c r="P954" t="s">
        <v>49</v>
      </c>
      <c r="Q954">
        <v>7</v>
      </c>
      <c r="R954">
        <v>2002</v>
      </c>
      <c r="S954">
        <v>2002</v>
      </c>
      <c r="T954" t="s">
        <v>50</v>
      </c>
      <c r="U954" t="s">
        <v>51</v>
      </c>
      <c r="V954" t="s">
        <v>52</v>
      </c>
      <c r="W954" t="s">
        <v>54</v>
      </c>
      <c r="X954" t="s">
        <v>56</v>
      </c>
      <c r="Y954" t="s">
        <v>54</v>
      </c>
      <c r="Z954" t="s">
        <v>57</v>
      </c>
      <c r="AA954">
        <v>831</v>
      </c>
      <c r="AB954" t="str">
        <f t="shared" si="56"/>
        <v>0-1000</v>
      </c>
      <c r="AC954" t="s">
        <v>59</v>
      </c>
      <c r="AD954" t="s">
        <v>60</v>
      </c>
      <c r="AE954">
        <v>1660</v>
      </c>
      <c r="AF954">
        <f t="shared" si="57"/>
        <v>0.3</v>
      </c>
      <c r="AG954">
        <f t="shared" si="58"/>
        <v>1</v>
      </c>
      <c r="AH954">
        <v>3</v>
      </c>
      <c r="AI954">
        <v>1</v>
      </c>
      <c r="AJ954" t="s">
        <v>54</v>
      </c>
      <c r="AK954" t="str">
        <f t="shared" si="59"/>
        <v>1Gd</v>
      </c>
      <c r="AL954">
        <v>7</v>
      </c>
      <c r="AM954">
        <v>0</v>
      </c>
      <c r="AN954" t="s">
        <v>41</v>
      </c>
      <c r="AO954" t="s">
        <v>61</v>
      </c>
      <c r="AP954" t="s">
        <v>62</v>
      </c>
      <c r="AQ954">
        <v>2</v>
      </c>
      <c r="AR954">
        <v>493</v>
      </c>
      <c r="AS954" t="s">
        <v>55</v>
      </c>
      <c r="AT954" t="s">
        <v>60</v>
      </c>
      <c r="AU954">
        <v>144</v>
      </c>
      <c r="AV954">
        <v>68</v>
      </c>
      <c r="AW954">
        <v>0</v>
      </c>
      <c r="AX954">
        <v>0</v>
      </c>
      <c r="AY954">
        <v>0</v>
      </c>
      <c r="AZ954" t="s">
        <v>41</v>
      </c>
      <c r="BA954">
        <v>7</v>
      </c>
      <c r="BB954">
        <v>2009</v>
      </c>
      <c r="BC954" t="s">
        <v>63</v>
      </c>
      <c r="BD954" t="s">
        <v>64</v>
      </c>
      <c r="BE954">
        <v>195000</v>
      </c>
    </row>
    <row r="955" spans="1:57" x14ac:dyDescent="0.3">
      <c r="A955">
        <v>1238</v>
      </c>
      <c r="B955">
        <v>60</v>
      </c>
      <c r="C955" t="s">
        <v>221</v>
      </c>
      <c r="D955">
        <v>41</v>
      </c>
      <c r="E955">
        <v>12393</v>
      </c>
      <c r="F955" t="s">
        <v>40</v>
      </c>
      <c r="G955" t="s">
        <v>105</v>
      </c>
      <c r="H955" t="s">
        <v>43</v>
      </c>
      <c r="I955" t="s">
        <v>44</v>
      </c>
      <c r="J955" t="s">
        <v>65</v>
      </c>
      <c r="K955" t="s">
        <v>46</v>
      </c>
      <c r="L955" t="str">
        <f>VLOOKUP($K955,[1]Zipcodes_neighbourhood!$A$2:$C$27,2,FALSE)</f>
        <v>College creek</v>
      </c>
      <c r="M955">
        <f>VLOOKUP($K955,[1]Zipcodes_neighbourhood!$A$2:$C$27,3,FALSE)</f>
        <v>50014</v>
      </c>
      <c r="N955" t="s">
        <v>47</v>
      </c>
      <c r="O955" t="s">
        <v>48</v>
      </c>
      <c r="P955" t="s">
        <v>49</v>
      </c>
      <c r="Q955">
        <v>7</v>
      </c>
      <c r="R955">
        <v>2004</v>
      </c>
      <c r="S955">
        <v>2005</v>
      </c>
      <c r="T955" t="s">
        <v>50</v>
      </c>
      <c r="U955" t="s">
        <v>51</v>
      </c>
      <c r="V955" t="s">
        <v>52</v>
      </c>
      <c r="W955" t="s">
        <v>54</v>
      </c>
      <c r="X955" t="s">
        <v>56</v>
      </c>
      <c r="Y955" t="s">
        <v>54</v>
      </c>
      <c r="Z955" t="s">
        <v>57</v>
      </c>
      <c r="AA955">
        <v>847</v>
      </c>
      <c r="AB955" t="str">
        <f t="shared" si="56"/>
        <v>0-1000</v>
      </c>
      <c r="AC955" t="s">
        <v>59</v>
      </c>
      <c r="AD955" t="s">
        <v>60</v>
      </c>
      <c r="AE955">
        <v>1948</v>
      </c>
      <c r="AF955">
        <f t="shared" si="57"/>
        <v>0.3</v>
      </c>
      <c r="AG955">
        <f t="shared" si="58"/>
        <v>2.2999999999999998</v>
      </c>
      <c r="AH955">
        <v>4</v>
      </c>
      <c r="AI955">
        <v>1</v>
      </c>
      <c r="AJ955" t="s">
        <v>54</v>
      </c>
      <c r="AK955" t="str">
        <f t="shared" si="59"/>
        <v>1Gd</v>
      </c>
      <c r="AL955">
        <v>8</v>
      </c>
      <c r="AM955">
        <v>1</v>
      </c>
      <c r="AN955" t="s">
        <v>54</v>
      </c>
      <c r="AO955" t="s">
        <v>101</v>
      </c>
      <c r="AP955" t="s">
        <v>102</v>
      </c>
      <c r="AQ955">
        <v>2</v>
      </c>
      <c r="AR955">
        <v>434</v>
      </c>
      <c r="AS955" t="s">
        <v>55</v>
      </c>
      <c r="AT955" t="s">
        <v>60</v>
      </c>
      <c r="AU955">
        <v>100</v>
      </c>
      <c r="AV955">
        <v>48</v>
      </c>
      <c r="AW955">
        <v>0</v>
      </c>
      <c r="AX955">
        <v>0</v>
      </c>
      <c r="AY955">
        <v>0</v>
      </c>
      <c r="AZ955" t="s">
        <v>41</v>
      </c>
      <c r="BA955">
        <v>9</v>
      </c>
      <c r="BB955">
        <v>2006</v>
      </c>
      <c r="BC955" t="s">
        <v>63</v>
      </c>
      <c r="BD955" t="s">
        <v>64</v>
      </c>
      <c r="BE955">
        <v>195000</v>
      </c>
    </row>
    <row r="956" spans="1:57" x14ac:dyDescent="0.3">
      <c r="A956">
        <v>429</v>
      </c>
      <c r="B956">
        <v>20</v>
      </c>
      <c r="C956" t="s">
        <v>221</v>
      </c>
      <c r="D956">
        <v>64</v>
      </c>
      <c r="E956">
        <v>6762</v>
      </c>
      <c r="F956" t="s">
        <v>40</v>
      </c>
      <c r="G956" t="s">
        <v>42</v>
      </c>
      <c r="H956" t="s">
        <v>43</v>
      </c>
      <c r="I956" t="s">
        <v>44</v>
      </c>
      <c r="J956" t="s">
        <v>45</v>
      </c>
      <c r="K956" t="s">
        <v>46</v>
      </c>
      <c r="L956" t="str">
        <f>VLOOKUP($K956,[1]Zipcodes_neighbourhood!$A$2:$C$27,2,FALSE)</f>
        <v>College creek</v>
      </c>
      <c r="M956">
        <f>VLOOKUP($K956,[1]Zipcodes_neighbourhood!$A$2:$C$27,3,FALSE)</f>
        <v>50014</v>
      </c>
      <c r="N956" t="s">
        <v>47</v>
      </c>
      <c r="O956" t="s">
        <v>48</v>
      </c>
      <c r="P956" t="s">
        <v>68</v>
      </c>
      <c r="Q956">
        <v>7</v>
      </c>
      <c r="R956">
        <v>2007</v>
      </c>
      <c r="S956">
        <v>2007</v>
      </c>
      <c r="T956" t="s">
        <v>50</v>
      </c>
      <c r="U956" t="s">
        <v>51</v>
      </c>
      <c r="V956" t="s">
        <v>52</v>
      </c>
      <c r="W956" t="s">
        <v>54</v>
      </c>
      <c r="X956" t="s">
        <v>56</v>
      </c>
      <c r="Y956" t="s">
        <v>54</v>
      </c>
      <c r="Z956" t="s">
        <v>57</v>
      </c>
      <c r="AA956">
        <v>1208</v>
      </c>
      <c r="AB956" t="str">
        <f t="shared" si="56"/>
        <v>1001-2000</v>
      </c>
      <c r="AC956" t="s">
        <v>59</v>
      </c>
      <c r="AD956" t="s">
        <v>60</v>
      </c>
      <c r="AE956">
        <v>1208</v>
      </c>
      <c r="AF956">
        <f t="shared" si="57"/>
        <v>0.6</v>
      </c>
      <c r="AG956">
        <f t="shared" si="58"/>
        <v>2</v>
      </c>
      <c r="AH956">
        <v>2</v>
      </c>
      <c r="AI956">
        <v>1</v>
      </c>
      <c r="AJ956" t="s">
        <v>54</v>
      </c>
      <c r="AK956" t="str">
        <f t="shared" si="59"/>
        <v>1Gd</v>
      </c>
      <c r="AL956">
        <v>6</v>
      </c>
      <c r="AM956">
        <v>0</v>
      </c>
      <c r="AN956" t="s">
        <v>41</v>
      </c>
      <c r="AO956" t="s">
        <v>61</v>
      </c>
      <c r="AP956" t="s">
        <v>62</v>
      </c>
      <c r="AQ956">
        <v>2</v>
      </c>
      <c r="AR956">
        <v>628</v>
      </c>
      <c r="AS956" t="s">
        <v>55</v>
      </c>
      <c r="AT956" t="s">
        <v>60</v>
      </c>
      <c r="AU956">
        <v>105</v>
      </c>
      <c r="AV956">
        <v>54</v>
      </c>
      <c r="AW956">
        <v>0</v>
      </c>
      <c r="AX956">
        <v>0</v>
      </c>
      <c r="AY956">
        <v>0</v>
      </c>
      <c r="AZ956" t="s">
        <v>41</v>
      </c>
      <c r="BA956">
        <v>9</v>
      </c>
      <c r="BB956">
        <v>2007</v>
      </c>
      <c r="BC956" t="s">
        <v>103</v>
      </c>
      <c r="BD956" t="s">
        <v>104</v>
      </c>
      <c r="BE956">
        <v>195400</v>
      </c>
    </row>
    <row r="957" spans="1:57" x14ac:dyDescent="0.3">
      <c r="A957">
        <v>956</v>
      </c>
      <c r="B957">
        <v>90</v>
      </c>
      <c r="C957" t="s">
        <v>225</v>
      </c>
      <c r="D957">
        <v>82</v>
      </c>
      <c r="E957">
        <v>7136</v>
      </c>
      <c r="F957" t="s">
        <v>40</v>
      </c>
      <c r="G957" t="s">
        <v>71</v>
      </c>
      <c r="H957" t="s">
        <v>137</v>
      </c>
      <c r="I957" t="s">
        <v>44</v>
      </c>
      <c r="J957" t="s">
        <v>45</v>
      </c>
      <c r="K957" t="s">
        <v>74</v>
      </c>
      <c r="L957" t="str">
        <f>VLOOKUP($K957,[1]Zipcodes_neighbourhood!$A$2:$C$27,2,FALSE)</f>
        <v>Crawford</v>
      </c>
      <c r="M957">
        <f>VLOOKUP($K957,[1]Zipcodes_neighbourhood!$A$2:$C$27,3,FALSE)</f>
        <v>52621</v>
      </c>
      <c r="N957" t="s">
        <v>47</v>
      </c>
      <c r="O957" t="s">
        <v>111</v>
      </c>
      <c r="P957" t="s">
        <v>49</v>
      </c>
      <c r="Q957">
        <v>6</v>
      </c>
      <c r="R957">
        <v>1946</v>
      </c>
      <c r="S957">
        <v>1950</v>
      </c>
      <c r="T957" t="s">
        <v>50</v>
      </c>
      <c r="U957" t="s">
        <v>51</v>
      </c>
      <c r="V957" t="s">
        <v>69</v>
      </c>
      <c r="W957" t="s">
        <v>55</v>
      </c>
      <c r="X957" t="s">
        <v>70</v>
      </c>
      <c r="Y957" t="s">
        <v>54</v>
      </c>
      <c r="Z957" t="s">
        <v>57</v>
      </c>
      <c r="AA957">
        <v>979</v>
      </c>
      <c r="AB957" t="str">
        <f t="shared" si="56"/>
        <v>0-1000</v>
      </c>
      <c r="AC957" t="s">
        <v>55</v>
      </c>
      <c r="AD957" t="s">
        <v>120</v>
      </c>
      <c r="AE957">
        <v>1958</v>
      </c>
      <c r="AF957">
        <f t="shared" si="57"/>
        <v>0</v>
      </c>
      <c r="AG957">
        <f t="shared" si="58"/>
        <v>2</v>
      </c>
      <c r="AH957">
        <v>4</v>
      </c>
      <c r="AI957">
        <v>2</v>
      </c>
      <c r="AJ957" t="s">
        <v>55</v>
      </c>
      <c r="AK957" t="str">
        <f t="shared" si="59"/>
        <v>2TA</v>
      </c>
      <c r="AL957">
        <v>8</v>
      </c>
      <c r="AM957">
        <v>0</v>
      </c>
      <c r="AN957" t="s">
        <v>41</v>
      </c>
      <c r="AO957" t="s">
        <v>61</v>
      </c>
      <c r="AP957" t="s">
        <v>58</v>
      </c>
      <c r="AQ957">
        <v>2</v>
      </c>
      <c r="AR957">
        <v>492</v>
      </c>
      <c r="AS957" t="s">
        <v>55</v>
      </c>
      <c r="AT957" t="s">
        <v>60</v>
      </c>
      <c r="AU957">
        <v>0</v>
      </c>
      <c r="AV957">
        <v>0</v>
      </c>
      <c r="AW957">
        <v>0</v>
      </c>
      <c r="AX957">
        <v>0</v>
      </c>
      <c r="AY957">
        <v>0</v>
      </c>
      <c r="AZ957" t="s">
        <v>41</v>
      </c>
      <c r="BA957">
        <v>8</v>
      </c>
      <c r="BB957">
        <v>2007</v>
      </c>
      <c r="BC957" t="s">
        <v>63</v>
      </c>
      <c r="BD957" t="s">
        <v>64</v>
      </c>
      <c r="BE957">
        <v>145000</v>
      </c>
    </row>
    <row r="958" spans="1:57" x14ac:dyDescent="0.3">
      <c r="A958">
        <v>957</v>
      </c>
      <c r="B958">
        <v>160</v>
      </c>
      <c r="C958" t="s">
        <v>222</v>
      </c>
      <c r="D958">
        <v>24</v>
      </c>
      <c r="E958">
        <v>1300</v>
      </c>
      <c r="F958" t="s">
        <v>40</v>
      </c>
      <c r="G958" t="s">
        <v>42</v>
      </c>
      <c r="H958" t="s">
        <v>43</v>
      </c>
      <c r="I958" t="s">
        <v>44</v>
      </c>
      <c r="J958" t="s">
        <v>45</v>
      </c>
      <c r="K958" t="s">
        <v>173</v>
      </c>
      <c r="L958" t="str">
        <f>VLOOKUP($K958,[1]Zipcodes_neighbourhood!$A$2:$C$27,2,FALSE)</f>
        <v>Bluestem</v>
      </c>
      <c r="M958">
        <f>VLOOKUP($K958,[1]Zipcodes_neighbourhood!$A$2:$C$27,3,FALSE)</f>
        <v>52240</v>
      </c>
      <c r="N958" t="s">
        <v>47</v>
      </c>
      <c r="O958" t="s">
        <v>122</v>
      </c>
      <c r="P958" t="s">
        <v>49</v>
      </c>
      <c r="Q958">
        <v>6</v>
      </c>
      <c r="R958">
        <v>1980</v>
      </c>
      <c r="S958">
        <v>1980</v>
      </c>
      <c r="T958" t="s">
        <v>50</v>
      </c>
      <c r="U958" t="s">
        <v>51</v>
      </c>
      <c r="V958" t="s">
        <v>69</v>
      </c>
      <c r="W958" t="s">
        <v>55</v>
      </c>
      <c r="X958" t="s">
        <v>70</v>
      </c>
      <c r="Y958" t="s">
        <v>54</v>
      </c>
      <c r="Z958" t="s">
        <v>57</v>
      </c>
      <c r="AA958">
        <v>561</v>
      </c>
      <c r="AB958" t="str">
        <f t="shared" si="56"/>
        <v>0-1000</v>
      </c>
      <c r="AC958" t="s">
        <v>55</v>
      </c>
      <c r="AD958" t="s">
        <v>60</v>
      </c>
      <c r="AE958">
        <v>1229</v>
      </c>
      <c r="AF958">
        <f t="shared" si="57"/>
        <v>0</v>
      </c>
      <c r="AG958">
        <f t="shared" si="58"/>
        <v>1.3</v>
      </c>
      <c r="AH958">
        <v>2</v>
      </c>
      <c r="AI958">
        <v>1</v>
      </c>
      <c r="AJ958" t="s">
        <v>55</v>
      </c>
      <c r="AK958" t="str">
        <f t="shared" si="59"/>
        <v>1TA</v>
      </c>
      <c r="AL958">
        <v>5</v>
      </c>
      <c r="AM958">
        <v>1</v>
      </c>
      <c r="AN958" t="s">
        <v>55</v>
      </c>
      <c r="AO958" t="s">
        <v>61</v>
      </c>
      <c r="AP958" t="s">
        <v>102</v>
      </c>
      <c r="AQ958">
        <v>2</v>
      </c>
      <c r="AR958">
        <v>462</v>
      </c>
      <c r="AS958" t="s">
        <v>55</v>
      </c>
      <c r="AT958" t="s">
        <v>60</v>
      </c>
      <c r="AU958">
        <v>150</v>
      </c>
      <c r="AV958">
        <v>0</v>
      </c>
      <c r="AW958">
        <v>0</v>
      </c>
      <c r="AX958">
        <v>0</v>
      </c>
      <c r="AY958">
        <v>0</v>
      </c>
      <c r="AZ958" t="s">
        <v>109</v>
      </c>
      <c r="BA958">
        <v>5</v>
      </c>
      <c r="BB958">
        <v>2009</v>
      </c>
      <c r="BC958" t="s">
        <v>63</v>
      </c>
      <c r="BD958" t="s">
        <v>64</v>
      </c>
      <c r="BE958">
        <v>124000</v>
      </c>
    </row>
    <row r="959" spans="1:57" x14ac:dyDescent="0.3">
      <c r="A959">
        <v>1043</v>
      </c>
      <c r="B959">
        <v>120</v>
      </c>
      <c r="C959" t="s">
        <v>221</v>
      </c>
      <c r="D959">
        <v>34</v>
      </c>
      <c r="E959">
        <v>5381</v>
      </c>
      <c r="F959" t="s">
        <v>40</v>
      </c>
      <c r="G959" t="s">
        <v>71</v>
      </c>
      <c r="H959" t="s">
        <v>43</v>
      </c>
      <c r="I959" t="s">
        <v>44</v>
      </c>
      <c r="J959" t="s">
        <v>45</v>
      </c>
      <c r="K959" t="s">
        <v>100</v>
      </c>
      <c r="L959" t="str">
        <f>VLOOKUP($K959,[1]Zipcodes_neighbourhood!$A$2:$C$27,2,FALSE)</f>
        <v>Northridge Heights</v>
      </c>
      <c r="M959">
        <f>VLOOKUP($K959,[1]Zipcodes_neighbourhood!$A$2:$C$27,3,FALSE)</f>
        <v>50010</v>
      </c>
      <c r="N959" t="s">
        <v>47</v>
      </c>
      <c r="O959" t="s">
        <v>136</v>
      </c>
      <c r="P959" t="s">
        <v>68</v>
      </c>
      <c r="Q959">
        <v>6</v>
      </c>
      <c r="R959">
        <v>2005</v>
      </c>
      <c r="S959">
        <v>2005</v>
      </c>
      <c r="T959" t="s">
        <v>50</v>
      </c>
      <c r="U959" t="s">
        <v>51</v>
      </c>
      <c r="V959" t="s">
        <v>52</v>
      </c>
      <c r="W959" t="s">
        <v>54</v>
      </c>
      <c r="X959" t="s">
        <v>56</v>
      </c>
      <c r="Y959" t="s">
        <v>54</v>
      </c>
      <c r="Z959" t="s">
        <v>81</v>
      </c>
      <c r="AA959">
        <v>1306</v>
      </c>
      <c r="AB959" t="str">
        <f t="shared" si="56"/>
        <v>1001-2000</v>
      </c>
      <c r="AC959" t="s">
        <v>59</v>
      </c>
      <c r="AD959" t="s">
        <v>60</v>
      </c>
      <c r="AE959">
        <v>1306</v>
      </c>
      <c r="AF959">
        <f t="shared" si="57"/>
        <v>0</v>
      </c>
      <c r="AG959">
        <f t="shared" si="58"/>
        <v>1</v>
      </c>
      <c r="AH959">
        <v>1</v>
      </c>
      <c r="AI959">
        <v>1</v>
      </c>
      <c r="AJ959" t="s">
        <v>54</v>
      </c>
      <c r="AK959" t="str">
        <f t="shared" si="59"/>
        <v>1Gd</v>
      </c>
      <c r="AL959">
        <v>5</v>
      </c>
      <c r="AM959">
        <v>1</v>
      </c>
      <c r="AN959" t="s">
        <v>54</v>
      </c>
      <c r="AO959" t="s">
        <v>61</v>
      </c>
      <c r="AP959" t="s">
        <v>62</v>
      </c>
      <c r="AQ959">
        <v>2</v>
      </c>
      <c r="AR959">
        <v>624</v>
      </c>
      <c r="AS959" t="s">
        <v>55</v>
      </c>
      <c r="AT959" t="s">
        <v>60</v>
      </c>
      <c r="AU959">
        <v>170</v>
      </c>
      <c r="AV959">
        <v>63</v>
      </c>
      <c r="AW959">
        <v>0</v>
      </c>
      <c r="AX959">
        <v>0</v>
      </c>
      <c r="AY959">
        <v>0</v>
      </c>
      <c r="AZ959" t="s">
        <v>41</v>
      </c>
      <c r="BA959">
        <v>8</v>
      </c>
      <c r="BB959">
        <v>2009</v>
      </c>
      <c r="BC959" t="s">
        <v>63</v>
      </c>
      <c r="BD959" t="s">
        <v>64</v>
      </c>
      <c r="BE959">
        <v>196000</v>
      </c>
    </row>
    <row r="960" spans="1:57" x14ac:dyDescent="0.3">
      <c r="A960">
        <v>1139</v>
      </c>
      <c r="B960">
        <v>20</v>
      </c>
      <c r="C960" t="s">
        <v>221</v>
      </c>
      <c r="D960" t="s">
        <v>41</v>
      </c>
      <c r="E960">
        <v>9819</v>
      </c>
      <c r="F960" t="s">
        <v>40</v>
      </c>
      <c r="G960" t="s">
        <v>71</v>
      </c>
      <c r="H960" t="s">
        <v>43</v>
      </c>
      <c r="I960" t="s">
        <v>44</v>
      </c>
      <c r="J960" t="s">
        <v>45</v>
      </c>
      <c r="K960" t="s">
        <v>82</v>
      </c>
      <c r="L960" t="str">
        <f>VLOOKUP($K960,[1]Zipcodes_neighbourhood!$A$2:$C$27,2,FALSE)</f>
        <v>Mitchell</v>
      </c>
      <c r="M960">
        <f>VLOOKUP($K960,[1]Zipcodes_neighbourhood!$A$2:$C$27,3,FALSE)</f>
        <v>50461</v>
      </c>
      <c r="N960" t="s">
        <v>47</v>
      </c>
      <c r="O960" t="s">
        <v>48</v>
      </c>
      <c r="P960" t="s">
        <v>68</v>
      </c>
      <c r="Q960">
        <v>6</v>
      </c>
      <c r="R960">
        <v>1977</v>
      </c>
      <c r="S960">
        <v>1977</v>
      </c>
      <c r="T960" t="s">
        <v>50</v>
      </c>
      <c r="U960" t="s">
        <v>51</v>
      </c>
      <c r="V960" t="s">
        <v>166</v>
      </c>
      <c r="W960" t="s">
        <v>55</v>
      </c>
      <c r="X960" t="s">
        <v>56</v>
      </c>
      <c r="Y960" t="s">
        <v>55</v>
      </c>
      <c r="Z960" t="s">
        <v>54</v>
      </c>
      <c r="AA960">
        <v>1567</v>
      </c>
      <c r="AB960" t="str">
        <f t="shared" si="56"/>
        <v>1001-2000</v>
      </c>
      <c r="AC960" t="s">
        <v>55</v>
      </c>
      <c r="AD960" t="s">
        <v>60</v>
      </c>
      <c r="AE960">
        <v>1567</v>
      </c>
      <c r="AF960">
        <f t="shared" si="57"/>
        <v>1</v>
      </c>
      <c r="AG960">
        <f t="shared" si="58"/>
        <v>2</v>
      </c>
      <c r="AH960">
        <v>2</v>
      </c>
      <c r="AI960">
        <v>1</v>
      </c>
      <c r="AJ960" t="s">
        <v>54</v>
      </c>
      <c r="AK960" t="str">
        <f t="shared" si="59"/>
        <v>1Gd</v>
      </c>
      <c r="AL960">
        <v>5</v>
      </c>
      <c r="AM960">
        <v>2</v>
      </c>
      <c r="AN960" t="s">
        <v>55</v>
      </c>
      <c r="AO960" t="s">
        <v>61</v>
      </c>
      <c r="AP960" t="s">
        <v>62</v>
      </c>
      <c r="AQ960">
        <v>2</v>
      </c>
      <c r="AR960">
        <v>714</v>
      </c>
      <c r="AS960" t="s">
        <v>55</v>
      </c>
      <c r="AT960" t="s">
        <v>60</v>
      </c>
      <c r="AU960">
        <v>264</v>
      </c>
      <c r="AV960">
        <v>32</v>
      </c>
      <c r="AW960">
        <v>0</v>
      </c>
      <c r="AX960">
        <v>0</v>
      </c>
      <c r="AY960">
        <v>0</v>
      </c>
      <c r="AZ960" t="s">
        <v>41</v>
      </c>
      <c r="BA960">
        <v>5</v>
      </c>
      <c r="BB960">
        <v>2009</v>
      </c>
      <c r="BC960" t="s">
        <v>63</v>
      </c>
      <c r="BD960" t="s">
        <v>64</v>
      </c>
      <c r="BE960">
        <v>196000</v>
      </c>
    </row>
    <row r="961" spans="1:57" x14ac:dyDescent="0.3">
      <c r="A961">
        <v>298</v>
      </c>
      <c r="B961">
        <v>60</v>
      </c>
      <c r="C961" t="s">
        <v>224</v>
      </c>
      <c r="D961">
        <v>66</v>
      </c>
      <c r="E961">
        <v>7399</v>
      </c>
      <c r="F961" t="s">
        <v>40</v>
      </c>
      <c r="G961" t="s">
        <v>71</v>
      </c>
      <c r="H961" t="s">
        <v>43</v>
      </c>
      <c r="I961" t="s">
        <v>44</v>
      </c>
      <c r="J961" t="s">
        <v>45</v>
      </c>
      <c r="K961" t="s">
        <v>87</v>
      </c>
      <c r="L961" t="str">
        <f>VLOOKUP($K961,[1]Zipcodes_neighbourhood!$A$2:$C$27,2,FALSE)</f>
        <v>Somerset</v>
      </c>
      <c r="M961">
        <f>VLOOKUP($K961,[1]Zipcodes_neighbourhood!$A$2:$C$27,3,FALSE)</f>
        <v>50010</v>
      </c>
      <c r="N961" t="s">
        <v>47</v>
      </c>
      <c r="O961" t="s">
        <v>48</v>
      </c>
      <c r="P961" t="s">
        <v>49</v>
      </c>
      <c r="Q961">
        <v>7</v>
      </c>
      <c r="R961">
        <v>1997</v>
      </c>
      <c r="S961">
        <v>1998</v>
      </c>
      <c r="T961" t="s">
        <v>99</v>
      </c>
      <c r="U961" t="s">
        <v>51</v>
      </c>
      <c r="V961" t="s">
        <v>52</v>
      </c>
      <c r="W961" t="s">
        <v>54</v>
      </c>
      <c r="X961" t="s">
        <v>56</v>
      </c>
      <c r="Y961" t="s">
        <v>54</v>
      </c>
      <c r="Z961" t="s">
        <v>57</v>
      </c>
      <c r="AA961">
        <v>975</v>
      </c>
      <c r="AB961" t="str">
        <f t="shared" si="56"/>
        <v>0-1000</v>
      </c>
      <c r="AC961" t="s">
        <v>59</v>
      </c>
      <c r="AD961" t="s">
        <v>60</v>
      </c>
      <c r="AE961">
        <v>1950</v>
      </c>
      <c r="AF961">
        <f t="shared" si="57"/>
        <v>1</v>
      </c>
      <c r="AG961">
        <f t="shared" si="58"/>
        <v>2.2999999999999998</v>
      </c>
      <c r="AH961">
        <v>3</v>
      </c>
      <c r="AI961">
        <v>1</v>
      </c>
      <c r="AJ961" t="s">
        <v>54</v>
      </c>
      <c r="AK961" t="str">
        <f t="shared" si="59"/>
        <v>1Gd</v>
      </c>
      <c r="AL961">
        <v>7</v>
      </c>
      <c r="AM961">
        <v>1</v>
      </c>
      <c r="AN961" t="s">
        <v>55</v>
      </c>
      <c r="AO961" t="s">
        <v>78</v>
      </c>
      <c r="AP961" t="s">
        <v>62</v>
      </c>
      <c r="AQ961">
        <v>2</v>
      </c>
      <c r="AR961">
        <v>576</v>
      </c>
      <c r="AS961" t="s">
        <v>55</v>
      </c>
      <c r="AT961" t="s">
        <v>60</v>
      </c>
      <c r="AU961">
        <v>0</v>
      </c>
      <c r="AV961">
        <v>10</v>
      </c>
      <c r="AW961">
        <v>0</v>
      </c>
      <c r="AX961">
        <v>198</v>
      </c>
      <c r="AY961">
        <v>0</v>
      </c>
      <c r="AZ961" t="s">
        <v>41</v>
      </c>
      <c r="BA961">
        <v>6</v>
      </c>
      <c r="BB961">
        <v>2007</v>
      </c>
      <c r="BC961" t="s">
        <v>63</v>
      </c>
      <c r="BD961" t="s">
        <v>64</v>
      </c>
      <c r="BE961">
        <v>239000</v>
      </c>
    </row>
    <row r="962" spans="1:57" x14ac:dyDescent="0.3">
      <c r="A962">
        <v>58</v>
      </c>
      <c r="B962">
        <v>60</v>
      </c>
      <c r="C962" t="s">
        <v>221</v>
      </c>
      <c r="D962">
        <v>89</v>
      </c>
      <c r="E962">
        <v>11645</v>
      </c>
      <c r="F962" t="s">
        <v>40</v>
      </c>
      <c r="G962" t="s">
        <v>71</v>
      </c>
      <c r="H962" t="s">
        <v>43</v>
      </c>
      <c r="I962" t="s">
        <v>44</v>
      </c>
      <c r="J962" t="s">
        <v>73</v>
      </c>
      <c r="K962" t="s">
        <v>46</v>
      </c>
      <c r="L962" t="str">
        <f>VLOOKUP($K962,[1]Zipcodes_neighbourhood!$A$2:$C$27,2,FALSE)</f>
        <v>College creek</v>
      </c>
      <c r="M962">
        <f>VLOOKUP($K962,[1]Zipcodes_neighbourhood!$A$2:$C$27,3,FALSE)</f>
        <v>50014</v>
      </c>
      <c r="N962" t="s">
        <v>47</v>
      </c>
      <c r="O962" t="s">
        <v>48</v>
      </c>
      <c r="P962" t="s">
        <v>49</v>
      </c>
      <c r="Q962">
        <v>7</v>
      </c>
      <c r="R962">
        <v>2004</v>
      </c>
      <c r="S962">
        <v>2004</v>
      </c>
      <c r="T962" t="s">
        <v>50</v>
      </c>
      <c r="U962" t="s">
        <v>51</v>
      </c>
      <c r="V962" t="s">
        <v>52</v>
      </c>
      <c r="W962" t="s">
        <v>54</v>
      </c>
      <c r="X962" t="s">
        <v>56</v>
      </c>
      <c r="Y962" t="s">
        <v>54</v>
      </c>
      <c r="Z962" t="s">
        <v>57</v>
      </c>
      <c r="AA962">
        <v>860</v>
      </c>
      <c r="AB962" t="str">
        <f t="shared" ref="AB962:AB1025" si="60">IF(AA962&lt;1001,"0-1000",IF(AA962&lt;2001,"1001-2000",IF(AA962&lt;3001,"3001-4000",IF(AA962&lt;4001,"4001-5000",IF(AA962&lt;5001,"4001-5000",IF(AA962&gt;5000,"&gt;5000"))))))</f>
        <v>0-1000</v>
      </c>
      <c r="AC962" t="s">
        <v>59</v>
      </c>
      <c r="AD962" t="s">
        <v>60</v>
      </c>
      <c r="AE962">
        <v>1720</v>
      </c>
      <c r="AF962">
        <f t="shared" ref="AF962:AF1025" si="61">bfb+bhb</f>
        <v>1</v>
      </c>
      <c r="AG962">
        <f t="shared" ref="AG962:AG1025" si="62">fb+hb</f>
        <v>1</v>
      </c>
      <c r="AH962">
        <v>3</v>
      </c>
      <c r="AI962">
        <v>1</v>
      </c>
      <c r="AJ962" t="s">
        <v>54</v>
      </c>
      <c r="AK962" t="str">
        <f t="shared" ref="AK962:AK1025" si="63">CONCATENATE(KitchenAbvGr,KitchenQuality)</f>
        <v>1Gd</v>
      </c>
      <c r="AL962">
        <v>7</v>
      </c>
      <c r="AM962">
        <v>0</v>
      </c>
      <c r="AN962" t="s">
        <v>41</v>
      </c>
      <c r="AO962" t="s">
        <v>61</v>
      </c>
      <c r="AP962" t="s">
        <v>62</v>
      </c>
      <c r="AQ962">
        <v>2</v>
      </c>
      <c r="AR962">
        <v>565</v>
      </c>
      <c r="AS962" t="s">
        <v>55</v>
      </c>
      <c r="AT962" t="s">
        <v>60</v>
      </c>
      <c r="AU962">
        <v>0</v>
      </c>
      <c r="AV962">
        <v>70</v>
      </c>
      <c r="AW962">
        <v>0</v>
      </c>
      <c r="AX962">
        <v>0</v>
      </c>
      <c r="AY962">
        <v>0</v>
      </c>
      <c r="AZ962" t="s">
        <v>41</v>
      </c>
      <c r="BA962">
        <v>8</v>
      </c>
      <c r="BB962">
        <v>2006</v>
      </c>
      <c r="BC962" t="s">
        <v>63</v>
      </c>
      <c r="BD962" t="s">
        <v>64</v>
      </c>
      <c r="BE962">
        <v>196500</v>
      </c>
    </row>
    <row r="963" spans="1:57" x14ac:dyDescent="0.3">
      <c r="A963">
        <v>767</v>
      </c>
      <c r="B963">
        <v>60</v>
      </c>
      <c r="C963" t="s">
        <v>221</v>
      </c>
      <c r="D963">
        <v>80</v>
      </c>
      <c r="E963">
        <v>10421</v>
      </c>
      <c r="F963" t="s">
        <v>40</v>
      </c>
      <c r="G963" t="s">
        <v>42</v>
      </c>
      <c r="H963" t="s">
        <v>43</v>
      </c>
      <c r="I963" t="s">
        <v>44</v>
      </c>
      <c r="J963" t="s">
        <v>45</v>
      </c>
      <c r="K963" t="s">
        <v>89</v>
      </c>
      <c r="L963" t="str">
        <f>VLOOKUP($K963,[1]Zipcodes_neighbourhood!$A$2:$C$27,2,FALSE)</f>
        <v>Northwest Ames</v>
      </c>
      <c r="M963">
        <f>VLOOKUP($K963,[1]Zipcodes_neighbourhood!$A$2:$C$27,3,FALSE)</f>
        <v>50010</v>
      </c>
      <c r="N963" t="s">
        <v>47</v>
      </c>
      <c r="O963" t="s">
        <v>48</v>
      </c>
      <c r="P963" t="s">
        <v>49</v>
      </c>
      <c r="Q963">
        <v>7</v>
      </c>
      <c r="R963">
        <v>1988</v>
      </c>
      <c r="S963">
        <v>1988</v>
      </c>
      <c r="T963" t="s">
        <v>50</v>
      </c>
      <c r="U963" t="s">
        <v>51</v>
      </c>
      <c r="V963" t="s">
        <v>91</v>
      </c>
      <c r="W963" t="s">
        <v>55</v>
      </c>
      <c r="X963" t="s">
        <v>70</v>
      </c>
      <c r="Y963" t="s">
        <v>54</v>
      </c>
      <c r="Z963" t="s">
        <v>57</v>
      </c>
      <c r="AA963">
        <v>980</v>
      </c>
      <c r="AB963" t="str">
        <f t="shared" si="60"/>
        <v>0-1000</v>
      </c>
      <c r="AC963" t="s">
        <v>55</v>
      </c>
      <c r="AD963" t="s">
        <v>60</v>
      </c>
      <c r="AE963">
        <v>1714</v>
      </c>
      <c r="AF963">
        <f t="shared" si="61"/>
        <v>1</v>
      </c>
      <c r="AG963">
        <f t="shared" si="62"/>
        <v>2.2999999999999998</v>
      </c>
      <c r="AH963">
        <v>3</v>
      </c>
      <c r="AI963">
        <v>1</v>
      </c>
      <c r="AJ963" t="s">
        <v>55</v>
      </c>
      <c r="AK963" t="str">
        <f t="shared" si="63"/>
        <v>1TA</v>
      </c>
      <c r="AL963">
        <v>7</v>
      </c>
      <c r="AM963">
        <v>1</v>
      </c>
      <c r="AN963" t="s">
        <v>55</v>
      </c>
      <c r="AO963" t="s">
        <v>61</v>
      </c>
      <c r="AP963" t="s">
        <v>58</v>
      </c>
      <c r="AQ963">
        <v>2</v>
      </c>
      <c r="AR963">
        <v>496</v>
      </c>
      <c r="AS963" t="s">
        <v>55</v>
      </c>
      <c r="AT963" t="s">
        <v>60</v>
      </c>
      <c r="AU963">
        <v>228</v>
      </c>
      <c r="AV963">
        <v>66</v>
      </c>
      <c r="AW963">
        <v>156</v>
      </c>
      <c r="AX963">
        <v>0</v>
      </c>
      <c r="AY963">
        <v>0</v>
      </c>
      <c r="AZ963" t="s">
        <v>85</v>
      </c>
      <c r="BA963">
        <v>3</v>
      </c>
      <c r="BB963">
        <v>2010</v>
      </c>
      <c r="BC963" t="s">
        <v>63</v>
      </c>
      <c r="BD963" t="s">
        <v>64</v>
      </c>
      <c r="BE963">
        <v>196500</v>
      </c>
    </row>
    <row r="964" spans="1:57" x14ac:dyDescent="0.3">
      <c r="A964">
        <v>1032</v>
      </c>
      <c r="B964">
        <v>75</v>
      </c>
      <c r="C964" t="s">
        <v>221</v>
      </c>
      <c r="D964">
        <v>102</v>
      </c>
      <c r="E964">
        <v>15863</v>
      </c>
      <c r="F964" t="s">
        <v>40</v>
      </c>
      <c r="G964" t="s">
        <v>42</v>
      </c>
      <c r="H964" t="s">
        <v>43</v>
      </c>
      <c r="I964" t="s">
        <v>44</v>
      </c>
      <c r="J964" t="s">
        <v>73</v>
      </c>
      <c r="K964" t="s">
        <v>164</v>
      </c>
      <c r="L964" t="str">
        <f>VLOOKUP($K964,[1]Zipcodes_neighbourhood!$A$2:$C$27,2,FALSE)</f>
        <v>South&amp;West of Iowa State University</v>
      </c>
      <c r="M964">
        <f>VLOOKUP($K964,[1]Zipcodes_neighbourhood!$A$2:$C$27,3,FALSE)</f>
        <v>50011</v>
      </c>
      <c r="N964" t="s">
        <v>47</v>
      </c>
      <c r="O964" t="s">
        <v>48</v>
      </c>
      <c r="P964" t="s">
        <v>157</v>
      </c>
      <c r="Q964">
        <v>7</v>
      </c>
      <c r="R964">
        <v>1920</v>
      </c>
      <c r="S964">
        <v>1970</v>
      </c>
      <c r="T964" t="s">
        <v>50</v>
      </c>
      <c r="U964" t="s">
        <v>51</v>
      </c>
      <c r="V964" t="s">
        <v>106</v>
      </c>
      <c r="W964" t="s">
        <v>55</v>
      </c>
      <c r="X964" t="s">
        <v>77</v>
      </c>
      <c r="Y964" t="s">
        <v>55</v>
      </c>
      <c r="Z964" t="s">
        <v>57</v>
      </c>
      <c r="AA964">
        <v>824</v>
      </c>
      <c r="AB964" t="str">
        <f t="shared" si="60"/>
        <v>0-1000</v>
      </c>
      <c r="AC964" t="s">
        <v>59</v>
      </c>
      <c r="AD964" t="s">
        <v>60</v>
      </c>
      <c r="AE964">
        <v>3082</v>
      </c>
      <c r="AF964">
        <f t="shared" si="61"/>
        <v>1</v>
      </c>
      <c r="AG964">
        <f t="shared" si="62"/>
        <v>2.2999999999999998</v>
      </c>
      <c r="AH964">
        <v>5</v>
      </c>
      <c r="AI964">
        <v>1</v>
      </c>
      <c r="AJ964" t="s">
        <v>55</v>
      </c>
      <c r="AK964" t="str">
        <f t="shared" si="63"/>
        <v>1TA</v>
      </c>
      <c r="AL964">
        <v>12</v>
      </c>
      <c r="AM964">
        <v>2</v>
      </c>
      <c r="AN964" t="s">
        <v>55</v>
      </c>
      <c r="AO964" t="s">
        <v>145</v>
      </c>
      <c r="AP964" t="s">
        <v>102</v>
      </c>
      <c r="AQ964">
        <v>2</v>
      </c>
      <c r="AR964">
        <v>672</v>
      </c>
      <c r="AS964" t="s">
        <v>55</v>
      </c>
      <c r="AT964" t="s">
        <v>60</v>
      </c>
      <c r="AU964">
        <v>136</v>
      </c>
      <c r="AV964">
        <v>63</v>
      </c>
      <c r="AW964">
        <v>0</v>
      </c>
      <c r="AX964">
        <v>0</v>
      </c>
      <c r="AY964">
        <v>0</v>
      </c>
      <c r="AZ964" t="s">
        <v>41</v>
      </c>
      <c r="BA964">
        <v>8</v>
      </c>
      <c r="BB964">
        <v>2009</v>
      </c>
      <c r="BC964" t="s">
        <v>63</v>
      </c>
      <c r="BD964" t="s">
        <v>64</v>
      </c>
      <c r="BE964">
        <v>197000</v>
      </c>
    </row>
    <row r="965" spans="1:57" x14ac:dyDescent="0.3">
      <c r="A965">
        <v>1440</v>
      </c>
      <c r="B965">
        <v>60</v>
      </c>
      <c r="C965" t="s">
        <v>221</v>
      </c>
      <c r="D965">
        <v>80</v>
      </c>
      <c r="E965">
        <v>11584</v>
      </c>
      <c r="F965" t="s">
        <v>40</v>
      </c>
      <c r="G965" t="s">
        <v>42</v>
      </c>
      <c r="H965" t="s">
        <v>43</v>
      </c>
      <c r="I965" t="s">
        <v>44</v>
      </c>
      <c r="J965" t="s">
        <v>45</v>
      </c>
      <c r="K965" t="s">
        <v>89</v>
      </c>
      <c r="L965" t="str">
        <f>VLOOKUP($K965,[1]Zipcodes_neighbourhood!$A$2:$C$27,2,FALSE)</f>
        <v>Northwest Ames</v>
      </c>
      <c r="M965">
        <f>VLOOKUP($K965,[1]Zipcodes_neighbourhood!$A$2:$C$27,3,FALSE)</f>
        <v>50010</v>
      </c>
      <c r="N965" t="s">
        <v>47</v>
      </c>
      <c r="O965" t="s">
        <v>48</v>
      </c>
      <c r="P965" t="s">
        <v>135</v>
      </c>
      <c r="Q965">
        <v>7</v>
      </c>
      <c r="R965">
        <v>1979</v>
      </c>
      <c r="S965">
        <v>1979</v>
      </c>
      <c r="T965" t="s">
        <v>99</v>
      </c>
      <c r="U965" t="s">
        <v>51</v>
      </c>
      <c r="V965" t="s">
        <v>91</v>
      </c>
      <c r="W965" t="s">
        <v>55</v>
      </c>
      <c r="X965" t="s">
        <v>70</v>
      </c>
      <c r="Y965" t="s">
        <v>55</v>
      </c>
      <c r="Z965" t="s">
        <v>57</v>
      </c>
      <c r="AA965">
        <v>539</v>
      </c>
      <c r="AB965" t="str">
        <f t="shared" si="60"/>
        <v>0-1000</v>
      </c>
      <c r="AC965" t="s">
        <v>55</v>
      </c>
      <c r="AD965" t="s">
        <v>60</v>
      </c>
      <c r="AE965">
        <v>1725</v>
      </c>
      <c r="AF965">
        <f t="shared" si="61"/>
        <v>0</v>
      </c>
      <c r="AG965">
        <f t="shared" si="62"/>
        <v>2</v>
      </c>
      <c r="AH965">
        <v>3</v>
      </c>
      <c r="AI965">
        <v>1</v>
      </c>
      <c r="AJ965" t="s">
        <v>55</v>
      </c>
      <c r="AK965" t="str">
        <f t="shared" si="63"/>
        <v>1TA</v>
      </c>
      <c r="AL965">
        <v>6</v>
      </c>
      <c r="AM965">
        <v>1</v>
      </c>
      <c r="AN965" t="s">
        <v>55</v>
      </c>
      <c r="AO965" t="s">
        <v>61</v>
      </c>
      <c r="AP965" t="s">
        <v>62</v>
      </c>
      <c r="AQ965">
        <v>2</v>
      </c>
      <c r="AR965">
        <v>550</v>
      </c>
      <c r="AS965" t="s">
        <v>55</v>
      </c>
      <c r="AT965" t="s">
        <v>60</v>
      </c>
      <c r="AU965">
        <v>0</v>
      </c>
      <c r="AV965">
        <v>88</v>
      </c>
      <c r="AW965">
        <v>216</v>
      </c>
      <c r="AX965">
        <v>0</v>
      </c>
      <c r="AY965">
        <v>0</v>
      </c>
      <c r="AZ965" t="s">
        <v>41</v>
      </c>
      <c r="BA965">
        <v>11</v>
      </c>
      <c r="BB965">
        <v>2007</v>
      </c>
      <c r="BC965" t="s">
        <v>63</v>
      </c>
      <c r="BD965" t="s">
        <v>64</v>
      </c>
      <c r="BE965">
        <v>197000</v>
      </c>
    </row>
    <row r="966" spans="1:57" x14ac:dyDescent="0.3">
      <c r="A966">
        <v>950</v>
      </c>
      <c r="B966">
        <v>20</v>
      </c>
      <c r="C966" t="s">
        <v>221</v>
      </c>
      <c r="D966">
        <v>78</v>
      </c>
      <c r="E966">
        <v>9360</v>
      </c>
      <c r="F966" t="s">
        <v>40</v>
      </c>
      <c r="G966" t="s">
        <v>42</v>
      </c>
      <c r="H966" t="s">
        <v>43</v>
      </c>
      <c r="I966" t="s">
        <v>44</v>
      </c>
      <c r="J966" t="s">
        <v>45</v>
      </c>
      <c r="K966" t="s">
        <v>89</v>
      </c>
      <c r="L966" t="str">
        <f>VLOOKUP($K966,[1]Zipcodes_neighbourhood!$A$2:$C$27,2,FALSE)</f>
        <v>Northwest Ames</v>
      </c>
      <c r="M966">
        <f>VLOOKUP($K966,[1]Zipcodes_neighbourhood!$A$2:$C$27,3,FALSE)</f>
        <v>50010</v>
      </c>
      <c r="N966" t="s">
        <v>47</v>
      </c>
      <c r="O966" t="s">
        <v>48</v>
      </c>
      <c r="P966" t="s">
        <v>68</v>
      </c>
      <c r="Q966">
        <v>6</v>
      </c>
      <c r="R966">
        <v>1972</v>
      </c>
      <c r="S966">
        <v>2006</v>
      </c>
      <c r="T966" t="s">
        <v>99</v>
      </c>
      <c r="U966" t="s">
        <v>51</v>
      </c>
      <c r="V966" t="s">
        <v>106</v>
      </c>
      <c r="W966" t="s">
        <v>55</v>
      </c>
      <c r="X966" t="s">
        <v>70</v>
      </c>
      <c r="Y966" t="s">
        <v>55</v>
      </c>
      <c r="Z966" t="s">
        <v>57</v>
      </c>
      <c r="AA966">
        <v>1161</v>
      </c>
      <c r="AB966" t="str">
        <f t="shared" si="60"/>
        <v>1001-2000</v>
      </c>
      <c r="AC966" t="s">
        <v>55</v>
      </c>
      <c r="AD966" t="s">
        <v>60</v>
      </c>
      <c r="AE966">
        <v>1381</v>
      </c>
      <c r="AF966">
        <f t="shared" si="61"/>
        <v>1</v>
      </c>
      <c r="AG966">
        <f t="shared" si="62"/>
        <v>2.2999999999999998</v>
      </c>
      <c r="AH966">
        <v>3</v>
      </c>
      <c r="AI966">
        <v>1</v>
      </c>
      <c r="AJ966" t="s">
        <v>54</v>
      </c>
      <c r="AK966" t="str">
        <f t="shared" si="63"/>
        <v>1Gd</v>
      </c>
      <c r="AL966">
        <v>5</v>
      </c>
      <c r="AM966">
        <v>1</v>
      </c>
      <c r="AN966" t="s">
        <v>55</v>
      </c>
      <c r="AO966" t="s">
        <v>61</v>
      </c>
      <c r="AP966" t="s">
        <v>62</v>
      </c>
      <c r="AQ966">
        <v>2</v>
      </c>
      <c r="AR966">
        <v>676</v>
      </c>
      <c r="AS966" t="s">
        <v>55</v>
      </c>
      <c r="AT966" t="s">
        <v>60</v>
      </c>
      <c r="AU966">
        <v>0</v>
      </c>
      <c r="AV966">
        <v>0</v>
      </c>
      <c r="AW966">
        <v>0</v>
      </c>
      <c r="AX966">
        <v>0</v>
      </c>
      <c r="AY966">
        <v>0</v>
      </c>
      <c r="AZ966" t="s">
        <v>41</v>
      </c>
      <c r="BA966">
        <v>3</v>
      </c>
      <c r="BB966">
        <v>2010</v>
      </c>
      <c r="BC966" t="s">
        <v>63</v>
      </c>
      <c r="BD966" t="s">
        <v>64</v>
      </c>
      <c r="BE966">
        <v>197500</v>
      </c>
    </row>
    <row r="967" spans="1:57" x14ac:dyDescent="0.3">
      <c r="A967">
        <v>1142</v>
      </c>
      <c r="B967">
        <v>60</v>
      </c>
      <c r="C967" t="s">
        <v>221</v>
      </c>
      <c r="D967" t="s">
        <v>41</v>
      </c>
      <c r="E967">
        <v>10304</v>
      </c>
      <c r="F967" t="s">
        <v>40</v>
      </c>
      <c r="G967" t="s">
        <v>71</v>
      </c>
      <c r="H967" t="s">
        <v>43</v>
      </c>
      <c r="I967" t="s">
        <v>44</v>
      </c>
      <c r="J967" t="s">
        <v>110</v>
      </c>
      <c r="K967" t="s">
        <v>89</v>
      </c>
      <c r="L967" t="str">
        <f>VLOOKUP($K967,[1]Zipcodes_neighbourhood!$A$2:$C$27,2,FALSE)</f>
        <v>Northwest Ames</v>
      </c>
      <c r="M967">
        <f>VLOOKUP($K967,[1]Zipcodes_neighbourhood!$A$2:$C$27,3,FALSE)</f>
        <v>50010</v>
      </c>
      <c r="N967" t="s">
        <v>90</v>
      </c>
      <c r="O967" t="s">
        <v>48</v>
      </c>
      <c r="P967" t="s">
        <v>49</v>
      </c>
      <c r="Q967">
        <v>5</v>
      </c>
      <c r="R967">
        <v>1976</v>
      </c>
      <c r="S967">
        <v>1976</v>
      </c>
      <c r="T967" t="s">
        <v>50</v>
      </c>
      <c r="U967" t="s">
        <v>51</v>
      </c>
      <c r="V967" t="s">
        <v>106</v>
      </c>
      <c r="W967" t="s">
        <v>55</v>
      </c>
      <c r="X967" t="s">
        <v>70</v>
      </c>
      <c r="Y967" t="s">
        <v>55</v>
      </c>
      <c r="Z967" t="s">
        <v>57</v>
      </c>
      <c r="AA967">
        <v>780</v>
      </c>
      <c r="AB967" t="str">
        <f t="shared" si="60"/>
        <v>0-1000</v>
      </c>
      <c r="AC967" t="s">
        <v>59</v>
      </c>
      <c r="AD967" t="s">
        <v>60</v>
      </c>
      <c r="AE967">
        <v>1868</v>
      </c>
      <c r="AF967">
        <f t="shared" si="61"/>
        <v>0</v>
      </c>
      <c r="AG967">
        <f t="shared" si="62"/>
        <v>2.2999999999999998</v>
      </c>
      <c r="AH967">
        <v>4</v>
      </c>
      <c r="AI967">
        <v>1</v>
      </c>
      <c r="AJ967" t="s">
        <v>54</v>
      </c>
      <c r="AK967" t="str">
        <f t="shared" si="63"/>
        <v>1Gd</v>
      </c>
      <c r="AL967">
        <v>9</v>
      </c>
      <c r="AM967">
        <v>1</v>
      </c>
      <c r="AN967" t="s">
        <v>55</v>
      </c>
      <c r="AO967" t="s">
        <v>61</v>
      </c>
      <c r="AP967" t="s">
        <v>58</v>
      </c>
      <c r="AQ967">
        <v>2</v>
      </c>
      <c r="AR967">
        <v>484</v>
      </c>
      <c r="AS967" t="s">
        <v>55</v>
      </c>
      <c r="AT967" t="s">
        <v>60</v>
      </c>
      <c r="AU967">
        <v>448</v>
      </c>
      <c r="AV967">
        <v>96</v>
      </c>
      <c r="AW967">
        <v>0</v>
      </c>
      <c r="AX967">
        <v>0</v>
      </c>
      <c r="AY967">
        <v>0</v>
      </c>
      <c r="AZ967" t="s">
        <v>41</v>
      </c>
      <c r="BA967">
        <v>10</v>
      </c>
      <c r="BB967">
        <v>2009</v>
      </c>
      <c r="BC967" t="s">
        <v>63</v>
      </c>
      <c r="BD967" t="s">
        <v>64</v>
      </c>
      <c r="BE967">
        <v>197500</v>
      </c>
    </row>
    <row r="968" spans="1:57" x14ac:dyDescent="0.3">
      <c r="A968">
        <v>661</v>
      </c>
      <c r="B968">
        <v>60</v>
      </c>
      <c r="C968" t="s">
        <v>221</v>
      </c>
      <c r="D968" t="s">
        <v>41</v>
      </c>
      <c r="E968">
        <v>12384</v>
      </c>
      <c r="F968" t="s">
        <v>40</v>
      </c>
      <c r="G968" t="s">
        <v>42</v>
      </c>
      <c r="H968" t="s">
        <v>43</v>
      </c>
      <c r="I968" t="s">
        <v>44</v>
      </c>
      <c r="J968" t="s">
        <v>110</v>
      </c>
      <c r="K968" t="s">
        <v>89</v>
      </c>
      <c r="L968" t="str">
        <f>VLOOKUP($K968,[1]Zipcodes_neighbourhood!$A$2:$C$27,2,FALSE)</f>
        <v>Northwest Ames</v>
      </c>
      <c r="M968">
        <f>VLOOKUP($K968,[1]Zipcodes_neighbourhood!$A$2:$C$27,3,FALSE)</f>
        <v>50010</v>
      </c>
      <c r="N968" t="s">
        <v>47</v>
      </c>
      <c r="O968" t="s">
        <v>48</v>
      </c>
      <c r="P968" t="s">
        <v>49</v>
      </c>
      <c r="Q968">
        <v>7</v>
      </c>
      <c r="R968">
        <v>1976</v>
      </c>
      <c r="S968">
        <v>1976</v>
      </c>
      <c r="T968" t="s">
        <v>50</v>
      </c>
      <c r="U968" t="s">
        <v>51</v>
      </c>
      <c r="V968" t="s">
        <v>106</v>
      </c>
      <c r="W968" t="s">
        <v>55</v>
      </c>
      <c r="X968" t="s">
        <v>70</v>
      </c>
      <c r="Y968" t="s">
        <v>54</v>
      </c>
      <c r="Z968" t="s">
        <v>57</v>
      </c>
      <c r="AA968">
        <v>793</v>
      </c>
      <c r="AB968" t="str">
        <f t="shared" si="60"/>
        <v>0-1000</v>
      </c>
      <c r="AC968" t="s">
        <v>55</v>
      </c>
      <c r="AD968" t="s">
        <v>60</v>
      </c>
      <c r="AE968">
        <v>1935</v>
      </c>
      <c r="AF968">
        <f t="shared" si="61"/>
        <v>1</v>
      </c>
      <c r="AG968">
        <f t="shared" si="62"/>
        <v>1.3</v>
      </c>
      <c r="AH968">
        <v>3</v>
      </c>
      <c r="AI968">
        <v>1</v>
      </c>
      <c r="AJ968" t="s">
        <v>55</v>
      </c>
      <c r="AK968" t="str">
        <f t="shared" si="63"/>
        <v>1TA</v>
      </c>
      <c r="AL968">
        <v>7</v>
      </c>
      <c r="AM968">
        <v>1</v>
      </c>
      <c r="AN968" t="s">
        <v>55</v>
      </c>
      <c r="AO968" t="s">
        <v>61</v>
      </c>
      <c r="AP968" t="s">
        <v>62</v>
      </c>
      <c r="AQ968">
        <v>2</v>
      </c>
      <c r="AR968">
        <v>550</v>
      </c>
      <c r="AS968" t="s">
        <v>55</v>
      </c>
      <c r="AT968" t="s">
        <v>60</v>
      </c>
      <c r="AU968">
        <v>0</v>
      </c>
      <c r="AV968">
        <v>113</v>
      </c>
      <c r="AW968">
        <v>252</v>
      </c>
      <c r="AX968">
        <v>0</v>
      </c>
      <c r="AY968">
        <v>0</v>
      </c>
      <c r="AZ968" t="s">
        <v>41</v>
      </c>
      <c r="BA968">
        <v>11</v>
      </c>
      <c r="BB968">
        <v>2007</v>
      </c>
      <c r="BC968" t="s">
        <v>63</v>
      </c>
      <c r="BD968" t="s">
        <v>64</v>
      </c>
      <c r="BE968">
        <v>197900</v>
      </c>
    </row>
    <row r="969" spans="1:57" x14ac:dyDescent="0.3">
      <c r="A969">
        <v>1202</v>
      </c>
      <c r="B969">
        <v>60</v>
      </c>
      <c r="C969" t="s">
        <v>221</v>
      </c>
      <c r="D969">
        <v>80</v>
      </c>
      <c r="E969">
        <v>10400</v>
      </c>
      <c r="F969" t="s">
        <v>40</v>
      </c>
      <c r="G969" t="s">
        <v>42</v>
      </c>
      <c r="H969" t="s">
        <v>43</v>
      </c>
      <c r="I969" t="s">
        <v>44</v>
      </c>
      <c r="J969" t="s">
        <v>73</v>
      </c>
      <c r="K969" t="s">
        <v>46</v>
      </c>
      <c r="L969" t="str">
        <f>VLOOKUP($K969,[1]Zipcodes_neighbourhood!$A$2:$C$27,2,FALSE)</f>
        <v>College creek</v>
      </c>
      <c r="M969">
        <f>VLOOKUP($K969,[1]Zipcodes_neighbourhood!$A$2:$C$27,3,FALSE)</f>
        <v>50014</v>
      </c>
      <c r="N969" t="s">
        <v>47</v>
      </c>
      <c r="O969" t="s">
        <v>48</v>
      </c>
      <c r="P969" t="s">
        <v>49</v>
      </c>
      <c r="Q969">
        <v>7</v>
      </c>
      <c r="R969">
        <v>1998</v>
      </c>
      <c r="S969">
        <v>1998</v>
      </c>
      <c r="T969" t="s">
        <v>50</v>
      </c>
      <c r="U969" t="s">
        <v>51</v>
      </c>
      <c r="V969" t="s">
        <v>52</v>
      </c>
      <c r="W969" t="s">
        <v>55</v>
      </c>
      <c r="X969" t="s">
        <v>56</v>
      </c>
      <c r="Y969" t="s">
        <v>54</v>
      </c>
      <c r="Z969" t="s">
        <v>81</v>
      </c>
      <c r="AA969">
        <v>866</v>
      </c>
      <c r="AB969" t="str">
        <f t="shared" si="60"/>
        <v>0-1000</v>
      </c>
      <c r="AC969" t="s">
        <v>59</v>
      </c>
      <c r="AD969" t="s">
        <v>60</v>
      </c>
      <c r="AE969">
        <v>1779</v>
      </c>
      <c r="AF969">
        <f t="shared" si="61"/>
        <v>1</v>
      </c>
      <c r="AG969">
        <f t="shared" si="62"/>
        <v>1</v>
      </c>
      <c r="AH969">
        <v>3</v>
      </c>
      <c r="AI969">
        <v>1</v>
      </c>
      <c r="AJ969" t="s">
        <v>54</v>
      </c>
      <c r="AK969" t="str">
        <f t="shared" si="63"/>
        <v>1Gd</v>
      </c>
      <c r="AL969">
        <v>6</v>
      </c>
      <c r="AM969">
        <v>0</v>
      </c>
      <c r="AN969" t="s">
        <v>41</v>
      </c>
      <c r="AO969" t="s">
        <v>61</v>
      </c>
      <c r="AP969" t="s">
        <v>62</v>
      </c>
      <c r="AQ969">
        <v>2</v>
      </c>
      <c r="AR969">
        <v>546</v>
      </c>
      <c r="AS969" t="s">
        <v>55</v>
      </c>
      <c r="AT969" t="s">
        <v>60</v>
      </c>
      <c r="AU969">
        <v>198</v>
      </c>
      <c r="AV969">
        <v>36</v>
      </c>
      <c r="AW969">
        <v>0</v>
      </c>
      <c r="AX969">
        <v>0</v>
      </c>
      <c r="AY969">
        <v>0</v>
      </c>
      <c r="AZ969" t="s">
        <v>41</v>
      </c>
      <c r="BA969">
        <v>3</v>
      </c>
      <c r="BB969">
        <v>2009</v>
      </c>
      <c r="BC969" t="s">
        <v>63</v>
      </c>
      <c r="BD969" t="s">
        <v>64</v>
      </c>
      <c r="BE969">
        <v>197900</v>
      </c>
    </row>
    <row r="970" spans="1:57" x14ac:dyDescent="0.3">
      <c r="A970">
        <v>969</v>
      </c>
      <c r="B970">
        <v>50</v>
      </c>
      <c r="C970" t="s">
        <v>222</v>
      </c>
      <c r="D970">
        <v>50</v>
      </c>
      <c r="E970">
        <v>5925</v>
      </c>
      <c r="F970" t="s">
        <v>40</v>
      </c>
      <c r="G970" t="s">
        <v>42</v>
      </c>
      <c r="H970" t="s">
        <v>43</v>
      </c>
      <c r="I970" t="s">
        <v>44</v>
      </c>
      <c r="J970" t="s">
        <v>45</v>
      </c>
      <c r="K970" t="s">
        <v>92</v>
      </c>
      <c r="L970" t="str">
        <f>VLOOKUP($K970,[1]Zipcodes_neighbourhood!$A$2:$C$27,2,FALSE)</f>
        <v>Old Town</v>
      </c>
      <c r="M970">
        <f>VLOOKUP($K970,[1]Zipcodes_neighbourhood!$A$2:$C$27,3,FALSE)</f>
        <v>51351</v>
      </c>
      <c r="N970" t="s">
        <v>47</v>
      </c>
      <c r="O970" t="s">
        <v>48</v>
      </c>
      <c r="P970" t="s">
        <v>83</v>
      </c>
      <c r="Q970">
        <v>3</v>
      </c>
      <c r="R970">
        <v>1910</v>
      </c>
      <c r="S970">
        <v>1950</v>
      </c>
      <c r="T970" t="s">
        <v>50</v>
      </c>
      <c r="U970" t="s">
        <v>51</v>
      </c>
      <c r="V970" t="s">
        <v>52</v>
      </c>
      <c r="W970" t="s">
        <v>55</v>
      </c>
      <c r="X970" t="s">
        <v>77</v>
      </c>
      <c r="Y970" t="s">
        <v>55</v>
      </c>
      <c r="Z970" t="s">
        <v>57</v>
      </c>
      <c r="AA970">
        <v>600</v>
      </c>
      <c r="AB970" t="str">
        <f t="shared" si="60"/>
        <v>0-1000</v>
      </c>
      <c r="AC970" t="s">
        <v>94</v>
      </c>
      <c r="AD970" t="s">
        <v>120</v>
      </c>
      <c r="AE970">
        <v>968</v>
      </c>
      <c r="AF970">
        <f t="shared" si="61"/>
        <v>0</v>
      </c>
      <c r="AG970">
        <f t="shared" si="62"/>
        <v>1</v>
      </c>
      <c r="AH970">
        <v>2</v>
      </c>
      <c r="AI970">
        <v>1</v>
      </c>
      <c r="AJ970" t="s">
        <v>55</v>
      </c>
      <c r="AK970" t="str">
        <f t="shared" si="63"/>
        <v>1TA</v>
      </c>
      <c r="AL970">
        <v>6</v>
      </c>
      <c r="AM970">
        <v>0</v>
      </c>
      <c r="AN970" t="s">
        <v>41</v>
      </c>
      <c r="AO970" t="s">
        <v>41</v>
      </c>
      <c r="AP970" t="s">
        <v>41</v>
      </c>
      <c r="AQ970">
        <v>0</v>
      </c>
      <c r="AR970">
        <v>0</v>
      </c>
      <c r="AS970" t="s">
        <v>41</v>
      </c>
      <c r="AT970" t="s">
        <v>60</v>
      </c>
      <c r="AU970">
        <v>0</v>
      </c>
      <c r="AV970">
        <v>0</v>
      </c>
      <c r="AW970">
        <v>0</v>
      </c>
      <c r="AX970">
        <v>0</v>
      </c>
      <c r="AY970">
        <v>0</v>
      </c>
      <c r="AZ970" t="s">
        <v>108</v>
      </c>
      <c r="BA970">
        <v>5</v>
      </c>
      <c r="BB970">
        <v>2009</v>
      </c>
      <c r="BC970" t="s">
        <v>63</v>
      </c>
      <c r="BD970" t="s">
        <v>79</v>
      </c>
      <c r="BE970">
        <v>37900</v>
      </c>
    </row>
    <row r="971" spans="1:57" x14ac:dyDescent="0.3">
      <c r="A971">
        <v>1278</v>
      </c>
      <c r="B971">
        <v>80</v>
      </c>
      <c r="C971" t="s">
        <v>221</v>
      </c>
      <c r="D971" t="s">
        <v>41</v>
      </c>
      <c r="E971">
        <v>17871</v>
      </c>
      <c r="F971" t="s">
        <v>40</v>
      </c>
      <c r="G971" t="s">
        <v>71</v>
      </c>
      <c r="H971" t="s">
        <v>43</v>
      </c>
      <c r="I971" t="s">
        <v>44</v>
      </c>
      <c r="J971" t="s">
        <v>110</v>
      </c>
      <c r="K971" t="s">
        <v>89</v>
      </c>
      <c r="L971" t="str">
        <f>VLOOKUP($K971,[1]Zipcodes_neighbourhood!$A$2:$C$27,2,FALSE)</f>
        <v>Northwest Ames</v>
      </c>
      <c r="M971">
        <f>VLOOKUP($K971,[1]Zipcodes_neighbourhood!$A$2:$C$27,3,FALSE)</f>
        <v>50010</v>
      </c>
      <c r="N971" t="s">
        <v>47</v>
      </c>
      <c r="O971" t="s">
        <v>48</v>
      </c>
      <c r="P971" t="s">
        <v>135</v>
      </c>
      <c r="Q971">
        <v>6</v>
      </c>
      <c r="R971">
        <v>1967</v>
      </c>
      <c r="S971">
        <v>1976</v>
      </c>
      <c r="T971" t="s">
        <v>50</v>
      </c>
      <c r="U971" t="s">
        <v>51</v>
      </c>
      <c r="V971" t="s">
        <v>91</v>
      </c>
      <c r="W971" t="s">
        <v>55</v>
      </c>
      <c r="X971" t="s">
        <v>70</v>
      </c>
      <c r="Y971" t="s">
        <v>54</v>
      </c>
      <c r="Z971" t="s">
        <v>81</v>
      </c>
      <c r="AA971">
        <v>1680</v>
      </c>
      <c r="AB971" t="str">
        <f t="shared" si="60"/>
        <v>1001-2000</v>
      </c>
      <c r="AC971" t="s">
        <v>94</v>
      </c>
      <c r="AD971" t="s">
        <v>60</v>
      </c>
      <c r="AE971">
        <v>1724</v>
      </c>
      <c r="AF971">
        <f t="shared" si="61"/>
        <v>1</v>
      </c>
      <c r="AG971">
        <f t="shared" si="62"/>
        <v>1</v>
      </c>
      <c r="AH971">
        <v>3</v>
      </c>
      <c r="AI971">
        <v>1</v>
      </c>
      <c r="AJ971" t="s">
        <v>55</v>
      </c>
      <c r="AK971" t="str">
        <f t="shared" si="63"/>
        <v>1TA</v>
      </c>
      <c r="AL971">
        <v>7</v>
      </c>
      <c r="AM971">
        <v>1</v>
      </c>
      <c r="AN971" t="s">
        <v>54</v>
      </c>
      <c r="AO971" t="s">
        <v>61</v>
      </c>
      <c r="AP971" t="s">
        <v>62</v>
      </c>
      <c r="AQ971">
        <v>2</v>
      </c>
      <c r="AR971">
        <v>480</v>
      </c>
      <c r="AS971" t="s">
        <v>55</v>
      </c>
      <c r="AT971" t="s">
        <v>60</v>
      </c>
      <c r="AU971">
        <v>0</v>
      </c>
      <c r="AV971">
        <v>0</v>
      </c>
      <c r="AW971">
        <v>0</v>
      </c>
      <c r="AX971">
        <v>0</v>
      </c>
      <c r="AY971">
        <v>0</v>
      </c>
      <c r="AZ971" t="s">
        <v>41</v>
      </c>
      <c r="BA971">
        <v>6</v>
      </c>
      <c r="BB971">
        <v>2009</v>
      </c>
      <c r="BC971" t="s">
        <v>63</v>
      </c>
      <c r="BD971" t="s">
        <v>64</v>
      </c>
      <c r="BE971">
        <v>197900</v>
      </c>
    </row>
    <row r="972" spans="1:57" x14ac:dyDescent="0.3">
      <c r="A972">
        <v>363</v>
      </c>
      <c r="B972">
        <v>85</v>
      </c>
      <c r="C972" t="s">
        <v>221</v>
      </c>
      <c r="D972">
        <v>64</v>
      </c>
      <c r="E972">
        <v>7301</v>
      </c>
      <c r="F972" t="s">
        <v>40</v>
      </c>
      <c r="G972" t="s">
        <v>42</v>
      </c>
      <c r="H972" t="s">
        <v>43</v>
      </c>
      <c r="I972" t="s">
        <v>44</v>
      </c>
      <c r="J972" t="s">
        <v>73</v>
      </c>
      <c r="K972" t="s">
        <v>126</v>
      </c>
      <c r="L972" t="str">
        <f>VLOOKUP($K972,[1]Zipcodes_neighbourhood!$A$2:$C$27,2,FALSE)</f>
        <v>Edwards</v>
      </c>
      <c r="M972">
        <f>VLOOKUP($K972,[1]Zipcodes_neighbourhood!$A$2:$C$27,3,FALSE)</f>
        <v>50014</v>
      </c>
      <c r="N972" t="s">
        <v>47</v>
      </c>
      <c r="O972" t="s">
        <v>48</v>
      </c>
      <c r="P972" t="s">
        <v>131</v>
      </c>
      <c r="Q972">
        <v>7</v>
      </c>
      <c r="R972">
        <v>2003</v>
      </c>
      <c r="S972">
        <v>2003</v>
      </c>
      <c r="T972" t="s">
        <v>50</v>
      </c>
      <c r="U972" t="s">
        <v>51</v>
      </c>
      <c r="V972" t="s">
        <v>91</v>
      </c>
      <c r="W972" t="s">
        <v>54</v>
      </c>
      <c r="X972" t="s">
        <v>112</v>
      </c>
      <c r="Y972" t="s">
        <v>41</v>
      </c>
      <c r="Z972" t="s">
        <v>41</v>
      </c>
      <c r="AA972">
        <v>0</v>
      </c>
      <c r="AB972" t="str">
        <f t="shared" si="60"/>
        <v>0-1000</v>
      </c>
      <c r="AC972" t="s">
        <v>59</v>
      </c>
      <c r="AD972" t="s">
        <v>60</v>
      </c>
      <c r="AE972">
        <v>1922</v>
      </c>
      <c r="AF972">
        <f t="shared" si="61"/>
        <v>0</v>
      </c>
      <c r="AG972">
        <f t="shared" si="62"/>
        <v>1.3</v>
      </c>
      <c r="AH972">
        <v>4</v>
      </c>
      <c r="AI972">
        <v>1</v>
      </c>
      <c r="AJ972" t="s">
        <v>54</v>
      </c>
      <c r="AK972" t="str">
        <f t="shared" si="63"/>
        <v>1Gd</v>
      </c>
      <c r="AL972">
        <v>7</v>
      </c>
      <c r="AM972">
        <v>1</v>
      </c>
      <c r="AN972" t="s">
        <v>59</v>
      </c>
      <c r="AO972" t="s">
        <v>101</v>
      </c>
      <c r="AP972" t="s">
        <v>62</v>
      </c>
      <c r="AQ972">
        <v>2</v>
      </c>
      <c r="AR972">
        <v>672</v>
      </c>
      <c r="AS972" t="s">
        <v>55</v>
      </c>
      <c r="AT972" t="s">
        <v>60</v>
      </c>
      <c r="AU972">
        <v>0</v>
      </c>
      <c r="AV972">
        <v>0</v>
      </c>
      <c r="AW972">
        <v>177</v>
      </c>
      <c r="AX972">
        <v>0</v>
      </c>
      <c r="AY972">
        <v>0</v>
      </c>
      <c r="AZ972" t="s">
        <v>41</v>
      </c>
      <c r="BA972">
        <v>7</v>
      </c>
      <c r="BB972">
        <v>2009</v>
      </c>
      <c r="BC972" t="s">
        <v>144</v>
      </c>
      <c r="BD972" t="s">
        <v>64</v>
      </c>
      <c r="BE972">
        <v>198500</v>
      </c>
    </row>
    <row r="973" spans="1:57" x14ac:dyDescent="0.3">
      <c r="A973">
        <v>104</v>
      </c>
      <c r="B973">
        <v>20</v>
      </c>
      <c r="C973" t="s">
        <v>221</v>
      </c>
      <c r="D973">
        <v>94</v>
      </c>
      <c r="E973">
        <v>10402</v>
      </c>
      <c r="F973" t="s">
        <v>40</v>
      </c>
      <c r="G973" t="s">
        <v>71</v>
      </c>
      <c r="H973" t="s">
        <v>43</v>
      </c>
      <c r="I973" t="s">
        <v>44</v>
      </c>
      <c r="J973" t="s">
        <v>73</v>
      </c>
      <c r="K973" t="s">
        <v>46</v>
      </c>
      <c r="L973" t="str">
        <f>VLOOKUP($K973,[1]Zipcodes_neighbourhood!$A$2:$C$27,2,FALSE)</f>
        <v>College creek</v>
      </c>
      <c r="M973">
        <f>VLOOKUP($K973,[1]Zipcodes_neighbourhood!$A$2:$C$27,3,FALSE)</f>
        <v>50014</v>
      </c>
      <c r="N973" t="s">
        <v>47</v>
      </c>
      <c r="O973" t="s">
        <v>48</v>
      </c>
      <c r="P973" t="s">
        <v>68</v>
      </c>
      <c r="Q973">
        <v>7</v>
      </c>
      <c r="R973">
        <v>2009</v>
      </c>
      <c r="S973">
        <v>2009</v>
      </c>
      <c r="T973" t="s">
        <v>50</v>
      </c>
      <c r="U973" t="s">
        <v>51</v>
      </c>
      <c r="V973" t="s">
        <v>52</v>
      </c>
      <c r="W973" t="s">
        <v>55</v>
      </c>
      <c r="X973" t="s">
        <v>56</v>
      </c>
      <c r="Y973" t="s">
        <v>54</v>
      </c>
      <c r="Z973" t="s">
        <v>57</v>
      </c>
      <c r="AA973">
        <v>1226</v>
      </c>
      <c r="AB973" t="str">
        <f t="shared" si="60"/>
        <v>1001-2000</v>
      </c>
      <c r="AC973" t="s">
        <v>59</v>
      </c>
      <c r="AD973" t="s">
        <v>60</v>
      </c>
      <c r="AE973">
        <v>1226</v>
      </c>
      <c r="AF973">
        <f t="shared" si="61"/>
        <v>0</v>
      </c>
      <c r="AG973">
        <f t="shared" si="62"/>
        <v>2</v>
      </c>
      <c r="AH973">
        <v>3</v>
      </c>
      <c r="AI973">
        <v>1</v>
      </c>
      <c r="AJ973" t="s">
        <v>54</v>
      </c>
      <c r="AK973" t="str">
        <f t="shared" si="63"/>
        <v>1Gd</v>
      </c>
      <c r="AL973">
        <v>6</v>
      </c>
      <c r="AM973">
        <v>0</v>
      </c>
      <c r="AN973" t="s">
        <v>41</v>
      </c>
      <c r="AO973" t="s">
        <v>61</v>
      </c>
      <c r="AP973" t="s">
        <v>62</v>
      </c>
      <c r="AQ973">
        <v>3</v>
      </c>
      <c r="AR973">
        <v>740</v>
      </c>
      <c r="AS973" t="s">
        <v>55</v>
      </c>
      <c r="AT973" t="s">
        <v>60</v>
      </c>
      <c r="AU973">
        <v>0</v>
      </c>
      <c r="AV973">
        <v>36</v>
      </c>
      <c r="AW973">
        <v>0</v>
      </c>
      <c r="AX973">
        <v>0</v>
      </c>
      <c r="AY973">
        <v>0</v>
      </c>
      <c r="AZ973" t="s">
        <v>41</v>
      </c>
      <c r="BA973">
        <v>5</v>
      </c>
      <c r="BB973">
        <v>2010</v>
      </c>
      <c r="BC973" t="s">
        <v>63</v>
      </c>
      <c r="BD973" t="s">
        <v>64</v>
      </c>
      <c r="BE973">
        <v>198900</v>
      </c>
    </row>
    <row r="974" spans="1:57" x14ac:dyDescent="0.3">
      <c r="A974">
        <v>448</v>
      </c>
      <c r="B974">
        <v>60</v>
      </c>
      <c r="C974" t="s">
        <v>221</v>
      </c>
      <c r="D974" t="s">
        <v>41</v>
      </c>
      <c r="E974">
        <v>11214</v>
      </c>
      <c r="F974" t="s">
        <v>40</v>
      </c>
      <c r="G974" t="s">
        <v>71</v>
      </c>
      <c r="H974" t="s">
        <v>43</v>
      </c>
      <c r="I974" t="s">
        <v>44</v>
      </c>
      <c r="J974" t="s">
        <v>73</v>
      </c>
      <c r="K974" t="s">
        <v>132</v>
      </c>
      <c r="L974" t="str">
        <f>VLOOKUP($K974,[1]Zipcodes_neighbourhood!$A$2:$C$27,2,FALSE)</f>
        <v>Gilbert</v>
      </c>
      <c r="M974">
        <f>VLOOKUP($K974,[1]Zipcodes_neighbourhood!$A$2:$C$27,3,FALSE)</f>
        <v>50105</v>
      </c>
      <c r="N974" t="s">
        <v>47</v>
      </c>
      <c r="O974" t="s">
        <v>48</v>
      </c>
      <c r="P974" t="s">
        <v>49</v>
      </c>
      <c r="Q974">
        <v>7</v>
      </c>
      <c r="R974">
        <v>1998</v>
      </c>
      <c r="S974">
        <v>1999</v>
      </c>
      <c r="T974" t="s">
        <v>50</v>
      </c>
      <c r="U974" t="s">
        <v>51</v>
      </c>
      <c r="V974" t="s">
        <v>52</v>
      </c>
      <c r="W974" t="s">
        <v>54</v>
      </c>
      <c r="X974" t="s">
        <v>56</v>
      </c>
      <c r="Y974" t="s">
        <v>54</v>
      </c>
      <c r="Z974" t="s">
        <v>57</v>
      </c>
      <c r="AA974">
        <v>930</v>
      </c>
      <c r="AB974" t="str">
        <f t="shared" si="60"/>
        <v>0-1000</v>
      </c>
      <c r="AC974" t="s">
        <v>54</v>
      </c>
      <c r="AD974" t="s">
        <v>60</v>
      </c>
      <c r="AE974">
        <v>1886</v>
      </c>
      <c r="AF974">
        <f t="shared" si="61"/>
        <v>0</v>
      </c>
      <c r="AG974">
        <f t="shared" si="62"/>
        <v>2</v>
      </c>
      <c r="AH974">
        <v>4</v>
      </c>
      <c r="AI974">
        <v>1</v>
      </c>
      <c r="AJ974" t="s">
        <v>54</v>
      </c>
      <c r="AK974" t="str">
        <f t="shared" si="63"/>
        <v>1Gd</v>
      </c>
      <c r="AL974">
        <v>10</v>
      </c>
      <c r="AM974">
        <v>1</v>
      </c>
      <c r="AN974" t="s">
        <v>55</v>
      </c>
      <c r="AO974" t="s">
        <v>61</v>
      </c>
      <c r="AP974" t="s">
        <v>102</v>
      </c>
      <c r="AQ974">
        <v>2</v>
      </c>
      <c r="AR974">
        <v>431</v>
      </c>
      <c r="AS974" t="s">
        <v>55</v>
      </c>
      <c r="AT974" t="s">
        <v>60</v>
      </c>
      <c r="AU974">
        <v>89</v>
      </c>
      <c r="AV974">
        <v>0</v>
      </c>
      <c r="AW974">
        <v>0</v>
      </c>
      <c r="AX974">
        <v>0</v>
      </c>
      <c r="AY974">
        <v>0</v>
      </c>
      <c r="AZ974" t="s">
        <v>41</v>
      </c>
      <c r="BA974">
        <v>7</v>
      </c>
      <c r="BB974">
        <v>2006</v>
      </c>
      <c r="BC974" t="s">
        <v>63</v>
      </c>
      <c r="BD974" t="s">
        <v>64</v>
      </c>
      <c r="BE974">
        <v>199900</v>
      </c>
    </row>
    <row r="975" spans="1:57" x14ac:dyDescent="0.3">
      <c r="A975">
        <v>400</v>
      </c>
      <c r="B975">
        <v>60</v>
      </c>
      <c r="C975" t="s">
        <v>224</v>
      </c>
      <c r="D975">
        <v>65</v>
      </c>
      <c r="E975">
        <v>8125</v>
      </c>
      <c r="F975" t="s">
        <v>40</v>
      </c>
      <c r="G975" t="s">
        <v>42</v>
      </c>
      <c r="H975" t="s">
        <v>43</v>
      </c>
      <c r="I975" t="s">
        <v>44</v>
      </c>
      <c r="J975" t="s">
        <v>45</v>
      </c>
      <c r="K975" t="s">
        <v>87</v>
      </c>
      <c r="L975" t="str">
        <f>VLOOKUP($K975,[1]Zipcodes_neighbourhood!$A$2:$C$27,2,FALSE)</f>
        <v>Somerset</v>
      </c>
      <c r="M975">
        <f>VLOOKUP($K975,[1]Zipcodes_neighbourhood!$A$2:$C$27,3,FALSE)</f>
        <v>50010</v>
      </c>
      <c r="N975" t="s">
        <v>47</v>
      </c>
      <c r="O975" t="s">
        <v>48</v>
      </c>
      <c r="P975" t="s">
        <v>49</v>
      </c>
      <c r="Q975">
        <v>7</v>
      </c>
      <c r="R975">
        <v>2006</v>
      </c>
      <c r="S975">
        <v>2007</v>
      </c>
      <c r="T975" t="s">
        <v>50</v>
      </c>
      <c r="U975" t="s">
        <v>51</v>
      </c>
      <c r="V975" t="s">
        <v>123</v>
      </c>
      <c r="W975" t="s">
        <v>54</v>
      </c>
      <c r="X975" t="s">
        <v>56</v>
      </c>
      <c r="Y975" t="s">
        <v>54</v>
      </c>
      <c r="Z975" t="s">
        <v>57</v>
      </c>
      <c r="AA975">
        <v>1092</v>
      </c>
      <c r="AB975" t="str">
        <f t="shared" si="60"/>
        <v>1001-2000</v>
      </c>
      <c r="AC975" t="s">
        <v>59</v>
      </c>
      <c r="AD975" t="s">
        <v>60</v>
      </c>
      <c r="AE975">
        <v>1550</v>
      </c>
      <c r="AF975">
        <f t="shared" si="61"/>
        <v>0</v>
      </c>
      <c r="AG975">
        <f t="shared" si="62"/>
        <v>2</v>
      </c>
      <c r="AH975">
        <v>2</v>
      </c>
      <c r="AI975">
        <v>1</v>
      </c>
      <c r="AJ975" t="s">
        <v>54</v>
      </c>
      <c r="AK975" t="str">
        <f t="shared" si="63"/>
        <v>1Gd</v>
      </c>
      <c r="AL975">
        <v>7</v>
      </c>
      <c r="AM975">
        <v>0</v>
      </c>
      <c r="AN975" t="s">
        <v>41</v>
      </c>
      <c r="AO975" t="s">
        <v>61</v>
      </c>
      <c r="AP975" t="s">
        <v>102</v>
      </c>
      <c r="AQ975">
        <v>2</v>
      </c>
      <c r="AR975">
        <v>438</v>
      </c>
      <c r="AS975" t="s">
        <v>55</v>
      </c>
      <c r="AT975" t="s">
        <v>60</v>
      </c>
      <c r="AU975">
        <v>0</v>
      </c>
      <c r="AV975">
        <v>168</v>
      </c>
      <c r="AW975">
        <v>0</v>
      </c>
      <c r="AX975">
        <v>0</v>
      </c>
      <c r="AY975">
        <v>0</v>
      </c>
      <c r="AZ975" t="s">
        <v>41</v>
      </c>
      <c r="BA975">
        <v>10</v>
      </c>
      <c r="BB975">
        <v>2009</v>
      </c>
      <c r="BC975" t="s">
        <v>63</v>
      </c>
      <c r="BD975" t="s">
        <v>64</v>
      </c>
      <c r="BE975">
        <v>241000</v>
      </c>
    </row>
    <row r="976" spans="1:57" x14ac:dyDescent="0.3">
      <c r="A976">
        <v>8</v>
      </c>
      <c r="B976">
        <v>60</v>
      </c>
      <c r="C976" t="s">
        <v>221</v>
      </c>
      <c r="D976" t="s">
        <v>41</v>
      </c>
      <c r="E976">
        <v>10382</v>
      </c>
      <c r="F976" t="s">
        <v>40</v>
      </c>
      <c r="G976" t="s">
        <v>71</v>
      </c>
      <c r="H976" t="s">
        <v>43</v>
      </c>
      <c r="I976" t="s">
        <v>44</v>
      </c>
      <c r="J976" t="s">
        <v>73</v>
      </c>
      <c r="K976" t="s">
        <v>89</v>
      </c>
      <c r="L976" t="str">
        <f>VLOOKUP($K976,[1]Zipcodes_neighbourhood!$A$2:$C$27,2,FALSE)</f>
        <v>Northwest Ames</v>
      </c>
      <c r="M976">
        <f>VLOOKUP($K976,[1]Zipcodes_neighbourhood!$A$2:$C$27,3,FALSE)</f>
        <v>50010</v>
      </c>
      <c r="N976" t="s">
        <v>90</v>
      </c>
      <c r="O976" t="s">
        <v>48</v>
      </c>
      <c r="P976" t="s">
        <v>49</v>
      </c>
      <c r="Q976">
        <v>7</v>
      </c>
      <c r="R976">
        <v>1973</v>
      </c>
      <c r="S976">
        <v>1973</v>
      </c>
      <c r="T976" t="s">
        <v>50</v>
      </c>
      <c r="U976" t="s">
        <v>51</v>
      </c>
      <c r="V976" t="s">
        <v>91</v>
      </c>
      <c r="W976" t="s">
        <v>55</v>
      </c>
      <c r="X976" t="s">
        <v>70</v>
      </c>
      <c r="Y976" t="s">
        <v>54</v>
      </c>
      <c r="Z976" t="s">
        <v>72</v>
      </c>
      <c r="AA976">
        <v>1107</v>
      </c>
      <c r="AB976" t="str">
        <f t="shared" si="60"/>
        <v>1001-2000</v>
      </c>
      <c r="AC976" t="s">
        <v>59</v>
      </c>
      <c r="AD976" t="s">
        <v>60</v>
      </c>
      <c r="AE976">
        <v>2090</v>
      </c>
      <c r="AF976">
        <f t="shared" si="61"/>
        <v>0</v>
      </c>
      <c r="AG976">
        <f t="shared" si="62"/>
        <v>1</v>
      </c>
      <c r="AH976">
        <v>3</v>
      </c>
      <c r="AI976">
        <v>1</v>
      </c>
      <c r="AJ976" t="s">
        <v>55</v>
      </c>
      <c r="AK976" t="str">
        <f t="shared" si="63"/>
        <v>1TA</v>
      </c>
      <c r="AL976">
        <v>7</v>
      </c>
      <c r="AM976">
        <v>2</v>
      </c>
      <c r="AN976" t="s">
        <v>55</v>
      </c>
      <c r="AO976" t="s">
        <v>61</v>
      </c>
      <c r="AP976" t="s">
        <v>62</v>
      </c>
      <c r="AQ976">
        <v>2</v>
      </c>
      <c r="AR976">
        <v>484</v>
      </c>
      <c r="AS976" t="s">
        <v>55</v>
      </c>
      <c r="AT976" t="s">
        <v>60</v>
      </c>
      <c r="AU976">
        <v>235</v>
      </c>
      <c r="AV976">
        <v>204</v>
      </c>
      <c r="AW976">
        <v>228</v>
      </c>
      <c r="AX976">
        <v>0</v>
      </c>
      <c r="AY976">
        <v>0</v>
      </c>
      <c r="AZ976" t="s">
        <v>41</v>
      </c>
      <c r="BA976">
        <v>11</v>
      </c>
      <c r="BB976">
        <v>2009</v>
      </c>
      <c r="BC976" t="s">
        <v>63</v>
      </c>
      <c r="BD976" t="s">
        <v>64</v>
      </c>
      <c r="BE976">
        <v>200000</v>
      </c>
    </row>
    <row r="977" spans="1:57" x14ac:dyDescent="0.3">
      <c r="A977">
        <v>48</v>
      </c>
      <c r="B977">
        <v>20</v>
      </c>
      <c r="C977" t="s">
        <v>224</v>
      </c>
      <c r="D977">
        <v>84</v>
      </c>
      <c r="E977">
        <v>11096</v>
      </c>
      <c r="F977" t="s">
        <v>40</v>
      </c>
      <c r="G977" t="s">
        <v>42</v>
      </c>
      <c r="H977" t="s">
        <v>43</v>
      </c>
      <c r="I977" t="s">
        <v>44</v>
      </c>
      <c r="J977" t="s">
        <v>45</v>
      </c>
      <c r="K977" t="s">
        <v>87</v>
      </c>
      <c r="L977" t="str">
        <f>VLOOKUP($K977,[1]Zipcodes_neighbourhood!$A$2:$C$27,2,FALSE)</f>
        <v>Somerset</v>
      </c>
      <c r="M977">
        <f>VLOOKUP($K977,[1]Zipcodes_neighbourhood!$A$2:$C$27,3,FALSE)</f>
        <v>50010</v>
      </c>
      <c r="N977" t="s">
        <v>47</v>
      </c>
      <c r="O977" t="s">
        <v>48</v>
      </c>
      <c r="P977" t="s">
        <v>68</v>
      </c>
      <c r="Q977">
        <v>8</v>
      </c>
      <c r="R977">
        <v>2006</v>
      </c>
      <c r="S977">
        <v>2006</v>
      </c>
      <c r="T977" t="s">
        <v>50</v>
      </c>
      <c r="U977" t="s">
        <v>51</v>
      </c>
      <c r="V977" t="s">
        <v>52</v>
      </c>
      <c r="W977" t="s">
        <v>54</v>
      </c>
      <c r="X977" t="s">
        <v>56</v>
      </c>
      <c r="Y977" t="s">
        <v>54</v>
      </c>
      <c r="Z977" t="s">
        <v>81</v>
      </c>
      <c r="AA977">
        <v>1656</v>
      </c>
      <c r="AB977" t="str">
        <f t="shared" si="60"/>
        <v>1001-2000</v>
      </c>
      <c r="AC977" t="s">
        <v>59</v>
      </c>
      <c r="AD977" t="s">
        <v>60</v>
      </c>
      <c r="AE977">
        <v>1656</v>
      </c>
      <c r="AF977">
        <f t="shared" si="61"/>
        <v>1</v>
      </c>
      <c r="AG977">
        <f t="shared" si="62"/>
        <v>2.2999999999999998</v>
      </c>
      <c r="AH977">
        <v>3</v>
      </c>
      <c r="AI977">
        <v>1</v>
      </c>
      <c r="AJ977" t="s">
        <v>54</v>
      </c>
      <c r="AK977" t="str">
        <f t="shared" si="63"/>
        <v>1Gd</v>
      </c>
      <c r="AL977">
        <v>7</v>
      </c>
      <c r="AM977">
        <v>0</v>
      </c>
      <c r="AN977" t="s">
        <v>41</v>
      </c>
      <c r="AO977" t="s">
        <v>61</v>
      </c>
      <c r="AP977" t="s">
        <v>62</v>
      </c>
      <c r="AQ977">
        <v>3</v>
      </c>
      <c r="AR977">
        <v>826</v>
      </c>
      <c r="AS977" t="s">
        <v>55</v>
      </c>
      <c r="AT977" t="s">
        <v>60</v>
      </c>
      <c r="AU977">
        <v>0</v>
      </c>
      <c r="AV977">
        <v>146</v>
      </c>
      <c r="AW977">
        <v>0</v>
      </c>
      <c r="AX977">
        <v>0</v>
      </c>
      <c r="AY977">
        <v>0</v>
      </c>
      <c r="AZ977" t="s">
        <v>41</v>
      </c>
      <c r="BA977">
        <v>7</v>
      </c>
      <c r="BB977">
        <v>2007</v>
      </c>
      <c r="BC977" t="s">
        <v>63</v>
      </c>
      <c r="BD977" t="s">
        <v>64</v>
      </c>
      <c r="BE977">
        <v>249700</v>
      </c>
    </row>
    <row r="978" spans="1:57" x14ac:dyDescent="0.3">
      <c r="A978">
        <v>222</v>
      </c>
      <c r="B978">
        <v>60</v>
      </c>
      <c r="C978" t="s">
        <v>221</v>
      </c>
      <c r="D978" t="s">
        <v>41</v>
      </c>
      <c r="E978">
        <v>8068</v>
      </c>
      <c r="F978" t="s">
        <v>40</v>
      </c>
      <c r="G978" t="s">
        <v>71</v>
      </c>
      <c r="H978" t="s">
        <v>43</v>
      </c>
      <c r="I978" t="s">
        <v>44</v>
      </c>
      <c r="J978" t="s">
        <v>45</v>
      </c>
      <c r="K978" t="s">
        <v>132</v>
      </c>
      <c r="L978" t="str">
        <f>VLOOKUP($K978,[1]Zipcodes_neighbourhood!$A$2:$C$27,2,FALSE)</f>
        <v>Gilbert</v>
      </c>
      <c r="M978">
        <f>VLOOKUP($K978,[1]Zipcodes_neighbourhood!$A$2:$C$27,3,FALSE)</f>
        <v>50105</v>
      </c>
      <c r="N978" t="s">
        <v>47</v>
      </c>
      <c r="O978" t="s">
        <v>48</v>
      </c>
      <c r="P978" t="s">
        <v>49</v>
      </c>
      <c r="Q978">
        <v>6</v>
      </c>
      <c r="R978">
        <v>2002</v>
      </c>
      <c r="S978">
        <v>2002</v>
      </c>
      <c r="T978" t="s">
        <v>50</v>
      </c>
      <c r="U978" t="s">
        <v>51</v>
      </c>
      <c r="V978" t="s">
        <v>52</v>
      </c>
      <c r="W978" t="s">
        <v>54</v>
      </c>
      <c r="X978" t="s">
        <v>56</v>
      </c>
      <c r="Y978" t="s">
        <v>54</v>
      </c>
      <c r="Z978" t="s">
        <v>57</v>
      </c>
      <c r="AA978">
        <v>1010</v>
      </c>
      <c r="AB978" t="str">
        <f t="shared" si="60"/>
        <v>1001-2000</v>
      </c>
      <c r="AC978" t="s">
        <v>59</v>
      </c>
      <c r="AD978" t="s">
        <v>60</v>
      </c>
      <c r="AE978">
        <v>2267</v>
      </c>
      <c r="AF978">
        <f t="shared" si="61"/>
        <v>0</v>
      </c>
      <c r="AG978">
        <f t="shared" si="62"/>
        <v>1</v>
      </c>
      <c r="AH978">
        <v>4</v>
      </c>
      <c r="AI978">
        <v>1</v>
      </c>
      <c r="AJ978" t="s">
        <v>54</v>
      </c>
      <c r="AK978" t="str">
        <f t="shared" si="63"/>
        <v>1Gd</v>
      </c>
      <c r="AL978">
        <v>8</v>
      </c>
      <c r="AM978">
        <v>1</v>
      </c>
      <c r="AN978" t="s">
        <v>55</v>
      </c>
      <c r="AO978" t="s">
        <v>101</v>
      </c>
      <c r="AP978" t="s">
        <v>62</v>
      </c>
      <c r="AQ978">
        <v>2</v>
      </c>
      <c r="AR978">
        <v>390</v>
      </c>
      <c r="AS978" t="s">
        <v>55</v>
      </c>
      <c r="AT978" t="s">
        <v>60</v>
      </c>
      <c r="AU978">
        <v>120</v>
      </c>
      <c r="AV978">
        <v>46</v>
      </c>
      <c r="AW978">
        <v>0</v>
      </c>
      <c r="AX978">
        <v>0</v>
      </c>
      <c r="AY978">
        <v>0</v>
      </c>
      <c r="AZ978" t="s">
        <v>41</v>
      </c>
      <c r="BA978">
        <v>12</v>
      </c>
      <c r="BB978">
        <v>2009</v>
      </c>
      <c r="BC978" t="s">
        <v>155</v>
      </c>
      <c r="BD978" t="s">
        <v>64</v>
      </c>
      <c r="BE978">
        <v>200000</v>
      </c>
    </row>
    <row r="979" spans="1:57" x14ac:dyDescent="0.3">
      <c r="A979">
        <v>106</v>
      </c>
      <c r="B979">
        <v>60</v>
      </c>
      <c r="C979" t="s">
        <v>224</v>
      </c>
      <c r="D979">
        <v>75</v>
      </c>
      <c r="E979">
        <v>9375</v>
      </c>
      <c r="F979" t="s">
        <v>40</v>
      </c>
      <c r="G979" t="s">
        <v>42</v>
      </c>
      <c r="H979" t="s">
        <v>43</v>
      </c>
      <c r="I979" t="s">
        <v>44</v>
      </c>
      <c r="J979" t="s">
        <v>45</v>
      </c>
      <c r="K979" t="s">
        <v>87</v>
      </c>
      <c r="L979" t="str">
        <f>VLOOKUP($K979,[1]Zipcodes_neighbourhood!$A$2:$C$27,2,FALSE)</f>
        <v>Somerset</v>
      </c>
      <c r="M979">
        <f>VLOOKUP($K979,[1]Zipcodes_neighbourhood!$A$2:$C$27,3,FALSE)</f>
        <v>50010</v>
      </c>
      <c r="N979" t="s">
        <v>47</v>
      </c>
      <c r="O979" t="s">
        <v>48</v>
      </c>
      <c r="P979" t="s">
        <v>49</v>
      </c>
      <c r="Q979">
        <v>8</v>
      </c>
      <c r="R979">
        <v>2003</v>
      </c>
      <c r="S979">
        <v>2004</v>
      </c>
      <c r="T979" t="s">
        <v>99</v>
      </c>
      <c r="U979" t="s">
        <v>51</v>
      </c>
      <c r="V979" t="s">
        <v>52</v>
      </c>
      <c r="W979" t="s">
        <v>54</v>
      </c>
      <c r="X979" t="s">
        <v>56</v>
      </c>
      <c r="Y979" t="s">
        <v>59</v>
      </c>
      <c r="Z979" t="s">
        <v>57</v>
      </c>
      <c r="AA979">
        <v>1053</v>
      </c>
      <c r="AB979" t="str">
        <f t="shared" si="60"/>
        <v>1001-2000</v>
      </c>
      <c r="AC979" t="s">
        <v>59</v>
      </c>
      <c r="AD979" t="s">
        <v>60</v>
      </c>
      <c r="AE979">
        <v>1992</v>
      </c>
      <c r="AF979">
        <f t="shared" si="61"/>
        <v>1</v>
      </c>
      <c r="AG979">
        <f t="shared" si="62"/>
        <v>1.3</v>
      </c>
      <c r="AH979">
        <v>3</v>
      </c>
      <c r="AI979">
        <v>1</v>
      </c>
      <c r="AJ979" t="s">
        <v>54</v>
      </c>
      <c r="AK979" t="str">
        <f t="shared" si="63"/>
        <v>1Gd</v>
      </c>
      <c r="AL979">
        <v>9</v>
      </c>
      <c r="AM979">
        <v>1</v>
      </c>
      <c r="AN979" t="s">
        <v>54</v>
      </c>
      <c r="AO979" t="s">
        <v>61</v>
      </c>
      <c r="AP979" t="s">
        <v>62</v>
      </c>
      <c r="AQ979">
        <v>2</v>
      </c>
      <c r="AR979">
        <v>648</v>
      </c>
      <c r="AS979" t="s">
        <v>55</v>
      </c>
      <c r="AT979" t="s">
        <v>60</v>
      </c>
      <c r="AU979">
        <v>140</v>
      </c>
      <c r="AV979">
        <v>45</v>
      </c>
      <c r="AW979">
        <v>0</v>
      </c>
      <c r="AX979">
        <v>0</v>
      </c>
      <c r="AY979">
        <v>0</v>
      </c>
      <c r="AZ979" t="s">
        <v>41</v>
      </c>
      <c r="BA979">
        <v>8</v>
      </c>
      <c r="BB979">
        <v>2008</v>
      </c>
      <c r="BC979" t="s">
        <v>63</v>
      </c>
      <c r="BD979" t="s">
        <v>64</v>
      </c>
      <c r="BE979">
        <v>250000</v>
      </c>
    </row>
    <row r="980" spans="1:57" x14ac:dyDescent="0.3">
      <c r="A980">
        <v>801</v>
      </c>
      <c r="B980">
        <v>60</v>
      </c>
      <c r="C980" t="s">
        <v>221</v>
      </c>
      <c r="D980">
        <v>79</v>
      </c>
      <c r="E980">
        <v>12798</v>
      </c>
      <c r="F980" t="s">
        <v>40</v>
      </c>
      <c r="G980" t="s">
        <v>71</v>
      </c>
      <c r="H980" t="s">
        <v>137</v>
      </c>
      <c r="I980" t="s">
        <v>44</v>
      </c>
      <c r="J980" t="s">
        <v>45</v>
      </c>
      <c r="K980" t="s">
        <v>143</v>
      </c>
      <c r="L980" t="str">
        <f>VLOOKUP($K980,[1]Zipcodes_neighbourhood!$A$2:$C$27,2,FALSE)</f>
        <v>Clear creek</v>
      </c>
      <c r="M980" t="str">
        <f>VLOOKUP($K980,[1]Zipcodes_neighbourhood!$A$2:$C$27,3,FALSE)</f>
        <v>52248(641)</v>
      </c>
      <c r="N980" t="s">
        <v>67</v>
      </c>
      <c r="O980" t="s">
        <v>48</v>
      </c>
      <c r="P980" t="s">
        <v>49</v>
      </c>
      <c r="Q980">
        <v>6</v>
      </c>
      <c r="R980">
        <v>1997</v>
      </c>
      <c r="S980">
        <v>1997</v>
      </c>
      <c r="T980" t="s">
        <v>50</v>
      </c>
      <c r="U980" t="s">
        <v>51</v>
      </c>
      <c r="V980" t="s">
        <v>52</v>
      </c>
      <c r="W980" t="s">
        <v>55</v>
      </c>
      <c r="X980" t="s">
        <v>56</v>
      </c>
      <c r="Y980" t="s">
        <v>54</v>
      </c>
      <c r="Z980" t="s">
        <v>54</v>
      </c>
      <c r="AA980">
        <v>616</v>
      </c>
      <c r="AB980" t="str">
        <f t="shared" si="60"/>
        <v>0-1000</v>
      </c>
      <c r="AC980" t="s">
        <v>54</v>
      </c>
      <c r="AD980" t="s">
        <v>60</v>
      </c>
      <c r="AE980">
        <v>1688</v>
      </c>
      <c r="AF980">
        <f t="shared" si="61"/>
        <v>0</v>
      </c>
      <c r="AG980">
        <f t="shared" si="62"/>
        <v>1</v>
      </c>
      <c r="AH980">
        <v>4</v>
      </c>
      <c r="AI980">
        <v>1</v>
      </c>
      <c r="AJ980" t="s">
        <v>54</v>
      </c>
      <c r="AK980" t="str">
        <f t="shared" si="63"/>
        <v>1Gd</v>
      </c>
      <c r="AL980">
        <v>8</v>
      </c>
      <c r="AM980">
        <v>0</v>
      </c>
      <c r="AN980" t="s">
        <v>41</v>
      </c>
      <c r="AO980" t="s">
        <v>61</v>
      </c>
      <c r="AP980" t="s">
        <v>62</v>
      </c>
      <c r="AQ980">
        <v>2</v>
      </c>
      <c r="AR980">
        <v>603</v>
      </c>
      <c r="AS980" t="s">
        <v>55</v>
      </c>
      <c r="AT980" t="s">
        <v>60</v>
      </c>
      <c r="AU980">
        <v>403</v>
      </c>
      <c r="AV980">
        <v>114</v>
      </c>
      <c r="AW980">
        <v>185</v>
      </c>
      <c r="AX980">
        <v>0</v>
      </c>
      <c r="AY980">
        <v>0</v>
      </c>
      <c r="AZ980" t="s">
        <v>41</v>
      </c>
      <c r="BA980">
        <v>5</v>
      </c>
      <c r="BB980">
        <v>2008</v>
      </c>
      <c r="BC980" t="s">
        <v>63</v>
      </c>
      <c r="BD980" t="s">
        <v>64</v>
      </c>
      <c r="BE980">
        <v>200000</v>
      </c>
    </row>
    <row r="981" spans="1:57" x14ac:dyDescent="0.3">
      <c r="A981">
        <v>1208</v>
      </c>
      <c r="B981">
        <v>20</v>
      </c>
      <c r="C981" t="s">
        <v>221</v>
      </c>
      <c r="D981">
        <v>70</v>
      </c>
      <c r="E981">
        <v>9135</v>
      </c>
      <c r="F981" t="s">
        <v>40</v>
      </c>
      <c r="G981" t="s">
        <v>42</v>
      </c>
      <c r="H981" t="s">
        <v>43</v>
      </c>
      <c r="I981" t="s">
        <v>44</v>
      </c>
      <c r="J981" t="s">
        <v>45</v>
      </c>
      <c r="K981" t="s">
        <v>46</v>
      </c>
      <c r="L981" t="str">
        <f>VLOOKUP($K981,[1]Zipcodes_neighbourhood!$A$2:$C$27,2,FALSE)</f>
        <v>College creek</v>
      </c>
      <c r="M981">
        <f>VLOOKUP($K981,[1]Zipcodes_neighbourhood!$A$2:$C$27,3,FALSE)</f>
        <v>50014</v>
      </c>
      <c r="N981" t="s">
        <v>47</v>
      </c>
      <c r="O981" t="s">
        <v>48</v>
      </c>
      <c r="P981" t="s">
        <v>68</v>
      </c>
      <c r="Q981">
        <v>6</v>
      </c>
      <c r="R981">
        <v>2003</v>
      </c>
      <c r="S981">
        <v>2003</v>
      </c>
      <c r="T981" t="s">
        <v>50</v>
      </c>
      <c r="U981" t="s">
        <v>51</v>
      </c>
      <c r="V981" t="s">
        <v>52</v>
      </c>
      <c r="W981" t="s">
        <v>54</v>
      </c>
      <c r="X981" t="s">
        <v>56</v>
      </c>
      <c r="Y981" t="s">
        <v>54</v>
      </c>
      <c r="Z981" t="s">
        <v>81</v>
      </c>
      <c r="AA981">
        <v>1682</v>
      </c>
      <c r="AB981" t="str">
        <f t="shared" si="60"/>
        <v>1001-2000</v>
      </c>
      <c r="AC981" t="s">
        <v>59</v>
      </c>
      <c r="AD981" t="s">
        <v>60</v>
      </c>
      <c r="AE981">
        <v>1700</v>
      </c>
      <c r="AF981">
        <f t="shared" si="61"/>
        <v>1</v>
      </c>
      <c r="AG981">
        <f t="shared" si="62"/>
        <v>1</v>
      </c>
      <c r="AH981">
        <v>3</v>
      </c>
      <c r="AI981">
        <v>1</v>
      </c>
      <c r="AJ981" t="s">
        <v>54</v>
      </c>
      <c r="AK981" t="str">
        <f t="shared" si="63"/>
        <v>1Gd</v>
      </c>
      <c r="AL981">
        <v>7</v>
      </c>
      <c r="AM981">
        <v>0</v>
      </c>
      <c r="AN981" t="s">
        <v>41</v>
      </c>
      <c r="AO981" t="s">
        <v>61</v>
      </c>
      <c r="AP981" t="s">
        <v>62</v>
      </c>
      <c r="AQ981">
        <v>2</v>
      </c>
      <c r="AR981">
        <v>544</v>
      </c>
      <c r="AS981" t="s">
        <v>55</v>
      </c>
      <c r="AT981" t="s">
        <v>60</v>
      </c>
      <c r="AU981">
        <v>192</v>
      </c>
      <c r="AV981">
        <v>23</v>
      </c>
      <c r="AW981">
        <v>0</v>
      </c>
      <c r="AX981">
        <v>0</v>
      </c>
      <c r="AY981">
        <v>0</v>
      </c>
      <c r="AZ981" t="s">
        <v>41</v>
      </c>
      <c r="BA981">
        <v>5</v>
      </c>
      <c r="BB981">
        <v>2006</v>
      </c>
      <c r="BC981" t="s">
        <v>63</v>
      </c>
      <c r="BD981" t="s">
        <v>64</v>
      </c>
      <c r="BE981">
        <v>200000</v>
      </c>
    </row>
    <row r="982" spans="1:57" x14ac:dyDescent="0.3">
      <c r="A982">
        <v>1339</v>
      </c>
      <c r="B982">
        <v>60</v>
      </c>
      <c r="C982" t="s">
        <v>221</v>
      </c>
      <c r="D982">
        <v>95</v>
      </c>
      <c r="E982">
        <v>13450</v>
      </c>
      <c r="F982" t="s">
        <v>40</v>
      </c>
      <c r="G982" t="s">
        <v>71</v>
      </c>
      <c r="H982" t="s">
        <v>43</v>
      </c>
      <c r="I982" t="s">
        <v>44</v>
      </c>
      <c r="J982" t="s">
        <v>73</v>
      </c>
      <c r="K982" t="s">
        <v>46</v>
      </c>
      <c r="L982" t="str">
        <f>VLOOKUP($K982,[1]Zipcodes_neighbourhood!$A$2:$C$27,2,FALSE)</f>
        <v>College creek</v>
      </c>
      <c r="M982">
        <f>VLOOKUP($K982,[1]Zipcodes_neighbourhood!$A$2:$C$27,3,FALSE)</f>
        <v>50014</v>
      </c>
      <c r="N982" t="s">
        <v>47</v>
      </c>
      <c r="O982" t="s">
        <v>48</v>
      </c>
      <c r="P982" t="s">
        <v>49</v>
      </c>
      <c r="Q982">
        <v>7</v>
      </c>
      <c r="R982">
        <v>2002</v>
      </c>
      <c r="S982">
        <v>2002</v>
      </c>
      <c r="T982" t="s">
        <v>50</v>
      </c>
      <c r="U982" t="s">
        <v>51</v>
      </c>
      <c r="V982" t="s">
        <v>52</v>
      </c>
      <c r="W982" t="s">
        <v>54</v>
      </c>
      <c r="X982" t="s">
        <v>56</v>
      </c>
      <c r="Y982" t="s">
        <v>54</v>
      </c>
      <c r="Z982" t="s">
        <v>57</v>
      </c>
      <c r="AA982">
        <v>916</v>
      </c>
      <c r="AB982" t="str">
        <f t="shared" si="60"/>
        <v>0-1000</v>
      </c>
      <c r="AC982" t="s">
        <v>59</v>
      </c>
      <c r="AD982" t="s">
        <v>60</v>
      </c>
      <c r="AE982">
        <v>1861</v>
      </c>
      <c r="AF982">
        <f t="shared" si="61"/>
        <v>1</v>
      </c>
      <c r="AG982">
        <f t="shared" si="62"/>
        <v>1</v>
      </c>
      <c r="AH982">
        <v>3</v>
      </c>
      <c r="AI982">
        <v>1</v>
      </c>
      <c r="AJ982" t="s">
        <v>54</v>
      </c>
      <c r="AK982" t="str">
        <f t="shared" si="63"/>
        <v>1Gd</v>
      </c>
      <c r="AL982">
        <v>8</v>
      </c>
      <c r="AM982">
        <v>0</v>
      </c>
      <c r="AN982" t="s">
        <v>41</v>
      </c>
      <c r="AO982" t="s">
        <v>101</v>
      </c>
      <c r="AP982" t="s">
        <v>62</v>
      </c>
      <c r="AQ982">
        <v>2</v>
      </c>
      <c r="AR982">
        <v>492</v>
      </c>
      <c r="AS982" t="s">
        <v>55</v>
      </c>
      <c r="AT982" t="s">
        <v>60</v>
      </c>
      <c r="AU982">
        <v>146</v>
      </c>
      <c r="AV982">
        <v>91</v>
      </c>
      <c r="AW982">
        <v>0</v>
      </c>
      <c r="AX982">
        <v>0</v>
      </c>
      <c r="AY982">
        <v>0</v>
      </c>
      <c r="AZ982" t="s">
        <v>41</v>
      </c>
      <c r="BA982">
        <v>6</v>
      </c>
      <c r="BB982">
        <v>2006</v>
      </c>
      <c r="BC982" t="s">
        <v>63</v>
      </c>
      <c r="BD982" t="s">
        <v>64</v>
      </c>
      <c r="BE982">
        <v>200000</v>
      </c>
    </row>
    <row r="983" spans="1:57" x14ac:dyDescent="0.3">
      <c r="A983">
        <v>1351</v>
      </c>
      <c r="B983">
        <v>90</v>
      </c>
      <c r="C983" t="s">
        <v>221</v>
      </c>
      <c r="D983">
        <v>91</v>
      </c>
      <c r="E983">
        <v>11643</v>
      </c>
      <c r="F983" t="s">
        <v>40</v>
      </c>
      <c r="G983" t="s">
        <v>42</v>
      </c>
      <c r="H983" t="s">
        <v>43</v>
      </c>
      <c r="I983" t="s">
        <v>44</v>
      </c>
      <c r="J983" t="s">
        <v>45</v>
      </c>
      <c r="K983" t="s">
        <v>107</v>
      </c>
      <c r="L983" t="str">
        <f>VLOOKUP($K983,[1]Zipcodes_neighbourhood!$A$2:$C$27,2,FALSE)</f>
        <v>NorthAmes</v>
      </c>
      <c r="M983">
        <f>VLOOKUP($K983,[1]Zipcodes_neighbourhood!$A$2:$C$27,3,FALSE)</f>
        <v>50010</v>
      </c>
      <c r="N983" t="s">
        <v>93</v>
      </c>
      <c r="O983" t="s">
        <v>111</v>
      </c>
      <c r="P983" t="s">
        <v>49</v>
      </c>
      <c r="Q983">
        <v>5</v>
      </c>
      <c r="R983">
        <v>1969</v>
      </c>
      <c r="S983">
        <v>1969</v>
      </c>
      <c r="T983" t="s">
        <v>50</v>
      </c>
      <c r="U983" t="s">
        <v>51</v>
      </c>
      <c r="V983" t="s">
        <v>69</v>
      </c>
      <c r="W983" t="s">
        <v>55</v>
      </c>
      <c r="X983" t="s">
        <v>70</v>
      </c>
      <c r="Y983" t="s">
        <v>55</v>
      </c>
      <c r="Z983" t="s">
        <v>57</v>
      </c>
      <c r="AA983">
        <v>1248</v>
      </c>
      <c r="AB983" t="str">
        <f t="shared" si="60"/>
        <v>1001-2000</v>
      </c>
      <c r="AC983" t="s">
        <v>55</v>
      </c>
      <c r="AD983" t="s">
        <v>60</v>
      </c>
      <c r="AE983">
        <v>2634</v>
      </c>
      <c r="AF983">
        <f t="shared" si="61"/>
        <v>1</v>
      </c>
      <c r="AG983">
        <f t="shared" si="62"/>
        <v>2.2999999999999998</v>
      </c>
      <c r="AH983">
        <v>6</v>
      </c>
      <c r="AI983">
        <v>2</v>
      </c>
      <c r="AJ983" t="s">
        <v>55</v>
      </c>
      <c r="AK983" t="str">
        <f t="shared" si="63"/>
        <v>2TA</v>
      </c>
      <c r="AL983">
        <v>12</v>
      </c>
      <c r="AM983">
        <v>0</v>
      </c>
      <c r="AN983" t="s">
        <v>41</v>
      </c>
      <c r="AO983" t="s">
        <v>78</v>
      </c>
      <c r="AP983" t="s">
        <v>58</v>
      </c>
      <c r="AQ983">
        <v>4</v>
      </c>
      <c r="AR983">
        <v>968</v>
      </c>
      <c r="AS983" t="s">
        <v>55</v>
      </c>
      <c r="AT983" t="s">
        <v>60</v>
      </c>
      <c r="AU983">
        <v>0</v>
      </c>
      <c r="AV983">
        <v>0</v>
      </c>
      <c r="AW983">
        <v>0</v>
      </c>
      <c r="AX983">
        <v>0</v>
      </c>
      <c r="AY983">
        <v>0</v>
      </c>
      <c r="AZ983" t="s">
        <v>41</v>
      </c>
      <c r="BA983">
        <v>8</v>
      </c>
      <c r="BB983">
        <v>2009</v>
      </c>
      <c r="BC983" t="s">
        <v>63</v>
      </c>
      <c r="BD983" t="s">
        <v>64</v>
      </c>
      <c r="BE983">
        <v>200000</v>
      </c>
    </row>
    <row r="984" spans="1:57" x14ac:dyDescent="0.3">
      <c r="A984">
        <v>182</v>
      </c>
      <c r="B984">
        <v>70</v>
      </c>
      <c r="C984" t="s">
        <v>221</v>
      </c>
      <c r="D984">
        <v>54</v>
      </c>
      <c r="E984">
        <v>7588</v>
      </c>
      <c r="F984" t="s">
        <v>40</v>
      </c>
      <c r="G984" t="s">
        <v>42</v>
      </c>
      <c r="H984" t="s">
        <v>43</v>
      </c>
      <c r="I984" t="s">
        <v>44</v>
      </c>
      <c r="J984" t="s">
        <v>45</v>
      </c>
      <c r="K984" t="s">
        <v>74</v>
      </c>
      <c r="L984" t="str">
        <f>VLOOKUP($K984,[1]Zipcodes_neighbourhood!$A$2:$C$27,2,FALSE)</f>
        <v>Crawford</v>
      </c>
      <c r="M984">
        <f>VLOOKUP($K984,[1]Zipcodes_neighbourhood!$A$2:$C$27,3,FALSE)</f>
        <v>52621</v>
      </c>
      <c r="N984" t="s">
        <v>47</v>
      </c>
      <c r="O984" t="s">
        <v>48</v>
      </c>
      <c r="P984" t="s">
        <v>49</v>
      </c>
      <c r="Q984">
        <v>7</v>
      </c>
      <c r="R984">
        <v>1920</v>
      </c>
      <c r="S984">
        <v>1950</v>
      </c>
      <c r="T984" t="s">
        <v>50</v>
      </c>
      <c r="U984" t="s">
        <v>51</v>
      </c>
      <c r="V984" t="s">
        <v>141</v>
      </c>
      <c r="W984" t="s">
        <v>55</v>
      </c>
      <c r="X984" t="s">
        <v>77</v>
      </c>
      <c r="Y984" t="s">
        <v>94</v>
      </c>
      <c r="Z984" t="s">
        <v>57</v>
      </c>
      <c r="AA984">
        <v>793</v>
      </c>
      <c r="AB984" t="str">
        <f t="shared" si="60"/>
        <v>0-1000</v>
      </c>
      <c r="AC984" t="s">
        <v>54</v>
      </c>
      <c r="AD984" t="s">
        <v>60</v>
      </c>
      <c r="AE984">
        <v>1802</v>
      </c>
      <c r="AF984">
        <f t="shared" si="61"/>
        <v>0</v>
      </c>
      <c r="AG984">
        <f t="shared" si="62"/>
        <v>2</v>
      </c>
      <c r="AH984">
        <v>4</v>
      </c>
      <c r="AI984">
        <v>1</v>
      </c>
      <c r="AJ984" t="s">
        <v>55</v>
      </c>
      <c r="AK984" t="str">
        <f t="shared" si="63"/>
        <v>1TA</v>
      </c>
      <c r="AL984">
        <v>9</v>
      </c>
      <c r="AM984">
        <v>1</v>
      </c>
      <c r="AN984" t="s">
        <v>54</v>
      </c>
      <c r="AO984" t="s">
        <v>78</v>
      </c>
      <c r="AP984" t="s">
        <v>58</v>
      </c>
      <c r="AQ984">
        <v>1</v>
      </c>
      <c r="AR984">
        <v>216</v>
      </c>
      <c r="AS984" t="s">
        <v>94</v>
      </c>
      <c r="AT984" t="s">
        <v>60</v>
      </c>
      <c r="AU984">
        <v>0</v>
      </c>
      <c r="AV984">
        <v>0</v>
      </c>
      <c r="AW984">
        <v>40</v>
      </c>
      <c r="AX984">
        <v>0</v>
      </c>
      <c r="AY984">
        <v>0</v>
      </c>
      <c r="AZ984" t="s">
        <v>41</v>
      </c>
      <c r="BA984">
        <v>7</v>
      </c>
      <c r="BB984">
        <v>2006</v>
      </c>
      <c r="BC984" t="s">
        <v>63</v>
      </c>
      <c r="BD984" t="s">
        <v>64</v>
      </c>
      <c r="BE984">
        <v>200100</v>
      </c>
    </row>
    <row r="985" spans="1:57" x14ac:dyDescent="0.3">
      <c r="A985">
        <v>1052</v>
      </c>
      <c r="B985">
        <v>20</v>
      </c>
      <c r="C985" t="s">
        <v>221</v>
      </c>
      <c r="D985">
        <v>103</v>
      </c>
      <c r="E985">
        <v>11175</v>
      </c>
      <c r="F985" t="s">
        <v>40</v>
      </c>
      <c r="G985" t="s">
        <v>71</v>
      </c>
      <c r="H985" t="s">
        <v>43</v>
      </c>
      <c r="I985" t="s">
        <v>44</v>
      </c>
      <c r="J985" t="s">
        <v>73</v>
      </c>
      <c r="K985" t="s">
        <v>46</v>
      </c>
      <c r="L985" t="str">
        <f>VLOOKUP($K985,[1]Zipcodes_neighbourhood!$A$2:$C$27,2,FALSE)</f>
        <v>College creek</v>
      </c>
      <c r="M985">
        <f>VLOOKUP($K985,[1]Zipcodes_neighbourhood!$A$2:$C$27,3,FALSE)</f>
        <v>50014</v>
      </c>
      <c r="N985" t="s">
        <v>47</v>
      </c>
      <c r="O985" t="s">
        <v>48</v>
      </c>
      <c r="P985" t="s">
        <v>68</v>
      </c>
      <c r="Q985">
        <v>7</v>
      </c>
      <c r="R985">
        <v>2007</v>
      </c>
      <c r="S985">
        <v>2007</v>
      </c>
      <c r="T985" t="s">
        <v>50</v>
      </c>
      <c r="U985" t="s">
        <v>51</v>
      </c>
      <c r="V985" t="s">
        <v>52</v>
      </c>
      <c r="W985" t="s">
        <v>54</v>
      </c>
      <c r="X985" t="s">
        <v>56</v>
      </c>
      <c r="Y985" t="s">
        <v>54</v>
      </c>
      <c r="Z985" t="s">
        <v>81</v>
      </c>
      <c r="AA985">
        <v>1316</v>
      </c>
      <c r="AB985" t="str">
        <f t="shared" si="60"/>
        <v>1001-2000</v>
      </c>
      <c r="AC985" t="s">
        <v>59</v>
      </c>
      <c r="AD985" t="s">
        <v>60</v>
      </c>
      <c r="AE985">
        <v>1316</v>
      </c>
      <c r="AF985">
        <f t="shared" si="61"/>
        <v>0</v>
      </c>
      <c r="AG985">
        <f t="shared" si="62"/>
        <v>2.2999999999999998</v>
      </c>
      <c r="AH985">
        <v>3</v>
      </c>
      <c r="AI985">
        <v>1</v>
      </c>
      <c r="AJ985" t="s">
        <v>54</v>
      </c>
      <c r="AK985" t="str">
        <f t="shared" si="63"/>
        <v>1Gd</v>
      </c>
      <c r="AL985">
        <v>6</v>
      </c>
      <c r="AM985">
        <v>1</v>
      </c>
      <c r="AN985" t="s">
        <v>54</v>
      </c>
      <c r="AO985" t="s">
        <v>61</v>
      </c>
      <c r="AP985" t="s">
        <v>102</v>
      </c>
      <c r="AQ985">
        <v>2</v>
      </c>
      <c r="AR985">
        <v>440</v>
      </c>
      <c r="AS985" t="s">
        <v>55</v>
      </c>
      <c r="AT985" t="s">
        <v>60</v>
      </c>
      <c r="AU985">
        <v>0</v>
      </c>
      <c r="AV985">
        <v>20</v>
      </c>
      <c r="AW985">
        <v>0</v>
      </c>
      <c r="AX985">
        <v>0</v>
      </c>
      <c r="AY985">
        <v>0</v>
      </c>
      <c r="AZ985" t="s">
        <v>41</v>
      </c>
      <c r="BA985">
        <v>10</v>
      </c>
      <c r="BB985">
        <v>2007</v>
      </c>
      <c r="BC985" t="s">
        <v>103</v>
      </c>
      <c r="BD985" t="s">
        <v>104</v>
      </c>
      <c r="BE985">
        <v>200141</v>
      </c>
    </row>
    <row r="986" spans="1:57" x14ac:dyDescent="0.3">
      <c r="A986">
        <v>872</v>
      </c>
      <c r="B986">
        <v>60</v>
      </c>
      <c r="C986" t="s">
        <v>221</v>
      </c>
      <c r="D986">
        <v>70</v>
      </c>
      <c r="E986">
        <v>8750</v>
      </c>
      <c r="F986" t="s">
        <v>40</v>
      </c>
      <c r="G986" t="s">
        <v>42</v>
      </c>
      <c r="H986" t="s">
        <v>43</v>
      </c>
      <c r="I986" t="s">
        <v>44</v>
      </c>
      <c r="J986" t="s">
        <v>45</v>
      </c>
      <c r="K986" t="s">
        <v>46</v>
      </c>
      <c r="L986" t="str">
        <f>VLOOKUP($K986,[1]Zipcodes_neighbourhood!$A$2:$C$27,2,FALSE)</f>
        <v>College creek</v>
      </c>
      <c r="M986">
        <f>VLOOKUP($K986,[1]Zipcodes_neighbourhood!$A$2:$C$27,3,FALSE)</f>
        <v>50014</v>
      </c>
      <c r="N986" t="s">
        <v>47</v>
      </c>
      <c r="O986" t="s">
        <v>48</v>
      </c>
      <c r="P986" t="s">
        <v>49</v>
      </c>
      <c r="Q986">
        <v>6</v>
      </c>
      <c r="R986">
        <v>1998</v>
      </c>
      <c r="S986">
        <v>1998</v>
      </c>
      <c r="T986" t="s">
        <v>50</v>
      </c>
      <c r="U986" t="s">
        <v>51</v>
      </c>
      <c r="V986" t="s">
        <v>52</v>
      </c>
      <c r="W986" t="s">
        <v>55</v>
      </c>
      <c r="X986" t="s">
        <v>56</v>
      </c>
      <c r="Y986" t="s">
        <v>54</v>
      </c>
      <c r="Z986" t="s">
        <v>57</v>
      </c>
      <c r="AA986">
        <v>804</v>
      </c>
      <c r="AB986" t="str">
        <f t="shared" si="60"/>
        <v>0-1000</v>
      </c>
      <c r="AC986" t="s">
        <v>59</v>
      </c>
      <c r="AD986" t="s">
        <v>60</v>
      </c>
      <c r="AE986">
        <v>1682</v>
      </c>
      <c r="AF986">
        <f t="shared" si="61"/>
        <v>0</v>
      </c>
      <c r="AG986">
        <f t="shared" si="62"/>
        <v>2</v>
      </c>
      <c r="AH986">
        <v>3</v>
      </c>
      <c r="AI986">
        <v>1</v>
      </c>
      <c r="AJ986" t="s">
        <v>54</v>
      </c>
      <c r="AK986" t="str">
        <f t="shared" si="63"/>
        <v>1Gd</v>
      </c>
      <c r="AL986">
        <v>7</v>
      </c>
      <c r="AM986">
        <v>0</v>
      </c>
      <c r="AN986" t="s">
        <v>41</v>
      </c>
      <c r="AO986" t="s">
        <v>61</v>
      </c>
      <c r="AP986" t="s">
        <v>62</v>
      </c>
      <c r="AQ986">
        <v>2</v>
      </c>
      <c r="AR986">
        <v>523</v>
      </c>
      <c r="AS986" t="s">
        <v>55</v>
      </c>
      <c r="AT986" t="s">
        <v>60</v>
      </c>
      <c r="AU986">
        <v>0</v>
      </c>
      <c r="AV986">
        <v>77</v>
      </c>
      <c r="AW986">
        <v>0</v>
      </c>
      <c r="AX986">
        <v>0</v>
      </c>
      <c r="AY986">
        <v>0</v>
      </c>
      <c r="AZ986" t="s">
        <v>41</v>
      </c>
      <c r="BA986">
        <v>6</v>
      </c>
      <c r="BB986">
        <v>2010</v>
      </c>
      <c r="BC986" t="s">
        <v>63</v>
      </c>
      <c r="BD986" t="s">
        <v>64</v>
      </c>
      <c r="BE986">
        <v>200500</v>
      </c>
    </row>
    <row r="987" spans="1:57" x14ac:dyDescent="0.3">
      <c r="A987">
        <v>1174</v>
      </c>
      <c r="B987">
        <v>50</v>
      </c>
      <c r="C987" t="s">
        <v>221</v>
      </c>
      <c r="D987">
        <v>138</v>
      </c>
      <c r="E987">
        <v>18030</v>
      </c>
      <c r="F987" t="s">
        <v>40</v>
      </c>
      <c r="G987" t="s">
        <v>71</v>
      </c>
      <c r="H987" t="s">
        <v>118</v>
      </c>
      <c r="I987" t="s">
        <v>44</v>
      </c>
      <c r="J987" t="s">
        <v>45</v>
      </c>
      <c r="K987" t="s">
        <v>143</v>
      </c>
      <c r="L987" t="str">
        <f>VLOOKUP($K987,[1]Zipcodes_neighbourhood!$A$2:$C$27,2,FALSE)</f>
        <v>Clear creek</v>
      </c>
      <c r="M987" t="str">
        <f>VLOOKUP($K987,[1]Zipcodes_neighbourhood!$A$2:$C$27,3,FALSE)</f>
        <v>52248(641)</v>
      </c>
      <c r="N987" t="s">
        <v>47</v>
      </c>
      <c r="O987" t="s">
        <v>48</v>
      </c>
      <c r="P987" t="s">
        <v>83</v>
      </c>
      <c r="Q987">
        <v>5</v>
      </c>
      <c r="R987">
        <v>1946</v>
      </c>
      <c r="S987">
        <v>1994</v>
      </c>
      <c r="T987" t="s">
        <v>50</v>
      </c>
      <c r="U987" t="s">
        <v>51</v>
      </c>
      <c r="V987" t="s">
        <v>69</v>
      </c>
      <c r="W987" t="s">
        <v>55</v>
      </c>
      <c r="X987" t="s">
        <v>70</v>
      </c>
      <c r="Y987" t="s">
        <v>55</v>
      </c>
      <c r="Z987" t="s">
        <v>57</v>
      </c>
      <c r="AA987">
        <v>1598</v>
      </c>
      <c r="AB987" t="str">
        <f t="shared" si="60"/>
        <v>1001-2000</v>
      </c>
      <c r="AC987" t="s">
        <v>55</v>
      </c>
      <c r="AD987" t="s">
        <v>60</v>
      </c>
      <c r="AE987">
        <v>3086</v>
      </c>
      <c r="AF987">
        <f t="shared" si="61"/>
        <v>1</v>
      </c>
      <c r="AG987">
        <f t="shared" si="62"/>
        <v>1</v>
      </c>
      <c r="AH987">
        <v>3</v>
      </c>
      <c r="AI987">
        <v>1</v>
      </c>
      <c r="AJ987" t="s">
        <v>59</v>
      </c>
      <c r="AK987" t="str">
        <f t="shared" si="63"/>
        <v>1Ex</v>
      </c>
      <c r="AL987">
        <v>12</v>
      </c>
      <c r="AM987">
        <v>1</v>
      </c>
      <c r="AN987" t="s">
        <v>54</v>
      </c>
      <c r="AO987" t="s">
        <v>41</v>
      </c>
      <c r="AP987" t="s">
        <v>41</v>
      </c>
      <c r="AQ987">
        <v>0</v>
      </c>
      <c r="AR987">
        <v>0</v>
      </c>
      <c r="AS987" t="s">
        <v>41</v>
      </c>
      <c r="AT987" t="s">
        <v>60</v>
      </c>
      <c r="AU987">
        <v>122</v>
      </c>
      <c r="AV987">
        <v>0</v>
      </c>
      <c r="AW987">
        <v>0</v>
      </c>
      <c r="AX987">
        <v>0</v>
      </c>
      <c r="AY987">
        <v>0</v>
      </c>
      <c r="AZ987" t="s">
        <v>85</v>
      </c>
      <c r="BA987">
        <v>3</v>
      </c>
      <c r="BB987">
        <v>2007</v>
      </c>
      <c r="BC987" t="s">
        <v>63</v>
      </c>
      <c r="BD987" t="s">
        <v>64</v>
      </c>
      <c r="BE987">
        <v>200500</v>
      </c>
    </row>
    <row r="988" spans="1:57" x14ac:dyDescent="0.3">
      <c r="A988">
        <v>987</v>
      </c>
      <c r="B988">
        <v>50</v>
      </c>
      <c r="C988" t="s">
        <v>222</v>
      </c>
      <c r="D988">
        <v>59</v>
      </c>
      <c r="E988">
        <v>5310</v>
      </c>
      <c r="F988" t="s">
        <v>40</v>
      </c>
      <c r="G988" t="s">
        <v>42</v>
      </c>
      <c r="H988" t="s">
        <v>43</v>
      </c>
      <c r="I988" t="s">
        <v>44</v>
      </c>
      <c r="J988" t="s">
        <v>73</v>
      </c>
      <c r="K988" t="s">
        <v>92</v>
      </c>
      <c r="L988" t="str">
        <f>VLOOKUP($K988,[1]Zipcodes_neighbourhood!$A$2:$C$27,2,FALSE)</f>
        <v>Old Town</v>
      </c>
      <c r="M988">
        <f>VLOOKUP($K988,[1]Zipcodes_neighbourhood!$A$2:$C$27,3,FALSE)</f>
        <v>51351</v>
      </c>
      <c r="N988" t="s">
        <v>67</v>
      </c>
      <c r="O988" t="s">
        <v>48</v>
      </c>
      <c r="P988" t="s">
        <v>83</v>
      </c>
      <c r="Q988">
        <v>6</v>
      </c>
      <c r="R988">
        <v>1910</v>
      </c>
      <c r="S988">
        <v>2003</v>
      </c>
      <c r="T988" t="s">
        <v>99</v>
      </c>
      <c r="U988" t="s">
        <v>51</v>
      </c>
      <c r="V988" t="s">
        <v>52</v>
      </c>
      <c r="W988" t="s">
        <v>55</v>
      </c>
      <c r="X988" t="s">
        <v>70</v>
      </c>
      <c r="Y988" t="s">
        <v>55</v>
      </c>
      <c r="Z988" t="s">
        <v>57</v>
      </c>
      <c r="AA988">
        <v>485</v>
      </c>
      <c r="AB988" t="str">
        <f t="shared" si="60"/>
        <v>0-1000</v>
      </c>
      <c r="AC988" t="s">
        <v>54</v>
      </c>
      <c r="AD988" t="s">
        <v>60</v>
      </c>
      <c r="AE988">
        <v>1635</v>
      </c>
      <c r="AF988">
        <f t="shared" si="61"/>
        <v>0</v>
      </c>
      <c r="AG988">
        <f t="shared" si="62"/>
        <v>1</v>
      </c>
      <c r="AH988">
        <v>2</v>
      </c>
      <c r="AI988">
        <v>1</v>
      </c>
      <c r="AJ988" t="s">
        <v>54</v>
      </c>
      <c r="AK988" t="str">
        <f t="shared" si="63"/>
        <v>1Gd</v>
      </c>
      <c r="AL988">
        <v>5</v>
      </c>
      <c r="AM988">
        <v>0</v>
      </c>
      <c r="AN988" t="s">
        <v>41</v>
      </c>
      <c r="AO988" t="s">
        <v>61</v>
      </c>
      <c r="AP988" t="s">
        <v>58</v>
      </c>
      <c r="AQ988">
        <v>1</v>
      </c>
      <c r="AR988">
        <v>255</v>
      </c>
      <c r="AS988" t="s">
        <v>94</v>
      </c>
      <c r="AT988" t="s">
        <v>60</v>
      </c>
      <c r="AU988">
        <v>394</v>
      </c>
      <c r="AV988">
        <v>0</v>
      </c>
      <c r="AW988">
        <v>0</v>
      </c>
      <c r="AX988">
        <v>0</v>
      </c>
      <c r="AY988">
        <v>0</v>
      </c>
      <c r="AZ988" t="s">
        <v>41</v>
      </c>
      <c r="BA988">
        <v>6</v>
      </c>
      <c r="BB988">
        <v>2006</v>
      </c>
      <c r="BC988" t="s">
        <v>63</v>
      </c>
      <c r="BD988" t="s">
        <v>64</v>
      </c>
      <c r="BE988">
        <v>117000</v>
      </c>
    </row>
    <row r="989" spans="1:57" x14ac:dyDescent="0.3">
      <c r="A989">
        <v>530</v>
      </c>
      <c r="B989">
        <v>20</v>
      </c>
      <c r="C989" t="s">
        <v>221</v>
      </c>
      <c r="D989" t="s">
        <v>41</v>
      </c>
      <c r="E989">
        <v>32668</v>
      </c>
      <c r="F989" t="s">
        <v>40</v>
      </c>
      <c r="G989" t="s">
        <v>71</v>
      </c>
      <c r="H989" t="s">
        <v>43</v>
      </c>
      <c r="I989" t="s">
        <v>44</v>
      </c>
      <c r="J989" t="s">
        <v>110</v>
      </c>
      <c r="K989" t="s">
        <v>74</v>
      </c>
      <c r="L989" t="str">
        <f>VLOOKUP($K989,[1]Zipcodes_neighbourhood!$A$2:$C$27,2,FALSE)</f>
        <v>Crawford</v>
      </c>
      <c r="M989">
        <f>VLOOKUP($K989,[1]Zipcodes_neighbourhood!$A$2:$C$27,3,FALSE)</f>
        <v>52621</v>
      </c>
      <c r="N989" t="s">
        <v>47</v>
      </c>
      <c r="O989" t="s">
        <v>48</v>
      </c>
      <c r="P989" t="s">
        <v>68</v>
      </c>
      <c r="Q989">
        <v>6</v>
      </c>
      <c r="R989">
        <v>1957</v>
      </c>
      <c r="S989">
        <v>1975</v>
      </c>
      <c r="T989" t="s">
        <v>99</v>
      </c>
      <c r="U989" t="s">
        <v>51</v>
      </c>
      <c r="V989" t="s">
        <v>88</v>
      </c>
      <c r="W989" t="s">
        <v>54</v>
      </c>
      <c r="X989" t="s">
        <v>56</v>
      </c>
      <c r="Y989" t="s">
        <v>55</v>
      </c>
      <c r="Z989" t="s">
        <v>57</v>
      </c>
      <c r="AA989">
        <v>2035</v>
      </c>
      <c r="AB989" t="str">
        <f t="shared" si="60"/>
        <v>3001-4000</v>
      </c>
      <c r="AC989" t="s">
        <v>55</v>
      </c>
      <c r="AD989" t="s">
        <v>60</v>
      </c>
      <c r="AE989">
        <v>2515</v>
      </c>
      <c r="AF989">
        <f t="shared" si="61"/>
        <v>1</v>
      </c>
      <c r="AG989">
        <f t="shared" si="62"/>
        <v>2.2999999999999998</v>
      </c>
      <c r="AH989">
        <v>4</v>
      </c>
      <c r="AI989">
        <v>2</v>
      </c>
      <c r="AJ989" t="s">
        <v>55</v>
      </c>
      <c r="AK989" t="str">
        <f t="shared" si="63"/>
        <v>2TA</v>
      </c>
      <c r="AL989">
        <v>9</v>
      </c>
      <c r="AM989">
        <v>2</v>
      </c>
      <c r="AN989" t="s">
        <v>55</v>
      </c>
      <c r="AO989" t="s">
        <v>61</v>
      </c>
      <c r="AP989" t="s">
        <v>62</v>
      </c>
      <c r="AQ989">
        <v>2</v>
      </c>
      <c r="AR989">
        <v>484</v>
      </c>
      <c r="AS989" t="s">
        <v>55</v>
      </c>
      <c r="AT989" t="s">
        <v>60</v>
      </c>
      <c r="AU989">
        <v>0</v>
      </c>
      <c r="AV989">
        <v>0</v>
      </c>
      <c r="AW989">
        <v>200</v>
      </c>
      <c r="AX989">
        <v>0</v>
      </c>
      <c r="AY989">
        <v>0</v>
      </c>
      <c r="AZ989" t="s">
        <v>41</v>
      </c>
      <c r="BA989">
        <v>3</v>
      </c>
      <c r="BB989">
        <v>2007</v>
      </c>
      <c r="BC989" t="s">
        <v>63</v>
      </c>
      <c r="BD989" t="s">
        <v>146</v>
      </c>
      <c r="BE989">
        <v>200624</v>
      </c>
    </row>
    <row r="990" spans="1:57" x14ac:dyDescent="0.3">
      <c r="A990">
        <v>277</v>
      </c>
      <c r="B990">
        <v>20</v>
      </c>
      <c r="C990" t="s">
        <v>221</v>
      </c>
      <c r="D990">
        <v>129</v>
      </c>
      <c r="E990">
        <v>9196</v>
      </c>
      <c r="F990" t="s">
        <v>40</v>
      </c>
      <c r="G990" t="s">
        <v>71</v>
      </c>
      <c r="H990" t="s">
        <v>43</v>
      </c>
      <c r="I990" t="s">
        <v>44</v>
      </c>
      <c r="J990" t="s">
        <v>45</v>
      </c>
      <c r="K990" t="s">
        <v>82</v>
      </c>
      <c r="L990" t="str">
        <f>VLOOKUP($K990,[1]Zipcodes_neighbourhood!$A$2:$C$27,2,FALSE)</f>
        <v>Mitchell</v>
      </c>
      <c r="M990">
        <f>VLOOKUP($K990,[1]Zipcodes_neighbourhood!$A$2:$C$27,3,FALSE)</f>
        <v>50461</v>
      </c>
      <c r="N990" t="s">
        <v>47</v>
      </c>
      <c r="O990" t="s">
        <v>48</v>
      </c>
      <c r="P990" t="s">
        <v>68</v>
      </c>
      <c r="Q990">
        <v>7</v>
      </c>
      <c r="R990">
        <v>2003</v>
      </c>
      <c r="S990">
        <v>2003</v>
      </c>
      <c r="T990" t="s">
        <v>50</v>
      </c>
      <c r="U990" t="s">
        <v>51</v>
      </c>
      <c r="V990" t="s">
        <v>52</v>
      </c>
      <c r="W990" t="s">
        <v>54</v>
      </c>
      <c r="X990" t="s">
        <v>56</v>
      </c>
      <c r="Y990" t="s">
        <v>59</v>
      </c>
      <c r="Z990" t="s">
        <v>57</v>
      </c>
      <c r="AA990">
        <v>1560</v>
      </c>
      <c r="AB990" t="str">
        <f t="shared" si="60"/>
        <v>1001-2000</v>
      </c>
      <c r="AC990" t="s">
        <v>59</v>
      </c>
      <c r="AD990" t="s">
        <v>60</v>
      </c>
      <c r="AE990">
        <v>1560</v>
      </c>
      <c r="AF990">
        <f t="shared" si="61"/>
        <v>0</v>
      </c>
      <c r="AG990">
        <f t="shared" si="62"/>
        <v>2.2999999999999998</v>
      </c>
      <c r="AH990">
        <v>3</v>
      </c>
      <c r="AI990">
        <v>1</v>
      </c>
      <c r="AJ990" t="s">
        <v>54</v>
      </c>
      <c r="AK990" t="str">
        <f t="shared" si="63"/>
        <v>1Gd</v>
      </c>
      <c r="AL990">
        <v>7</v>
      </c>
      <c r="AM990">
        <v>0</v>
      </c>
      <c r="AN990" t="s">
        <v>41</v>
      </c>
      <c r="AO990" t="s">
        <v>61</v>
      </c>
      <c r="AP990" t="s">
        <v>102</v>
      </c>
      <c r="AQ990">
        <v>2</v>
      </c>
      <c r="AR990">
        <v>573</v>
      </c>
      <c r="AS990" t="s">
        <v>55</v>
      </c>
      <c r="AT990" t="s">
        <v>60</v>
      </c>
      <c r="AU990">
        <v>100</v>
      </c>
      <c r="AV990">
        <v>150</v>
      </c>
      <c r="AW990">
        <v>0</v>
      </c>
      <c r="AX990">
        <v>0</v>
      </c>
      <c r="AY990">
        <v>0</v>
      </c>
      <c r="AZ990" t="s">
        <v>41</v>
      </c>
      <c r="BA990">
        <v>4</v>
      </c>
      <c r="BB990">
        <v>2010</v>
      </c>
      <c r="BC990" t="s">
        <v>63</v>
      </c>
      <c r="BD990" t="s">
        <v>64</v>
      </c>
      <c r="BE990">
        <v>201000</v>
      </c>
    </row>
    <row r="991" spans="1:57" x14ac:dyDescent="0.3">
      <c r="A991">
        <v>1375</v>
      </c>
      <c r="B991">
        <v>60</v>
      </c>
      <c r="C991" t="s">
        <v>224</v>
      </c>
      <c r="D991">
        <v>85</v>
      </c>
      <c r="E991">
        <v>10625</v>
      </c>
      <c r="F991" t="s">
        <v>40</v>
      </c>
      <c r="G991" t="s">
        <v>42</v>
      </c>
      <c r="H991" t="s">
        <v>43</v>
      </c>
      <c r="I991" t="s">
        <v>44</v>
      </c>
      <c r="J991" t="s">
        <v>45</v>
      </c>
      <c r="K991" t="s">
        <v>87</v>
      </c>
      <c r="L991" t="str">
        <f>VLOOKUP($K991,[1]Zipcodes_neighbourhood!$A$2:$C$27,2,FALSE)</f>
        <v>Somerset</v>
      </c>
      <c r="M991">
        <f>VLOOKUP($K991,[1]Zipcodes_neighbourhood!$A$2:$C$27,3,FALSE)</f>
        <v>50010</v>
      </c>
      <c r="N991" t="s">
        <v>47</v>
      </c>
      <c r="O991" t="s">
        <v>48</v>
      </c>
      <c r="P991" t="s">
        <v>49</v>
      </c>
      <c r="Q991">
        <v>7</v>
      </c>
      <c r="R991">
        <v>2005</v>
      </c>
      <c r="S991">
        <v>2005</v>
      </c>
      <c r="T991" t="s">
        <v>50</v>
      </c>
      <c r="U991" t="s">
        <v>51</v>
      </c>
      <c r="V991" t="s">
        <v>123</v>
      </c>
      <c r="W991" t="s">
        <v>54</v>
      </c>
      <c r="X991" t="s">
        <v>56</v>
      </c>
      <c r="Y991" t="s">
        <v>54</v>
      </c>
      <c r="Z991" t="s">
        <v>57</v>
      </c>
      <c r="AA991">
        <v>1026</v>
      </c>
      <c r="AB991" t="str">
        <f t="shared" si="60"/>
        <v>1001-2000</v>
      </c>
      <c r="AC991" t="s">
        <v>59</v>
      </c>
      <c r="AD991" t="s">
        <v>60</v>
      </c>
      <c r="AE991">
        <v>1958</v>
      </c>
      <c r="AF991">
        <f t="shared" si="61"/>
        <v>0</v>
      </c>
      <c r="AG991">
        <f t="shared" si="62"/>
        <v>2.2999999999999998</v>
      </c>
      <c r="AH991">
        <v>3</v>
      </c>
      <c r="AI991">
        <v>1</v>
      </c>
      <c r="AJ991" t="s">
        <v>54</v>
      </c>
      <c r="AK991" t="str">
        <f t="shared" si="63"/>
        <v>1Gd</v>
      </c>
      <c r="AL991">
        <v>9</v>
      </c>
      <c r="AM991">
        <v>1</v>
      </c>
      <c r="AN991" t="s">
        <v>54</v>
      </c>
      <c r="AO991" t="s">
        <v>61</v>
      </c>
      <c r="AP991" t="s">
        <v>102</v>
      </c>
      <c r="AQ991">
        <v>3</v>
      </c>
      <c r="AR991">
        <v>936</v>
      </c>
      <c r="AS991" t="s">
        <v>55</v>
      </c>
      <c r="AT991" t="s">
        <v>60</v>
      </c>
      <c r="AU991">
        <v>154</v>
      </c>
      <c r="AV991">
        <v>210</v>
      </c>
      <c r="AW991">
        <v>0</v>
      </c>
      <c r="AX991">
        <v>0</v>
      </c>
      <c r="AY991">
        <v>0</v>
      </c>
      <c r="AZ991" t="s">
        <v>41</v>
      </c>
      <c r="BA991">
        <v>7</v>
      </c>
      <c r="BB991">
        <v>2008</v>
      </c>
      <c r="BC991" t="s">
        <v>63</v>
      </c>
      <c r="BD991" t="s">
        <v>64</v>
      </c>
      <c r="BE991">
        <v>250000</v>
      </c>
    </row>
    <row r="992" spans="1:57" x14ac:dyDescent="0.3">
      <c r="A992">
        <v>921</v>
      </c>
      <c r="B992">
        <v>60</v>
      </c>
      <c r="C992" t="s">
        <v>221</v>
      </c>
      <c r="D992">
        <v>70</v>
      </c>
      <c r="E992">
        <v>8462</v>
      </c>
      <c r="F992" t="s">
        <v>40</v>
      </c>
      <c r="G992" t="s">
        <v>71</v>
      </c>
      <c r="H992" t="s">
        <v>43</v>
      </c>
      <c r="I992" t="s">
        <v>44</v>
      </c>
      <c r="J992" t="s">
        <v>45</v>
      </c>
      <c r="K992" t="s">
        <v>114</v>
      </c>
      <c r="L992" t="str">
        <f>VLOOKUP($K992,[1]Zipcodes_neighbourhood!$A$2:$C$27,2,FALSE)</f>
        <v>Sawyer West</v>
      </c>
      <c r="M992">
        <f>VLOOKUP($K992,[1]Zipcodes_neighbourhood!$A$2:$C$27,3,FALSE)</f>
        <v>50014</v>
      </c>
      <c r="N992" t="s">
        <v>47</v>
      </c>
      <c r="O992" t="s">
        <v>48</v>
      </c>
      <c r="P992" t="s">
        <v>49</v>
      </c>
      <c r="Q992">
        <v>6</v>
      </c>
      <c r="R992">
        <v>1994</v>
      </c>
      <c r="S992">
        <v>1994</v>
      </c>
      <c r="T992" t="s">
        <v>50</v>
      </c>
      <c r="U992" t="s">
        <v>51</v>
      </c>
      <c r="V992" t="s">
        <v>91</v>
      </c>
      <c r="W992" t="s">
        <v>54</v>
      </c>
      <c r="X992" t="s">
        <v>56</v>
      </c>
      <c r="Y992" t="s">
        <v>54</v>
      </c>
      <c r="Z992" t="s">
        <v>57</v>
      </c>
      <c r="AA992">
        <v>928</v>
      </c>
      <c r="AB992" t="str">
        <f t="shared" si="60"/>
        <v>0-1000</v>
      </c>
      <c r="AC992" t="s">
        <v>59</v>
      </c>
      <c r="AD992" t="s">
        <v>60</v>
      </c>
      <c r="AE992">
        <v>1721</v>
      </c>
      <c r="AF992">
        <f t="shared" si="61"/>
        <v>1</v>
      </c>
      <c r="AG992">
        <f t="shared" si="62"/>
        <v>2.2999999999999998</v>
      </c>
      <c r="AH992">
        <v>3</v>
      </c>
      <c r="AI992">
        <v>1</v>
      </c>
      <c r="AJ992" t="s">
        <v>54</v>
      </c>
      <c r="AK992" t="str">
        <f t="shared" si="63"/>
        <v>1Gd</v>
      </c>
      <c r="AL992">
        <v>7</v>
      </c>
      <c r="AM992">
        <v>0</v>
      </c>
      <c r="AN992" t="s">
        <v>41</v>
      </c>
      <c r="AO992" t="s">
        <v>61</v>
      </c>
      <c r="AP992" t="s">
        <v>62</v>
      </c>
      <c r="AQ992">
        <v>2</v>
      </c>
      <c r="AR992">
        <v>471</v>
      </c>
      <c r="AS992" t="s">
        <v>55</v>
      </c>
      <c r="AT992" t="s">
        <v>60</v>
      </c>
      <c r="AU992">
        <v>300</v>
      </c>
      <c r="AV992">
        <v>87</v>
      </c>
      <c r="AW992">
        <v>0</v>
      </c>
      <c r="AX992">
        <v>0</v>
      </c>
      <c r="AY992">
        <v>0</v>
      </c>
      <c r="AZ992" t="s">
        <v>41</v>
      </c>
      <c r="BA992">
        <v>7</v>
      </c>
      <c r="BB992">
        <v>2007</v>
      </c>
      <c r="BC992" t="s">
        <v>63</v>
      </c>
      <c r="BD992" t="s">
        <v>64</v>
      </c>
      <c r="BE992">
        <v>201000</v>
      </c>
    </row>
    <row r="993" spans="1:57" x14ac:dyDescent="0.3">
      <c r="A993">
        <v>992</v>
      </c>
      <c r="B993">
        <v>70</v>
      </c>
      <c r="C993" t="s">
        <v>222</v>
      </c>
      <c r="D993">
        <v>121</v>
      </c>
      <c r="E993">
        <v>17671</v>
      </c>
      <c r="F993" t="s">
        <v>40</v>
      </c>
      <c r="G993" t="s">
        <v>42</v>
      </c>
      <c r="H993" t="s">
        <v>43</v>
      </c>
      <c r="I993" t="s">
        <v>44</v>
      </c>
      <c r="J993" t="s">
        <v>73</v>
      </c>
      <c r="K993" t="s">
        <v>92</v>
      </c>
      <c r="L993" t="str">
        <f>VLOOKUP($K993,[1]Zipcodes_neighbourhood!$A$2:$C$27,2,FALSE)</f>
        <v>Old Town</v>
      </c>
      <c r="M993">
        <f>VLOOKUP($K993,[1]Zipcodes_neighbourhood!$A$2:$C$27,3,FALSE)</f>
        <v>51351</v>
      </c>
      <c r="N993" t="s">
        <v>93</v>
      </c>
      <c r="O993" t="s">
        <v>48</v>
      </c>
      <c r="P993" t="s">
        <v>49</v>
      </c>
      <c r="Q993">
        <v>8</v>
      </c>
      <c r="R993">
        <v>1882</v>
      </c>
      <c r="S993">
        <v>1986</v>
      </c>
      <c r="T993" t="s">
        <v>50</v>
      </c>
      <c r="U993" t="s">
        <v>51</v>
      </c>
      <c r="V993" t="s">
        <v>75</v>
      </c>
      <c r="W993" t="s">
        <v>54</v>
      </c>
      <c r="X993" t="s">
        <v>77</v>
      </c>
      <c r="Y993" t="s">
        <v>55</v>
      </c>
      <c r="Z993" t="s">
        <v>57</v>
      </c>
      <c r="AA993">
        <v>916</v>
      </c>
      <c r="AB993" t="str">
        <f t="shared" si="60"/>
        <v>0-1000</v>
      </c>
      <c r="AC993" t="s">
        <v>54</v>
      </c>
      <c r="AD993" t="s">
        <v>60</v>
      </c>
      <c r="AE993">
        <v>1742</v>
      </c>
      <c r="AF993">
        <f t="shared" si="61"/>
        <v>0</v>
      </c>
      <c r="AG993">
        <f t="shared" si="62"/>
        <v>1.3</v>
      </c>
      <c r="AH993">
        <v>4</v>
      </c>
      <c r="AI993">
        <v>1</v>
      </c>
      <c r="AJ993" t="s">
        <v>54</v>
      </c>
      <c r="AK993" t="str">
        <f t="shared" si="63"/>
        <v>1Gd</v>
      </c>
      <c r="AL993">
        <v>8</v>
      </c>
      <c r="AM993">
        <v>1</v>
      </c>
      <c r="AN993" t="s">
        <v>54</v>
      </c>
      <c r="AO993" t="s">
        <v>61</v>
      </c>
      <c r="AP993" t="s">
        <v>58</v>
      </c>
      <c r="AQ993">
        <v>2</v>
      </c>
      <c r="AR993">
        <v>424</v>
      </c>
      <c r="AS993" t="s">
        <v>55</v>
      </c>
      <c r="AT993" t="s">
        <v>130</v>
      </c>
      <c r="AU993">
        <v>0</v>
      </c>
      <c r="AV993">
        <v>169</v>
      </c>
      <c r="AW993">
        <v>0</v>
      </c>
      <c r="AX993">
        <v>0</v>
      </c>
      <c r="AY993">
        <v>0</v>
      </c>
      <c r="AZ993" t="s">
        <v>41</v>
      </c>
      <c r="BA993">
        <v>11</v>
      </c>
      <c r="BB993">
        <v>2009</v>
      </c>
      <c r="BC993" t="s">
        <v>63</v>
      </c>
      <c r="BD993" t="s">
        <v>64</v>
      </c>
      <c r="BE993">
        <v>168000</v>
      </c>
    </row>
    <row r="994" spans="1:57" x14ac:dyDescent="0.3">
      <c r="A994">
        <v>931</v>
      </c>
      <c r="B994">
        <v>20</v>
      </c>
      <c r="C994" t="s">
        <v>221</v>
      </c>
      <c r="D994">
        <v>73</v>
      </c>
      <c r="E994">
        <v>8925</v>
      </c>
      <c r="F994" t="s">
        <v>40</v>
      </c>
      <c r="G994" t="s">
        <v>71</v>
      </c>
      <c r="H994" t="s">
        <v>137</v>
      </c>
      <c r="I994" t="s">
        <v>44</v>
      </c>
      <c r="J994" t="s">
        <v>45</v>
      </c>
      <c r="K994" t="s">
        <v>129</v>
      </c>
      <c r="L994" t="str">
        <f>VLOOKUP($K994,[1]Zipcodes_neighbourhood!$A$2:$C$27,2,FALSE)</f>
        <v>Timberland</v>
      </c>
      <c r="M994">
        <f>VLOOKUP($K994,[1]Zipcodes_neighbourhood!$A$2:$C$27,3,FALSE)</f>
        <v>50014</v>
      </c>
      <c r="N994" t="s">
        <v>47</v>
      </c>
      <c r="O994" t="s">
        <v>48</v>
      </c>
      <c r="P994" t="s">
        <v>68</v>
      </c>
      <c r="Q994">
        <v>8</v>
      </c>
      <c r="R994">
        <v>2007</v>
      </c>
      <c r="S994">
        <v>2007</v>
      </c>
      <c r="T994" t="s">
        <v>50</v>
      </c>
      <c r="U994" t="s">
        <v>51</v>
      </c>
      <c r="V994" t="s">
        <v>52</v>
      </c>
      <c r="W994" t="s">
        <v>54</v>
      </c>
      <c r="X994" t="s">
        <v>56</v>
      </c>
      <c r="Y994" t="s">
        <v>54</v>
      </c>
      <c r="Z994" t="s">
        <v>81</v>
      </c>
      <c r="AA994">
        <v>1466</v>
      </c>
      <c r="AB994" t="str">
        <f t="shared" si="60"/>
        <v>1001-2000</v>
      </c>
      <c r="AC994" t="s">
        <v>59</v>
      </c>
      <c r="AD994" t="s">
        <v>60</v>
      </c>
      <c r="AE994">
        <v>1466</v>
      </c>
      <c r="AF994">
        <f t="shared" si="61"/>
        <v>0</v>
      </c>
      <c r="AG994">
        <f t="shared" si="62"/>
        <v>2.2999999999999998</v>
      </c>
      <c r="AH994">
        <v>3</v>
      </c>
      <c r="AI994">
        <v>1</v>
      </c>
      <c r="AJ994" t="s">
        <v>54</v>
      </c>
      <c r="AK994" t="str">
        <f t="shared" si="63"/>
        <v>1Gd</v>
      </c>
      <c r="AL994">
        <v>7</v>
      </c>
      <c r="AM994">
        <v>0</v>
      </c>
      <c r="AN994" t="s">
        <v>41</v>
      </c>
      <c r="AO994" t="s">
        <v>61</v>
      </c>
      <c r="AP994" t="s">
        <v>102</v>
      </c>
      <c r="AQ994">
        <v>3</v>
      </c>
      <c r="AR994">
        <v>610</v>
      </c>
      <c r="AS994" t="s">
        <v>55</v>
      </c>
      <c r="AT994" t="s">
        <v>60</v>
      </c>
      <c r="AU994">
        <v>100</v>
      </c>
      <c r="AV994">
        <v>18</v>
      </c>
      <c r="AW994">
        <v>0</v>
      </c>
      <c r="AX994">
        <v>0</v>
      </c>
      <c r="AY994">
        <v>0</v>
      </c>
      <c r="AZ994" t="s">
        <v>41</v>
      </c>
      <c r="BA994">
        <v>7</v>
      </c>
      <c r="BB994">
        <v>2009</v>
      </c>
      <c r="BC994" t="s">
        <v>63</v>
      </c>
      <c r="BD994" t="s">
        <v>64</v>
      </c>
      <c r="BE994">
        <v>201000</v>
      </c>
    </row>
    <row r="995" spans="1:57" x14ac:dyDescent="0.3">
      <c r="A995">
        <v>1155</v>
      </c>
      <c r="B995">
        <v>60</v>
      </c>
      <c r="C995" t="s">
        <v>221</v>
      </c>
      <c r="D995" t="s">
        <v>41</v>
      </c>
      <c r="E995">
        <v>13700</v>
      </c>
      <c r="F995" t="s">
        <v>40</v>
      </c>
      <c r="G995" t="s">
        <v>71</v>
      </c>
      <c r="H995" t="s">
        <v>43</v>
      </c>
      <c r="I995" t="s">
        <v>44</v>
      </c>
      <c r="J995" t="s">
        <v>45</v>
      </c>
      <c r="K995" t="s">
        <v>107</v>
      </c>
      <c r="L995" t="str">
        <f>VLOOKUP($K995,[1]Zipcodes_neighbourhood!$A$2:$C$27,2,FALSE)</f>
        <v>NorthAmes</v>
      </c>
      <c r="M995">
        <f>VLOOKUP($K995,[1]Zipcodes_neighbourhood!$A$2:$C$27,3,FALSE)</f>
        <v>50010</v>
      </c>
      <c r="N995" t="s">
        <v>47</v>
      </c>
      <c r="O995" t="s">
        <v>48</v>
      </c>
      <c r="P995" t="s">
        <v>49</v>
      </c>
      <c r="Q995">
        <v>7</v>
      </c>
      <c r="R995">
        <v>1965</v>
      </c>
      <c r="S995">
        <v>1988</v>
      </c>
      <c r="T995" t="s">
        <v>50</v>
      </c>
      <c r="U995" t="s">
        <v>51</v>
      </c>
      <c r="V995" t="s">
        <v>52</v>
      </c>
      <c r="W995" t="s">
        <v>55</v>
      </c>
      <c r="X995" t="s">
        <v>70</v>
      </c>
      <c r="Y995" t="s">
        <v>55</v>
      </c>
      <c r="Z995" t="s">
        <v>54</v>
      </c>
      <c r="AA995">
        <v>864</v>
      </c>
      <c r="AB995" t="str">
        <f t="shared" si="60"/>
        <v>0-1000</v>
      </c>
      <c r="AC995" t="s">
        <v>55</v>
      </c>
      <c r="AD995" t="s">
        <v>60</v>
      </c>
      <c r="AE995">
        <v>1820</v>
      </c>
      <c r="AF995">
        <f t="shared" si="61"/>
        <v>0</v>
      </c>
      <c r="AG995">
        <f t="shared" si="62"/>
        <v>2.2999999999999998</v>
      </c>
      <c r="AH995">
        <v>4</v>
      </c>
      <c r="AI995">
        <v>1</v>
      </c>
      <c r="AJ995" t="s">
        <v>54</v>
      </c>
      <c r="AK995" t="str">
        <f t="shared" si="63"/>
        <v>1Gd</v>
      </c>
      <c r="AL995">
        <v>8</v>
      </c>
      <c r="AM995">
        <v>2</v>
      </c>
      <c r="AN995" t="s">
        <v>54</v>
      </c>
      <c r="AO995" t="s">
        <v>61</v>
      </c>
      <c r="AP995" t="s">
        <v>58</v>
      </c>
      <c r="AQ995">
        <v>2</v>
      </c>
      <c r="AR995">
        <v>492</v>
      </c>
      <c r="AS995" t="s">
        <v>55</v>
      </c>
      <c r="AT995" t="s">
        <v>60</v>
      </c>
      <c r="AU995">
        <v>60</v>
      </c>
      <c r="AV995">
        <v>84</v>
      </c>
      <c r="AW995">
        <v>0</v>
      </c>
      <c r="AX995">
        <v>273</v>
      </c>
      <c r="AY995">
        <v>0</v>
      </c>
      <c r="AZ995" t="s">
        <v>109</v>
      </c>
      <c r="BA995">
        <v>5</v>
      </c>
      <c r="BB995">
        <v>2008</v>
      </c>
      <c r="BC995" t="s">
        <v>63</v>
      </c>
      <c r="BD995" t="s">
        <v>64</v>
      </c>
      <c r="BE995">
        <v>201800</v>
      </c>
    </row>
    <row r="996" spans="1:57" x14ac:dyDescent="0.3">
      <c r="A996">
        <v>63</v>
      </c>
      <c r="B996">
        <v>120</v>
      </c>
      <c r="C996" t="s">
        <v>221</v>
      </c>
      <c r="D996">
        <v>44</v>
      </c>
      <c r="E996">
        <v>6442</v>
      </c>
      <c r="F996" t="s">
        <v>40</v>
      </c>
      <c r="G996" t="s">
        <v>71</v>
      </c>
      <c r="H996" t="s">
        <v>43</v>
      </c>
      <c r="I996" t="s">
        <v>44</v>
      </c>
      <c r="J996" t="s">
        <v>45</v>
      </c>
      <c r="K996" t="s">
        <v>100</v>
      </c>
      <c r="L996" t="str">
        <f>VLOOKUP($K996,[1]Zipcodes_neighbourhood!$A$2:$C$27,2,FALSE)</f>
        <v>Northridge Heights</v>
      </c>
      <c r="M996">
        <f>VLOOKUP($K996,[1]Zipcodes_neighbourhood!$A$2:$C$27,3,FALSE)</f>
        <v>50010</v>
      </c>
      <c r="N996" t="s">
        <v>47</v>
      </c>
      <c r="O996" t="s">
        <v>122</v>
      </c>
      <c r="P996" t="s">
        <v>68</v>
      </c>
      <c r="Q996">
        <v>8</v>
      </c>
      <c r="R996">
        <v>2006</v>
      </c>
      <c r="S996">
        <v>2006</v>
      </c>
      <c r="T996" t="s">
        <v>50</v>
      </c>
      <c r="U996" t="s">
        <v>51</v>
      </c>
      <c r="V996" t="s">
        <v>52</v>
      </c>
      <c r="W996" t="s">
        <v>54</v>
      </c>
      <c r="X996" t="s">
        <v>56</v>
      </c>
      <c r="Y996" t="s">
        <v>54</v>
      </c>
      <c r="Z996" t="s">
        <v>72</v>
      </c>
      <c r="AA996">
        <v>1370</v>
      </c>
      <c r="AB996" t="str">
        <f t="shared" si="60"/>
        <v>1001-2000</v>
      </c>
      <c r="AC996" t="s">
        <v>59</v>
      </c>
      <c r="AD996" t="s">
        <v>60</v>
      </c>
      <c r="AE996">
        <v>1370</v>
      </c>
      <c r="AF996">
        <f t="shared" si="61"/>
        <v>1</v>
      </c>
      <c r="AG996">
        <f t="shared" si="62"/>
        <v>2</v>
      </c>
      <c r="AH996">
        <v>2</v>
      </c>
      <c r="AI996">
        <v>1</v>
      </c>
      <c r="AJ996" t="s">
        <v>54</v>
      </c>
      <c r="AK996" t="str">
        <f t="shared" si="63"/>
        <v>1Gd</v>
      </c>
      <c r="AL996">
        <v>6</v>
      </c>
      <c r="AM996">
        <v>1</v>
      </c>
      <c r="AN996" t="s">
        <v>54</v>
      </c>
      <c r="AO996" t="s">
        <v>61</v>
      </c>
      <c r="AP996" t="s">
        <v>62</v>
      </c>
      <c r="AQ996">
        <v>2</v>
      </c>
      <c r="AR996">
        <v>484</v>
      </c>
      <c r="AS996" t="s">
        <v>55</v>
      </c>
      <c r="AT996" t="s">
        <v>60</v>
      </c>
      <c r="AU996">
        <v>120</v>
      </c>
      <c r="AV996">
        <v>49</v>
      </c>
      <c r="AW996">
        <v>0</v>
      </c>
      <c r="AX996">
        <v>0</v>
      </c>
      <c r="AY996">
        <v>0</v>
      </c>
      <c r="AZ996" t="s">
        <v>41</v>
      </c>
      <c r="BA996">
        <v>10</v>
      </c>
      <c r="BB996">
        <v>2007</v>
      </c>
      <c r="BC996" t="s">
        <v>63</v>
      </c>
      <c r="BD996" t="s">
        <v>64</v>
      </c>
      <c r="BE996">
        <v>202500</v>
      </c>
    </row>
    <row r="997" spans="1:57" x14ac:dyDescent="0.3">
      <c r="A997">
        <v>339</v>
      </c>
      <c r="B997">
        <v>20</v>
      </c>
      <c r="C997" t="s">
        <v>221</v>
      </c>
      <c r="D997">
        <v>91</v>
      </c>
      <c r="E997">
        <v>14145</v>
      </c>
      <c r="F997" t="s">
        <v>40</v>
      </c>
      <c r="G997" t="s">
        <v>42</v>
      </c>
      <c r="H997" t="s">
        <v>43</v>
      </c>
      <c r="I997" t="s">
        <v>44</v>
      </c>
      <c r="J997" t="s">
        <v>73</v>
      </c>
      <c r="K997" t="s">
        <v>89</v>
      </c>
      <c r="L997" t="str">
        <f>VLOOKUP($K997,[1]Zipcodes_neighbourhood!$A$2:$C$27,2,FALSE)</f>
        <v>Northwest Ames</v>
      </c>
      <c r="M997">
        <f>VLOOKUP($K997,[1]Zipcodes_neighbourhood!$A$2:$C$27,3,FALSE)</f>
        <v>50010</v>
      </c>
      <c r="N997" t="s">
        <v>47</v>
      </c>
      <c r="O997" t="s">
        <v>48</v>
      </c>
      <c r="P997" t="s">
        <v>68</v>
      </c>
      <c r="Q997">
        <v>7</v>
      </c>
      <c r="R997">
        <v>1984</v>
      </c>
      <c r="S997">
        <v>1998</v>
      </c>
      <c r="T997" t="s">
        <v>50</v>
      </c>
      <c r="U997" t="s">
        <v>51</v>
      </c>
      <c r="V997" t="s">
        <v>75</v>
      </c>
      <c r="W997" t="s">
        <v>54</v>
      </c>
      <c r="X997" t="s">
        <v>70</v>
      </c>
      <c r="Y997" t="s">
        <v>54</v>
      </c>
      <c r="Z997" t="s">
        <v>72</v>
      </c>
      <c r="AA997">
        <v>1208</v>
      </c>
      <c r="AB997" t="str">
        <f t="shared" si="60"/>
        <v>1001-2000</v>
      </c>
      <c r="AC997" t="s">
        <v>59</v>
      </c>
      <c r="AD997" t="s">
        <v>60</v>
      </c>
      <c r="AE997">
        <v>1621</v>
      </c>
      <c r="AF997">
        <f t="shared" si="61"/>
        <v>1</v>
      </c>
      <c r="AG997">
        <f t="shared" si="62"/>
        <v>1.3</v>
      </c>
      <c r="AH997">
        <v>3</v>
      </c>
      <c r="AI997">
        <v>1</v>
      </c>
      <c r="AJ997" t="s">
        <v>54</v>
      </c>
      <c r="AK997" t="str">
        <f t="shared" si="63"/>
        <v>1Gd</v>
      </c>
      <c r="AL997">
        <v>8</v>
      </c>
      <c r="AM997">
        <v>0</v>
      </c>
      <c r="AN997" t="s">
        <v>41</v>
      </c>
      <c r="AO997" t="s">
        <v>61</v>
      </c>
      <c r="AP997" t="s">
        <v>62</v>
      </c>
      <c r="AQ997">
        <v>2</v>
      </c>
      <c r="AR997">
        <v>440</v>
      </c>
      <c r="AS997" t="s">
        <v>55</v>
      </c>
      <c r="AT997" t="s">
        <v>60</v>
      </c>
      <c r="AU997">
        <v>108</v>
      </c>
      <c r="AV997">
        <v>45</v>
      </c>
      <c r="AW997">
        <v>0</v>
      </c>
      <c r="AX997">
        <v>0</v>
      </c>
      <c r="AY997">
        <v>0</v>
      </c>
      <c r="AZ997" t="s">
        <v>41</v>
      </c>
      <c r="BA997">
        <v>5</v>
      </c>
      <c r="BB997">
        <v>2006</v>
      </c>
      <c r="BC997" t="s">
        <v>63</v>
      </c>
      <c r="BD997" t="s">
        <v>64</v>
      </c>
      <c r="BE997">
        <v>202500</v>
      </c>
    </row>
    <row r="998" spans="1:57" x14ac:dyDescent="0.3">
      <c r="A998">
        <v>1307</v>
      </c>
      <c r="B998">
        <v>120</v>
      </c>
      <c r="C998" t="s">
        <v>221</v>
      </c>
      <c r="D998">
        <v>48</v>
      </c>
      <c r="E998">
        <v>6955</v>
      </c>
      <c r="F998" t="s">
        <v>40</v>
      </c>
      <c r="G998" t="s">
        <v>71</v>
      </c>
      <c r="H998" t="s">
        <v>43</v>
      </c>
      <c r="I998" t="s">
        <v>44</v>
      </c>
      <c r="J998" t="s">
        <v>45</v>
      </c>
      <c r="K998" t="s">
        <v>100</v>
      </c>
      <c r="L998" t="str">
        <f>VLOOKUP($K998,[1]Zipcodes_neighbourhood!$A$2:$C$27,2,FALSE)</f>
        <v>Northridge Heights</v>
      </c>
      <c r="M998">
        <f>VLOOKUP($K998,[1]Zipcodes_neighbourhood!$A$2:$C$27,3,FALSE)</f>
        <v>50010</v>
      </c>
      <c r="N998" t="s">
        <v>47</v>
      </c>
      <c r="O998" t="s">
        <v>122</v>
      </c>
      <c r="P998" t="s">
        <v>68</v>
      </c>
      <c r="Q998">
        <v>7</v>
      </c>
      <c r="R998">
        <v>2005</v>
      </c>
      <c r="S998">
        <v>2006</v>
      </c>
      <c r="T998" t="s">
        <v>50</v>
      </c>
      <c r="U998" t="s">
        <v>51</v>
      </c>
      <c r="V998" t="s">
        <v>52</v>
      </c>
      <c r="W998" t="s">
        <v>54</v>
      </c>
      <c r="X998" t="s">
        <v>56</v>
      </c>
      <c r="Y998" t="s">
        <v>54</v>
      </c>
      <c r="Z998" t="s">
        <v>57</v>
      </c>
      <c r="AA998">
        <v>1368</v>
      </c>
      <c r="AB998" t="str">
        <f t="shared" si="60"/>
        <v>1001-2000</v>
      </c>
      <c r="AC998" t="s">
        <v>59</v>
      </c>
      <c r="AD998" t="s">
        <v>60</v>
      </c>
      <c r="AE998">
        <v>1368</v>
      </c>
      <c r="AF998">
        <f t="shared" si="61"/>
        <v>1</v>
      </c>
      <c r="AG998">
        <f t="shared" si="62"/>
        <v>1</v>
      </c>
      <c r="AH998">
        <v>2</v>
      </c>
      <c r="AI998">
        <v>1</v>
      </c>
      <c r="AJ998" t="s">
        <v>54</v>
      </c>
      <c r="AK998" t="str">
        <f t="shared" si="63"/>
        <v>1Gd</v>
      </c>
      <c r="AL998">
        <v>6</v>
      </c>
      <c r="AM998">
        <v>1</v>
      </c>
      <c r="AN998" t="s">
        <v>54</v>
      </c>
      <c r="AO998" t="s">
        <v>61</v>
      </c>
      <c r="AP998" t="s">
        <v>62</v>
      </c>
      <c r="AQ998">
        <v>2</v>
      </c>
      <c r="AR998">
        <v>474</v>
      </c>
      <c r="AS998" t="s">
        <v>55</v>
      </c>
      <c r="AT998" t="s">
        <v>60</v>
      </c>
      <c r="AU998">
        <v>132</v>
      </c>
      <c r="AV998">
        <v>35</v>
      </c>
      <c r="AW998">
        <v>0</v>
      </c>
      <c r="AX998">
        <v>0</v>
      </c>
      <c r="AY998">
        <v>0</v>
      </c>
      <c r="AZ998" t="s">
        <v>41</v>
      </c>
      <c r="BA998">
        <v>9</v>
      </c>
      <c r="BB998">
        <v>2006</v>
      </c>
      <c r="BC998" t="s">
        <v>103</v>
      </c>
      <c r="BD998" t="s">
        <v>104</v>
      </c>
      <c r="BE998">
        <v>202500</v>
      </c>
    </row>
    <row r="999" spans="1:57" x14ac:dyDescent="0.3">
      <c r="A999">
        <v>512</v>
      </c>
      <c r="B999">
        <v>120</v>
      </c>
      <c r="C999" t="s">
        <v>221</v>
      </c>
      <c r="D999">
        <v>40</v>
      </c>
      <c r="E999">
        <v>6792</v>
      </c>
      <c r="F999" t="s">
        <v>40</v>
      </c>
      <c r="G999" t="s">
        <v>71</v>
      </c>
      <c r="H999" t="s">
        <v>43</v>
      </c>
      <c r="I999" t="s">
        <v>44</v>
      </c>
      <c r="J999" t="s">
        <v>45</v>
      </c>
      <c r="K999" t="s">
        <v>100</v>
      </c>
      <c r="L999" t="str">
        <f>VLOOKUP($K999,[1]Zipcodes_neighbourhood!$A$2:$C$27,2,FALSE)</f>
        <v>Northridge Heights</v>
      </c>
      <c r="M999">
        <f>VLOOKUP($K999,[1]Zipcodes_neighbourhood!$A$2:$C$27,3,FALSE)</f>
        <v>50010</v>
      </c>
      <c r="N999" t="s">
        <v>47</v>
      </c>
      <c r="O999" t="s">
        <v>122</v>
      </c>
      <c r="P999" t="s">
        <v>68</v>
      </c>
      <c r="Q999">
        <v>7</v>
      </c>
      <c r="R999">
        <v>2005</v>
      </c>
      <c r="S999">
        <v>2006</v>
      </c>
      <c r="T999" t="s">
        <v>50</v>
      </c>
      <c r="U999" t="s">
        <v>51</v>
      </c>
      <c r="V999" t="s">
        <v>52</v>
      </c>
      <c r="W999" t="s">
        <v>54</v>
      </c>
      <c r="X999" t="s">
        <v>56</v>
      </c>
      <c r="Y999" t="s">
        <v>54</v>
      </c>
      <c r="Z999" t="s">
        <v>57</v>
      </c>
      <c r="AA999">
        <v>1368</v>
      </c>
      <c r="AB999" t="str">
        <f t="shared" si="60"/>
        <v>1001-2000</v>
      </c>
      <c r="AC999" t="s">
        <v>59</v>
      </c>
      <c r="AD999" t="s">
        <v>60</v>
      </c>
      <c r="AE999">
        <v>1368</v>
      </c>
      <c r="AF999">
        <f t="shared" si="61"/>
        <v>0</v>
      </c>
      <c r="AG999">
        <f t="shared" si="62"/>
        <v>2</v>
      </c>
      <c r="AH999">
        <v>2</v>
      </c>
      <c r="AI999">
        <v>1</v>
      </c>
      <c r="AJ999" t="s">
        <v>54</v>
      </c>
      <c r="AK999" t="str">
        <f t="shared" si="63"/>
        <v>1Gd</v>
      </c>
      <c r="AL999">
        <v>6</v>
      </c>
      <c r="AM999">
        <v>1</v>
      </c>
      <c r="AN999" t="s">
        <v>54</v>
      </c>
      <c r="AO999" t="s">
        <v>61</v>
      </c>
      <c r="AP999" t="s">
        <v>62</v>
      </c>
      <c r="AQ999">
        <v>2</v>
      </c>
      <c r="AR999">
        <v>474</v>
      </c>
      <c r="AS999" t="s">
        <v>55</v>
      </c>
      <c r="AT999" t="s">
        <v>60</v>
      </c>
      <c r="AU999">
        <v>132</v>
      </c>
      <c r="AV999">
        <v>35</v>
      </c>
      <c r="AW999">
        <v>0</v>
      </c>
      <c r="AX999">
        <v>0</v>
      </c>
      <c r="AY999">
        <v>0</v>
      </c>
      <c r="AZ999" t="s">
        <v>41</v>
      </c>
      <c r="BA999">
        <v>3</v>
      </c>
      <c r="BB999">
        <v>2006</v>
      </c>
      <c r="BC999" t="s">
        <v>103</v>
      </c>
      <c r="BD999" t="s">
        <v>104</v>
      </c>
      <c r="BE999">
        <v>202665</v>
      </c>
    </row>
    <row r="1000" spans="1:57" x14ac:dyDescent="0.3">
      <c r="A1000">
        <v>999</v>
      </c>
      <c r="B1000">
        <v>30</v>
      </c>
      <c r="C1000" t="s">
        <v>222</v>
      </c>
      <c r="D1000">
        <v>60</v>
      </c>
      <c r="E1000">
        <v>9786</v>
      </c>
      <c r="F1000" t="s">
        <v>40</v>
      </c>
      <c r="G1000" t="s">
        <v>42</v>
      </c>
      <c r="H1000" t="s">
        <v>43</v>
      </c>
      <c r="I1000" t="s">
        <v>44</v>
      </c>
      <c r="J1000" t="s">
        <v>45</v>
      </c>
      <c r="K1000" t="s">
        <v>119</v>
      </c>
      <c r="L1000" t="str">
        <f>VLOOKUP($K1000,[1]Zipcodes_neighbourhood!$A$2:$C$27,2,FALSE)</f>
        <v>Iowa DOT and rail road</v>
      </c>
      <c r="M1000">
        <f>VLOOKUP($K1000,[1]Zipcodes_neighbourhood!$A$2:$C$27,3,FALSE)</f>
        <v>50313</v>
      </c>
      <c r="N1000" t="s">
        <v>47</v>
      </c>
      <c r="O1000" t="s">
        <v>48</v>
      </c>
      <c r="P1000" t="s">
        <v>68</v>
      </c>
      <c r="Q1000">
        <v>3</v>
      </c>
      <c r="R1000">
        <v>1922</v>
      </c>
      <c r="S1000">
        <v>1950</v>
      </c>
      <c r="T1000" t="s">
        <v>99</v>
      </c>
      <c r="U1000" t="s">
        <v>51</v>
      </c>
      <c r="V1000" t="s">
        <v>75</v>
      </c>
      <c r="W1000" t="s">
        <v>55</v>
      </c>
      <c r="X1000" t="s">
        <v>77</v>
      </c>
      <c r="Y1000" t="s">
        <v>55</v>
      </c>
      <c r="Z1000" t="s">
        <v>57</v>
      </c>
      <c r="AA1000">
        <v>1007</v>
      </c>
      <c r="AB1000" t="str">
        <f t="shared" si="60"/>
        <v>1001-2000</v>
      </c>
      <c r="AC1000" t="s">
        <v>94</v>
      </c>
      <c r="AD1000" t="s">
        <v>120</v>
      </c>
      <c r="AE1000">
        <v>1077</v>
      </c>
      <c r="AF1000">
        <f t="shared" si="61"/>
        <v>0</v>
      </c>
      <c r="AG1000">
        <f t="shared" si="62"/>
        <v>1</v>
      </c>
      <c r="AH1000">
        <v>3</v>
      </c>
      <c r="AI1000">
        <v>1</v>
      </c>
      <c r="AJ1000" t="s">
        <v>55</v>
      </c>
      <c r="AK1000" t="str">
        <f t="shared" si="63"/>
        <v>1TA</v>
      </c>
      <c r="AL1000">
        <v>6</v>
      </c>
      <c r="AM1000">
        <v>1</v>
      </c>
      <c r="AN1000" t="s">
        <v>54</v>
      </c>
      <c r="AO1000" t="s">
        <v>78</v>
      </c>
      <c r="AP1000" t="s">
        <v>58</v>
      </c>
      <c r="AQ1000">
        <v>1</v>
      </c>
      <c r="AR1000">
        <v>210</v>
      </c>
      <c r="AS1000" t="s">
        <v>55</v>
      </c>
      <c r="AT1000" t="s">
        <v>130</v>
      </c>
      <c r="AU1000">
        <v>0</v>
      </c>
      <c r="AV1000">
        <v>100</v>
      </c>
      <c r="AW1000">
        <v>48</v>
      </c>
      <c r="AX1000">
        <v>0</v>
      </c>
      <c r="AY1000">
        <v>0</v>
      </c>
      <c r="AZ1000" t="s">
        <v>41</v>
      </c>
      <c r="BA1000">
        <v>5</v>
      </c>
      <c r="BB1000">
        <v>2006</v>
      </c>
      <c r="BC1000" t="s">
        <v>63</v>
      </c>
      <c r="BD1000" t="s">
        <v>64</v>
      </c>
      <c r="BE1000">
        <v>91000</v>
      </c>
    </row>
    <row r="1001" spans="1:57" x14ac:dyDescent="0.3">
      <c r="A1001">
        <v>341</v>
      </c>
      <c r="B1001">
        <v>60</v>
      </c>
      <c r="C1001" t="s">
        <v>221</v>
      </c>
      <c r="D1001">
        <v>85</v>
      </c>
      <c r="E1001">
        <v>14191</v>
      </c>
      <c r="F1001" t="s">
        <v>40</v>
      </c>
      <c r="G1001" t="s">
        <v>42</v>
      </c>
      <c r="H1001" t="s">
        <v>43</v>
      </c>
      <c r="I1001" t="s">
        <v>44</v>
      </c>
      <c r="J1001" t="s">
        <v>45</v>
      </c>
      <c r="K1001" t="s">
        <v>129</v>
      </c>
      <c r="L1001" t="str">
        <f>VLOOKUP($K1001,[1]Zipcodes_neighbourhood!$A$2:$C$27,2,FALSE)</f>
        <v>Timberland</v>
      </c>
      <c r="M1001">
        <f>VLOOKUP($K1001,[1]Zipcodes_neighbourhood!$A$2:$C$27,3,FALSE)</f>
        <v>50014</v>
      </c>
      <c r="N1001" t="s">
        <v>47</v>
      </c>
      <c r="O1001" t="s">
        <v>48</v>
      </c>
      <c r="P1001" t="s">
        <v>49</v>
      </c>
      <c r="Q1001">
        <v>8</v>
      </c>
      <c r="R1001">
        <v>2002</v>
      </c>
      <c r="S1001">
        <v>2002</v>
      </c>
      <c r="T1001" t="s">
        <v>50</v>
      </c>
      <c r="U1001" t="s">
        <v>51</v>
      </c>
      <c r="V1001" t="s">
        <v>52</v>
      </c>
      <c r="W1001" t="s">
        <v>54</v>
      </c>
      <c r="X1001" t="s">
        <v>56</v>
      </c>
      <c r="Y1001" t="s">
        <v>54</v>
      </c>
      <c r="Z1001" t="s">
        <v>57</v>
      </c>
      <c r="AA1001">
        <v>967</v>
      </c>
      <c r="AB1001" t="str">
        <f t="shared" si="60"/>
        <v>0-1000</v>
      </c>
      <c r="AC1001" t="s">
        <v>59</v>
      </c>
      <c r="AD1001" t="s">
        <v>60</v>
      </c>
      <c r="AE1001">
        <v>1908</v>
      </c>
      <c r="AF1001">
        <f t="shared" si="61"/>
        <v>1</v>
      </c>
      <c r="AG1001">
        <f t="shared" si="62"/>
        <v>2</v>
      </c>
      <c r="AH1001">
        <v>4</v>
      </c>
      <c r="AI1001">
        <v>1</v>
      </c>
      <c r="AJ1001" t="s">
        <v>54</v>
      </c>
      <c r="AK1001" t="str">
        <f t="shared" si="63"/>
        <v>1Gd</v>
      </c>
      <c r="AL1001">
        <v>9</v>
      </c>
      <c r="AM1001">
        <v>0</v>
      </c>
      <c r="AN1001" t="s">
        <v>41</v>
      </c>
      <c r="AO1001" t="s">
        <v>61</v>
      </c>
      <c r="AP1001" t="s">
        <v>102</v>
      </c>
      <c r="AQ1001">
        <v>2</v>
      </c>
      <c r="AR1001">
        <v>431</v>
      </c>
      <c r="AS1001" t="s">
        <v>55</v>
      </c>
      <c r="AT1001" t="s">
        <v>60</v>
      </c>
      <c r="AU1001">
        <v>135</v>
      </c>
      <c r="AV1001">
        <v>0</v>
      </c>
      <c r="AW1001">
        <v>0</v>
      </c>
      <c r="AX1001">
        <v>0</v>
      </c>
      <c r="AY1001">
        <v>0</v>
      </c>
      <c r="AZ1001" t="s">
        <v>41</v>
      </c>
      <c r="BA1001">
        <v>4</v>
      </c>
      <c r="BB1001">
        <v>2010</v>
      </c>
      <c r="BC1001" t="s">
        <v>63</v>
      </c>
      <c r="BD1001" t="s">
        <v>64</v>
      </c>
      <c r="BE1001">
        <v>202900</v>
      </c>
    </row>
    <row r="1002" spans="1:57" x14ac:dyDescent="0.3">
      <c r="A1002">
        <v>1017</v>
      </c>
      <c r="B1002">
        <v>20</v>
      </c>
      <c r="C1002" t="s">
        <v>221</v>
      </c>
      <c r="D1002">
        <v>73</v>
      </c>
      <c r="E1002">
        <v>11883</v>
      </c>
      <c r="F1002" t="s">
        <v>40</v>
      </c>
      <c r="G1002" t="s">
        <v>42</v>
      </c>
      <c r="H1002" t="s">
        <v>43</v>
      </c>
      <c r="I1002" t="s">
        <v>44</v>
      </c>
      <c r="J1002" t="s">
        <v>45</v>
      </c>
      <c r="K1002" t="s">
        <v>46</v>
      </c>
      <c r="L1002" t="str">
        <f>VLOOKUP($K1002,[1]Zipcodes_neighbourhood!$A$2:$C$27,2,FALSE)</f>
        <v>College creek</v>
      </c>
      <c r="M1002">
        <f>VLOOKUP($K1002,[1]Zipcodes_neighbourhood!$A$2:$C$27,3,FALSE)</f>
        <v>50014</v>
      </c>
      <c r="N1002" t="s">
        <v>47</v>
      </c>
      <c r="O1002" t="s">
        <v>48</v>
      </c>
      <c r="P1002" t="s">
        <v>68</v>
      </c>
      <c r="Q1002">
        <v>7</v>
      </c>
      <c r="R1002">
        <v>1996</v>
      </c>
      <c r="S1002">
        <v>1996</v>
      </c>
      <c r="T1002" t="s">
        <v>99</v>
      </c>
      <c r="U1002" t="s">
        <v>51</v>
      </c>
      <c r="V1002" t="s">
        <v>52</v>
      </c>
      <c r="W1002" t="s">
        <v>54</v>
      </c>
      <c r="X1002" t="s">
        <v>56</v>
      </c>
      <c r="Y1002" t="s">
        <v>54</v>
      </c>
      <c r="Z1002" t="s">
        <v>54</v>
      </c>
      <c r="AA1002">
        <v>1504</v>
      </c>
      <c r="AB1002" t="str">
        <f t="shared" si="60"/>
        <v>1001-2000</v>
      </c>
      <c r="AC1002" t="s">
        <v>59</v>
      </c>
      <c r="AD1002" t="s">
        <v>60</v>
      </c>
      <c r="AE1002">
        <v>1504</v>
      </c>
      <c r="AF1002">
        <f t="shared" si="61"/>
        <v>0</v>
      </c>
      <c r="AG1002">
        <f t="shared" si="62"/>
        <v>1</v>
      </c>
      <c r="AH1002">
        <v>3</v>
      </c>
      <c r="AI1002">
        <v>1</v>
      </c>
      <c r="AJ1002" t="s">
        <v>54</v>
      </c>
      <c r="AK1002" t="str">
        <f t="shared" si="63"/>
        <v>1Gd</v>
      </c>
      <c r="AL1002">
        <v>6</v>
      </c>
      <c r="AM1002">
        <v>1</v>
      </c>
      <c r="AN1002" t="s">
        <v>55</v>
      </c>
      <c r="AO1002" t="s">
        <v>61</v>
      </c>
      <c r="AP1002" t="s">
        <v>102</v>
      </c>
      <c r="AQ1002">
        <v>2</v>
      </c>
      <c r="AR1002">
        <v>478</v>
      </c>
      <c r="AS1002" t="s">
        <v>55</v>
      </c>
      <c r="AT1002" t="s">
        <v>60</v>
      </c>
      <c r="AU1002">
        <v>115</v>
      </c>
      <c r="AV1002">
        <v>66</v>
      </c>
      <c r="AW1002">
        <v>0</v>
      </c>
      <c r="AX1002">
        <v>0</v>
      </c>
      <c r="AY1002">
        <v>0</v>
      </c>
      <c r="AZ1002" t="s">
        <v>41</v>
      </c>
      <c r="BA1002">
        <v>6</v>
      </c>
      <c r="BB1002">
        <v>2009</v>
      </c>
      <c r="BC1002" t="s">
        <v>63</v>
      </c>
      <c r="BD1002" t="s">
        <v>64</v>
      </c>
      <c r="BE1002">
        <v>203000</v>
      </c>
    </row>
    <row r="1003" spans="1:57" x14ac:dyDescent="0.3">
      <c r="A1003">
        <v>1312</v>
      </c>
      <c r="B1003">
        <v>20</v>
      </c>
      <c r="C1003" t="s">
        <v>221</v>
      </c>
      <c r="D1003">
        <v>68</v>
      </c>
      <c r="E1003">
        <v>8814</v>
      </c>
      <c r="F1003" t="s">
        <v>40</v>
      </c>
      <c r="G1003" t="s">
        <v>42</v>
      </c>
      <c r="H1003" t="s">
        <v>43</v>
      </c>
      <c r="I1003" t="s">
        <v>44</v>
      </c>
      <c r="J1003" t="s">
        <v>45</v>
      </c>
      <c r="K1003" t="s">
        <v>46</v>
      </c>
      <c r="L1003" t="str">
        <f>VLOOKUP($K1003,[1]Zipcodes_neighbourhood!$A$2:$C$27,2,FALSE)</f>
        <v>College creek</v>
      </c>
      <c r="M1003">
        <f>VLOOKUP($K1003,[1]Zipcodes_neighbourhood!$A$2:$C$27,3,FALSE)</f>
        <v>50014</v>
      </c>
      <c r="N1003" t="s">
        <v>47</v>
      </c>
      <c r="O1003" t="s">
        <v>48</v>
      </c>
      <c r="P1003" t="s">
        <v>68</v>
      </c>
      <c r="Q1003">
        <v>7</v>
      </c>
      <c r="R1003">
        <v>2005</v>
      </c>
      <c r="S1003">
        <v>2007</v>
      </c>
      <c r="T1003" t="s">
        <v>50</v>
      </c>
      <c r="U1003" t="s">
        <v>51</v>
      </c>
      <c r="V1003" t="s">
        <v>52</v>
      </c>
      <c r="W1003" t="s">
        <v>54</v>
      </c>
      <c r="X1003" t="s">
        <v>56</v>
      </c>
      <c r="Y1003" t="s">
        <v>54</v>
      </c>
      <c r="Z1003" t="s">
        <v>57</v>
      </c>
      <c r="AA1003">
        <v>1274</v>
      </c>
      <c r="AB1003" t="str">
        <f t="shared" si="60"/>
        <v>1001-2000</v>
      </c>
      <c r="AC1003" t="s">
        <v>59</v>
      </c>
      <c r="AD1003" t="s">
        <v>60</v>
      </c>
      <c r="AE1003">
        <v>1274</v>
      </c>
      <c r="AF1003">
        <f t="shared" si="61"/>
        <v>0</v>
      </c>
      <c r="AG1003">
        <f t="shared" si="62"/>
        <v>1</v>
      </c>
      <c r="AH1003">
        <v>3</v>
      </c>
      <c r="AI1003">
        <v>1</v>
      </c>
      <c r="AJ1003" t="s">
        <v>54</v>
      </c>
      <c r="AK1003" t="str">
        <f t="shared" si="63"/>
        <v>1Gd</v>
      </c>
      <c r="AL1003">
        <v>6</v>
      </c>
      <c r="AM1003">
        <v>0</v>
      </c>
      <c r="AN1003" t="s">
        <v>41</v>
      </c>
      <c r="AO1003" t="s">
        <v>61</v>
      </c>
      <c r="AP1003" t="s">
        <v>62</v>
      </c>
      <c r="AQ1003">
        <v>2</v>
      </c>
      <c r="AR1003">
        <v>508</v>
      </c>
      <c r="AS1003" t="s">
        <v>55</v>
      </c>
      <c r="AT1003" t="s">
        <v>60</v>
      </c>
      <c r="AU1003">
        <v>264</v>
      </c>
      <c r="AV1003">
        <v>98</v>
      </c>
      <c r="AW1003">
        <v>0</v>
      </c>
      <c r="AX1003">
        <v>0</v>
      </c>
      <c r="AY1003">
        <v>0</v>
      </c>
      <c r="AZ1003" t="s">
        <v>41</v>
      </c>
      <c r="BA1003">
        <v>1</v>
      </c>
      <c r="BB1003">
        <v>2007</v>
      </c>
      <c r="BC1003" t="s">
        <v>103</v>
      </c>
      <c r="BD1003" t="s">
        <v>104</v>
      </c>
      <c r="BE1003">
        <v>203000</v>
      </c>
    </row>
    <row r="1004" spans="1:57" x14ac:dyDescent="0.3">
      <c r="A1004">
        <v>144</v>
      </c>
      <c r="B1004">
        <v>20</v>
      </c>
      <c r="C1004" t="s">
        <v>221</v>
      </c>
      <c r="D1004">
        <v>78</v>
      </c>
      <c r="E1004">
        <v>10335</v>
      </c>
      <c r="F1004" t="s">
        <v>40</v>
      </c>
      <c r="G1004" t="s">
        <v>71</v>
      </c>
      <c r="H1004" t="s">
        <v>43</v>
      </c>
      <c r="I1004" t="s">
        <v>44</v>
      </c>
      <c r="J1004" t="s">
        <v>45</v>
      </c>
      <c r="K1004" t="s">
        <v>46</v>
      </c>
      <c r="L1004" t="str">
        <f>VLOOKUP($K1004,[1]Zipcodes_neighbourhood!$A$2:$C$27,2,FALSE)</f>
        <v>College creek</v>
      </c>
      <c r="M1004">
        <f>VLOOKUP($K1004,[1]Zipcodes_neighbourhood!$A$2:$C$27,3,FALSE)</f>
        <v>50014</v>
      </c>
      <c r="N1004" t="s">
        <v>47</v>
      </c>
      <c r="O1004" t="s">
        <v>48</v>
      </c>
      <c r="P1004" t="s">
        <v>68</v>
      </c>
      <c r="Q1004">
        <v>7</v>
      </c>
      <c r="R1004">
        <v>1999</v>
      </c>
      <c r="S1004">
        <v>1999</v>
      </c>
      <c r="T1004" t="s">
        <v>50</v>
      </c>
      <c r="U1004" t="s">
        <v>51</v>
      </c>
      <c r="V1004" t="s">
        <v>52</v>
      </c>
      <c r="W1004" t="s">
        <v>54</v>
      </c>
      <c r="X1004" t="s">
        <v>56</v>
      </c>
      <c r="Y1004" t="s">
        <v>54</v>
      </c>
      <c r="Z1004" t="s">
        <v>54</v>
      </c>
      <c r="AA1004">
        <v>1490</v>
      </c>
      <c r="AB1004" t="str">
        <f t="shared" si="60"/>
        <v>1001-2000</v>
      </c>
      <c r="AC1004" t="s">
        <v>59</v>
      </c>
      <c r="AD1004" t="s">
        <v>60</v>
      </c>
      <c r="AE1004">
        <v>1501</v>
      </c>
      <c r="AF1004">
        <f t="shared" si="61"/>
        <v>0</v>
      </c>
      <c r="AG1004">
        <f t="shared" si="62"/>
        <v>2</v>
      </c>
      <c r="AH1004">
        <v>3</v>
      </c>
      <c r="AI1004">
        <v>1</v>
      </c>
      <c r="AJ1004" t="s">
        <v>54</v>
      </c>
      <c r="AK1004" t="str">
        <f t="shared" si="63"/>
        <v>1Gd</v>
      </c>
      <c r="AL1004">
        <v>6</v>
      </c>
      <c r="AM1004">
        <v>0</v>
      </c>
      <c r="AN1004" t="s">
        <v>41</v>
      </c>
      <c r="AO1004" t="s">
        <v>61</v>
      </c>
      <c r="AP1004" t="s">
        <v>62</v>
      </c>
      <c r="AQ1004">
        <v>2</v>
      </c>
      <c r="AR1004">
        <v>577</v>
      </c>
      <c r="AS1004" t="s">
        <v>55</v>
      </c>
      <c r="AT1004" t="s">
        <v>60</v>
      </c>
      <c r="AU1004">
        <v>144</v>
      </c>
      <c r="AV1004">
        <v>29</v>
      </c>
      <c r="AW1004">
        <v>0</v>
      </c>
      <c r="AX1004">
        <v>0</v>
      </c>
      <c r="AY1004">
        <v>0</v>
      </c>
      <c r="AZ1004" t="s">
        <v>41</v>
      </c>
      <c r="BA1004">
        <v>6</v>
      </c>
      <c r="BB1004">
        <v>2009</v>
      </c>
      <c r="BC1004" t="s">
        <v>63</v>
      </c>
      <c r="BD1004" t="s">
        <v>64</v>
      </c>
      <c r="BE1004">
        <v>204000</v>
      </c>
    </row>
    <row r="1005" spans="1:57" x14ac:dyDescent="0.3">
      <c r="A1005">
        <v>453</v>
      </c>
      <c r="B1005">
        <v>60</v>
      </c>
      <c r="C1005" t="s">
        <v>221</v>
      </c>
      <c r="D1005" t="s">
        <v>41</v>
      </c>
      <c r="E1005">
        <v>9303</v>
      </c>
      <c r="F1005" t="s">
        <v>40</v>
      </c>
      <c r="G1005" t="s">
        <v>71</v>
      </c>
      <c r="H1005" t="s">
        <v>43</v>
      </c>
      <c r="I1005" t="s">
        <v>44</v>
      </c>
      <c r="J1005" t="s">
        <v>73</v>
      </c>
      <c r="K1005" t="s">
        <v>129</v>
      </c>
      <c r="L1005" t="str">
        <f>VLOOKUP($K1005,[1]Zipcodes_neighbourhood!$A$2:$C$27,2,FALSE)</f>
        <v>Timberland</v>
      </c>
      <c r="M1005">
        <f>VLOOKUP($K1005,[1]Zipcodes_neighbourhood!$A$2:$C$27,3,FALSE)</f>
        <v>50014</v>
      </c>
      <c r="N1005" t="s">
        <v>47</v>
      </c>
      <c r="O1005" t="s">
        <v>48</v>
      </c>
      <c r="P1005" t="s">
        <v>49</v>
      </c>
      <c r="Q1005">
        <v>6</v>
      </c>
      <c r="R1005">
        <v>1996</v>
      </c>
      <c r="S1005">
        <v>1997</v>
      </c>
      <c r="T1005" t="s">
        <v>99</v>
      </c>
      <c r="U1005" t="s">
        <v>51</v>
      </c>
      <c r="V1005" t="s">
        <v>52</v>
      </c>
      <c r="W1005" t="s">
        <v>54</v>
      </c>
      <c r="X1005" t="s">
        <v>56</v>
      </c>
      <c r="Y1005" t="s">
        <v>59</v>
      </c>
      <c r="Z1005" t="s">
        <v>57</v>
      </c>
      <c r="AA1005">
        <v>872</v>
      </c>
      <c r="AB1005" t="str">
        <f t="shared" si="60"/>
        <v>0-1000</v>
      </c>
      <c r="AC1005" t="s">
        <v>59</v>
      </c>
      <c r="AD1005" t="s">
        <v>60</v>
      </c>
      <c r="AE1005">
        <v>1756</v>
      </c>
      <c r="AF1005">
        <f t="shared" si="61"/>
        <v>0</v>
      </c>
      <c r="AG1005">
        <f t="shared" si="62"/>
        <v>2</v>
      </c>
      <c r="AH1005">
        <v>3</v>
      </c>
      <c r="AI1005">
        <v>1</v>
      </c>
      <c r="AJ1005" t="s">
        <v>55</v>
      </c>
      <c r="AK1005" t="str">
        <f t="shared" si="63"/>
        <v>1TA</v>
      </c>
      <c r="AL1005">
        <v>7</v>
      </c>
      <c r="AM1005">
        <v>0</v>
      </c>
      <c r="AN1005" t="s">
        <v>41</v>
      </c>
      <c r="AO1005" t="s">
        <v>61</v>
      </c>
      <c r="AP1005" t="s">
        <v>102</v>
      </c>
      <c r="AQ1005">
        <v>2</v>
      </c>
      <c r="AR1005">
        <v>422</v>
      </c>
      <c r="AS1005" t="s">
        <v>55</v>
      </c>
      <c r="AT1005" t="s">
        <v>60</v>
      </c>
      <c r="AU1005">
        <v>144</v>
      </c>
      <c r="AV1005">
        <v>122</v>
      </c>
      <c r="AW1005">
        <v>0</v>
      </c>
      <c r="AX1005">
        <v>0</v>
      </c>
      <c r="AY1005">
        <v>0</v>
      </c>
      <c r="AZ1005" t="s">
        <v>41</v>
      </c>
      <c r="BA1005">
        <v>7</v>
      </c>
      <c r="BB1005">
        <v>2007</v>
      </c>
      <c r="BC1005" t="s">
        <v>63</v>
      </c>
      <c r="BD1005" t="s">
        <v>64</v>
      </c>
      <c r="BE1005">
        <v>204000</v>
      </c>
    </row>
    <row r="1006" spans="1:57" x14ac:dyDescent="0.3">
      <c r="A1006">
        <v>95</v>
      </c>
      <c r="B1006">
        <v>60</v>
      </c>
      <c r="C1006" t="s">
        <v>221</v>
      </c>
      <c r="D1006">
        <v>69</v>
      </c>
      <c r="E1006">
        <v>9337</v>
      </c>
      <c r="F1006" t="s">
        <v>40</v>
      </c>
      <c r="G1006" t="s">
        <v>71</v>
      </c>
      <c r="H1006" t="s">
        <v>43</v>
      </c>
      <c r="I1006" t="s">
        <v>44</v>
      </c>
      <c r="J1006" t="s">
        <v>45</v>
      </c>
      <c r="K1006" t="s">
        <v>46</v>
      </c>
      <c r="L1006" t="str">
        <f>VLOOKUP($K1006,[1]Zipcodes_neighbourhood!$A$2:$C$27,2,FALSE)</f>
        <v>College creek</v>
      </c>
      <c r="M1006">
        <f>VLOOKUP($K1006,[1]Zipcodes_neighbourhood!$A$2:$C$27,3,FALSE)</f>
        <v>50014</v>
      </c>
      <c r="N1006" t="s">
        <v>47</v>
      </c>
      <c r="O1006" t="s">
        <v>48</v>
      </c>
      <c r="P1006" t="s">
        <v>49</v>
      </c>
      <c r="Q1006">
        <v>6</v>
      </c>
      <c r="R1006">
        <v>1997</v>
      </c>
      <c r="S1006">
        <v>1997</v>
      </c>
      <c r="T1006" t="s">
        <v>50</v>
      </c>
      <c r="U1006" t="s">
        <v>51</v>
      </c>
      <c r="V1006" t="s">
        <v>52</v>
      </c>
      <c r="W1006" t="s">
        <v>55</v>
      </c>
      <c r="X1006" t="s">
        <v>56</v>
      </c>
      <c r="Y1006" t="s">
        <v>54</v>
      </c>
      <c r="Z1006" t="s">
        <v>57</v>
      </c>
      <c r="AA1006">
        <v>824</v>
      </c>
      <c r="AB1006" t="str">
        <f t="shared" si="60"/>
        <v>0-1000</v>
      </c>
      <c r="AC1006" t="s">
        <v>59</v>
      </c>
      <c r="AD1006" t="s">
        <v>60</v>
      </c>
      <c r="AE1006">
        <v>1786</v>
      </c>
      <c r="AF1006">
        <f t="shared" si="61"/>
        <v>0</v>
      </c>
      <c r="AG1006">
        <f t="shared" si="62"/>
        <v>2</v>
      </c>
      <c r="AH1006">
        <v>3</v>
      </c>
      <c r="AI1006">
        <v>1</v>
      </c>
      <c r="AJ1006" t="s">
        <v>54</v>
      </c>
      <c r="AK1006" t="str">
        <f t="shared" si="63"/>
        <v>1Gd</v>
      </c>
      <c r="AL1006">
        <v>7</v>
      </c>
      <c r="AM1006">
        <v>0</v>
      </c>
      <c r="AN1006" t="s">
        <v>41</v>
      </c>
      <c r="AO1006" t="s">
        <v>61</v>
      </c>
      <c r="AP1006" t="s">
        <v>62</v>
      </c>
      <c r="AQ1006">
        <v>2</v>
      </c>
      <c r="AR1006">
        <v>684</v>
      </c>
      <c r="AS1006" t="s">
        <v>55</v>
      </c>
      <c r="AT1006" t="s">
        <v>60</v>
      </c>
      <c r="AU1006">
        <v>0</v>
      </c>
      <c r="AV1006">
        <v>162</v>
      </c>
      <c r="AW1006">
        <v>0</v>
      </c>
      <c r="AX1006">
        <v>0</v>
      </c>
      <c r="AY1006">
        <v>0</v>
      </c>
      <c r="AZ1006" t="s">
        <v>41</v>
      </c>
      <c r="BA1006">
        <v>5</v>
      </c>
      <c r="BB1006">
        <v>2007</v>
      </c>
      <c r="BC1006" t="s">
        <v>63</v>
      </c>
      <c r="BD1006" t="s">
        <v>64</v>
      </c>
      <c r="BE1006">
        <v>204750</v>
      </c>
    </row>
    <row r="1007" spans="1:57" x14ac:dyDescent="0.3">
      <c r="A1007">
        <v>221</v>
      </c>
      <c r="B1007">
        <v>20</v>
      </c>
      <c r="C1007" t="s">
        <v>221</v>
      </c>
      <c r="D1007">
        <v>73</v>
      </c>
      <c r="E1007">
        <v>8990</v>
      </c>
      <c r="F1007" t="s">
        <v>40</v>
      </c>
      <c r="G1007" t="s">
        <v>71</v>
      </c>
      <c r="H1007" t="s">
        <v>43</v>
      </c>
      <c r="I1007" t="s">
        <v>44</v>
      </c>
      <c r="J1007" t="s">
        <v>45</v>
      </c>
      <c r="K1007" t="s">
        <v>46</v>
      </c>
      <c r="L1007" t="str">
        <f>VLOOKUP($K1007,[1]Zipcodes_neighbourhood!$A$2:$C$27,2,FALSE)</f>
        <v>College creek</v>
      </c>
      <c r="M1007">
        <f>VLOOKUP($K1007,[1]Zipcodes_neighbourhood!$A$2:$C$27,3,FALSE)</f>
        <v>50014</v>
      </c>
      <c r="N1007" t="s">
        <v>47</v>
      </c>
      <c r="O1007" t="s">
        <v>48</v>
      </c>
      <c r="P1007" t="s">
        <v>68</v>
      </c>
      <c r="Q1007">
        <v>7</v>
      </c>
      <c r="R1007">
        <v>2006</v>
      </c>
      <c r="S1007">
        <v>2006</v>
      </c>
      <c r="T1007" t="s">
        <v>50</v>
      </c>
      <c r="U1007" t="s">
        <v>51</v>
      </c>
      <c r="V1007" t="s">
        <v>52</v>
      </c>
      <c r="W1007" t="s">
        <v>54</v>
      </c>
      <c r="X1007" t="s">
        <v>56</v>
      </c>
      <c r="Y1007" t="s">
        <v>54</v>
      </c>
      <c r="Z1007" t="s">
        <v>72</v>
      </c>
      <c r="AA1007">
        <v>1498</v>
      </c>
      <c r="AB1007" t="str">
        <f t="shared" si="60"/>
        <v>1001-2000</v>
      </c>
      <c r="AC1007" t="s">
        <v>59</v>
      </c>
      <c r="AD1007" t="s">
        <v>60</v>
      </c>
      <c r="AE1007">
        <v>1498</v>
      </c>
      <c r="AF1007">
        <f t="shared" si="61"/>
        <v>0</v>
      </c>
      <c r="AG1007">
        <f t="shared" si="62"/>
        <v>2</v>
      </c>
      <c r="AH1007">
        <v>2</v>
      </c>
      <c r="AI1007">
        <v>1</v>
      </c>
      <c r="AJ1007" t="s">
        <v>54</v>
      </c>
      <c r="AK1007" t="str">
        <f t="shared" si="63"/>
        <v>1Gd</v>
      </c>
      <c r="AL1007">
        <v>5</v>
      </c>
      <c r="AM1007">
        <v>0</v>
      </c>
      <c r="AN1007" t="s">
        <v>41</v>
      </c>
      <c r="AO1007" t="s">
        <v>61</v>
      </c>
      <c r="AP1007" t="s">
        <v>62</v>
      </c>
      <c r="AQ1007">
        <v>2</v>
      </c>
      <c r="AR1007">
        <v>675</v>
      </c>
      <c r="AS1007" t="s">
        <v>55</v>
      </c>
      <c r="AT1007" t="s">
        <v>60</v>
      </c>
      <c r="AU1007">
        <v>351</v>
      </c>
      <c r="AV1007">
        <v>33</v>
      </c>
      <c r="AW1007">
        <v>0</v>
      </c>
      <c r="AX1007">
        <v>0</v>
      </c>
      <c r="AY1007">
        <v>0</v>
      </c>
      <c r="AZ1007" t="s">
        <v>41</v>
      </c>
      <c r="BA1007">
        <v>4</v>
      </c>
      <c r="BB1007">
        <v>2006</v>
      </c>
      <c r="BC1007" t="s">
        <v>103</v>
      </c>
      <c r="BD1007" t="s">
        <v>104</v>
      </c>
      <c r="BE1007">
        <v>204900</v>
      </c>
    </row>
    <row r="1008" spans="1:57" x14ac:dyDescent="0.3">
      <c r="A1008">
        <v>101</v>
      </c>
      <c r="B1008">
        <v>20</v>
      </c>
      <c r="C1008" t="s">
        <v>221</v>
      </c>
      <c r="D1008" t="s">
        <v>41</v>
      </c>
      <c r="E1008">
        <v>10603</v>
      </c>
      <c r="F1008" t="s">
        <v>40</v>
      </c>
      <c r="G1008" t="s">
        <v>71</v>
      </c>
      <c r="H1008" t="s">
        <v>43</v>
      </c>
      <c r="I1008" t="s">
        <v>44</v>
      </c>
      <c r="J1008" t="s">
        <v>45</v>
      </c>
      <c r="K1008" t="s">
        <v>89</v>
      </c>
      <c r="L1008" t="str">
        <f>VLOOKUP($K1008,[1]Zipcodes_neighbourhood!$A$2:$C$27,2,FALSE)</f>
        <v>Northwest Ames</v>
      </c>
      <c r="M1008">
        <f>VLOOKUP($K1008,[1]Zipcodes_neighbourhood!$A$2:$C$27,3,FALSE)</f>
        <v>50010</v>
      </c>
      <c r="N1008" t="s">
        <v>47</v>
      </c>
      <c r="O1008" t="s">
        <v>48</v>
      </c>
      <c r="P1008" t="s">
        <v>68</v>
      </c>
      <c r="Q1008">
        <v>6</v>
      </c>
      <c r="R1008">
        <v>1977</v>
      </c>
      <c r="S1008">
        <v>2001</v>
      </c>
      <c r="T1008" t="s">
        <v>50</v>
      </c>
      <c r="U1008" t="s">
        <v>51</v>
      </c>
      <c r="V1008" t="s">
        <v>106</v>
      </c>
      <c r="W1008" t="s">
        <v>55</v>
      </c>
      <c r="X1008" t="s">
        <v>56</v>
      </c>
      <c r="Y1008" t="s">
        <v>55</v>
      </c>
      <c r="Z1008" t="s">
        <v>72</v>
      </c>
      <c r="AA1008">
        <v>1610</v>
      </c>
      <c r="AB1008" t="str">
        <f t="shared" si="60"/>
        <v>1001-2000</v>
      </c>
      <c r="AC1008" t="s">
        <v>54</v>
      </c>
      <c r="AD1008" t="s">
        <v>60</v>
      </c>
      <c r="AE1008">
        <v>1610</v>
      </c>
      <c r="AF1008">
        <f t="shared" si="61"/>
        <v>0.3</v>
      </c>
      <c r="AG1008">
        <f t="shared" si="62"/>
        <v>2</v>
      </c>
      <c r="AH1008">
        <v>3</v>
      </c>
      <c r="AI1008">
        <v>1</v>
      </c>
      <c r="AJ1008" t="s">
        <v>54</v>
      </c>
      <c r="AK1008" t="str">
        <f t="shared" si="63"/>
        <v>1Gd</v>
      </c>
      <c r="AL1008">
        <v>6</v>
      </c>
      <c r="AM1008">
        <v>2</v>
      </c>
      <c r="AN1008" t="s">
        <v>55</v>
      </c>
      <c r="AO1008" t="s">
        <v>61</v>
      </c>
      <c r="AP1008" t="s">
        <v>62</v>
      </c>
      <c r="AQ1008">
        <v>2</v>
      </c>
      <c r="AR1008">
        <v>480</v>
      </c>
      <c r="AS1008" t="s">
        <v>55</v>
      </c>
      <c r="AT1008" t="s">
        <v>60</v>
      </c>
      <c r="AU1008">
        <v>168</v>
      </c>
      <c r="AV1008">
        <v>68</v>
      </c>
      <c r="AW1008">
        <v>0</v>
      </c>
      <c r="AX1008">
        <v>0</v>
      </c>
      <c r="AY1008">
        <v>0</v>
      </c>
      <c r="AZ1008" t="s">
        <v>41</v>
      </c>
      <c r="BA1008">
        <v>2</v>
      </c>
      <c r="BB1008">
        <v>2010</v>
      </c>
      <c r="BC1008" t="s">
        <v>63</v>
      </c>
      <c r="BD1008" t="s">
        <v>64</v>
      </c>
      <c r="BE1008">
        <v>205000</v>
      </c>
    </row>
    <row r="1009" spans="1:57" x14ac:dyDescent="0.3">
      <c r="A1009">
        <v>1008</v>
      </c>
      <c r="B1009">
        <v>160</v>
      </c>
      <c r="C1009" t="s">
        <v>222</v>
      </c>
      <c r="D1009">
        <v>21</v>
      </c>
      <c r="E1009">
        <v>2217</v>
      </c>
      <c r="F1009" t="s">
        <v>40</v>
      </c>
      <c r="G1009" t="s">
        <v>42</v>
      </c>
      <c r="H1009" t="s">
        <v>43</v>
      </c>
      <c r="I1009" t="s">
        <v>44</v>
      </c>
      <c r="J1009" t="s">
        <v>45</v>
      </c>
      <c r="K1009" t="s">
        <v>121</v>
      </c>
      <c r="L1009" t="str">
        <f>VLOOKUP($K1009,[1]Zipcodes_neighbourhood!$A$2:$C$27,2,FALSE)</f>
        <v>Meadow village</v>
      </c>
      <c r="M1009">
        <f>VLOOKUP($K1009,[1]Zipcodes_neighbourhood!$A$2:$C$27,3,FALSE)</f>
        <v>50125</v>
      </c>
      <c r="N1009" t="s">
        <v>47</v>
      </c>
      <c r="O1009" t="s">
        <v>122</v>
      </c>
      <c r="P1009" t="s">
        <v>49</v>
      </c>
      <c r="Q1009">
        <v>4</v>
      </c>
      <c r="R1009">
        <v>1970</v>
      </c>
      <c r="S1009">
        <v>1970</v>
      </c>
      <c r="T1009" t="s">
        <v>50</v>
      </c>
      <c r="U1009" t="s">
        <v>51</v>
      </c>
      <c r="V1009" t="s">
        <v>123</v>
      </c>
      <c r="W1009" t="s">
        <v>55</v>
      </c>
      <c r="X1009" t="s">
        <v>70</v>
      </c>
      <c r="Y1009" t="s">
        <v>55</v>
      </c>
      <c r="Z1009" t="s">
        <v>57</v>
      </c>
      <c r="AA1009">
        <v>546</v>
      </c>
      <c r="AB1009" t="str">
        <f t="shared" si="60"/>
        <v>0-1000</v>
      </c>
      <c r="AC1009" t="s">
        <v>55</v>
      </c>
      <c r="AD1009" t="s">
        <v>60</v>
      </c>
      <c r="AE1009">
        <v>1092</v>
      </c>
      <c r="AF1009">
        <f t="shared" si="61"/>
        <v>0</v>
      </c>
      <c r="AG1009">
        <f t="shared" si="62"/>
        <v>1.3</v>
      </c>
      <c r="AH1009">
        <v>3</v>
      </c>
      <c r="AI1009">
        <v>1</v>
      </c>
      <c r="AJ1009" t="s">
        <v>55</v>
      </c>
      <c r="AK1009" t="str">
        <f t="shared" si="63"/>
        <v>1TA</v>
      </c>
      <c r="AL1009">
        <v>6</v>
      </c>
      <c r="AM1009">
        <v>0</v>
      </c>
      <c r="AN1009" t="s">
        <v>41</v>
      </c>
      <c r="AO1009" t="s">
        <v>61</v>
      </c>
      <c r="AP1009" t="s">
        <v>62</v>
      </c>
      <c r="AQ1009">
        <v>1</v>
      </c>
      <c r="AR1009">
        <v>286</v>
      </c>
      <c r="AS1009" t="s">
        <v>55</v>
      </c>
      <c r="AT1009" t="s">
        <v>60</v>
      </c>
      <c r="AU1009">
        <v>238</v>
      </c>
      <c r="AV1009">
        <v>0</v>
      </c>
      <c r="AW1009">
        <v>0</v>
      </c>
      <c r="AX1009">
        <v>0</v>
      </c>
      <c r="AY1009">
        <v>0</v>
      </c>
      <c r="AZ1009" t="s">
        <v>41</v>
      </c>
      <c r="BA1009">
        <v>8</v>
      </c>
      <c r="BB1009">
        <v>2009</v>
      </c>
      <c r="BC1009" t="s">
        <v>63</v>
      </c>
      <c r="BD1009" t="s">
        <v>64</v>
      </c>
      <c r="BE1009">
        <v>88000</v>
      </c>
    </row>
    <row r="1010" spans="1:57" x14ac:dyDescent="0.3">
      <c r="A1010">
        <v>245</v>
      </c>
      <c r="B1010">
        <v>60</v>
      </c>
      <c r="C1010" t="s">
        <v>221</v>
      </c>
      <c r="D1010" t="s">
        <v>41</v>
      </c>
      <c r="E1010">
        <v>8880</v>
      </c>
      <c r="F1010" t="s">
        <v>40</v>
      </c>
      <c r="G1010" t="s">
        <v>71</v>
      </c>
      <c r="H1010" t="s">
        <v>43</v>
      </c>
      <c r="I1010" t="s">
        <v>44</v>
      </c>
      <c r="J1010" t="s">
        <v>45</v>
      </c>
      <c r="K1010" t="s">
        <v>114</v>
      </c>
      <c r="L1010" t="str">
        <f>VLOOKUP($K1010,[1]Zipcodes_neighbourhood!$A$2:$C$27,2,FALSE)</f>
        <v>Sawyer West</v>
      </c>
      <c r="M1010">
        <f>VLOOKUP($K1010,[1]Zipcodes_neighbourhood!$A$2:$C$27,3,FALSE)</f>
        <v>50014</v>
      </c>
      <c r="N1010" t="s">
        <v>47</v>
      </c>
      <c r="O1010" t="s">
        <v>48</v>
      </c>
      <c r="P1010" t="s">
        <v>49</v>
      </c>
      <c r="Q1010">
        <v>7</v>
      </c>
      <c r="R1010">
        <v>1994</v>
      </c>
      <c r="S1010">
        <v>2002</v>
      </c>
      <c r="T1010" t="s">
        <v>50</v>
      </c>
      <c r="U1010" t="s">
        <v>51</v>
      </c>
      <c r="V1010" t="s">
        <v>52</v>
      </c>
      <c r="W1010" t="s">
        <v>54</v>
      </c>
      <c r="X1010" t="s">
        <v>56</v>
      </c>
      <c r="Y1010" t="s">
        <v>54</v>
      </c>
      <c r="Z1010" t="s">
        <v>57</v>
      </c>
      <c r="AA1010">
        <v>948</v>
      </c>
      <c r="AB1010" t="str">
        <f t="shared" si="60"/>
        <v>0-1000</v>
      </c>
      <c r="AC1010" t="s">
        <v>59</v>
      </c>
      <c r="AD1010" t="s">
        <v>60</v>
      </c>
      <c r="AE1010">
        <v>2110</v>
      </c>
      <c r="AF1010">
        <f t="shared" si="61"/>
        <v>0</v>
      </c>
      <c r="AG1010">
        <f t="shared" si="62"/>
        <v>2</v>
      </c>
      <c r="AH1010">
        <v>3</v>
      </c>
      <c r="AI1010">
        <v>1</v>
      </c>
      <c r="AJ1010" t="s">
        <v>54</v>
      </c>
      <c r="AK1010" t="str">
        <f t="shared" si="63"/>
        <v>1Gd</v>
      </c>
      <c r="AL1010">
        <v>8</v>
      </c>
      <c r="AM1010">
        <v>2</v>
      </c>
      <c r="AN1010" t="s">
        <v>94</v>
      </c>
      <c r="AO1010" t="s">
        <v>61</v>
      </c>
      <c r="AP1010" t="s">
        <v>62</v>
      </c>
      <c r="AQ1010">
        <v>2</v>
      </c>
      <c r="AR1010">
        <v>463</v>
      </c>
      <c r="AS1010" t="s">
        <v>55</v>
      </c>
      <c r="AT1010" t="s">
        <v>60</v>
      </c>
      <c r="AU1010">
        <v>0</v>
      </c>
      <c r="AV1010">
        <v>130</v>
      </c>
      <c r="AW1010">
        <v>0</v>
      </c>
      <c r="AX1010">
        <v>0</v>
      </c>
      <c r="AY1010">
        <v>0</v>
      </c>
      <c r="AZ1010" t="s">
        <v>41</v>
      </c>
      <c r="BA1010">
        <v>5</v>
      </c>
      <c r="BB1010">
        <v>2010</v>
      </c>
      <c r="BC1010" t="s">
        <v>63</v>
      </c>
      <c r="BD1010" t="s">
        <v>64</v>
      </c>
      <c r="BE1010">
        <v>205000</v>
      </c>
    </row>
    <row r="1011" spans="1:57" x14ac:dyDescent="0.3">
      <c r="A1011">
        <v>276</v>
      </c>
      <c r="B1011">
        <v>50</v>
      </c>
      <c r="C1011" t="s">
        <v>221</v>
      </c>
      <c r="D1011">
        <v>55</v>
      </c>
      <c r="E1011">
        <v>7264</v>
      </c>
      <c r="F1011" t="s">
        <v>40</v>
      </c>
      <c r="G1011" t="s">
        <v>42</v>
      </c>
      <c r="H1011" t="s">
        <v>43</v>
      </c>
      <c r="I1011" t="s">
        <v>44</v>
      </c>
      <c r="J1011" t="s">
        <v>45</v>
      </c>
      <c r="K1011" t="s">
        <v>95</v>
      </c>
      <c r="L1011" t="str">
        <f>VLOOKUP($K1011,[1]Zipcodes_neighbourhood!$A$2:$C$27,2,FALSE)</f>
        <v>Brookside</v>
      </c>
      <c r="M1011">
        <f>VLOOKUP($K1011,[1]Zipcodes_neighbourhood!$A$2:$C$27,3,FALSE)</f>
        <v>50613</v>
      </c>
      <c r="N1011" t="s">
        <v>47</v>
      </c>
      <c r="O1011" t="s">
        <v>48</v>
      </c>
      <c r="P1011" t="s">
        <v>83</v>
      </c>
      <c r="Q1011">
        <v>7</v>
      </c>
      <c r="R1011">
        <v>1925</v>
      </c>
      <c r="S1011">
        <v>2007</v>
      </c>
      <c r="T1011" t="s">
        <v>50</v>
      </c>
      <c r="U1011" t="s">
        <v>51</v>
      </c>
      <c r="V1011" t="s">
        <v>75</v>
      </c>
      <c r="W1011" t="s">
        <v>54</v>
      </c>
      <c r="X1011" t="s">
        <v>77</v>
      </c>
      <c r="Y1011" t="s">
        <v>55</v>
      </c>
      <c r="Z1011" t="s">
        <v>57</v>
      </c>
      <c r="AA1011">
        <v>952</v>
      </c>
      <c r="AB1011" t="str">
        <f t="shared" si="60"/>
        <v>0-1000</v>
      </c>
      <c r="AC1011" t="s">
        <v>54</v>
      </c>
      <c r="AD1011" t="s">
        <v>120</v>
      </c>
      <c r="AE1011">
        <v>1548</v>
      </c>
      <c r="AF1011">
        <f t="shared" si="61"/>
        <v>0</v>
      </c>
      <c r="AG1011">
        <f t="shared" si="62"/>
        <v>2</v>
      </c>
      <c r="AH1011">
        <v>3</v>
      </c>
      <c r="AI1011">
        <v>1</v>
      </c>
      <c r="AJ1011" t="s">
        <v>59</v>
      </c>
      <c r="AK1011" t="str">
        <f t="shared" si="63"/>
        <v>1Ex</v>
      </c>
      <c r="AL1011">
        <v>5</v>
      </c>
      <c r="AM1011">
        <v>0</v>
      </c>
      <c r="AN1011" t="s">
        <v>41</v>
      </c>
      <c r="AO1011" t="s">
        <v>78</v>
      </c>
      <c r="AP1011" t="s">
        <v>58</v>
      </c>
      <c r="AQ1011">
        <v>2</v>
      </c>
      <c r="AR1011">
        <v>672</v>
      </c>
      <c r="AS1011" t="s">
        <v>55</v>
      </c>
      <c r="AT1011" t="s">
        <v>60</v>
      </c>
      <c r="AU1011">
        <v>74</v>
      </c>
      <c r="AV1011">
        <v>0</v>
      </c>
      <c r="AW1011">
        <v>0</v>
      </c>
      <c r="AX1011">
        <v>144</v>
      </c>
      <c r="AY1011">
        <v>0</v>
      </c>
      <c r="AZ1011" t="s">
        <v>41</v>
      </c>
      <c r="BA1011">
        <v>10</v>
      </c>
      <c r="BB1011">
        <v>2009</v>
      </c>
      <c r="BC1011" t="s">
        <v>63</v>
      </c>
      <c r="BD1011" t="s">
        <v>64</v>
      </c>
      <c r="BE1011">
        <v>205000</v>
      </c>
    </row>
    <row r="1012" spans="1:57" x14ac:dyDescent="0.3">
      <c r="A1012">
        <v>303</v>
      </c>
      <c r="B1012">
        <v>20</v>
      </c>
      <c r="C1012" t="s">
        <v>221</v>
      </c>
      <c r="D1012">
        <v>118</v>
      </c>
      <c r="E1012">
        <v>13704</v>
      </c>
      <c r="F1012" t="s">
        <v>40</v>
      </c>
      <c r="G1012" t="s">
        <v>71</v>
      </c>
      <c r="H1012" t="s">
        <v>43</v>
      </c>
      <c r="I1012" t="s">
        <v>44</v>
      </c>
      <c r="J1012" t="s">
        <v>73</v>
      </c>
      <c r="K1012" t="s">
        <v>46</v>
      </c>
      <c r="L1012" t="str">
        <f>VLOOKUP($K1012,[1]Zipcodes_neighbourhood!$A$2:$C$27,2,FALSE)</f>
        <v>College creek</v>
      </c>
      <c r="M1012">
        <f>VLOOKUP($K1012,[1]Zipcodes_neighbourhood!$A$2:$C$27,3,FALSE)</f>
        <v>50014</v>
      </c>
      <c r="N1012" t="s">
        <v>47</v>
      </c>
      <c r="O1012" t="s">
        <v>48</v>
      </c>
      <c r="P1012" t="s">
        <v>68</v>
      </c>
      <c r="Q1012">
        <v>7</v>
      </c>
      <c r="R1012">
        <v>2001</v>
      </c>
      <c r="S1012">
        <v>2002</v>
      </c>
      <c r="T1012" t="s">
        <v>50</v>
      </c>
      <c r="U1012" t="s">
        <v>51</v>
      </c>
      <c r="V1012" t="s">
        <v>52</v>
      </c>
      <c r="W1012" t="s">
        <v>54</v>
      </c>
      <c r="X1012" t="s">
        <v>56</v>
      </c>
      <c r="Y1012" t="s">
        <v>54</v>
      </c>
      <c r="Z1012" t="s">
        <v>57</v>
      </c>
      <c r="AA1012">
        <v>1541</v>
      </c>
      <c r="AB1012" t="str">
        <f t="shared" si="60"/>
        <v>1001-2000</v>
      </c>
      <c r="AC1012" t="s">
        <v>59</v>
      </c>
      <c r="AD1012" t="s">
        <v>60</v>
      </c>
      <c r="AE1012">
        <v>1541</v>
      </c>
      <c r="AF1012">
        <f t="shared" si="61"/>
        <v>0</v>
      </c>
      <c r="AG1012">
        <f t="shared" si="62"/>
        <v>2</v>
      </c>
      <c r="AH1012">
        <v>3</v>
      </c>
      <c r="AI1012">
        <v>1</v>
      </c>
      <c r="AJ1012" t="s">
        <v>54</v>
      </c>
      <c r="AK1012" t="str">
        <f t="shared" si="63"/>
        <v>1Gd</v>
      </c>
      <c r="AL1012">
        <v>6</v>
      </c>
      <c r="AM1012">
        <v>1</v>
      </c>
      <c r="AN1012" t="s">
        <v>55</v>
      </c>
      <c r="AO1012" t="s">
        <v>61</v>
      </c>
      <c r="AP1012" t="s">
        <v>62</v>
      </c>
      <c r="AQ1012">
        <v>3</v>
      </c>
      <c r="AR1012">
        <v>843</v>
      </c>
      <c r="AS1012" t="s">
        <v>55</v>
      </c>
      <c r="AT1012" t="s">
        <v>60</v>
      </c>
      <c r="AU1012">
        <v>468</v>
      </c>
      <c r="AV1012">
        <v>81</v>
      </c>
      <c r="AW1012">
        <v>0</v>
      </c>
      <c r="AX1012">
        <v>0</v>
      </c>
      <c r="AY1012">
        <v>0</v>
      </c>
      <c r="AZ1012" t="s">
        <v>41</v>
      </c>
      <c r="BA1012">
        <v>1</v>
      </c>
      <c r="BB1012">
        <v>2006</v>
      </c>
      <c r="BC1012" t="s">
        <v>63</v>
      </c>
      <c r="BD1012" t="s">
        <v>64</v>
      </c>
      <c r="BE1012">
        <v>205000</v>
      </c>
    </row>
    <row r="1013" spans="1:57" x14ac:dyDescent="0.3">
      <c r="A1013">
        <v>606</v>
      </c>
      <c r="B1013">
        <v>60</v>
      </c>
      <c r="C1013" t="s">
        <v>221</v>
      </c>
      <c r="D1013">
        <v>85</v>
      </c>
      <c r="E1013">
        <v>13600</v>
      </c>
      <c r="F1013" t="s">
        <v>40</v>
      </c>
      <c r="G1013" t="s">
        <v>42</v>
      </c>
      <c r="H1013" t="s">
        <v>43</v>
      </c>
      <c r="I1013" t="s">
        <v>44</v>
      </c>
      <c r="J1013" t="s">
        <v>45</v>
      </c>
      <c r="K1013" t="s">
        <v>107</v>
      </c>
      <c r="L1013" t="str">
        <f>VLOOKUP($K1013,[1]Zipcodes_neighbourhood!$A$2:$C$27,2,FALSE)</f>
        <v>NorthAmes</v>
      </c>
      <c r="M1013">
        <f>VLOOKUP($K1013,[1]Zipcodes_neighbourhood!$A$2:$C$27,3,FALSE)</f>
        <v>50010</v>
      </c>
      <c r="N1013" t="s">
        <v>47</v>
      </c>
      <c r="O1013" t="s">
        <v>48</v>
      </c>
      <c r="P1013" t="s">
        <v>49</v>
      </c>
      <c r="Q1013">
        <v>7</v>
      </c>
      <c r="R1013">
        <v>1965</v>
      </c>
      <c r="S1013">
        <v>1990</v>
      </c>
      <c r="T1013" t="s">
        <v>50</v>
      </c>
      <c r="U1013" t="s">
        <v>51</v>
      </c>
      <c r="V1013" t="s">
        <v>91</v>
      </c>
      <c r="W1013" t="s">
        <v>55</v>
      </c>
      <c r="X1013" t="s">
        <v>70</v>
      </c>
      <c r="Y1013" t="s">
        <v>55</v>
      </c>
      <c r="Z1013" t="s">
        <v>57</v>
      </c>
      <c r="AA1013">
        <v>768</v>
      </c>
      <c r="AB1013" t="str">
        <f t="shared" si="60"/>
        <v>0-1000</v>
      </c>
      <c r="AC1013" t="s">
        <v>55</v>
      </c>
      <c r="AD1013" t="s">
        <v>60</v>
      </c>
      <c r="AE1013">
        <v>1986</v>
      </c>
      <c r="AF1013">
        <f t="shared" si="61"/>
        <v>0</v>
      </c>
      <c r="AG1013">
        <f t="shared" si="62"/>
        <v>2</v>
      </c>
      <c r="AH1013">
        <v>3</v>
      </c>
      <c r="AI1013">
        <v>1</v>
      </c>
      <c r="AJ1013" t="s">
        <v>55</v>
      </c>
      <c r="AK1013" t="str">
        <f t="shared" si="63"/>
        <v>1TA</v>
      </c>
      <c r="AL1013">
        <v>7</v>
      </c>
      <c r="AM1013">
        <v>3</v>
      </c>
      <c r="AN1013" t="s">
        <v>94</v>
      </c>
      <c r="AO1013" t="s">
        <v>61</v>
      </c>
      <c r="AP1013" t="s">
        <v>58</v>
      </c>
      <c r="AQ1013">
        <v>2</v>
      </c>
      <c r="AR1013">
        <v>486</v>
      </c>
      <c r="AS1013" t="s">
        <v>55</v>
      </c>
      <c r="AT1013" t="s">
        <v>60</v>
      </c>
      <c r="AU1013">
        <v>0</v>
      </c>
      <c r="AV1013">
        <v>42</v>
      </c>
      <c r="AW1013">
        <v>0</v>
      </c>
      <c r="AX1013">
        <v>189</v>
      </c>
      <c r="AY1013">
        <v>0</v>
      </c>
      <c r="AZ1013" t="s">
        <v>41</v>
      </c>
      <c r="BA1013">
        <v>10</v>
      </c>
      <c r="BB1013">
        <v>2009</v>
      </c>
      <c r="BC1013" t="s">
        <v>63</v>
      </c>
      <c r="BD1013" t="s">
        <v>64</v>
      </c>
      <c r="BE1013">
        <v>205000</v>
      </c>
    </row>
    <row r="1014" spans="1:57" x14ac:dyDescent="0.3">
      <c r="A1014">
        <v>1112</v>
      </c>
      <c r="B1014">
        <v>60</v>
      </c>
      <c r="C1014" t="s">
        <v>221</v>
      </c>
      <c r="D1014">
        <v>80</v>
      </c>
      <c r="E1014">
        <v>10480</v>
      </c>
      <c r="F1014" t="s">
        <v>40</v>
      </c>
      <c r="G1014" t="s">
        <v>42</v>
      </c>
      <c r="H1014" t="s">
        <v>43</v>
      </c>
      <c r="I1014" t="s">
        <v>44</v>
      </c>
      <c r="J1014" t="s">
        <v>45</v>
      </c>
      <c r="K1014" t="s">
        <v>89</v>
      </c>
      <c r="L1014" t="str">
        <f>VLOOKUP($K1014,[1]Zipcodes_neighbourhood!$A$2:$C$27,2,FALSE)</f>
        <v>Northwest Ames</v>
      </c>
      <c r="M1014">
        <f>VLOOKUP($K1014,[1]Zipcodes_neighbourhood!$A$2:$C$27,3,FALSE)</f>
        <v>50010</v>
      </c>
      <c r="N1014" t="s">
        <v>47</v>
      </c>
      <c r="O1014" t="s">
        <v>48</v>
      </c>
      <c r="P1014" t="s">
        <v>49</v>
      </c>
      <c r="Q1014">
        <v>7</v>
      </c>
      <c r="R1014">
        <v>1976</v>
      </c>
      <c r="S1014">
        <v>1976</v>
      </c>
      <c r="T1014" t="s">
        <v>99</v>
      </c>
      <c r="U1014" t="s">
        <v>51</v>
      </c>
      <c r="V1014" t="s">
        <v>106</v>
      </c>
      <c r="W1014" t="s">
        <v>55</v>
      </c>
      <c r="X1014" t="s">
        <v>70</v>
      </c>
      <c r="Y1014" t="s">
        <v>55</v>
      </c>
      <c r="Z1014" t="s">
        <v>57</v>
      </c>
      <c r="AA1014">
        <v>803</v>
      </c>
      <c r="AB1014" t="str">
        <f t="shared" si="60"/>
        <v>0-1000</v>
      </c>
      <c r="AC1014" t="s">
        <v>55</v>
      </c>
      <c r="AD1014" t="s">
        <v>60</v>
      </c>
      <c r="AE1014">
        <v>1964</v>
      </c>
      <c r="AF1014">
        <f t="shared" si="61"/>
        <v>0</v>
      </c>
      <c r="AG1014">
        <f t="shared" si="62"/>
        <v>1.3</v>
      </c>
      <c r="AH1014">
        <v>4</v>
      </c>
      <c r="AI1014">
        <v>1</v>
      </c>
      <c r="AJ1014" t="s">
        <v>55</v>
      </c>
      <c r="AK1014" t="str">
        <f t="shared" si="63"/>
        <v>1TA</v>
      </c>
      <c r="AL1014">
        <v>8</v>
      </c>
      <c r="AM1014">
        <v>1</v>
      </c>
      <c r="AN1014" t="s">
        <v>54</v>
      </c>
      <c r="AO1014" t="s">
        <v>61</v>
      </c>
      <c r="AP1014" t="s">
        <v>62</v>
      </c>
      <c r="AQ1014">
        <v>2</v>
      </c>
      <c r="AR1014">
        <v>483</v>
      </c>
      <c r="AS1014" t="s">
        <v>55</v>
      </c>
      <c r="AT1014" t="s">
        <v>60</v>
      </c>
      <c r="AU1014">
        <v>0</v>
      </c>
      <c r="AV1014">
        <v>69</v>
      </c>
      <c r="AW1014">
        <v>0</v>
      </c>
      <c r="AX1014">
        <v>0</v>
      </c>
      <c r="AY1014">
        <v>0</v>
      </c>
      <c r="AZ1014" t="s">
        <v>41</v>
      </c>
      <c r="BA1014">
        <v>9</v>
      </c>
      <c r="BB1014">
        <v>2008</v>
      </c>
      <c r="BC1014" t="s">
        <v>63</v>
      </c>
      <c r="BD1014" t="s">
        <v>64</v>
      </c>
      <c r="BE1014">
        <v>205000</v>
      </c>
    </row>
    <row r="1015" spans="1:57" x14ac:dyDescent="0.3">
      <c r="A1015">
        <v>1014</v>
      </c>
      <c r="B1015">
        <v>30</v>
      </c>
      <c r="C1015" t="s">
        <v>222</v>
      </c>
      <c r="D1015">
        <v>60</v>
      </c>
      <c r="E1015">
        <v>7200</v>
      </c>
      <c r="F1015" t="s">
        <v>40</v>
      </c>
      <c r="G1015" t="s">
        <v>42</v>
      </c>
      <c r="H1015" t="s">
        <v>43</v>
      </c>
      <c r="I1015" t="s">
        <v>44</v>
      </c>
      <c r="J1015" t="s">
        <v>45</v>
      </c>
      <c r="K1015" t="s">
        <v>92</v>
      </c>
      <c r="L1015" t="str">
        <f>VLOOKUP($K1015,[1]Zipcodes_neighbourhood!$A$2:$C$27,2,FALSE)</f>
        <v>Old Town</v>
      </c>
      <c r="M1015">
        <f>VLOOKUP($K1015,[1]Zipcodes_neighbourhood!$A$2:$C$27,3,FALSE)</f>
        <v>51351</v>
      </c>
      <c r="N1015" t="s">
        <v>47</v>
      </c>
      <c r="O1015" t="s">
        <v>48</v>
      </c>
      <c r="P1015" t="s">
        <v>68</v>
      </c>
      <c r="Q1015">
        <v>5</v>
      </c>
      <c r="R1015">
        <v>1910</v>
      </c>
      <c r="S1015">
        <v>2006</v>
      </c>
      <c r="T1015" t="s">
        <v>99</v>
      </c>
      <c r="U1015" t="s">
        <v>51</v>
      </c>
      <c r="V1015" t="s">
        <v>141</v>
      </c>
      <c r="W1015" t="s">
        <v>55</v>
      </c>
      <c r="X1015" t="s">
        <v>77</v>
      </c>
      <c r="Y1015" t="s">
        <v>55</v>
      </c>
      <c r="Z1015" t="s">
        <v>57</v>
      </c>
      <c r="AA1015">
        <v>1022</v>
      </c>
      <c r="AB1015" t="str">
        <f t="shared" si="60"/>
        <v>1001-2000</v>
      </c>
      <c r="AC1015" t="s">
        <v>55</v>
      </c>
      <c r="AD1015" t="s">
        <v>120</v>
      </c>
      <c r="AE1015">
        <v>1022</v>
      </c>
      <c r="AF1015">
        <f t="shared" si="61"/>
        <v>1</v>
      </c>
      <c r="AG1015">
        <f t="shared" si="62"/>
        <v>1</v>
      </c>
      <c r="AH1015">
        <v>2</v>
      </c>
      <c r="AI1015">
        <v>1</v>
      </c>
      <c r="AJ1015" t="s">
        <v>55</v>
      </c>
      <c r="AK1015" t="str">
        <f t="shared" si="63"/>
        <v>1TA</v>
      </c>
      <c r="AL1015">
        <v>4</v>
      </c>
      <c r="AM1015">
        <v>0</v>
      </c>
      <c r="AN1015" t="s">
        <v>41</v>
      </c>
      <c r="AO1015" t="s">
        <v>78</v>
      </c>
      <c r="AP1015" t="s">
        <v>58</v>
      </c>
      <c r="AQ1015">
        <v>1</v>
      </c>
      <c r="AR1015">
        <v>280</v>
      </c>
      <c r="AS1015" t="s">
        <v>55</v>
      </c>
      <c r="AT1015" t="s">
        <v>60</v>
      </c>
      <c r="AU1015">
        <v>0</v>
      </c>
      <c r="AV1015">
        <v>30</v>
      </c>
      <c r="AW1015">
        <v>226</v>
      </c>
      <c r="AX1015">
        <v>0</v>
      </c>
      <c r="AY1015">
        <v>0</v>
      </c>
      <c r="AZ1015" t="s">
        <v>41</v>
      </c>
      <c r="BA1015">
        <v>6</v>
      </c>
      <c r="BB1015">
        <v>2009</v>
      </c>
      <c r="BC1015" t="s">
        <v>63</v>
      </c>
      <c r="BD1015" t="s">
        <v>64</v>
      </c>
      <c r="BE1015">
        <v>85000</v>
      </c>
    </row>
    <row r="1016" spans="1:57" x14ac:dyDescent="0.3">
      <c r="A1016">
        <v>1000</v>
      </c>
      <c r="B1016">
        <v>20</v>
      </c>
      <c r="C1016" t="s">
        <v>221</v>
      </c>
      <c r="D1016">
        <v>64</v>
      </c>
      <c r="E1016">
        <v>6762</v>
      </c>
      <c r="F1016" t="s">
        <v>40</v>
      </c>
      <c r="G1016" t="s">
        <v>42</v>
      </c>
      <c r="H1016" t="s">
        <v>43</v>
      </c>
      <c r="I1016" t="s">
        <v>44</v>
      </c>
      <c r="J1016" t="s">
        <v>45</v>
      </c>
      <c r="K1016" t="s">
        <v>46</v>
      </c>
      <c r="L1016" t="str">
        <f>VLOOKUP($K1016,[1]Zipcodes_neighbourhood!$A$2:$C$27,2,FALSE)</f>
        <v>College creek</v>
      </c>
      <c r="M1016">
        <f>VLOOKUP($K1016,[1]Zipcodes_neighbourhood!$A$2:$C$27,3,FALSE)</f>
        <v>50014</v>
      </c>
      <c r="N1016" t="s">
        <v>47</v>
      </c>
      <c r="O1016" t="s">
        <v>48</v>
      </c>
      <c r="P1016" t="s">
        <v>68</v>
      </c>
      <c r="Q1016">
        <v>7</v>
      </c>
      <c r="R1016">
        <v>2006</v>
      </c>
      <c r="S1016">
        <v>2006</v>
      </c>
      <c r="T1016" t="s">
        <v>50</v>
      </c>
      <c r="U1016" t="s">
        <v>51</v>
      </c>
      <c r="V1016" t="s">
        <v>52</v>
      </c>
      <c r="W1016" t="s">
        <v>54</v>
      </c>
      <c r="X1016" t="s">
        <v>56</v>
      </c>
      <c r="Y1016" t="s">
        <v>54</v>
      </c>
      <c r="Z1016" t="s">
        <v>81</v>
      </c>
      <c r="AA1016">
        <v>1187</v>
      </c>
      <c r="AB1016" t="str">
        <f t="shared" si="60"/>
        <v>1001-2000</v>
      </c>
      <c r="AC1016" t="s">
        <v>59</v>
      </c>
      <c r="AD1016" t="s">
        <v>60</v>
      </c>
      <c r="AE1016">
        <v>1208</v>
      </c>
      <c r="AF1016">
        <f t="shared" si="61"/>
        <v>0</v>
      </c>
      <c r="AG1016">
        <f t="shared" si="62"/>
        <v>1</v>
      </c>
      <c r="AH1016">
        <v>2</v>
      </c>
      <c r="AI1016">
        <v>1</v>
      </c>
      <c r="AJ1016" t="s">
        <v>54</v>
      </c>
      <c r="AK1016" t="str">
        <f t="shared" si="63"/>
        <v>1Gd</v>
      </c>
      <c r="AL1016">
        <v>6</v>
      </c>
      <c r="AM1016">
        <v>0</v>
      </c>
      <c r="AN1016" t="s">
        <v>41</v>
      </c>
      <c r="AO1016" t="s">
        <v>61</v>
      </c>
      <c r="AP1016" t="s">
        <v>62</v>
      </c>
      <c r="AQ1016">
        <v>2</v>
      </c>
      <c r="AR1016">
        <v>632</v>
      </c>
      <c r="AS1016" t="s">
        <v>55</v>
      </c>
      <c r="AT1016" t="s">
        <v>60</v>
      </c>
      <c r="AU1016">
        <v>105</v>
      </c>
      <c r="AV1016">
        <v>61</v>
      </c>
      <c r="AW1016">
        <v>0</v>
      </c>
      <c r="AX1016">
        <v>0</v>
      </c>
      <c r="AY1016">
        <v>0</v>
      </c>
      <c r="AZ1016" t="s">
        <v>41</v>
      </c>
      <c r="BA1016">
        <v>2</v>
      </c>
      <c r="BB1016">
        <v>2010</v>
      </c>
      <c r="BC1016" t="s">
        <v>63</v>
      </c>
      <c r="BD1016" t="s">
        <v>64</v>
      </c>
      <c r="BE1016">
        <v>206000</v>
      </c>
    </row>
    <row r="1017" spans="1:57" x14ac:dyDescent="0.3">
      <c r="A1017">
        <v>1316</v>
      </c>
      <c r="B1017">
        <v>60</v>
      </c>
      <c r="C1017" t="s">
        <v>221</v>
      </c>
      <c r="D1017">
        <v>85</v>
      </c>
      <c r="E1017">
        <v>11075</v>
      </c>
      <c r="F1017" t="s">
        <v>40</v>
      </c>
      <c r="G1017" t="s">
        <v>42</v>
      </c>
      <c r="H1017" t="s">
        <v>43</v>
      </c>
      <c r="I1017" t="s">
        <v>44</v>
      </c>
      <c r="J1017" t="s">
        <v>45</v>
      </c>
      <c r="K1017" t="s">
        <v>107</v>
      </c>
      <c r="L1017" t="str">
        <f>VLOOKUP($K1017,[1]Zipcodes_neighbourhood!$A$2:$C$27,2,FALSE)</f>
        <v>NorthAmes</v>
      </c>
      <c r="M1017">
        <f>VLOOKUP($K1017,[1]Zipcodes_neighbourhood!$A$2:$C$27,3,FALSE)</f>
        <v>50010</v>
      </c>
      <c r="N1017" t="s">
        <v>47</v>
      </c>
      <c r="O1017" t="s">
        <v>48</v>
      </c>
      <c r="P1017" t="s">
        <v>49</v>
      </c>
      <c r="Q1017">
        <v>6</v>
      </c>
      <c r="R1017">
        <v>1969</v>
      </c>
      <c r="S1017">
        <v>1969</v>
      </c>
      <c r="T1017" t="s">
        <v>50</v>
      </c>
      <c r="U1017" t="s">
        <v>51</v>
      </c>
      <c r="V1017" t="s">
        <v>91</v>
      </c>
      <c r="W1017" t="s">
        <v>55</v>
      </c>
      <c r="X1017" t="s">
        <v>70</v>
      </c>
      <c r="Y1017" t="s">
        <v>94</v>
      </c>
      <c r="Z1017" t="s">
        <v>72</v>
      </c>
      <c r="AA1017">
        <v>952</v>
      </c>
      <c r="AB1017" t="str">
        <f t="shared" si="60"/>
        <v>0-1000</v>
      </c>
      <c r="AC1017" t="s">
        <v>55</v>
      </c>
      <c r="AD1017" t="s">
        <v>60</v>
      </c>
      <c r="AE1017">
        <v>2112</v>
      </c>
      <c r="AF1017">
        <f t="shared" si="61"/>
        <v>1</v>
      </c>
      <c r="AG1017">
        <f t="shared" si="62"/>
        <v>2.2999999999999998</v>
      </c>
      <c r="AH1017">
        <v>4</v>
      </c>
      <c r="AI1017">
        <v>1</v>
      </c>
      <c r="AJ1017" t="s">
        <v>55</v>
      </c>
      <c r="AK1017" t="str">
        <f t="shared" si="63"/>
        <v>1TA</v>
      </c>
      <c r="AL1017">
        <v>9</v>
      </c>
      <c r="AM1017">
        <v>2</v>
      </c>
      <c r="AN1017" t="s">
        <v>54</v>
      </c>
      <c r="AO1017" t="s">
        <v>61</v>
      </c>
      <c r="AP1017" t="s">
        <v>58</v>
      </c>
      <c r="AQ1017">
        <v>2</v>
      </c>
      <c r="AR1017">
        <v>576</v>
      </c>
      <c r="AS1017" t="s">
        <v>55</v>
      </c>
      <c r="AT1017" t="s">
        <v>60</v>
      </c>
      <c r="AU1017">
        <v>280</v>
      </c>
      <c r="AV1017">
        <v>0</v>
      </c>
      <c r="AW1017">
        <v>0</v>
      </c>
      <c r="AX1017">
        <v>0</v>
      </c>
      <c r="AY1017">
        <v>0</v>
      </c>
      <c r="AZ1017" t="s">
        <v>41</v>
      </c>
      <c r="BA1017">
        <v>6</v>
      </c>
      <c r="BB1017">
        <v>2008</v>
      </c>
      <c r="BC1017" t="s">
        <v>63</v>
      </c>
      <c r="BD1017" t="s">
        <v>64</v>
      </c>
      <c r="BE1017">
        <v>206900</v>
      </c>
    </row>
    <row r="1018" spans="1:57" x14ac:dyDescent="0.3">
      <c r="A1018">
        <v>1415</v>
      </c>
      <c r="B1018">
        <v>50</v>
      </c>
      <c r="C1018" t="s">
        <v>221</v>
      </c>
      <c r="D1018">
        <v>64</v>
      </c>
      <c r="E1018">
        <v>13053</v>
      </c>
      <c r="F1018" t="s">
        <v>40</v>
      </c>
      <c r="G1018" t="s">
        <v>42</v>
      </c>
      <c r="H1018" t="s">
        <v>118</v>
      </c>
      <c r="I1018" t="s">
        <v>44</v>
      </c>
      <c r="J1018" t="s">
        <v>45</v>
      </c>
      <c r="K1018" t="s">
        <v>95</v>
      </c>
      <c r="L1018" t="str">
        <f>VLOOKUP($K1018,[1]Zipcodes_neighbourhood!$A$2:$C$27,2,FALSE)</f>
        <v>Brookside</v>
      </c>
      <c r="M1018">
        <f>VLOOKUP($K1018,[1]Zipcodes_neighbourhood!$A$2:$C$27,3,FALSE)</f>
        <v>50613</v>
      </c>
      <c r="N1018" t="s">
        <v>47</v>
      </c>
      <c r="O1018" t="s">
        <v>48</v>
      </c>
      <c r="P1018" t="s">
        <v>83</v>
      </c>
      <c r="Q1018">
        <v>6</v>
      </c>
      <c r="R1018">
        <v>1923</v>
      </c>
      <c r="S1018">
        <v>2000</v>
      </c>
      <c r="T1018" t="s">
        <v>125</v>
      </c>
      <c r="U1018" t="s">
        <v>51</v>
      </c>
      <c r="V1018" t="s">
        <v>75</v>
      </c>
      <c r="W1018" t="s">
        <v>55</v>
      </c>
      <c r="X1018" t="s">
        <v>77</v>
      </c>
      <c r="Y1018" t="s">
        <v>55</v>
      </c>
      <c r="Z1018" t="s">
        <v>57</v>
      </c>
      <c r="AA1018">
        <v>833</v>
      </c>
      <c r="AB1018" t="str">
        <f t="shared" si="60"/>
        <v>0-1000</v>
      </c>
      <c r="AC1018" t="s">
        <v>54</v>
      </c>
      <c r="AD1018" t="s">
        <v>60</v>
      </c>
      <c r="AE1018">
        <v>1848</v>
      </c>
      <c r="AF1018">
        <f t="shared" si="61"/>
        <v>1</v>
      </c>
      <c r="AG1018">
        <f t="shared" si="62"/>
        <v>2</v>
      </c>
      <c r="AH1018">
        <v>4</v>
      </c>
      <c r="AI1018">
        <v>1</v>
      </c>
      <c r="AJ1018" t="s">
        <v>54</v>
      </c>
      <c r="AK1018" t="str">
        <f t="shared" si="63"/>
        <v>1Gd</v>
      </c>
      <c r="AL1018">
        <v>8</v>
      </c>
      <c r="AM1018">
        <v>1</v>
      </c>
      <c r="AN1018" t="s">
        <v>54</v>
      </c>
      <c r="AO1018" t="s">
        <v>78</v>
      </c>
      <c r="AP1018" t="s">
        <v>58</v>
      </c>
      <c r="AQ1018">
        <v>2</v>
      </c>
      <c r="AR1018">
        <v>370</v>
      </c>
      <c r="AS1018" t="s">
        <v>55</v>
      </c>
      <c r="AT1018" t="s">
        <v>120</v>
      </c>
      <c r="AU1018">
        <v>0</v>
      </c>
      <c r="AV1018">
        <v>0</v>
      </c>
      <c r="AW1018">
        <v>0</v>
      </c>
      <c r="AX1018">
        <v>220</v>
      </c>
      <c r="AY1018">
        <v>0</v>
      </c>
      <c r="AZ1018" t="s">
        <v>41</v>
      </c>
      <c r="BA1018">
        <v>6</v>
      </c>
      <c r="BB1018">
        <v>2008</v>
      </c>
      <c r="BC1018" t="s">
        <v>63</v>
      </c>
      <c r="BD1018" t="s">
        <v>64</v>
      </c>
      <c r="BE1018">
        <v>207000</v>
      </c>
    </row>
    <row r="1019" spans="1:57" x14ac:dyDescent="0.3">
      <c r="A1019">
        <v>29</v>
      </c>
      <c r="B1019">
        <v>20</v>
      </c>
      <c r="C1019" t="s">
        <v>221</v>
      </c>
      <c r="D1019">
        <v>47</v>
      </c>
      <c r="E1019">
        <v>16321</v>
      </c>
      <c r="F1019" t="s">
        <v>40</v>
      </c>
      <c r="G1019" t="s">
        <v>71</v>
      </c>
      <c r="H1019" t="s">
        <v>43</v>
      </c>
      <c r="I1019" t="s">
        <v>44</v>
      </c>
      <c r="J1019" t="s">
        <v>110</v>
      </c>
      <c r="K1019" t="s">
        <v>107</v>
      </c>
      <c r="L1019" t="str">
        <f>VLOOKUP($K1019,[1]Zipcodes_neighbourhood!$A$2:$C$27,2,FALSE)</f>
        <v>NorthAmes</v>
      </c>
      <c r="M1019">
        <f>VLOOKUP($K1019,[1]Zipcodes_neighbourhood!$A$2:$C$27,3,FALSE)</f>
        <v>50010</v>
      </c>
      <c r="N1019" t="s">
        <v>47</v>
      </c>
      <c r="O1019" t="s">
        <v>48</v>
      </c>
      <c r="P1019" t="s">
        <v>68</v>
      </c>
      <c r="Q1019">
        <v>5</v>
      </c>
      <c r="R1019">
        <v>1957</v>
      </c>
      <c r="S1019">
        <v>1997</v>
      </c>
      <c r="T1019" t="s">
        <v>50</v>
      </c>
      <c r="U1019" t="s">
        <v>51</v>
      </c>
      <c r="V1019" t="s">
        <v>69</v>
      </c>
      <c r="W1019" t="s">
        <v>55</v>
      </c>
      <c r="X1019" t="s">
        <v>70</v>
      </c>
      <c r="Y1019" t="s">
        <v>55</v>
      </c>
      <c r="Z1019" t="s">
        <v>54</v>
      </c>
      <c r="AA1019">
        <v>1484</v>
      </c>
      <c r="AB1019" t="str">
        <f t="shared" si="60"/>
        <v>1001-2000</v>
      </c>
      <c r="AC1019" t="s">
        <v>55</v>
      </c>
      <c r="AD1019" t="s">
        <v>60</v>
      </c>
      <c r="AE1019">
        <v>1600</v>
      </c>
      <c r="AF1019">
        <f t="shared" si="61"/>
        <v>1</v>
      </c>
      <c r="AG1019">
        <f t="shared" si="62"/>
        <v>1</v>
      </c>
      <c r="AH1019">
        <v>2</v>
      </c>
      <c r="AI1019">
        <v>1</v>
      </c>
      <c r="AJ1019" t="s">
        <v>55</v>
      </c>
      <c r="AK1019" t="str">
        <f t="shared" si="63"/>
        <v>1TA</v>
      </c>
      <c r="AL1019">
        <v>6</v>
      </c>
      <c r="AM1019">
        <v>2</v>
      </c>
      <c r="AN1019" t="s">
        <v>54</v>
      </c>
      <c r="AO1019" t="s">
        <v>61</v>
      </c>
      <c r="AP1019" t="s">
        <v>62</v>
      </c>
      <c r="AQ1019">
        <v>1</v>
      </c>
      <c r="AR1019">
        <v>319</v>
      </c>
      <c r="AS1019" t="s">
        <v>55</v>
      </c>
      <c r="AT1019" t="s">
        <v>60</v>
      </c>
      <c r="AU1019">
        <v>288</v>
      </c>
      <c r="AV1019">
        <v>258</v>
      </c>
      <c r="AW1019">
        <v>0</v>
      </c>
      <c r="AX1019">
        <v>0</v>
      </c>
      <c r="AY1019">
        <v>0</v>
      </c>
      <c r="AZ1019" t="s">
        <v>41</v>
      </c>
      <c r="BA1019">
        <v>12</v>
      </c>
      <c r="BB1019">
        <v>2006</v>
      </c>
      <c r="BC1019" t="s">
        <v>63</v>
      </c>
      <c r="BD1019" t="s">
        <v>64</v>
      </c>
      <c r="BE1019">
        <v>207500</v>
      </c>
    </row>
    <row r="1020" spans="1:57" x14ac:dyDescent="0.3">
      <c r="A1020">
        <v>283</v>
      </c>
      <c r="B1020">
        <v>120</v>
      </c>
      <c r="C1020" t="s">
        <v>221</v>
      </c>
      <c r="D1020">
        <v>34</v>
      </c>
      <c r="E1020">
        <v>5063</v>
      </c>
      <c r="F1020" t="s">
        <v>40</v>
      </c>
      <c r="G1020" t="s">
        <v>42</v>
      </c>
      <c r="H1020" t="s">
        <v>43</v>
      </c>
      <c r="I1020" t="s">
        <v>44</v>
      </c>
      <c r="J1020" t="s">
        <v>45</v>
      </c>
      <c r="K1020" t="s">
        <v>100</v>
      </c>
      <c r="L1020" t="str">
        <f>VLOOKUP($K1020,[1]Zipcodes_neighbourhood!$A$2:$C$27,2,FALSE)</f>
        <v>Northridge Heights</v>
      </c>
      <c r="M1020">
        <f>VLOOKUP($K1020,[1]Zipcodes_neighbourhood!$A$2:$C$27,3,FALSE)</f>
        <v>50010</v>
      </c>
      <c r="N1020" t="s">
        <v>47</v>
      </c>
      <c r="O1020" t="s">
        <v>136</v>
      </c>
      <c r="P1020" t="s">
        <v>68</v>
      </c>
      <c r="Q1020">
        <v>7</v>
      </c>
      <c r="R1020">
        <v>2007</v>
      </c>
      <c r="S1020">
        <v>2008</v>
      </c>
      <c r="T1020" t="s">
        <v>50</v>
      </c>
      <c r="U1020" t="s">
        <v>51</v>
      </c>
      <c r="V1020" t="s">
        <v>52</v>
      </c>
      <c r="W1020" t="s">
        <v>54</v>
      </c>
      <c r="X1020" t="s">
        <v>56</v>
      </c>
      <c r="Y1020" t="s">
        <v>54</v>
      </c>
      <c r="Z1020" t="s">
        <v>57</v>
      </c>
      <c r="AA1020">
        <v>1314</v>
      </c>
      <c r="AB1020" t="str">
        <f t="shared" si="60"/>
        <v>1001-2000</v>
      </c>
      <c r="AC1020" t="s">
        <v>59</v>
      </c>
      <c r="AD1020" t="s">
        <v>60</v>
      </c>
      <c r="AE1020">
        <v>1314</v>
      </c>
      <c r="AF1020">
        <f t="shared" si="61"/>
        <v>0</v>
      </c>
      <c r="AG1020">
        <f t="shared" si="62"/>
        <v>2.2999999999999998</v>
      </c>
      <c r="AH1020">
        <v>2</v>
      </c>
      <c r="AI1020">
        <v>1</v>
      </c>
      <c r="AJ1020" t="s">
        <v>54</v>
      </c>
      <c r="AK1020" t="str">
        <f t="shared" si="63"/>
        <v>1Gd</v>
      </c>
      <c r="AL1020">
        <v>6</v>
      </c>
      <c r="AM1020">
        <v>1</v>
      </c>
      <c r="AN1020" t="s">
        <v>54</v>
      </c>
      <c r="AO1020" t="s">
        <v>61</v>
      </c>
      <c r="AP1020" t="s">
        <v>62</v>
      </c>
      <c r="AQ1020">
        <v>2</v>
      </c>
      <c r="AR1020">
        <v>626</v>
      </c>
      <c r="AS1020" t="s">
        <v>55</v>
      </c>
      <c r="AT1020" t="s">
        <v>60</v>
      </c>
      <c r="AU1020">
        <v>172</v>
      </c>
      <c r="AV1020">
        <v>62</v>
      </c>
      <c r="AW1020">
        <v>0</v>
      </c>
      <c r="AX1020">
        <v>0</v>
      </c>
      <c r="AY1020">
        <v>0</v>
      </c>
      <c r="AZ1020" t="s">
        <v>41</v>
      </c>
      <c r="BA1020">
        <v>4</v>
      </c>
      <c r="BB1020">
        <v>2009</v>
      </c>
      <c r="BC1020" t="s">
        <v>167</v>
      </c>
      <c r="BD1020" t="s">
        <v>64</v>
      </c>
      <c r="BE1020">
        <v>207500</v>
      </c>
    </row>
    <row r="1021" spans="1:57" x14ac:dyDescent="0.3">
      <c r="A1021">
        <v>686</v>
      </c>
      <c r="B1021">
        <v>160</v>
      </c>
      <c r="C1021" t="s">
        <v>221</v>
      </c>
      <c r="D1021" t="s">
        <v>41</v>
      </c>
      <c r="E1021">
        <v>5062</v>
      </c>
      <c r="F1021" t="s">
        <v>40</v>
      </c>
      <c r="G1021" t="s">
        <v>71</v>
      </c>
      <c r="H1021" t="s">
        <v>43</v>
      </c>
      <c r="I1021" t="s">
        <v>44</v>
      </c>
      <c r="J1021" t="s">
        <v>110</v>
      </c>
      <c r="K1021" t="s">
        <v>138</v>
      </c>
      <c r="L1021" t="e">
        <f>VLOOKUP($K1021,[1]Zipcodes_neighbourhood!$A$2:$C$27,2,FALSE)</f>
        <v>#N/A</v>
      </c>
      <c r="M1021" t="e">
        <f>VLOOKUP($K1021,[1]Zipcodes_neighbourhood!$A$2:$C$27,3,FALSE)</f>
        <v>#N/A</v>
      </c>
      <c r="N1021" t="s">
        <v>47</v>
      </c>
      <c r="O1021" t="s">
        <v>122</v>
      </c>
      <c r="P1021" t="s">
        <v>49</v>
      </c>
      <c r="Q1021">
        <v>7</v>
      </c>
      <c r="R1021">
        <v>1984</v>
      </c>
      <c r="S1021">
        <v>1984</v>
      </c>
      <c r="T1021" t="s">
        <v>50</v>
      </c>
      <c r="U1021" t="s">
        <v>51</v>
      </c>
      <c r="V1021" t="s">
        <v>91</v>
      </c>
      <c r="W1021" t="s">
        <v>54</v>
      </c>
      <c r="X1021" t="s">
        <v>70</v>
      </c>
      <c r="Y1021" t="s">
        <v>54</v>
      </c>
      <c r="Z1021" t="s">
        <v>72</v>
      </c>
      <c r="AA1021">
        <v>1190</v>
      </c>
      <c r="AB1021" t="str">
        <f t="shared" si="60"/>
        <v>1001-2000</v>
      </c>
      <c r="AC1021" t="s">
        <v>54</v>
      </c>
      <c r="AD1021" t="s">
        <v>60</v>
      </c>
      <c r="AE1021">
        <v>2090</v>
      </c>
      <c r="AF1021">
        <f t="shared" si="61"/>
        <v>0</v>
      </c>
      <c r="AG1021">
        <f t="shared" si="62"/>
        <v>2</v>
      </c>
      <c r="AH1021">
        <v>3</v>
      </c>
      <c r="AI1021">
        <v>1</v>
      </c>
      <c r="AJ1021" t="s">
        <v>54</v>
      </c>
      <c r="AK1021" t="str">
        <f t="shared" si="63"/>
        <v>1Gd</v>
      </c>
      <c r="AL1021">
        <v>6</v>
      </c>
      <c r="AM1021">
        <v>1</v>
      </c>
      <c r="AN1021" t="s">
        <v>55</v>
      </c>
      <c r="AO1021" t="s">
        <v>61</v>
      </c>
      <c r="AP1021" t="s">
        <v>102</v>
      </c>
      <c r="AQ1021">
        <v>2</v>
      </c>
      <c r="AR1021">
        <v>577</v>
      </c>
      <c r="AS1021" t="s">
        <v>55</v>
      </c>
      <c r="AT1021" t="s">
        <v>60</v>
      </c>
      <c r="AU1021">
        <v>219</v>
      </c>
      <c r="AV1021">
        <v>0</v>
      </c>
      <c r="AW1021">
        <v>0</v>
      </c>
      <c r="AX1021">
        <v>0</v>
      </c>
      <c r="AY1021">
        <v>0</v>
      </c>
      <c r="AZ1021" t="s">
        <v>41</v>
      </c>
      <c r="BA1021">
        <v>9</v>
      </c>
      <c r="BB1021">
        <v>2007</v>
      </c>
      <c r="BC1021" t="s">
        <v>63</v>
      </c>
      <c r="BD1021" t="s">
        <v>64</v>
      </c>
      <c r="BE1021">
        <v>207500</v>
      </c>
    </row>
    <row r="1022" spans="1:57" x14ac:dyDescent="0.3">
      <c r="A1022">
        <v>925</v>
      </c>
      <c r="B1022">
        <v>20</v>
      </c>
      <c r="C1022" t="s">
        <v>221</v>
      </c>
      <c r="D1022">
        <v>79</v>
      </c>
      <c r="E1022">
        <v>10240</v>
      </c>
      <c r="F1022" t="s">
        <v>40</v>
      </c>
      <c r="G1022" t="s">
        <v>42</v>
      </c>
      <c r="H1022" t="s">
        <v>43</v>
      </c>
      <c r="I1022" t="s">
        <v>44</v>
      </c>
      <c r="J1022" t="s">
        <v>45</v>
      </c>
      <c r="K1022" t="s">
        <v>89</v>
      </c>
      <c r="L1022" t="str">
        <f>VLOOKUP($K1022,[1]Zipcodes_neighbourhood!$A$2:$C$27,2,FALSE)</f>
        <v>Northwest Ames</v>
      </c>
      <c r="M1022">
        <f>VLOOKUP($K1022,[1]Zipcodes_neighbourhood!$A$2:$C$27,3,FALSE)</f>
        <v>50010</v>
      </c>
      <c r="N1022" t="s">
        <v>47</v>
      </c>
      <c r="O1022" t="s">
        <v>48</v>
      </c>
      <c r="P1022" t="s">
        <v>68</v>
      </c>
      <c r="Q1022">
        <v>6</v>
      </c>
      <c r="R1022">
        <v>1980</v>
      </c>
      <c r="S1022">
        <v>1980</v>
      </c>
      <c r="T1022" t="s">
        <v>50</v>
      </c>
      <c r="U1022" t="s">
        <v>51</v>
      </c>
      <c r="V1022" t="s">
        <v>106</v>
      </c>
      <c r="W1022" t="s">
        <v>55</v>
      </c>
      <c r="X1022" t="s">
        <v>70</v>
      </c>
      <c r="Y1022" t="s">
        <v>54</v>
      </c>
      <c r="Z1022" t="s">
        <v>57</v>
      </c>
      <c r="AA1022">
        <v>1686</v>
      </c>
      <c r="AB1022" t="str">
        <f t="shared" si="60"/>
        <v>1001-2000</v>
      </c>
      <c r="AC1022" t="s">
        <v>55</v>
      </c>
      <c r="AD1022" t="s">
        <v>60</v>
      </c>
      <c r="AE1022">
        <v>1686</v>
      </c>
      <c r="AF1022">
        <f t="shared" si="61"/>
        <v>1</v>
      </c>
      <c r="AG1022">
        <f t="shared" si="62"/>
        <v>1.3</v>
      </c>
      <c r="AH1022">
        <v>3</v>
      </c>
      <c r="AI1022">
        <v>1</v>
      </c>
      <c r="AJ1022" t="s">
        <v>55</v>
      </c>
      <c r="AK1022" t="str">
        <f t="shared" si="63"/>
        <v>1TA</v>
      </c>
      <c r="AL1022">
        <v>7</v>
      </c>
      <c r="AM1022">
        <v>1</v>
      </c>
      <c r="AN1022" t="s">
        <v>55</v>
      </c>
      <c r="AO1022" t="s">
        <v>61</v>
      </c>
      <c r="AP1022" t="s">
        <v>58</v>
      </c>
      <c r="AQ1022">
        <v>2</v>
      </c>
      <c r="AR1022">
        <v>612</v>
      </c>
      <c r="AS1022" t="s">
        <v>55</v>
      </c>
      <c r="AT1022" t="s">
        <v>60</v>
      </c>
      <c r="AU1022">
        <v>384</v>
      </c>
      <c r="AV1022">
        <v>131</v>
      </c>
      <c r="AW1022">
        <v>0</v>
      </c>
      <c r="AX1022">
        <v>0</v>
      </c>
      <c r="AY1022">
        <v>0</v>
      </c>
      <c r="AZ1022" t="s">
        <v>41</v>
      </c>
      <c r="BA1022">
        <v>5</v>
      </c>
      <c r="BB1022">
        <v>2006</v>
      </c>
      <c r="BC1022" t="s">
        <v>63</v>
      </c>
      <c r="BD1022" t="s">
        <v>64</v>
      </c>
      <c r="BE1022">
        <v>207500</v>
      </c>
    </row>
    <row r="1023" spans="1:57" x14ac:dyDescent="0.3">
      <c r="A1023">
        <v>1</v>
      </c>
      <c r="B1023">
        <v>60</v>
      </c>
      <c r="C1023" t="s">
        <v>221</v>
      </c>
      <c r="D1023">
        <v>65</v>
      </c>
      <c r="E1023">
        <v>8450</v>
      </c>
      <c r="F1023" t="s">
        <v>40</v>
      </c>
      <c r="G1023" t="s">
        <v>42</v>
      </c>
      <c r="H1023" t="s">
        <v>43</v>
      </c>
      <c r="I1023" t="s">
        <v>44</v>
      </c>
      <c r="J1023" t="s">
        <v>45</v>
      </c>
      <c r="K1023" t="s">
        <v>46</v>
      </c>
      <c r="L1023" t="str">
        <f>VLOOKUP($K1023,[1]Zipcodes_neighbourhood!$A$2:$C$27,2,FALSE)</f>
        <v>College creek</v>
      </c>
      <c r="M1023">
        <f>VLOOKUP($K1023,[1]Zipcodes_neighbourhood!$A$2:$C$27,3,FALSE)</f>
        <v>50014</v>
      </c>
      <c r="N1023" t="s">
        <v>47</v>
      </c>
      <c r="O1023" t="s">
        <v>48</v>
      </c>
      <c r="P1023" t="s">
        <v>49</v>
      </c>
      <c r="Q1023">
        <v>7</v>
      </c>
      <c r="R1023">
        <v>2003</v>
      </c>
      <c r="S1023">
        <v>2003</v>
      </c>
      <c r="T1023" t="s">
        <v>50</v>
      </c>
      <c r="U1023" t="s">
        <v>51</v>
      </c>
      <c r="V1023" t="s">
        <v>52</v>
      </c>
      <c r="W1023" t="s">
        <v>54</v>
      </c>
      <c r="X1023" t="s">
        <v>56</v>
      </c>
      <c r="Y1023" t="s">
        <v>54</v>
      </c>
      <c r="Z1023" t="s">
        <v>57</v>
      </c>
      <c r="AA1023">
        <v>856</v>
      </c>
      <c r="AB1023" t="str">
        <f t="shared" si="60"/>
        <v>0-1000</v>
      </c>
      <c r="AC1023" t="s">
        <v>59</v>
      </c>
      <c r="AD1023" t="s">
        <v>60</v>
      </c>
      <c r="AE1023">
        <v>1710</v>
      </c>
      <c r="AF1023">
        <f t="shared" si="61"/>
        <v>1</v>
      </c>
      <c r="AG1023">
        <f t="shared" si="62"/>
        <v>2</v>
      </c>
      <c r="AH1023">
        <v>3</v>
      </c>
      <c r="AI1023">
        <v>1</v>
      </c>
      <c r="AJ1023" t="s">
        <v>54</v>
      </c>
      <c r="AK1023" t="str">
        <f t="shared" si="63"/>
        <v>1Gd</v>
      </c>
      <c r="AL1023">
        <v>8</v>
      </c>
      <c r="AM1023">
        <v>0</v>
      </c>
      <c r="AN1023" t="s">
        <v>41</v>
      </c>
      <c r="AO1023" t="s">
        <v>61</v>
      </c>
      <c r="AP1023" t="s">
        <v>62</v>
      </c>
      <c r="AQ1023">
        <v>2</v>
      </c>
      <c r="AR1023">
        <v>548</v>
      </c>
      <c r="AS1023" t="s">
        <v>55</v>
      </c>
      <c r="AT1023" t="s">
        <v>60</v>
      </c>
      <c r="AU1023">
        <v>0</v>
      </c>
      <c r="AV1023">
        <v>61</v>
      </c>
      <c r="AW1023">
        <v>0</v>
      </c>
      <c r="AX1023">
        <v>0</v>
      </c>
      <c r="AY1023">
        <v>0</v>
      </c>
      <c r="AZ1023" t="s">
        <v>41</v>
      </c>
      <c r="BA1023">
        <v>2</v>
      </c>
      <c r="BB1023">
        <v>2008</v>
      </c>
      <c r="BC1023" t="s">
        <v>63</v>
      </c>
      <c r="BD1023" t="s">
        <v>64</v>
      </c>
      <c r="BE1023">
        <v>208500</v>
      </c>
    </row>
    <row r="1024" spans="1:57" x14ac:dyDescent="0.3">
      <c r="A1024">
        <v>1023</v>
      </c>
      <c r="B1024">
        <v>50</v>
      </c>
      <c r="C1024" t="s">
        <v>222</v>
      </c>
      <c r="D1024">
        <v>52</v>
      </c>
      <c r="E1024">
        <v>9439</v>
      </c>
      <c r="F1024" t="s">
        <v>40</v>
      </c>
      <c r="G1024" t="s">
        <v>42</v>
      </c>
      <c r="H1024" t="s">
        <v>43</v>
      </c>
      <c r="I1024" t="s">
        <v>44</v>
      </c>
      <c r="J1024" t="s">
        <v>45</v>
      </c>
      <c r="K1024" t="s">
        <v>92</v>
      </c>
      <c r="L1024" t="str">
        <f>VLOOKUP($K1024,[1]Zipcodes_neighbourhood!$A$2:$C$27,2,FALSE)</f>
        <v>Old Town</v>
      </c>
      <c r="M1024">
        <f>VLOOKUP($K1024,[1]Zipcodes_neighbourhood!$A$2:$C$27,3,FALSE)</f>
        <v>51351</v>
      </c>
      <c r="N1024" t="s">
        <v>47</v>
      </c>
      <c r="O1024" t="s">
        <v>48</v>
      </c>
      <c r="P1024" t="s">
        <v>83</v>
      </c>
      <c r="Q1024">
        <v>5</v>
      </c>
      <c r="R1024">
        <v>1930</v>
      </c>
      <c r="S1024">
        <v>1950</v>
      </c>
      <c r="T1024" t="s">
        <v>50</v>
      </c>
      <c r="U1024" t="s">
        <v>51</v>
      </c>
      <c r="V1024" t="s">
        <v>75</v>
      </c>
      <c r="W1024" t="s">
        <v>55</v>
      </c>
      <c r="X1024" t="s">
        <v>70</v>
      </c>
      <c r="Y1024" t="s">
        <v>55</v>
      </c>
      <c r="Z1024" t="s">
        <v>57</v>
      </c>
      <c r="AA1024">
        <v>912</v>
      </c>
      <c r="AB1024" t="str">
        <f t="shared" si="60"/>
        <v>0-1000</v>
      </c>
      <c r="AC1024" t="s">
        <v>54</v>
      </c>
      <c r="AD1024" t="s">
        <v>60</v>
      </c>
      <c r="AE1024">
        <v>1248</v>
      </c>
      <c r="AF1024">
        <f t="shared" si="61"/>
        <v>0</v>
      </c>
      <c r="AG1024">
        <f t="shared" si="62"/>
        <v>1</v>
      </c>
      <c r="AH1024">
        <v>2</v>
      </c>
      <c r="AI1024">
        <v>1</v>
      </c>
      <c r="AJ1024" t="s">
        <v>55</v>
      </c>
      <c r="AK1024" t="str">
        <f t="shared" si="63"/>
        <v>1TA</v>
      </c>
      <c r="AL1024">
        <v>6</v>
      </c>
      <c r="AM1024">
        <v>0</v>
      </c>
      <c r="AN1024" t="s">
        <v>41</v>
      </c>
      <c r="AO1024" t="s">
        <v>78</v>
      </c>
      <c r="AP1024" t="s">
        <v>58</v>
      </c>
      <c r="AQ1024">
        <v>1</v>
      </c>
      <c r="AR1024">
        <v>160</v>
      </c>
      <c r="AS1024" t="s">
        <v>94</v>
      </c>
      <c r="AT1024" t="s">
        <v>60</v>
      </c>
      <c r="AU1024">
        <v>0</v>
      </c>
      <c r="AV1024">
        <v>0</v>
      </c>
      <c r="AW1024">
        <v>192</v>
      </c>
      <c r="AX1024">
        <v>0</v>
      </c>
      <c r="AY1024">
        <v>0</v>
      </c>
      <c r="AZ1024" t="s">
        <v>41</v>
      </c>
      <c r="BA1024">
        <v>3</v>
      </c>
      <c r="BB1024">
        <v>2007</v>
      </c>
      <c r="BC1024" t="s">
        <v>63</v>
      </c>
      <c r="BD1024" t="s">
        <v>64</v>
      </c>
      <c r="BE1024">
        <v>87000</v>
      </c>
    </row>
    <row r="1025" spans="1:57" x14ac:dyDescent="0.3">
      <c r="A1025">
        <v>477</v>
      </c>
      <c r="B1025">
        <v>20</v>
      </c>
      <c r="C1025" t="s">
        <v>221</v>
      </c>
      <c r="D1025">
        <v>75</v>
      </c>
      <c r="E1025">
        <v>13125</v>
      </c>
      <c r="F1025" t="s">
        <v>40</v>
      </c>
      <c r="G1025" t="s">
        <v>42</v>
      </c>
      <c r="H1025" t="s">
        <v>43</v>
      </c>
      <c r="I1025" t="s">
        <v>44</v>
      </c>
      <c r="J1025" t="s">
        <v>45</v>
      </c>
      <c r="K1025" t="s">
        <v>46</v>
      </c>
      <c r="L1025" t="str">
        <f>VLOOKUP($K1025,[1]Zipcodes_neighbourhood!$A$2:$C$27,2,FALSE)</f>
        <v>College creek</v>
      </c>
      <c r="M1025">
        <f>VLOOKUP($K1025,[1]Zipcodes_neighbourhood!$A$2:$C$27,3,FALSE)</f>
        <v>50014</v>
      </c>
      <c r="N1025" t="s">
        <v>47</v>
      </c>
      <c r="O1025" t="s">
        <v>48</v>
      </c>
      <c r="P1025" t="s">
        <v>68</v>
      </c>
      <c r="Q1025">
        <v>6</v>
      </c>
      <c r="R1025">
        <v>1997</v>
      </c>
      <c r="S1025">
        <v>1998</v>
      </c>
      <c r="T1025" t="s">
        <v>50</v>
      </c>
      <c r="U1025" t="s">
        <v>51</v>
      </c>
      <c r="V1025" t="s">
        <v>52</v>
      </c>
      <c r="W1025" t="s">
        <v>55</v>
      </c>
      <c r="X1025" t="s">
        <v>56</v>
      </c>
      <c r="Y1025" t="s">
        <v>54</v>
      </c>
      <c r="Z1025" t="s">
        <v>54</v>
      </c>
      <c r="AA1025">
        <v>1478</v>
      </c>
      <c r="AB1025" t="str">
        <f t="shared" si="60"/>
        <v>1001-2000</v>
      </c>
      <c r="AC1025" t="s">
        <v>59</v>
      </c>
      <c r="AD1025" t="s">
        <v>60</v>
      </c>
      <c r="AE1025">
        <v>1493</v>
      </c>
      <c r="AF1025">
        <f t="shared" si="61"/>
        <v>0</v>
      </c>
      <c r="AG1025">
        <f t="shared" si="62"/>
        <v>2</v>
      </c>
      <c r="AH1025">
        <v>3</v>
      </c>
      <c r="AI1025">
        <v>1</v>
      </c>
      <c r="AJ1025" t="s">
        <v>54</v>
      </c>
      <c r="AK1025" t="str">
        <f t="shared" si="63"/>
        <v>1Gd</v>
      </c>
      <c r="AL1025">
        <v>7</v>
      </c>
      <c r="AM1025">
        <v>1</v>
      </c>
      <c r="AN1025" t="s">
        <v>55</v>
      </c>
      <c r="AO1025" t="s">
        <v>61</v>
      </c>
      <c r="AP1025" t="s">
        <v>102</v>
      </c>
      <c r="AQ1025">
        <v>2</v>
      </c>
      <c r="AR1025">
        <v>508</v>
      </c>
      <c r="AS1025" t="s">
        <v>55</v>
      </c>
      <c r="AT1025" t="s">
        <v>60</v>
      </c>
      <c r="AU1025">
        <v>140</v>
      </c>
      <c r="AV1025">
        <v>39</v>
      </c>
      <c r="AW1025">
        <v>0</v>
      </c>
      <c r="AX1025">
        <v>0</v>
      </c>
      <c r="AY1025">
        <v>0</v>
      </c>
      <c r="AZ1025" t="s">
        <v>41</v>
      </c>
      <c r="BA1025">
        <v>4</v>
      </c>
      <c r="BB1025">
        <v>2008</v>
      </c>
      <c r="BC1025" t="s">
        <v>63</v>
      </c>
      <c r="BD1025" t="s">
        <v>64</v>
      </c>
      <c r="BE1025">
        <v>208900</v>
      </c>
    </row>
    <row r="1026" spans="1:57" x14ac:dyDescent="0.3">
      <c r="A1026">
        <v>632</v>
      </c>
      <c r="B1026">
        <v>120</v>
      </c>
      <c r="C1026" t="s">
        <v>221</v>
      </c>
      <c r="D1026">
        <v>34</v>
      </c>
      <c r="E1026">
        <v>4590</v>
      </c>
      <c r="F1026" t="s">
        <v>40</v>
      </c>
      <c r="G1026" t="s">
        <v>42</v>
      </c>
      <c r="H1026" t="s">
        <v>43</v>
      </c>
      <c r="I1026" t="s">
        <v>44</v>
      </c>
      <c r="J1026" t="s">
        <v>45</v>
      </c>
      <c r="K1026" t="s">
        <v>100</v>
      </c>
      <c r="L1026" t="str">
        <f>VLOOKUP($K1026,[1]Zipcodes_neighbourhood!$A$2:$C$27,2,FALSE)</f>
        <v>Northridge Heights</v>
      </c>
      <c r="M1026">
        <f>VLOOKUP($K1026,[1]Zipcodes_neighbourhood!$A$2:$C$27,3,FALSE)</f>
        <v>50010</v>
      </c>
      <c r="N1026" t="s">
        <v>47</v>
      </c>
      <c r="O1026" t="s">
        <v>136</v>
      </c>
      <c r="P1026" t="s">
        <v>68</v>
      </c>
      <c r="Q1026">
        <v>8</v>
      </c>
      <c r="R1026">
        <v>2006</v>
      </c>
      <c r="S1026">
        <v>2006</v>
      </c>
      <c r="T1026" t="s">
        <v>50</v>
      </c>
      <c r="U1026" t="s">
        <v>51</v>
      </c>
      <c r="V1026" t="s">
        <v>52</v>
      </c>
      <c r="W1026" t="s">
        <v>54</v>
      </c>
      <c r="X1026" t="s">
        <v>56</v>
      </c>
      <c r="Y1026" t="s">
        <v>54</v>
      </c>
      <c r="Z1026" t="s">
        <v>72</v>
      </c>
      <c r="AA1026">
        <v>1554</v>
      </c>
      <c r="AB1026" t="str">
        <f t="shared" ref="AB1026:AB1089" si="64">IF(AA1026&lt;1001,"0-1000",IF(AA1026&lt;2001,"1001-2000",IF(AA1026&lt;3001,"3001-4000",IF(AA1026&lt;4001,"4001-5000",IF(AA1026&lt;5001,"4001-5000",IF(AA1026&gt;5000,"&gt;5000"))))))</f>
        <v>1001-2000</v>
      </c>
      <c r="AC1026" t="s">
        <v>59</v>
      </c>
      <c r="AD1026" t="s">
        <v>60</v>
      </c>
      <c r="AE1026">
        <v>1554</v>
      </c>
      <c r="AF1026">
        <f t="shared" ref="AF1026:AF1089" si="65">bfb+bhb</f>
        <v>1</v>
      </c>
      <c r="AG1026">
        <f t="shared" ref="AG1026:AG1089" si="66">fb+hb</f>
        <v>2</v>
      </c>
      <c r="AH1026">
        <v>2</v>
      </c>
      <c r="AI1026">
        <v>1</v>
      </c>
      <c r="AJ1026" t="s">
        <v>54</v>
      </c>
      <c r="AK1026" t="str">
        <f t="shared" ref="AK1026:AK1089" si="67">CONCATENATE(KitchenAbvGr,KitchenQuality)</f>
        <v>1Gd</v>
      </c>
      <c r="AL1026">
        <v>6</v>
      </c>
      <c r="AM1026">
        <v>1</v>
      </c>
      <c r="AN1026" t="s">
        <v>54</v>
      </c>
      <c r="AO1026" t="s">
        <v>61</v>
      </c>
      <c r="AP1026" t="s">
        <v>62</v>
      </c>
      <c r="AQ1026">
        <v>2</v>
      </c>
      <c r="AR1026">
        <v>627</v>
      </c>
      <c r="AS1026" t="s">
        <v>55</v>
      </c>
      <c r="AT1026" t="s">
        <v>60</v>
      </c>
      <c r="AU1026">
        <v>156</v>
      </c>
      <c r="AV1026">
        <v>73</v>
      </c>
      <c r="AW1026">
        <v>0</v>
      </c>
      <c r="AX1026">
        <v>0</v>
      </c>
      <c r="AY1026">
        <v>0</v>
      </c>
      <c r="AZ1026" t="s">
        <v>41</v>
      </c>
      <c r="BA1026">
        <v>8</v>
      </c>
      <c r="BB1026">
        <v>2007</v>
      </c>
      <c r="BC1026" t="s">
        <v>63</v>
      </c>
      <c r="BD1026" t="s">
        <v>64</v>
      </c>
      <c r="BE1026">
        <v>209500</v>
      </c>
    </row>
    <row r="1027" spans="1:57" x14ac:dyDescent="0.3">
      <c r="A1027">
        <v>217</v>
      </c>
      <c r="B1027">
        <v>20</v>
      </c>
      <c r="C1027" t="s">
        <v>221</v>
      </c>
      <c r="D1027">
        <v>65</v>
      </c>
      <c r="E1027">
        <v>8450</v>
      </c>
      <c r="F1027" t="s">
        <v>40</v>
      </c>
      <c r="G1027" t="s">
        <v>42</v>
      </c>
      <c r="H1027" t="s">
        <v>43</v>
      </c>
      <c r="I1027" t="s">
        <v>44</v>
      </c>
      <c r="J1027" t="s">
        <v>45</v>
      </c>
      <c r="K1027" t="s">
        <v>46</v>
      </c>
      <c r="L1027" t="str">
        <f>VLOOKUP($K1027,[1]Zipcodes_neighbourhood!$A$2:$C$27,2,FALSE)</f>
        <v>College creek</v>
      </c>
      <c r="M1027">
        <f>VLOOKUP($K1027,[1]Zipcodes_neighbourhood!$A$2:$C$27,3,FALSE)</f>
        <v>50014</v>
      </c>
      <c r="N1027" t="s">
        <v>47</v>
      </c>
      <c r="O1027" t="s">
        <v>48</v>
      </c>
      <c r="P1027" t="s">
        <v>68</v>
      </c>
      <c r="Q1027">
        <v>7</v>
      </c>
      <c r="R1027">
        <v>2004</v>
      </c>
      <c r="S1027">
        <v>2004</v>
      </c>
      <c r="T1027" t="s">
        <v>50</v>
      </c>
      <c r="U1027" t="s">
        <v>51</v>
      </c>
      <c r="V1027" t="s">
        <v>52</v>
      </c>
      <c r="W1027" t="s">
        <v>54</v>
      </c>
      <c r="X1027" t="s">
        <v>56</v>
      </c>
      <c r="Y1027" t="s">
        <v>54</v>
      </c>
      <c r="Z1027" t="s">
        <v>72</v>
      </c>
      <c r="AA1027">
        <v>1436</v>
      </c>
      <c r="AB1027" t="str">
        <f t="shared" si="64"/>
        <v>1001-2000</v>
      </c>
      <c r="AC1027" t="s">
        <v>59</v>
      </c>
      <c r="AD1027" t="s">
        <v>60</v>
      </c>
      <c r="AE1027">
        <v>1436</v>
      </c>
      <c r="AF1027">
        <f t="shared" si="65"/>
        <v>1</v>
      </c>
      <c r="AG1027">
        <f t="shared" si="66"/>
        <v>1</v>
      </c>
      <c r="AH1027">
        <v>3</v>
      </c>
      <c r="AI1027">
        <v>1</v>
      </c>
      <c r="AJ1027" t="s">
        <v>54</v>
      </c>
      <c r="AK1027" t="str">
        <f t="shared" si="67"/>
        <v>1Gd</v>
      </c>
      <c r="AL1027">
        <v>8</v>
      </c>
      <c r="AM1027">
        <v>0</v>
      </c>
      <c r="AN1027" t="s">
        <v>41</v>
      </c>
      <c r="AO1027" t="s">
        <v>61</v>
      </c>
      <c r="AP1027" t="s">
        <v>58</v>
      </c>
      <c r="AQ1027">
        <v>2</v>
      </c>
      <c r="AR1027">
        <v>484</v>
      </c>
      <c r="AS1027" t="s">
        <v>55</v>
      </c>
      <c r="AT1027" t="s">
        <v>60</v>
      </c>
      <c r="AU1027">
        <v>139</v>
      </c>
      <c r="AV1027">
        <v>98</v>
      </c>
      <c r="AW1027">
        <v>0</v>
      </c>
      <c r="AX1027">
        <v>0</v>
      </c>
      <c r="AY1027">
        <v>0</v>
      </c>
      <c r="AZ1027" t="s">
        <v>41</v>
      </c>
      <c r="BA1027">
        <v>4</v>
      </c>
      <c r="BB1027">
        <v>2008</v>
      </c>
      <c r="BC1027" t="s">
        <v>63</v>
      </c>
      <c r="BD1027" t="s">
        <v>64</v>
      </c>
      <c r="BE1027">
        <v>210000</v>
      </c>
    </row>
    <row r="1028" spans="1:57" x14ac:dyDescent="0.3">
      <c r="A1028">
        <v>445</v>
      </c>
      <c r="B1028">
        <v>60</v>
      </c>
      <c r="C1028" t="s">
        <v>221</v>
      </c>
      <c r="D1028">
        <v>70</v>
      </c>
      <c r="E1028">
        <v>8750</v>
      </c>
      <c r="F1028" t="s">
        <v>40</v>
      </c>
      <c r="G1028" t="s">
        <v>42</v>
      </c>
      <c r="H1028" t="s">
        <v>43</v>
      </c>
      <c r="I1028" t="s">
        <v>44</v>
      </c>
      <c r="J1028" t="s">
        <v>45</v>
      </c>
      <c r="K1028" t="s">
        <v>46</v>
      </c>
      <c r="L1028" t="str">
        <f>VLOOKUP($K1028,[1]Zipcodes_neighbourhood!$A$2:$C$27,2,FALSE)</f>
        <v>College creek</v>
      </c>
      <c r="M1028">
        <f>VLOOKUP($K1028,[1]Zipcodes_neighbourhood!$A$2:$C$27,3,FALSE)</f>
        <v>50014</v>
      </c>
      <c r="N1028" t="s">
        <v>47</v>
      </c>
      <c r="O1028" t="s">
        <v>48</v>
      </c>
      <c r="P1028" t="s">
        <v>49</v>
      </c>
      <c r="Q1028">
        <v>7</v>
      </c>
      <c r="R1028">
        <v>1994</v>
      </c>
      <c r="S1028">
        <v>1995</v>
      </c>
      <c r="T1028" t="s">
        <v>50</v>
      </c>
      <c r="U1028" t="s">
        <v>51</v>
      </c>
      <c r="V1028" t="s">
        <v>52</v>
      </c>
      <c r="W1028" t="s">
        <v>54</v>
      </c>
      <c r="X1028" t="s">
        <v>56</v>
      </c>
      <c r="Y1028" t="s">
        <v>54</v>
      </c>
      <c r="Z1028" t="s">
        <v>57</v>
      </c>
      <c r="AA1028">
        <v>915</v>
      </c>
      <c r="AB1028" t="str">
        <f t="shared" si="64"/>
        <v>0-1000</v>
      </c>
      <c r="AC1028" t="s">
        <v>59</v>
      </c>
      <c r="AD1028" t="s">
        <v>60</v>
      </c>
      <c r="AE1028">
        <v>1908</v>
      </c>
      <c r="AF1028">
        <f t="shared" si="65"/>
        <v>1</v>
      </c>
      <c r="AG1028">
        <f t="shared" si="66"/>
        <v>1</v>
      </c>
      <c r="AH1028">
        <v>4</v>
      </c>
      <c r="AI1028">
        <v>1</v>
      </c>
      <c r="AJ1028" t="s">
        <v>54</v>
      </c>
      <c r="AK1028" t="str">
        <f t="shared" si="67"/>
        <v>1Gd</v>
      </c>
      <c r="AL1028">
        <v>8</v>
      </c>
      <c r="AM1028">
        <v>1</v>
      </c>
      <c r="AN1028" t="s">
        <v>55</v>
      </c>
      <c r="AO1028" t="s">
        <v>61</v>
      </c>
      <c r="AP1028" t="s">
        <v>58</v>
      </c>
      <c r="AQ1028">
        <v>2</v>
      </c>
      <c r="AR1028">
        <v>493</v>
      </c>
      <c r="AS1028" t="s">
        <v>55</v>
      </c>
      <c r="AT1028" t="s">
        <v>60</v>
      </c>
      <c r="AU1028">
        <v>144</v>
      </c>
      <c r="AV1028">
        <v>133</v>
      </c>
      <c r="AW1028">
        <v>0</v>
      </c>
      <c r="AX1028">
        <v>0</v>
      </c>
      <c r="AY1028">
        <v>0</v>
      </c>
      <c r="AZ1028" t="s">
        <v>41</v>
      </c>
      <c r="BA1028">
        <v>7</v>
      </c>
      <c r="BB1028">
        <v>2008</v>
      </c>
      <c r="BC1028" t="s">
        <v>63</v>
      </c>
      <c r="BD1028" t="s">
        <v>64</v>
      </c>
      <c r="BE1028">
        <v>210000</v>
      </c>
    </row>
    <row r="1029" spans="1:57" x14ac:dyDescent="0.3">
      <c r="A1029">
        <v>547</v>
      </c>
      <c r="B1029">
        <v>50</v>
      </c>
      <c r="C1029" t="s">
        <v>221</v>
      </c>
      <c r="D1029">
        <v>70</v>
      </c>
      <c r="E1029">
        <v>8737</v>
      </c>
      <c r="F1029" t="s">
        <v>40</v>
      </c>
      <c r="G1029" t="s">
        <v>71</v>
      </c>
      <c r="H1029" t="s">
        <v>118</v>
      </c>
      <c r="I1029" t="s">
        <v>44</v>
      </c>
      <c r="J1029" t="s">
        <v>45</v>
      </c>
      <c r="K1029" t="s">
        <v>95</v>
      </c>
      <c r="L1029" t="str">
        <f>VLOOKUP($K1029,[1]Zipcodes_neighbourhood!$A$2:$C$27,2,FALSE)</f>
        <v>Brookside</v>
      </c>
      <c r="M1029">
        <f>VLOOKUP($K1029,[1]Zipcodes_neighbourhood!$A$2:$C$27,3,FALSE)</f>
        <v>50613</v>
      </c>
      <c r="N1029" t="s">
        <v>47</v>
      </c>
      <c r="O1029" t="s">
        <v>48</v>
      </c>
      <c r="P1029" t="s">
        <v>83</v>
      </c>
      <c r="Q1029">
        <v>6</v>
      </c>
      <c r="R1029">
        <v>1923</v>
      </c>
      <c r="S1029">
        <v>1950</v>
      </c>
      <c r="T1029" t="s">
        <v>50</v>
      </c>
      <c r="U1029" t="s">
        <v>51</v>
      </c>
      <c r="V1029" t="s">
        <v>75</v>
      </c>
      <c r="W1029" t="s">
        <v>55</v>
      </c>
      <c r="X1029" t="s">
        <v>77</v>
      </c>
      <c r="Y1029" t="s">
        <v>54</v>
      </c>
      <c r="Z1029" t="s">
        <v>57</v>
      </c>
      <c r="AA1029">
        <v>1065</v>
      </c>
      <c r="AB1029" t="str">
        <f t="shared" si="64"/>
        <v>1001-2000</v>
      </c>
      <c r="AC1029" t="s">
        <v>59</v>
      </c>
      <c r="AD1029" t="s">
        <v>60</v>
      </c>
      <c r="AE1029">
        <v>1635</v>
      </c>
      <c r="AF1029">
        <f t="shared" si="65"/>
        <v>1</v>
      </c>
      <c r="AG1029">
        <f t="shared" si="66"/>
        <v>2</v>
      </c>
      <c r="AH1029">
        <v>3</v>
      </c>
      <c r="AI1029">
        <v>1</v>
      </c>
      <c r="AJ1029" t="s">
        <v>55</v>
      </c>
      <c r="AK1029" t="str">
        <f t="shared" si="67"/>
        <v>1TA</v>
      </c>
      <c r="AL1029">
        <v>6</v>
      </c>
      <c r="AM1029">
        <v>1</v>
      </c>
      <c r="AN1029" t="s">
        <v>54</v>
      </c>
      <c r="AO1029" t="s">
        <v>78</v>
      </c>
      <c r="AP1029" t="s">
        <v>58</v>
      </c>
      <c r="AQ1029">
        <v>2</v>
      </c>
      <c r="AR1029">
        <v>440</v>
      </c>
      <c r="AS1029" t="s">
        <v>55</v>
      </c>
      <c r="AT1029" t="s">
        <v>60</v>
      </c>
      <c r="AU1029">
        <v>0</v>
      </c>
      <c r="AV1029">
        <v>38</v>
      </c>
      <c r="AW1029">
        <v>0</v>
      </c>
      <c r="AX1029">
        <v>0</v>
      </c>
      <c r="AY1029">
        <v>144</v>
      </c>
      <c r="AZ1029" t="s">
        <v>41</v>
      </c>
      <c r="BA1029">
        <v>5</v>
      </c>
      <c r="BB1029">
        <v>2007</v>
      </c>
      <c r="BC1029" t="s">
        <v>63</v>
      </c>
      <c r="BD1029" t="s">
        <v>64</v>
      </c>
      <c r="BE1029">
        <v>210000</v>
      </c>
    </row>
    <row r="1030" spans="1:57" x14ac:dyDescent="0.3">
      <c r="A1030">
        <v>1457</v>
      </c>
      <c r="B1030">
        <v>20</v>
      </c>
      <c r="C1030" t="s">
        <v>221</v>
      </c>
      <c r="D1030">
        <v>85</v>
      </c>
      <c r="E1030">
        <v>13175</v>
      </c>
      <c r="F1030" t="s">
        <v>40</v>
      </c>
      <c r="G1030" t="s">
        <v>42</v>
      </c>
      <c r="H1030" t="s">
        <v>43</v>
      </c>
      <c r="I1030" t="s">
        <v>44</v>
      </c>
      <c r="J1030" t="s">
        <v>45</v>
      </c>
      <c r="K1030" t="s">
        <v>89</v>
      </c>
      <c r="L1030" t="str">
        <f>VLOOKUP($K1030,[1]Zipcodes_neighbourhood!$A$2:$C$27,2,FALSE)</f>
        <v>Northwest Ames</v>
      </c>
      <c r="M1030">
        <f>VLOOKUP($K1030,[1]Zipcodes_neighbourhood!$A$2:$C$27,3,FALSE)</f>
        <v>50010</v>
      </c>
      <c r="N1030" t="s">
        <v>47</v>
      </c>
      <c r="O1030" t="s">
        <v>48</v>
      </c>
      <c r="P1030" t="s">
        <v>68</v>
      </c>
      <c r="Q1030">
        <v>6</v>
      </c>
      <c r="R1030">
        <v>1978</v>
      </c>
      <c r="S1030">
        <v>1988</v>
      </c>
      <c r="T1030" t="s">
        <v>50</v>
      </c>
      <c r="U1030" t="s">
        <v>51</v>
      </c>
      <c r="V1030" t="s">
        <v>106</v>
      </c>
      <c r="W1030" t="s">
        <v>55</v>
      </c>
      <c r="X1030" t="s">
        <v>70</v>
      </c>
      <c r="Y1030" t="s">
        <v>54</v>
      </c>
      <c r="Z1030" t="s">
        <v>57</v>
      </c>
      <c r="AA1030">
        <v>1542</v>
      </c>
      <c r="AB1030" t="str">
        <f t="shared" si="64"/>
        <v>1001-2000</v>
      </c>
      <c r="AC1030" t="s">
        <v>55</v>
      </c>
      <c r="AD1030" t="s">
        <v>60</v>
      </c>
      <c r="AE1030">
        <v>2073</v>
      </c>
      <c r="AF1030">
        <f t="shared" si="65"/>
        <v>1</v>
      </c>
      <c r="AG1030">
        <f t="shared" si="66"/>
        <v>1</v>
      </c>
      <c r="AH1030">
        <v>3</v>
      </c>
      <c r="AI1030">
        <v>1</v>
      </c>
      <c r="AJ1030" t="s">
        <v>55</v>
      </c>
      <c r="AK1030" t="str">
        <f t="shared" si="67"/>
        <v>1TA</v>
      </c>
      <c r="AL1030">
        <v>7</v>
      </c>
      <c r="AM1030">
        <v>2</v>
      </c>
      <c r="AN1030" t="s">
        <v>55</v>
      </c>
      <c r="AO1030" t="s">
        <v>61</v>
      </c>
      <c r="AP1030" t="s">
        <v>58</v>
      </c>
      <c r="AQ1030">
        <v>2</v>
      </c>
      <c r="AR1030">
        <v>500</v>
      </c>
      <c r="AS1030" t="s">
        <v>55</v>
      </c>
      <c r="AT1030" t="s">
        <v>60</v>
      </c>
      <c r="AU1030">
        <v>349</v>
      </c>
      <c r="AV1030">
        <v>0</v>
      </c>
      <c r="AW1030">
        <v>0</v>
      </c>
      <c r="AX1030">
        <v>0</v>
      </c>
      <c r="AY1030">
        <v>0</v>
      </c>
      <c r="AZ1030" t="s">
        <v>85</v>
      </c>
      <c r="BA1030">
        <v>2</v>
      </c>
      <c r="BB1030">
        <v>2010</v>
      </c>
      <c r="BC1030" t="s">
        <v>63</v>
      </c>
      <c r="BD1030" t="s">
        <v>64</v>
      </c>
      <c r="BE1030">
        <v>210000</v>
      </c>
    </row>
    <row r="1031" spans="1:57" x14ac:dyDescent="0.3">
      <c r="A1031">
        <v>1030</v>
      </c>
      <c r="B1031">
        <v>160</v>
      </c>
      <c r="C1031" t="s">
        <v>222</v>
      </c>
      <c r="D1031">
        <v>21</v>
      </c>
      <c r="E1031">
        <v>1680</v>
      </c>
      <c r="F1031" t="s">
        <v>40</v>
      </c>
      <c r="G1031" t="s">
        <v>42</v>
      </c>
      <c r="H1031" t="s">
        <v>43</v>
      </c>
      <c r="I1031" t="s">
        <v>44</v>
      </c>
      <c r="J1031" t="s">
        <v>45</v>
      </c>
      <c r="K1031" t="s">
        <v>160</v>
      </c>
      <c r="L1031" t="str">
        <f>VLOOKUP($K1031,[1]Zipcodes_neighbourhood!$A$2:$C$27,2,FALSE)</f>
        <v>Briardale</v>
      </c>
      <c r="M1031">
        <f>VLOOKUP($K1031,[1]Zipcodes_neighbourhood!$A$2:$C$27,3,FALSE)</f>
        <v>50010</v>
      </c>
      <c r="N1031" t="s">
        <v>47</v>
      </c>
      <c r="O1031" t="s">
        <v>136</v>
      </c>
      <c r="P1031" t="s">
        <v>49</v>
      </c>
      <c r="Q1031">
        <v>6</v>
      </c>
      <c r="R1031">
        <v>1972</v>
      </c>
      <c r="S1031">
        <v>1972</v>
      </c>
      <c r="T1031" t="s">
        <v>50</v>
      </c>
      <c r="U1031" t="s">
        <v>51</v>
      </c>
      <c r="V1031" t="s">
        <v>91</v>
      </c>
      <c r="W1031" t="s">
        <v>55</v>
      </c>
      <c r="X1031" t="s">
        <v>70</v>
      </c>
      <c r="Y1031" t="s">
        <v>55</v>
      </c>
      <c r="Z1031" t="s">
        <v>57</v>
      </c>
      <c r="AA1031">
        <v>672</v>
      </c>
      <c r="AB1031" t="str">
        <f t="shared" si="64"/>
        <v>0-1000</v>
      </c>
      <c r="AC1031" t="s">
        <v>54</v>
      </c>
      <c r="AD1031" t="s">
        <v>60</v>
      </c>
      <c r="AE1031">
        <v>1218</v>
      </c>
      <c r="AF1031">
        <f t="shared" si="65"/>
        <v>0.3</v>
      </c>
      <c r="AG1031">
        <f t="shared" si="66"/>
        <v>1.3</v>
      </c>
      <c r="AH1031">
        <v>3</v>
      </c>
      <c r="AI1031">
        <v>1</v>
      </c>
      <c r="AJ1031" t="s">
        <v>55</v>
      </c>
      <c r="AK1031" t="str">
        <f t="shared" si="67"/>
        <v>1TA</v>
      </c>
      <c r="AL1031">
        <v>7</v>
      </c>
      <c r="AM1031">
        <v>0</v>
      </c>
      <c r="AN1031" t="s">
        <v>41</v>
      </c>
      <c r="AO1031" t="s">
        <v>78</v>
      </c>
      <c r="AP1031" t="s">
        <v>58</v>
      </c>
      <c r="AQ1031">
        <v>1</v>
      </c>
      <c r="AR1031">
        <v>264</v>
      </c>
      <c r="AS1031" t="s">
        <v>55</v>
      </c>
      <c r="AT1031" t="s">
        <v>60</v>
      </c>
      <c r="AU1031">
        <v>0</v>
      </c>
      <c r="AV1031">
        <v>28</v>
      </c>
      <c r="AW1031">
        <v>0</v>
      </c>
      <c r="AX1031">
        <v>0</v>
      </c>
      <c r="AY1031">
        <v>0</v>
      </c>
      <c r="AZ1031" t="s">
        <v>41</v>
      </c>
      <c r="BA1031">
        <v>5</v>
      </c>
      <c r="BB1031">
        <v>2006</v>
      </c>
      <c r="BC1031" t="s">
        <v>63</v>
      </c>
      <c r="BD1031" t="s">
        <v>64</v>
      </c>
      <c r="BE1031">
        <v>118000</v>
      </c>
    </row>
    <row r="1032" spans="1:57" x14ac:dyDescent="0.3">
      <c r="A1032">
        <v>1031</v>
      </c>
      <c r="B1032">
        <v>190</v>
      </c>
      <c r="C1032" t="s">
        <v>225</v>
      </c>
      <c r="D1032" t="s">
        <v>41</v>
      </c>
      <c r="E1032">
        <v>7082</v>
      </c>
      <c r="F1032" t="s">
        <v>40</v>
      </c>
      <c r="G1032" t="s">
        <v>42</v>
      </c>
      <c r="H1032" t="s">
        <v>43</v>
      </c>
      <c r="I1032" t="s">
        <v>44</v>
      </c>
      <c r="J1032" t="s">
        <v>45</v>
      </c>
      <c r="K1032" t="s">
        <v>164</v>
      </c>
      <c r="L1032" t="str">
        <f>VLOOKUP($K1032,[1]Zipcodes_neighbourhood!$A$2:$C$27,2,FALSE)</f>
        <v>South&amp;West of Iowa State University</v>
      </c>
      <c r="M1032">
        <f>VLOOKUP($K1032,[1]Zipcodes_neighbourhood!$A$2:$C$27,3,FALSE)</f>
        <v>50011</v>
      </c>
      <c r="N1032" t="s">
        <v>47</v>
      </c>
      <c r="O1032" t="s">
        <v>96</v>
      </c>
      <c r="P1032" t="s">
        <v>49</v>
      </c>
      <c r="Q1032">
        <v>5</v>
      </c>
      <c r="R1032">
        <v>1916</v>
      </c>
      <c r="S1032">
        <v>1995</v>
      </c>
      <c r="T1032" t="s">
        <v>50</v>
      </c>
      <c r="U1032" t="s">
        <v>51</v>
      </c>
      <c r="V1032" t="s">
        <v>52</v>
      </c>
      <c r="W1032" t="s">
        <v>55</v>
      </c>
      <c r="X1032" t="s">
        <v>56</v>
      </c>
      <c r="Y1032" t="s">
        <v>55</v>
      </c>
      <c r="Z1032" t="s">
        <v>72</v>
      </c>
      <c r="AA1032">
        <v>686</v>
      </c>
      <c r="AB1032" t="str">
        <f t="shared" si="64"/>
        <v>0-1000</v>
      </c>
      <c r="AC1032" t="s">
        <v>54</v>
      </c>
      <c r="AD1032" t="s">
        <v>60</v>
      </c>
      <c r="AE1032">
        <v>1928</v>
      </c>
      <c r="AF1032">
        <f t="shared" si="65"/>
        <v>0</v>
      </c>
      <c r="AG1032">
        <f t="shared" si="66"/>
        <v>2</v>
      </c>
      <c r="AH1032">
        <v>5</v>
      </c>
      <c r="AI1032">
        <v>2</v>
      </c>
      <c r="AJ1032" t="s">
        <v>55</v>
      </c>
      <c r="AK1032" t="str">
        <f t="shared" si="67"/>
        <v>2TA</v>
      </c>
      <c r="AL1032">
        <v>10</v>
      </c>
      <c r="AM1032">
        <v>0</v>
      </c>
      <c r="AN1032" t="s">
        <v>41</v>
      </c>
      <c r="AO1032" t="s">
        <v>41</v>
      </c>
      <c r="AP1032" t="s">
        <v>41</v>
      </c>
      <c r="AQ1032">
        <v>0</v>
      </c>
      <c r="AR1032">
        <v>0</v>
      </c>
      <c r="AS1032" t="s">
        <v>41</v>
      </c>
      <c r="AT1032" t="s">
        <v>120</v>
      </c>
      <c r="AU1032">
        <v>0</v>
      </c>
      <c r="AV1032">
        <v>0</v>
      </c>
      <c r="AW1032">
        <v>228</v>
      </c>
      <c r="AX1032">
        <v>0</v>
      </c>
      <c r="AY1032">
        <v>0</v>
      </c>
      <c r="AZ1032" t="s">
        <v>41</v>
      </c>
      <c r="BA1032">
        <v>7</v>
      </c>
      <c r="BB1032">
        <v>2006</v>
      </c>
      <c r="BC1032" t="s">
        <v>63</v>
      </c>
      <c r="BD1032" t="s">
        <v>64</v>
      </c>
      <c r="BE1032">
        <v>160000</v>
      </c>
    </row>
    <row r="1033" spans="1:57" x14ac:dyDescent="0.3">
      <c r="A1033">
        <v>177</v>
      </c>
      <c r="B1033">
        <v>60</v>
      </c>
      <c r="C1033" t="s">
        <v>221</v>
      </c>
      <c r="D1033">
        <v>97</v>
      </c>
      <c r="E1033">
        <v>10029</v>
      </c>
      <c r="F1033" t="s">
        <v>40</v>
      </c>
      <c r="G1033" t="s">
        <v>71</v>
      </c>
      <c r="H1033" t="s">
        <v>43</v>
      </c>
      <c r="I1033" t="s">
        <v>44</v>
      </c>
      <c r="J1033" t="s">
        <v>73</v>
      </c>
      <c r="K1033" t="s">
        <v>143</v>
      </c>
      <c r="L1033" t="str">
        <f>VLOOKUP($K1033,[1]Zipcodes_neighbourhood!$A$2:$C$27,2,FALSE)</f>
        <v>Clear creek</v>
      </c>
      <c r="M1033" t="str">
        <f>VLOOKUP($K1033,[1]Zipcodes_neighbourhood!$A$2:$C$27,3,FALSE)</f>
        <v>52248(641)</v>
      </c>
      <c r="N1033" t="s">
        <v>47</v>
      </c>
      <c r="O1033" t="s">
        <v>48</v>
      </c>
      <c r="P1033" t="s">
        <v>49</v>
      </c>
      <c r="Q1033">
        <v>6</v>
      </c>
      <c r="R1033">
        <v>1988</v>
      </c>
      <c r="S1033">
        <v>1989</v>
      </c>
      <c r="T1033" t="s">
        <v>50</v>
      </c>
      <c r="U1033" t="s">
        <v>51</v>
      </c>
      <c r="V1033" t="s">
        <v>106</v>
      </c>
      <c r="W1033" t="s">
        <v>54</v>
      </c>
      <c r="X1033" t="s">
        <v>56</v>
      </c>
      <c r="Y1033" t="s">
        <v>54</v>
      </c>
      <c r="Z1033" t="s">
        <v>57</v>
      </c>
      <c r="AA1033">
        <v>1151</v>
      </c>
      <c r="AB1033" t="str">
        <f t="shared" si="64"/>
        <v>1001-2000</v>
      </c>
      <c r="AC1033" t="s">
        <v>55</v>
      </c>
      <c r="AD1033" t="s">
        <v>60</v>
      </c>
      <c r="AE1033">
        <v>2060</v>
      </c>
      <c r="AF1033">
        <f t="shared" si="65"/>
        <v>1</v>
      </c>
      <c r="AG1033">
        <f t="shared" si="66"/>
        <v>2.2999999999999998</v>
      </c>
      <c r="AH1033">
        <v>4</v>
      </c>
      <c r="AI1033">
        <v>1</v>
      </c>
      <c r="AJ1033" t="s">
        <v>55</v>
      </c>
      <c r="AK1033" t="str">
        <f t="shared" si="67"/>
        <v>1TA</v>
      </c>
      <c r="AL1033">
        <v>8</v>
      </c>
      <c r="AM1033">
        <v>1</v>
      </c>
      <c r="AN1033" t="s">
        <v>55</v>
      </c>
      <c r="AO1033" t="s">
        <v>61</v>
      </c>
      <c r="AP1033" t="s">
        <v>58</v>
      </c>
      <c r="AQ1033">
        <v>2</v>
      </c>
      <c r="AR1033">
        <v>521</v>
      </c>
      <c r="AS1033" t="s">
        <v>55</v>
      </c>
      <c r="AT1033" t="s">
        <v>60</v>
      </c>
      <c r="AU1033">
        <v>0</v>
      </c>
      <c r="AV1033">
        <v>228</v>
      </c>
      <c r="AW1033">
        <v>0</v>
      </c>
      <c r="AX1033">
        <v>192</v>
      </c>
      <c r="AY1033">
        <v>0</v>
      </c>
      <c r="AZ1033" t="s">
        <v>41</v>
      </c>
      <c r="BA1033">
        <v>9</v>
      </c>
      <c r="BB1033">
        <v>2007</v>
      </c>
      <c r="BC1033" t="s">
        <v>63</v>
      </c>
      <c r="BD1033" t="s">
        <v>64</v>
      </c>
      <c r="BE1033">
        <v>211000</v>
      </c>
    </row>
    <row r="1034" spans="1:57" x14ac:dyDescent="0.3">
      <c r="A1034">
        <v>519</v>
      </c>
      <c r="B1034">
        <v>60</v>
      </c>
      <c r="C1034" t="s">
        <v>221</v>
      </c>
      <c r="D1034" t="s">
        <v>41</v>
      </c>
      <c r="E1034">
        <v>9531</v>
      </c>
      <c r="F1034" t="s">
        <v>40</v>
      </c>
      <c r="G1034" t="s">
        <v>71</v>
      </c>
      <c r="H1034" t="s">
        <v>43</v>
      </c>
      <c r="I1034" t="s">
        <v>44</v>
      </c>
      <c r="J1034" t="s">
        <v>110</v>
      </c>
      <c r="K1034" t="s">
        <v>46</v>
      </c>
      <c r="L1034" t="str">
        <f>VLOOKUP($K1034,[1]Zipcodes_neighbourhood!$A$2:$C$27,2,FALSE)</f>
        <v>College creek</v>
      </c>
      <c r="M1034">
        <f>VLOOKUP($K1034,[1]Zipcodes_neighbourhood!$A$2:$C$27,3,FALSE)</f>
        <v>50014</v>
      </c>
      <c r="N1034" t="s">
        <v>47</v>
      </c>
      <c r="O1034" t="s">
        <v>48</v>
      </c>
      <c r="P1034" t="s">
        <v>49</v>
      </c>
      <c r="Q1034">
        <v>6</v>
      </c>
      <c r="R1034">
        <v>1998</v>
      </c>
      <c r="S1034">
        <v>1998</v>
      </c>
      <c r="T1034" t="s">
        <v>50</v>
      </c>
      <c r="U1034" t="s">
        <v>51</v>
      </c>
      <c r="V1034" t="s">
        <v>52</v>
      </c>
      <c r="W1034" t="s">
        <v>55</v>
      </c>
      <c r="X1034" t="s">
        <v>56</v>
      </c>
      <c r="Y1034" t="s">
        <v>54</v>
      </c>
      <c r="Z1034" t="s">
        <v>72</v>
      </c>
      <c r="AA1034">
        <v>794</v>
      </c>
      <c r="AB1034" t="str">
        <f t="shared" si="64"/>
        <v>0-1000</v>
      </c>
      <c r="AC1034" t="s">
        <v>59</v>
      </c>
      <c r="AD1034" t="s">
        <v>60</v>
      </c>
      <c r="AE1034">
        <v>1796</v>
      </c>
      <c r="AF1034">
        <f t="shared" si="65"/>
        <v>1</v>
      </c>
      <c r="AG1034">
        <f t="shared" si="66"/>
        <v>2.2999999999999998</v>
      </c>
      <c r="AH1034">
        <v>3</v>
      </c>
      <c r="AI1034">
        <v>1</v>
      </c>
      <c r="AJ1034" t="s">
        <v>55</v>
      </c>
      <c r="AK1034" t="str">
        <f t="shared" si="67"/>
        <v>1TA</v>
      </c>
      <c r="AL1034">
        <v>7</v>
      </c>
      <c r="AM1034">
        <v>0</v>
      </c>
      <c r="AN1034" t="s">
        <v>41</v>
      </c>
      <c r="AO1034" t="s">
        <v>61</v>
      </c>
      <c r="AP1034" t="s">
        <v>62</v>
      </c>
      <c r="AQ1034">
        <v>2</v>
      </c>
      <c r="AR1034">
        <v>546</v>
      </c>
      <c r="AS1034" t="s">
        <v>55</v>
      </c>
      <c r="AT1034" t="s">
        <v>60</v>
      </c>
      <c r="AU1034">
        <v>0</v>
      </c>
      <c r="AV1034">
        <v>36</v>
      </c>
      <c r="AW1034">
        <v>0</v>
      </c>
      <c r="AX1034">
        <v>0</v>
      </c>
      <c r="AY1034">
        <v>0</v>
      </c>
      <c r="AZ1034" t="s">
        <v>85</v>
      </c>
      <c r="BA1034">
        <v>5</v>
      </c>
      <c r="BB1034">
        <v>2007</v>
      </c>
      <c r="BC1034" t="s">
        <v>63</v>
      </c>
      <c r="BD1034" t="s">
        <v>64</v>
      </c>
      <c r="BE1034">
        <v>211000</v>
      </c>
    </row>
    <row r="1035" spans="1:57" x14ac:dyDescent="0.3">
      <c r="A1035">
        <v>436</v>
      </c>
      <c r="B1035">
        <v>60</v>
      </c>
      <c r="C1035" t="s">
        <v>221</v>
      </c>
      <c r="D1035">
        <v>43</v>
      </c>
      <c r="E1035">
        <v>10667</v>
      </c>
      <c r="F1035" t="s">
        <v>40</v>
      </c>
      <c r="G1035" t="s">
        <v>105</v>
      </c>
      <c r="H1035" t="s">
        <v>43</v>
      </c>
      <c r="I1035" t="s">
        <v>44</v>
      </c>
      <c r="J1035" t="s">
        <v>110</v>
      </c>
      <c r="K1035" t="s">
        <v>46</v>
      </c>
      <c r="L1035" t="str">
        <f>VLOOKUP($K1035,[1]Zipcodes_neighbourhood!$A$2:$C$27,2,FALSE)</f>
        <v>College creek</v>
      </c>
      <c r="M1035">
        <f>VLOOKUP($K1035,[1]Zipcodes_neighbourhood!$A$2:$C$27,3,FALSE)</f>
        <v>50014</v>
      </c>
      <c r="N1035" t="s">
        <v>90</v>
      </c>
      <c r="O1035" t="s">
        <v>48</v>
      </c>
      <c r="P1035" t="s">
        <v>49</v>
      </c>
      <c r="Q1035">
        <v>7</v>
      </c>
      <c r="R1035">
        <v>1996</v>
      </c>
      <c r="S1035">
        <v>1996</v>
      </c>
      <c r="T1035" t="s">
        <v>50</v>
      </c>
      <c r="U1035" t="s">
        <v>51</v>
      </c>
      <c r="V1035" t="s">
        <v>52</v>
      </c>
      <c r="W1035" t="s">
        <v>54</v>
      </c>
      <c r="X1035" t="s">
        <v>56</v>
      </c>
      <c r="Y1035" t="s">
        <v>54</v>
      </c>
      <c r="Z1035" t="s">
        <v>81</v>
      </c>
      <c r="AA1035">
        <v>799</v>
      </c>
      <c r="AB1035" t="str">
        <f t="shared" si="64"/>
        <v>0-1000</v>
      </c>
      <c r="AC1035" t="s">
        <v>59</v>
      </c>
      <c r="AD1035" t="s">
        <v>60</v>
      </c>
      <c r="AE1035">
        <v>1661</v>
      </c>
      <c r="AF1035">
        <f t="shared" si="65"/>
        <v>1</v>
      </c>
      <c r="AG1035">
        <f t="shared" si="66"/>
        <v>2</v>
      </c>
      <c r="AH1035">
        <v>3</v>
      </c>
      <c r="AI1035">
        <v>1</v>
      </c>
      <c r="AJ1035" t="s">
        <v>54</v>
      </c>
      <c r="AK1035" t="str">
        <f t="shared" si="67"/>
        <v>1Gd</v>
      </c>
      <c r="AL1035">
        <v>6</v>
      </c>
      <c r="AM1035">
        <v>1</v>
      </c>
      <c r="AN1035" t="s">
        <v>55</v>
      </c>
      <c r="AO1035" t="s">
        <v>61</v>
      </c>
      <c r="AP1035" t="s">
        <v>62</v>
      </c>
      <c r="AQ1035">
        <v>2</v>
      </c>
      <c r="AR1035">
        <v>550</v>
      </c>
      <c r="AS1035" t="s">
        <v>55</v>
      </c>
      <c r="AT1035" t="s">
        <v>60</v>
      </c>
      <c r="AU1035">
        <v>158</v>
      </c>
      <c r="AV1035">
        <v>61</v>
      </c>
      <c r="AW1035">
        <v>0</v>
      </c>
      <c r="AX1035">
        <v>0</v>
      </c>
      <c r="AY1035">
        <v>0</v>
      </c>
      <c r="AZ1035" t="s">
        <v>41</v>
      </c>
      <c r="BA1035">
        <v>4</v>
      </c>
      <c r="BB1035">
        <v>2009</v>
      </c>
      <c r="BC1035" t="s">
        <v>167</v>
      </c>
      <c r="BD1035" t="s">
        <v>64</v>
      </c>
      <c r="BE1035">
        <v>212000</v>
      </c>
    </row>
    <row r="1036" spans="1:57" x14ac:dyDescent="0.3">
      <c r="A1036">
        <v>471</v>
      </c>
      <c r="B1036">
        <v>120</v>
      </c>
      <c r="C1036" t="s">
        <v>221</v>
      </c>
      <c r="D1036" t="s">
        <v>41</v>
      </c>
      <c r="E1036">
        <v>6820</v>
      </c>
      <c r="F1036" t="s">
        <v>40</v>
      </c>
      <c r="G1036" t="s">
        <v>71</v>
      </c>
      <c r="H1036" t="s">
        <v>43</v>
      </c>
      <c r="I1036" t="s">
        <v>44</v>
      </c>
      <c r="J1036" t="s">
        <v>73</v>
      </c>
      <c r="K1036" t="s">
        <v>138</v>
      </c>
      <c r="L1036" t="e">
        <f>VLOOKUP($K1036,[1]Zipcodes_neighbourhood!$A$2:$C$27,2,FALSE)</f>
        <v>#N/A</v>
      </c>
      <c r="M1036" t="e">
        <f>VLOOKUP($K1036,[1]Zipcodes_neighbourhood!$A$2:$C$27,3,FALSE)</f>
        <v>#N/A</v>
      </c>
      <c r="N1036" t="s">
        <v>47</v>
      </c>
      <c r="O1036" t="s">
        <v>122</v>
      </c>
      <c r="P1036" t="s">
        <v>68</v>
      </c>
      <c r="Q1036">
        <v>8</v>
      </c>
      <c r="R1036">
        <v>1985</v>
      </c>
      <c r="S1036">
        <v>1985</v>
      </c>
      <c r="T1036" t="s">
        <v>50</v>
      </c>
      <c r="U1036" t="s">
        <v>51</v>
      </c>
      <c r="V1036" t="s">
        <v>91</v>
      </c>
      <c r="W1036" t="s">
        <v>54</v>
      </c>
      <c r="X1036" t="s">
        <v>56</v>
      </c>
      <c r="Y1036" t="s">
        <v>54</v>
      </c>
      <c r="Z1036" t="s">
        <v>81</v>
      </c>
      <c r="AA1036">
        <v>1488</v>
      </c>
      <c r="AB1036" t="str">
        <f t="shared" si="64"/>
        <v>1001-2000</v>
      </c>
      <c r="AC1036" t="s">
        <v>55</v>
      </c>
      <c r="AD1036" t="s">
        <v>60</v>
      </c>
      <c r="AE1036">
        <v>1502</v>
      </c>
      <c r="AF1036">
        <f t="shared" si="65"/>
        <v>0</v>
      </c>
      <c r="AG1036">
        <f t="shared" si="66"/>
        <v>1</v>
      </c>
      <c r="AH1036">
        <v>1</v>
      </c>
      <c r="AI1036">
        <v>1</v>
      </c>
      <c r="AJ1036" t="s">
        <v>54</v>
      </c>
      <c r="AK1036" t="str">
        <f t="shared" si="67"/>
        <v>1Gd</v>
      </c>
      <c r="AL1036">
        <v>4</v>
      </c>
      <c r="AM1036">
        <v>0</v>
      </c>
      <c r="AN1036" t="s">
        <v>41</v>
      </c>
      <c r="AO1036" t="s">
        <v>61</v>
      </c>
      <c r="AP1036" t="s">
        <v>62</v>
      </c>
      <c r="AQ1036">
        <v>2</v>
      </c>
      <c r="AR1036">
        <v>528</v>
      </c>
      <c r="AS1036" t="s">
        <v>55</v>
      </c>
      <c r="AT1036" t="s">
        <v>60</v>
      </c>
      <c r="AU1036">
        <v>0</v>
      </c>
      <c r="AV1036">
        <v>54</v>
      </c>
      <c r="AW1036">
        <v>0</v>
      </c>
      <c r="AX1036">
        <v>140</v>
      </c>
      <c r="AY1036">
        <v>0</v>
      </c>
      <c r="AZ1036" t="s">
        <v>41</v>
      </c>
      <c r="BA1036">
        <v>6</v>
      </c>
      <c r="BB1036">
        <v>2010</v>
      </c>
      <c r="BC1036" t="s">
        <v>63</v>
      </c>
      <c r="BD1036" t="s">
        <v>64</v>
      </c>
      <c r="BE1036">
        <v>212000</v>
      </c>
    </row>
    <row r="1037" spans="1:57" x14ac:dyDescent="0.3">
      <c r="A1037">
        <v>757</v>
      </c>
      <c r="B1037">
        <v>60</v>
      </c>
      <c r="C1037" t="s">
        <v>221</v>
      </c>
      <c r="D1037">
        <v>68</v>
      </c>
      <c r="E1037">
        <v>10769</v>
      </c>
      <c r="F1037" t="s">
        <v>40</v>
      </c>
      <c r="G1037" t="s">
        <v>71</v>
      </c>
      <c r="H1037" t="s">
        <v>43</v>
      </c>
      <c r="I1037" t="s">
        <v>44</v>
      </c>
      <c r="J1037" t="s">
        <v>45</v>
      </c>
      <c r="K1037" t="s">
        <v>46</v>
      </c>
      <c r="L1037" t="str">
        <f>VLOOKUP($K1037,[1]Zipcodes_neighbourhood!$A$2:$C$27,2,FALSE)</f>
        <v>College creek</v>
      </c>
      <c r="M1037">
        <f>VLOOKUP($K1037,[1]Zipcodes_neighbourhood!$A$2:$C$27,3,FALSE)</f>
        <v>50014</v>
      </c>
      <c r="N1037" t="s">
        <v>47</v>
      </c>
      <c r="O1037" t="s">
        <v>48</v>
      </c>
      <c r="P1037" t="s">
        <v>49</v>
      </c>
      <c r="Q1037">
        <v>8</v>
      </c>
      <c r="R1037">
        <v>2007</v>
      </c>
      <c r="S1037">
        <v>2007</v>
      </c>
      <c r="T1037" t="s">
        <v>50</v>
      </c>
      <c r="U1037" t="s">
        <v>51</v>
      </c>
      <c r="V1037" t="s">
        <v>52</v>
      </c>
      <c r="W1037" t="s">
        <v>54</v>
      </c>
      <c r="X1037" t="s">
        <v>56</v>
      </c>
      <c r="Y1037" t="s">
        <v>54</v>
      </c>
      <c r="Z1037" t="s">
        <v>81</v>
      </c>
      <c r="AA1037">
        <v>866</v>
      </c>
      <c r="AB1037" t="str">
        <f t="shared" si="64"/>
        <v>0-1000</v>
      </c>
      <c r="AC1037" t="s">
        <v>59</v>
      </c>
      <c r="AD1037" t="s">
        <v>60</v>
      </c>
      <c r="AE1037">
        <v>1768</v>
      </c>
      <c r="AF1037">
        <f t="shared" si="65"/>
        <v>0</v>
      </c>
      <c r="AG1037">
        <f t="shared" si="66"/>
        <v>1</v>
      </c>
      <c r="AH1037">
        <v>3</v>
      </c>
      <c r="AI1037">
        <v>1</v>
      </c>
      <c r="AJ1037" t="s">
        <v>54</v>
      </c>
      <c r="AK1037" t="str">
        <f t="shared" si="67"/>
        <v>1Gd</v>
      </c>
      <c r="AL1037">
        <v>7</v>
      </c>
      <c r="AM1037">
        <v>0</v>
      </c>
      <c r="AN1037" t="s">
        <v>41</v>
      </c>
      <c r="AO1037" t="s">
        <v>61</v>
      </c>
      <c r="AP1037" t="s">
        <v>62</v>
      </c>
      <c r="AQ1037">
        <v>2</v>
      </c>
      <c r="AR1037">
        <v>578</v>
      </c>
      <c r="AS1037" t="s">
        <v>55</v>
      </c>
      <c r="AT1037" t="s">
        <v>60</v>
      </c>
      <c r="AU1037">
        <v>144</v>
      </c>
      <c r="AV1037">
        <v>105</v>
      </c>
      <c r="AW1037">
        <v>0</v>
      </c>
      <c r="AX1037">
        <v>0</v>
      </c>
      <c r="AY1037">
        <v>0</v>
      </c>
      <c r="AZ1037" t="s">
        <v>41</v>
      </c>
      <c r="BA1037">
        <v>4</v>
      </c>
      <c r="BB1037">
        <v>2009</v>
      </c>
      <c r="BC1037" t="s">
        <v>63</v>
      </c>
      <c r="BD1037" t="s">
        <v>64</v>
      </c>
      <c r="BE1037">
        <v>212000</v>
      </c>
    </row>
    <row r="1038" spans="1:57" x14ac:dyDescent="0.3">
      <c r="A1038">
        <v>1122</v>
      </c>
      <c r="B1038">
        <v>20</v>
      </c>
      <c r="C1038" t="s">
        <v>221</v>
      </c>
      <c r="D1038">
        <v>84</v>
      </c>
      <c r="E1038">
        <v>10084</v>
      </c>
      <c r="F1038" t="s">
        <v>40</v>
      </c>
      <c r="G1038" t="s">
        <v>42</v>
      </c>
      <c r="H1038" t="s">
        <v>43</v>
      </c>
      <c r="I1038" t="s">
        <v>44</v>
      </c>
      <c r="J1038" t="s">
        <v>45</v>
      </c>
      <c r="K1038" t="s">
        <v>46</v>
      </c>
      <c r="L1038" t="str">
        <f>VLOOKUP($K1038,[1]Zipcodes_neighbourhood!$A$2:$C$27,2,FALSE)</f>
        <v>College creek</v>
      </c>
      <c r="M1038">
        <f>VLOOKUP($K1038,[1]Zipcodes_neighbourhood!$A$2:$C$27,3,FALSE)</f>
        <v>50014</v>
      </c>
      <c r="N1038" t="s">
        <v>47</v>
      </c>
      <c r="O1038" t="s">
        <v>48</v>
      </c>
      <c r="P1038" t="s">
        <v>68</v>
      </c>
      <c r="Q1038">
        <v>7</v>
      </c>
      <c r="R1038">
        <v>2005</v>
      </c>
      <c r="S1038">
        <v>2006</v>
      </c>
      <c r="T1038" t="s">
        <v>50</v>
      </c>
      <c r="U1038" t="s">
        <v>51</v>
      </c>
      <c r="V1038" t="s">
        <v>52</v>
      </c>
      <c r="W1038" t="s">
        <v>54</v>
      </c>
      <c r="X1038" t="s">
        <v>56</v>
      </c>
      <c r="Y1038" t="s">
        <v>54</v>
      </c>
      <c r="Z1038" t="s">
        <v>81</v>
      </c>
      <c r="AA1038">
        <v>1552</v>
      </c>
      <c r="AB1038" t="str">
        <f t="shared" si="64"/>
        <v>1001-2000</v>
      </c>
      <c r="AC1038" t="s">
        <v>59</v>
      </c>
      <c r="AD1038" t="s">
        <v>60</v>
      </c>
      <c r="AE1038">
        <v>1552</v>
      </c>
      <c r="AF1038">
        <f t="shared" si="65"/>
        <v>1</v>
      </c>
      <c r="AG1038">
        <f t="shared" si="66"/>
        <v>2</v>
      </c>
      <c r="AH1038">
        <v>3</v>
      </c>
      <c r="AI1038">
        <v>1</v>
      </c>
      <c r="AJ1038" t="s">
        <v>54</v>
      </c>
      <c r="AK1038" t="str">
        <f t="shared" si="67"/>
        <v>1Gd</v>
      </c>
      <c r="AL1038">
        <v>7</v>
      </c>
      <c r="AM1038">
        <v>0</v>
      </c>
      <c r="AN1038" t="s">
        <v>41</v>
      </c>
      <c r="AO1038" t="s">
        <v>61</v>
      </c>
      <c r="AP1038" t="s">
        <v>62</v>
      </c>
      <c r="AQ1038">
        <v>3</v>
      </c>
      <c r="AR1038">
        <v>782</v>
      </c>
      <c r="AS1038" t="s">
        <v>55</v>
      </c>
      <c r="AT1038" t="s">
        <v>60</v>
      </c>
      <c r="AU1038">
        <v>144</v>
      </c>
      <c r="AV1038">
        <v>20</v>
      </c>
      <c r="AW1038">
        <v>0</v>
      </c>
      <c r="AX1038">
        <v>0</v>
      </c>
      <c r="AY1038">
        <v>0</v>
      </c>
      <c r="AZ1038" t="s">
        <v>41</v>
      </c>
      <c r="BA1038">
        <v>7</v>
      </c>
      <c r="BB1038">
        <v>2006</v>
      </c>
      <c r="BC1038" t="s">
        <v>103</v>
      </c>
      <c r="BD1038" t="s">
        <v>104</v>
      </c>
      <c r="BE1038">
        <v>212900</v>
      </c>
    </row>
    <row r="1039" spans="1:57" x14ac:dyDescent="0.3">
      <c r="A1039">
        <v>705</v>
      </c>
      <c r="B1039">
        <v>20</v>
      </c>
      <c r="C1039" t="s">
        <v>221</v>
      </c>
      <c r="D1039">
        <v>70</v>
      </c>
      <c r="E1039">
        <v>8400</v>
      </c>
      <c r="F1039" t="s">
        <v>40</v>
      </c>
      <c r="G1039" t="s">
        <v>42</v>
      </c>
      <c r="H1039" t="s">
        <v>43</v>
      </c>
      <c r="I1039" t="s">
        <v>44</v>
      </c>
      <c r="J1039" t="s">
        <v>45</v>
      </c>
      <c r="K1039" t="s">
        <v>46</v>
      </c>
      <c r="L1039" t="str">
        <f>VLOOKUP($K1039,[1]Zipcodes_neighbourhood!$A$2:$C$27,2,FALSE)</f>
        <v>College creek</v>
      </c>
      <c r="M1039">
        <f>VLOOKUP($K1039,[1]Zipcodes_neighbourhood!$A$2:$C$27,3,FALSE)</f>
        <v>50014</v>
      </c>
      <c r="N1039" t="s">
        <v>47</v>
      </c>
      <c r="O1039" t="s">
        <v>48</v>
      </c>
      <c r="P1039" t="s">
        <v>68</v>
      </c>
      <c r="Q1039">
        <v>7</v>
      </c>
      <c r="R1039">
        <v>2004</v>
      </c>
      <c r="S1039">
        <v>2005</v>
      </c>
      <c r="T1039" t="s">
        <v>50</v>
      </c>
      <c r="U1039" t="s">
        <v>51</v>
      </c>
      <c r="V1039" t="s">
        <v>52</v>
      </c>
      <c r="W1039" t="s">
        <v>54</v>
      </c>
      <c r="X1039" t="s">
        <v>56</v>
      </c>
      <c r="Y1039" t="s">
        <v>54</v>
      </c>
      <c r="Z1039" t="s">
        <v>81</v>
      </c>
      <c r="AA1039">
        <v>1473</v>
      </c>
      <c r="AB1039" t="str">
        <f t="shared" si="64"/>
        <v>1001-2000</v>
      </c>
      <c r="AC1039" t="s">
        <v>59</v>
      </c>
      <c r="AD1039" t="s">
        <v>60</v>
      </c>
      <c r="AE1039">
        <v>1484</v>
      </c>
      <c r="AF1039">
        <f t="shared" si="65"/>
        <v>0</v>
      </c>
      <c r="AG1039">
        <f t="shared" si="66"/>
        <v>2.2999999999999998</v>
      </c>
      <c r="AH1039">
        <v>3</v>
      </c>
      <c r="AI1039">
        <v>1</v>
      </c>
      <c r="AJ1039" t="s">
        <v>54</v>
      </c>
      <c r="AK1039" t="str">
        <f t="shared" si="67"/>
        <v>1Gd</v>
      </c>
      <c r="AL1039">
        <v>7</v>
      </c>
      <c r="AM1039">
        <v>0</v>
      </c>
      <c r="AN1039" t="s">
        <v>41</v>
      </c>
      <c r="AO1039" t="s">
        <v>61</v>
      </c>
      <c r="AP1039" t="s">
        <v>62</v>
      </c>
      <c r="AQ1039">
        <v>2</v>
      </c>
      <c r="AR1039">
        <v>606</v>
      </c>
      <c r="AS1039" t="s">
        <v>55</v>
      </c>
      <c r="AT1039" t="s">
        <v>60</v>
      </c>
      <c r="AU1039">
        <v>0</v>
      </c>
      <c r="AV1039">
        <v>35</v>
      </c>
      <c r="AW1039">
        <v>0</v>
      </c>
      <c r="AX1039">
        <v>0</v>
      </c>
      <c r="AY1039">
        <v>144</v>
      </c>
      <c r="AZ1039" t="s">
        <v>41</v>
      </c>
      <c r="BA1039">
        <v>5</v>
      </c>
      <c r="BB1039">
        <v>2010</v>
      </c>
      <c r="BC1039" t="s">
        <v>63</v>
      </c>
      <c r="BD1039" t="s">
        <v>64</v>
      </c>
      <c r="BE1039">
        <v>213000</v>
      </c>
    </row>
    <row r="1040" spans="1:57" x14ac:dyDescent="0.3">
      <c r="A1040">
        <v>1039</v>
      </c>
      <c r="B1040">
        <v>160</v>
      </c>
      <c r="C1040" t="s">
        <v>222</v>
      </c>
      <c r="D1040">
        <v>21</v>
      </c>
      <c r="E1040">
        <v>1533</v>
      </c>
      <c r="F1040" t="s">
        <v>40</v>
      </c>
      <c r="G1040" t="s">
        <v>42</v>
      </c>
      <c r="H1040" t="s">
        <v>43</v>
      </c>
      <c r="I1040" t="s">
        <v>44</v>
      </c>
      <c r="J1040" t="s">
        <v>45</v>
      </c>
      <c r="K1040" t="s">
        <v>121</v>
      </c>
      <c r="L1040" t="str">
        <f>VLOOKUP($K1040,[1]Zipcodes_neighbourhood!$A$2:$C$27,2,FALSE)</f>
        <v>Meadow village</v>
      </c>
      <c r="M1040">
        <f>VLOOKUP($K1040,[1]Zipcodes_neighbourhood!$A$2:$C$27,3,FALSE)</f>
        <v>50125</v>
      </c>
      <c r="N1040" t="s">
        <v>47</v>
      </c>
      <c r="O1040" t="s">
        <v>136</v>
      </c>
      <c r="P1040" t="s">
        <v>49</v>
      </c>
      <c r="Q1040">
        <v>4</v>
      </c>
      <c r="R1040">
        <v>1970</v>
      </c>
      <c r="S1040">
        <v>2008</v>
      </c>
      <c r="T1040" t="s">
        <v>50</v>
      </c>
      <c r="U1040" t="s">
        <v>51</v>
      </c>
      <c r="V1040" t="s">
        <v>123</v>
      </c>
      <c r="W1040" t="s">
        <v>55</v>
      </c>
      <c r="X1040" t="s">
        <v>70</v>
      </c>
      <c r="Y1040" t="s">
        <v>55</v>
      </c>
      <c r="Z1040" t="s">
        <v>57</v>
      </c>
      <c r="AA1040">
        <v>546</v>
      </c>
      <c r="AB1040" t="str">
        <f t="shared" si="64"/>
        <v>0-1000</v>
      </c>
      <c r="AC1040" t="s">
        <v>55</v>
      </c>
      <c r="AD1040" t="s">
        <v>60</v>
      </c>
      <c r="AE1040">
        <v>1344</v>
      </c>
      <c r="AF1040">
        <f t="shared" si="65"/>
        <v>0</v>
      </c>
      <c r="AG1040">
        <f t="shared" si="66"/>
        <v>1.3</v>
      </c>
      <c r="AH1040">
        <v>3</v>
      </c>
      <c r="AI1040">
        <v>1</v>
      </c>
      <c r="AJ1040" t="s">
        <v>55</v>
      </c>
      <c r="AK1040" t="str">
        <f t="shared" si="67"/>
        <v>1TA</v>
      </c>
      <c r="AL1040">
        <v>6</v>
      </c>
      <c r="AM1040">
        <v>1</v>
      </c>
      <c r="AN1040" t="s">
        <v>55</v>
      </c>
      <c r="AO1040" t="s">
        <v>41</v>
      </c>
      <c r="AP1040" t="s">
        <v>41</v>
      </c>
      <c r="AQ1040">
        <v>0</v>
      </c>
      <c r="AR1040">
        <v>0</v>
      </c>
      <c r="AS1040" t="s">
        <v>41</v>
      </c>
      <c r="AT1040" t="s">
        <v>60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 t="s">
        <v>41</v>
      </c>
      <c r="BA1040">
        <v>5</v>
      </c>
      <c r="BB1040">
        <v>2009</v>
      </c>
      <c r="BC1040" t="s">
        <v>63</v>
      </c>
      <c r="BD1040" t="s">
        <v>64</v>
      </c>
      <c r="BE1040">
        <v>97000</v>
      </c>
    </row>
    <row r="1041" spans="1:57" x14ac:dyDescent="0.3">
      <c r="A1041">
        <v>1040</v>
      </c>
      <c r="B1041">
        <v>180</v>
      </c>
      <c r="C1041" t="s">
        <v>222</v>
      </c>
      <c r="D1041">
        <v>21</v>
      </c>
      <c r="E1041">
        <v>1477</v>
      </c>
      <c r="F1041" t="s">
        <v>40</v>
      </c>
      <c r="G1041" t="s">
        <v>42</v>
      </c>
      <c r="H1041" t="s">
        <v>43</v>
      </c>
      <c r="I1041" t="s">
        <v>44</v>
      </c>
      <c r="J1041" t="s">
        <v>45</v>
      </c>
      <c r="K1041" t="s">
        <v>121</v>
      </c>
      <c r="L1041" t="str">
        <f>VLOOKUP($K1041,[1]Zipcodes_neighbourhood!$A$2:$C$27,2,FALSE)</f>
        <v>Meadow village</v>
      </c>
      <c r="M1041">
        <f>VLOOKUP($K1041,[1]Zipcodes_neighbourhood!$A$2:$C$27,3,FALSE)</f>
        <v>50125</v>
      </c>
      <c r="N1041" t="s">
        <v>47</v>
      </c>
      <c r="O1041" t="s">
        <v>122</v>
      </c>
      <c r="P1041" t="s">
        <v>131</v>
      </c>
      <c r="Q1041">
        <v>4</v>
      </c>
      <c r="R1041">
        <v>1970</v>
      </c>
      <c r="S1041">
        <v>1970</v>
      </c>
      <c r="T1041" t="s">
        <v>50</v>
      </c>
      <c r="U1041" t="s">
        <v>51</v>
      </c>
      <c r="V1041" t="s">
        <v>123</v>
      </c>
      <c r="W1041" t="s">
        <v>55</v>
      </c>
      <c r="X1041" t="s">
        <v>70</v>
      </c>
      <c r="Y1041" t="s">
        <v>54</v>
      </c>
      <c r="Z1041" t="s">
        <v>81</v>
      </c>
      <c r="AA1041">
        <v>630</v>
      </c>
      <c r="AB1041" t="str">
        <f t="shared" si="64"/>
        <v>0-1000</v>
      </c>
      <c r="AC1041" t="s">
        <v>55</v>
      </c>
      <c r="AD1041" t="s">
        <v>60</v>
      </c>
      <c r="AE1041">
        <v>630</v>
      </c>
      <c r="AF1041">
        <f t="shared" si="65"/>
        <v>1</v>
      </c>
      <c r="AG1041">
        <f t="shared" si="66"/>
        <v>1</v>
      </c>
      <c r="AH1041">
        <v>1</v>
      </c>
      <c r="AI1041">
        <v>1</v>
      </c>
      <c r="AJ1041" t="s">
        <v>55</v>
      </c>
      <c r="AK1041" t="str">
        <f t="shared" si="67"/>
        <v>1TA</v>
      </c>
      <c r="AL1041">
        <v>3</v>
      </c>
      <c r="AM1041">
        <v>0</v>
      </c>
      <c r="AN1041" t="s">
        <v>41</v>
      </c>
      <c r="AO1041" t="s">
        <v>61</v>
      </c>
      <c r="AP1041" t="s">
        <v>58</v>
      </c>
      <c r="AQ1041">
        <v>1</v>
      </c>
      <c r="AR1041">
        <v>286</v>
      </c>
      <c r="AS1041" t="s">
        <v>55</v>
      </c>
      <c r="AT1041" t="s">
        <v>60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 t="s">
        <v>41</v>
      </c>
      <c r="BA1041">
        <v>4</v>
      </c>
      <c r="BB1041">
        <v>2009</v>
      </c>
      <c r="BC1041" t="s">
        <v>63</v>
      </c>
      <c r="BD1041" t="s">
        <v>64</v>
      </c>
      <c r="BE1041">
        <v>80000</v>
      </c>
    </row>
    <row r="1042" spans="1:57" x14ac:dyDescent="0.3">
      <c r="A1042">
        <v>847</v>
      </c>
      <c r="B1042">
        <v>60</v>
      </c>
      <c r="C1042" t="s">
        <v>221</v>
      </c>
      <c r="D1042">
        <v>75</v>
      </c>
      <c r="E1042">
        <v>9317</v>
      </c>
      <c r="F1042" t="s">
        <v>40</v>
      </c>
      <c r="G1042" t="s">
        <v>42</v>
      </c>
      <c r="H1042" t="s">
        <v>43</v>
      </c>
      <c r="I1042" t="s">
        <v>44</v>
      </c>
      <c r="J1042" t="s">
        <v>45</v>
      </c>
      <c r="K1042" t="s">
        <v>114</v>
      </c>
      <c r="L1042" t="str">
        <f>VLOOKUP($K1042,[1]Zipcodes_neighbourhood!$A$2:$C$27,2,FALSE)</f>
        <v>Sawyer West</v>
      </c>
      <c r="M1042">
        <f>VLOOKUP($K1042,[1]Zipcodes_neighbourhood!$A$2:$C$27,3,FALSE)</f>
        <v>50014</v>
      </c>
      <c r="N1042" t="s">
        <v>47</v>
      </c>
      <c r="O1042" t="s">
        <v>48</v>
      </c>
      <c r="P1042" t="s">
        <v>49</v>
      </c>
      <c r="Q1042">
        <v>7</v>
      </c>
      <c r="R1042">
        <v>1993</v>
      </c>
      <c r="S1042">
        <v>1993</v>
      </c>
      <c r="T1042" t="s">
        <v>50</v>
      </c>
      <c r="U1042" t="s">
        <v>51</v>
      </c>
      <c r="V1042" t="s">
        <v>91</v>
      </c>
      <c r="W1042" t="s">
        <v>54</v>
      </c>
      <c r="X1042" t="s">
        <v>56</v>
      </c>
      <c r="Y1042" t="s">
        <v>54</v>
      </c>
      <c r="Z1042" t="s">
        <v>57</v>
      </c>
      <c r="AA1042">
        <v>740</v>
      </c>
      <c r="AB1042" t="str">
        <f t="shared" si="64"/>
        <v>0-1000</v>
      </c>
      <c r="AC1042" t="s">
        <v>59</v>
      </c>
      <c r="AD1042" t="s">
        <v>60</v>
      </c>
      <c r="AE1042">
        <v>1775</v>
      </c>
      <c r="AF1042">
        <f t="shared" si="65"/>
        <v>1</v>
      </c>
      <c r="AG1042">
        <f t="shared" si="66"/>
        <v>2</v>
      </c>
      <c r="AH1042">
        <v>3</v>
      </c>
      <c r="AI1042">
        <v>1</v>
      </c>
      <c r="AJ1042" t="s">
        <v>54</v>
      </c>
      <c r="AK1042" t="str">
        <f t="shared" si="67"/>
        <v>1Gd</v>
      </c>
      <c r="AL1042">
        <v>7</v>
      </c>
      <c r="AM1042">
        <v>1</v>
      </c>
      <c r="AN1042" t="s">
        <v>55</v>
      </c>
      <c r="AO1042" t="s">
        <v>61</v>
      </c>
      <c r="AP1042" t="s">
        <v>58</v>
      </c>
      <c r="AQ1042">
        <v>2</v>
      </c>
      <c r="AR1042">
        <v>425</v>
      </c>
      <c r="AS1042" t="s">
        <v>55</v>
      </c>
      <c r="AT1042" t="s">
        <v>60</v>
      </c>
      <c r="AU1042">
        <v>234</v>
      </c>
      <c r="AV1042">
        <v>72</v>
      </c>
      <c r="AW1042">
        <v>192</v>
      </c>
      <c r="AX1042">
        <v>0</v>
      </c>
      <c r="AY1042">
        <v>0</v>
      </c>
      <c r="AZ1042" t="s">
        <v>41</v>
      </c>
      <c r="BA1042">
        <v>7</v>
      </c>
      <c r="BB1042">
        <v>2009</v>
      </c>
      <c r="BC1042" t="s">
        <v>63</v>
      </c>
      <c r="BD1042" t="s">
        <v>64</v>
      </c>
      <c r="BE1042">
        <v>213000</v>
      </c>
    </row>
    <row r="1043" spans="1:57" x14ac:dyDescent="0.3">
      <c r="A1043">
        <v>1204</v>
      </c>
      <c r="B1043">
        <v>20</v>
      </c>
      <c r="C1043" t="s">
        <v>221</v>
      </c>
      <c r="D1043">
        <v>75</v>
      </c>
      <c r="E1043">
        <v>9750</v>
      </c>
      <c r="F1043" t="s">
        <v>40</v>
      </c>
      <c r="G1043" t="s">
        <v>42</v>
      </c>
      <c r="H1043" t="s">
        <v>43</v>
      </c>
      <c r="I1043" t="s">
        <v>44</v>
      </c>
      <c r="J1043" t="s">
        <v>45</v>
      </c>
      <c r="K1043" t="s">
        <v>46</v>
      </c>
      <c r="L1043" t="str">
        <f>VLOOKUP($K1043,[1]Zipcodes_neighbourhood!$A$2:$C$27,2,FALSE)</f>
        <v>College creek</v>
      </c>
      <c r="M1043">
        <f>VLOOKUP($K1043,[1]Zipcodes_neighbourhood!$A$2:$C$27,3,FALSE)</f>
        <v>50014</v>
      </c>
      <c r="N1043" t="s">
        <v>47</v>
      </c>
      <c r="O1043" t="s">
        <v>48</v>
      </c>
      <c r="P1043" t="s">
        <v>68</v>
      </c>
      <c r="Q1043">
        <v>7</v>
      </c>
      <c r="R1043">
        <v>2000</v>
      </c>
      <c r="S1043">
        <v>2001</v>
      </c>
      <c r="T1043" t="s">
        <v>50</v>
      </c>
      <c r="U1043" t="s">
        <v>51</v>
      </c>
      <c r="V1043" t="s">
        <v>52</v>
      </c>
      <c r="W1043" t="s">
        <v>54</v>
      </c>
      <c r="X1043" t="s">
        <v>56</v>
      </c>
      <c r="Y1043" t="s">
        <v>54</v>
      </c>
      <c r="Z1043" t="s">
        <v>57</v>
      </c>
      <c r="AA1043">
        <v>1630</v>
      </c>
      <c r="AB1043" t="str">
        <f t="shared" si="64"/>
        <v>1001-2000</v>
      </c>
      <c r="AC1043" t="s">
        <v>59</v>
      </c>
      <c r="AD1043" t="s">
        <v>60</v>
      </c>
      <c r="AE1043">
        <v>1630</v>
      </c>
      <c r="AF1043">
        <f t="shared" si="65"/>
        <v>0.3</v>
      </c>
      <c r="AG1043">
        <f t="shared" si="66"/>
        <v>1.3</v>
      </c>
      <c r="AH1043">
        <v>3</v>
      </c>
      <c r="AI1043">
        <v>1</v>
      </c>
      <c r="AJ1043" t="s">
        <v>54</v>
      </c>
      <c r="AK1043" t="str">
        <f t="shared" si="67"/>
        <v>1Gd</v>
      </c>
      <c r="AL1043">
        <v>6</v>
      </c>
      <c r="AM1043">
        <v>1</v>
      </c>
      <c r="AN1043" t="s">
        <v>55</v>
      </c>
      <c r="AO1043" t="s">
        <v>61</v>
      </c>
      <c r="AP1043" t="s">
        <v>58</v>
      </c>
      <c r="AQ1043">
        <v>2</v>
      </c>
      <c r="AR1043">
        <v>451</v>
      </c>
      <c r="AS1043" t="s">
        <v>55</v>
      </c>
      <c r="AT1043" t="s">
        <v>60</v>
      </c>
      <c r="AU1043">
        <v>74</v>
      </c>
      <c r="AV1043">
        <v>234</v>
      </c>
      <c r="AW1043">
        <v>0</v>
      </c>
      <c r="AX1043">
        <v>0</v>
      </c>
      <c r="AY1043">
        <v>0</v>
      </c>
      <c r="AZ1043" t="s">
        <v>41</v>
      </c>
      <c r="BA1043">
        <v>10</v>
      </c>
      <c r="BB1043">
        <v>2009</v>
      </c>
      <c r="BC1043" t="s">
        <v>63</v>
      </c>
      <c r="BD1043" t="s">
        <v>64</v>
      </c>
      <c r="BE1043">
        <v>213000</v>
      </c>
    </row>
    <row r="1044" spans="1:57" x14ac:dyDescent="0.3">
      <c r="A1044">
        <v>543</v>
      </c>
      <c r="B1044">
        <v>20</v>
      </c>
      <c r="C1044" t="s">
        <v>221</v>
      </c>
      <c r="D1044">
        <v>78</v>
      </c>
      <c r="E1044">
        <v>10140</v>
      </c>
      <c r="F1044" t="s">
        <v>40</v>
      </c>
      <c r="G1044" t="s">
        <v>42</v>
      </c>
      <c r="H1044" t="s">
        <v>43</v>
      </c>
      <c r="I1044" t="s">
        <v>44</v>
      </c>
      <c r="J1044" t="s">
        <v>45</v>
      </c>
      <c r="K1044" t="s">
        <v>89</v>
      </c>
      <c r="L1044" t="str">
        <f>VLOOKUP($K1044,[1]Zipcodes_neighbourhood!$A$2:$C$27,2,FALSE)</f>
        <v>Northwest Ames</v>
      </c>
      <c r="M1044">
        <f>VLOOKUP($K1044,[1]Zipcodes_neighbourhood!$A$2:$C$27,3,FALSE)</f>
        <v>50010</v>
      </c>
      <c r="N1044" t="s">
        <v>140</v>
      </c>
      <c r="O1044" t="s">
        <v>48</v>
      </c>
      <c r="P1044" t="s">
        <v>68</v>
      </c>
      <c r="Q1044">
        <v>7</v>
      </c>
      <c r="R1044">
        <v>1998</v>
      </c>
      <c r="S1044">
        <v>1999</v>
      </c>
      <c r="T1044" t="s">
        <v>99</v>
      </c>
      <c r="U1044" t="s">
        <v>51</v>
      </c>
      <c r="V1044" t="s">
        <v>52</v>
      </c>
      <c r="W1044" t="s">
        <v>54</v>
      </c>
      <c r="X1044" t="s">
        <v>56</v>
      </c>
      <c r="Y1044" t="s">
        <v>59</v>
      </c>
      <c r="Z1044" t="s">
        <v>57</v>
      </c>
      <c r="AA1044">
        <v>1650</v>
      </c>
      <c r="AB1044" t="str">
        <f t="shared" si="64"/>
        <v>1001-2000</v>
      </c>
      <c r="AC1044" t="s">
        <v>59</v>
      </c>
      <c r="AD1044" t="s">
        <v>60</v>
      </c>
      <c r="AE1044">
        <v>1680</v>
      </c>
      <c r="AF1044">
        <f t="shared" si="65"/>
        <v>1</v>
      </c>
      <c r="AG1044">
        <f t="shared" si="66"/>
        <v>2</v>
      </c>
      <c r="AH1044">
        <v>3</v>
      </c>
      <c r="AI1044">
        <v>1</v>
      </c>
      <c r="AJ1044" t="s">
        <v>54</v>
      </c>
      <c r="AK1044" t="str">
        <f t="shared" si="67"/>
        <v>1Gd</v>
      </c>
      <c r="AL1044">
        <v>7</v>
      </c>
      <c r="AM1044">
        <v>1</v>
      </c>
      <c r="AN1044" t="s">
        <v>55</v>
      </c>
      <c r="AO1044" t="s">
        <v>61</v>
      </c>
      <c r="AP1044" t="s">
        <v>102</v>
      </c>
      <c r="AQ1044">
        <v>2</v>
      </c>
      <c r="AR1044">
        <v>583</v>
      </c>
      <c r="AS1044" t="s">
        <v>55</v>
      </c>
      <c r="AT1044" t="s">
        <v>60</v>
      </c>
      <c r="AU1044">
        <v>78</v>
      </c>
      <c r="AV1044">
        <v>73</v>
      </c>
      <c r="AW1044">
        <v>0</v>
      </c>
      <c r="AX1044">
        <v>0</v>
      </c>
      <c r="AY1044">
        <v>0</v>
      </c>
      <c r="AZ1044" t="s">
        <v>41</v>
      </c>
      <c r="BA1044">
        <v>6</v>
      </c>
      <c r="BB1044">
        <v>2009</v>
      </c>
      <c r="BC1044" t="s">
        <v>63</v>
      </c>
      <c r="BD1044" t="s">
        <v>64</v>
      </c>
      <c r="BE1044">
        <v>213250</v>
      </c>
    </row>
    <row r="1045" spans="1:57" x14ac:dyDescent="0.3">
      <c r="A1045">
        <v>1020</v>
      </c>
      <c r="B1045">
        <v>120</v>
      </c>
      <c r="C1045" t="s">
        <v>221</v>
      </c>
      <c r="D1045">
        <v>43</v>
      </c>
      <c r="E1045">
        <v>3013</v>
      </c>
      <c r="F1045" t="s">
        <v>40</v>
      </c>
      <c r="G1045" t="s">
        <v>42</v>
      </c>
      <c r="H1045" t="s">
        <v>43</v>
      </c>
      <c r="I1045" t="s">
        <v>44</v>
      </c>
      <c r="J1045" t="s">
        <v>45</v>
      </c>
      <c r="K1045" t="s">
        <v>159</v>
      </c>
      <c r="L1045" t="str">
        <f>VLOOKUP($K1045,[1]Zipcodes_neighbourhood!$A$2:$C$27,2,FALSE)</f>
        <v>Bloomington Heights</v>
      </c>
      <c r="M1045">
        <f>VLOOKUP($K1045,[1]Zipcodes_neighbourhood!$A$2:$C$27,3,FALSE)</f>
        <v>50010</v>
      </c>
      <c r="N1045" t="s">
        <v>47</v>
      </c>
      <c r="O1045" t="s">
        <v>122</v>
      </c>
      <c r="P1045" t="s">
        <v>68</v>
      </c>
      <c r="Q1045">
        <v>7</v>
      </c>
      <c r="R1045">
        <v>2005</v>
      </c>
      <c r="S1045">
        <v>2005</v>
      </c>
      <c r="T1045" t="s">
        <v>50</v>
      </c>
      <c r="U1045" t="s">
        <v>51</v>
      </c>
      <c r="V1045" t="s">
        <v>52</v>
      </c>
      <c r="W1045" t="s">
        <v>54</v>
      </c>
      <c r="X1045" t="s">
        <v>56</v>
      </c>
      <c r="Y1045" t="s">
        <v>54</v>
      </c>
      <c r="Z1045" t="s">
        <v>54</v>
      </c>
      <c r="AA1045">
        <v>1362</v>
      </c>
      <c r="AB1045" t="str">
        <f t="shared" si="64"/>
        <v>1001-2000</v>
      </c>
      <c r="AC1045" t="s">
        <v>59</v>
      </c>
      <c r="AD1045" t="s">
        <v>60</v>
      </c>
      <c r="AE1045">
        <v>1506</v>
      </c>
      <c r="AF1045">
        <f t="shared" si="65"/>
        <v>1</v>
      </c>
      <c r="AG1045">
        <f t="shared" si="66"/>
        <v>2.2999999999999998</v>
      </c>
      <c r="AH1045">
        <v>2</v>
      </c>
      <c r="AI1045">
        <v>1</v>
      </c>
      <c r="AJ1045" t="s">
        <v>54</v>
      </c>
      <c r="AK1045" t="str">
        <f t="shared" si="67"/>
        <v>1Gd</v>
      </c>
      <c r="AL1045">
        <v>6</v>
      </c>
      <c r="AM1045">
        <v>1</v>
      </c>
      <c r="AN1045" t="s">
        <v>54</v>
      </c>
      <c r="AO1045" t="s">
        <v>61</v>
      </c>
      <c r="AP1045" t="s">
        <v>102</v>
      </c>
      <c r="AQ1045">
        <v>2</v>
      </c>
      <c r="AR1045">
        <v>440</v>
      </c>
      <c r="AS1045" t="s">
        <v>55</v>
      </c>
      <c r="AT1045" t="s">
        <v>60</v>
      </c>
      <c r="AU1045">
        <v>142</v>
      </c>
      <c r="AV1045">
        <v>20</v>
      </c>
      <c r="AW1045">
        <v>0</v>
      </c>
      <c r="AX1045">
        <v>0</v>
      </c>
      <c r="AY1045">
        <v>0</v>
      </c>
      <c r="AZ1045" t="s">
        <v>41</v>
      </c>
      <c r="BA1045">
        <v>4</v>
      </c>
      <c r="BB1045">
        <v>2006</v>
      </c>
      <c r="BC1045" t="s">
        <v>63</v>
      </c>
      <c r="BD1045" t="s">
        <v>64</v>
      </c>
      <c r="BE1045">
        <v>213490</v>
      </c>
    </row>
    <row r="1046" spans="1:57" x14ac:dyDescent="0.3">
      <c r="A1046">
        <v>383</v>
      </c>
      <c r="B1046">
        <v>60</v>
      </c>
      <c r="C1046" t="s">
        <v>221</v>
      </c>
      <c r="D1046">
        <v>79</v>
      </c>
      <c r="E1046">
        <v>9245</v>
      </c>
      <c r="F1046" t="s">
        <v>40</v>
      </c>
      <c r="G1046" t="s">
        <v>71</v>
      </c>
      <c r="H1046" t="s">
        <v>43</v>
      </c>
      <c r="I1046" t="s">
        <v>44</v>
      </c>
      <c r="J1046" t="s">
        <v>45</v>
      </c>
      <c r="K1046" t="s">
        <v>46</v>
      </c>
      <c r="L1046" t="str">
        <f>VLOOKUP($K1046,[1]Zipcodes_neighbourhood!$A$2:$C$27,2,FALSE)</f>
        <v>College creek</v>
      </c>
      <c r="M1046">
        <f>VLOOKUP($K1046,[1]Zipcodes_neighbourhood!$A$2:$C$27,3,FALSE)</f>
        <v>50014</v>
      </c>
      <c r="N1046" t="s">
        <v>47</v>
      </c>
      <c r="O1046" t="s">
        <v>48</v>
      </c>
      <c r="P1046" t="s">
        <v>49</v>
      </c>
      <c r="Q1046">
        <v>7</v>
      </c>
      <c r="R1046">
        <v>2006</v>
      </c>
      <c r="S1046">
        <v>2006</v>
      </c>
      <c r="T1046" t="s">
        <v>50</v>
      </c>
      <c r="U1046" t="s">
        <v>51</v>
      </c>
      <c r="V1046" t="s">
        <v>52</v>
      </c>
      <c r="W1046" t="s">
        <v>54</v>
      </c>
      <c r="X1046" t="s">
        <v>56</v>
      </c>
      <c r="Y1046" t="s">
        <v>54</v>
      </c>
      <c r="Z1046" t="s">
        <v>81</v>
      </c>
      <c r="AA1046">
        <v>939</v>
      </c>
      <c r="AB1046" t="str">
        <f t="shared" si="64"/>
        <v>0-1000</v>
      </c>
      <c r="AC1046" t="s">
        <v>59</v>
      </c>
      <c r="AD1046" t="s">
        <v>60</v>
      </c>
      <c r="AE1046">
        <v>1797</v>
      </c>
      <c r="AF1046">
        <f t="shared" si="65"/>
        <v>1</v>
      </c>
      <c r="AG1046">
        <f t="shared" si="66"/>
        <v>2.2999999999999998</v>
      </c>
      <c r="AH1046">
        <v>3</v>
      </c>
      <c r="AI1046">
        <v>1</v>
      </c>
      <c r="AJ1046" t="s">
        <v>54</v>
      </c>
      <c r="AK1046" t="str">
        <f t="shared" si="67"/>
        <v>1Gd</v>
      </c>
      <c r="AL1046">
        <v>8</v>
      </c>
      <c r="AM1046">
        <v>0</v>
      </c>
      <c r="AN1046" t="s">
        <v>41</v>
      </c>
      <c r="AO1046" t="s">
        <v>61</v>
      </c>
      <c r="AP1046" t="s">
        <v>62</v>
      </c>
      <c r="AQ1046">
        <v>2</v>
      </c>
      <c r="AR1046">
        <v>639</v>
      </c>
      <c r="AS1046" t="s">
        <v>55</v>
      </c>
      <c r="AT1046" t="s">
        <v>60</v>
      </c>
      <c r="AU1046">
        <v>144</v>
      </c>
      <c r="AV1046">
        <v>53</v>
      </c>
      <c r="AW1046">
        <v>0</v>
      </c>
      <c r="AX1046">
        <v>0</v>
      </c>
      <c r="AY1046">
        <v>0</v>
      </c>
      <c r="AZ1046" t="s">
        <v>41</v>
      </c>
      <c r="BA1046">
        <v>4</v>
      </c>
      <c r="BB1046">
        <v>2007</v>
      </c>
      <c r="BC1046" t="s">
        <v>63</v>
      </c>
      <c r="BD1046" t="s">
        <v>64</v>
      </c>
      <c r="BE1046">
        <v>213500</v>
      </c>
    </row>
    <row r="1047" spans="1:57" x14ac:dyDescent="0.3">
      <c r="A1047">
        <v>1061</v>
      </c>
      <c r="B1047">
        <v>120</v>
      </c>
      <c r="C1047" t="s">
        <v>221</v>
      </c>
      <c r="D1047">
        <v>41</v>
      </c>
      <c r="E1047">
        <v>4920</v>
      </c>
      <c r="F1047" t="s">
        <v>40</v>
      </c>
      <c r="G1047" t="s">
        <v>42</v>
      </c>
      <c r="H1047" t="s">
        <v>43</v>
      </c>
      <c r="I1047" t="s">
        <v>44</v>
      </c>
      <c r="J1047" t="s">
        <v>45</v>
      </c>
      <c r="K1047" t="s">
        <v>138</v>
      </c>
      <c r="L1047" t="e">
        <f>VLOOKUP($K1047,[1]Zipcodes_neighbourhood!$A$2:$C$27,2,FALSE)</f>
        <v>#N/A</v>
      </c>
      <c r="M1047" t="e">
        <f>VLOOKUP($K1047,[1]Zipcodes_neighbourhood!$A$2:$C$27,3,FALSE)</f>
        <v>#N/A</v>
      </c>
      <c r="N1047" t="s">
        <v>47</v>
      </c>
      <c r="O1047" t="s">
        <v>122</v>
      </c>
      <c r="P1047" t="s">
        <v>68</v>
      </c>
      <c r="Q1047">
        <v>8</v>
      </c>
      <c r="R1047">
        <v>2001</v>
      </c>
      <c r="S1047">
        <v>2001</v>
      </c>
      <c r="T1047" t="s">
        <v>50</v>
      </c>
      <c r="U1047" t="s">
        <v>51</v>
      </c>
      <c r="V1047" t="s">
        <v>123</v>
      </c>
      <c r="W1047" t="s">
        <v>54</v>
      </c>
      <c r="X1047" t="s">
        <v>56</v>
      </c>
      <c r="Y1047" t="s">
        <v>54</v>
      </c>
      <c r="Z1047" t="s">
        <v>72</v>
      </c>
      <c r="AA1047">
        <v>1338</v>
      </c>
      <c r="AB1047" t="str">
        <f t="shared" si="64"/>
        <v>1001-2000</v>
      </c>
      <c r="AC1047" t="s">
        <v>59</v>
      </c>
      <c r="AD1047" t="s">
        <v>60</v>
      </c>
      <c r="AE1047">
        <v>1338</v>
      </c>
      <c r="AF1047">
        <f t="shared" si="65"/>
        <v>0</v>
      </c>
      <c r="AG1047">
        <f t="shared" si="66"/>
        <v>2</v>
      </c>
      <c r="AH1047">
        <v>2</v>
      </c>
      <c r="AI1047">
        <v>1</v>
      </c>
      <c r="AJ1047" t="s">
        <v>54</v>
      </c>
      <c r="AK1047" t="str">
        <f t="shared" si="67"/>
        <v>1Gd</v>
      </c>
      <c r="AL1047">
        <v>6</v>
      </c>
      <c r="AM1047">
        <v>0</v>
      </c>
      <c r="AN1047" t="s">
        <v>41</v>
      </c>
      <c r="AO1047" t="s">
        <v>61</v>
      </c>
      <c r="AP1047" t="s">
        <v>102</v>
      </c>
      <c r="AQ1047">
        <v>2</v>
      </c>
      <c r="AR1047">
        <v>582</v>
      </c>
      <c r="AS1047" t="s">
        <v>55</v>
      </c>
      <c r="AT1047" t="s">
        <v>60</v>
      </c>
      <c r="AU1047">
        <v>0</v>
      </c>
      <c r="AV1047">
        <v>0</v>
      </c>
      <c r="AW1047">
        <v>170</v>
      </c>
      <c r="AX1047">
        <v>0</v>
      </c>
      <c r="AY1047">
        <v>0</v>
      </c>
      <c r="AZ1047" t="s">
        <v>41</v>
      </c>
      <c r="BA1047">
        <v>4</v>
      </c>
      <c r="BB1047">
        <v>2010</v>
      </c>
      <c r="BC1047" t="s">
        <v>63</v>
      </c>
      <c r="BD1047" t="s">
        <v>64</v>
      </c>
      <c r="BE1047">
        <v>213500</v>
      </c>
    </row>
    <row r="1048" spans="1:57" x14ac:dyDescent="0.3">
      <c r="A1048">
        <v>97</v>
      </c>
      <c r="B1048">
        <v>20</v>
      </c>
      <c r="C1048" t="s">
        <v>221</v>
      </c>
      <c r="D1048">
        <v>78</v>
      </c>
      <c r="E1048">
        <v>10264</v>
      </c>
      <c r="F1048" t="s">
        <v>40</v>
      </c>
      <c r="G1048" t="s">
        <v>71</v>
      </c>
      <c r="H1048" t="s">
        <v>43</v>
      </c>
      <c r="I1048" t="s">
        <v>44</v>
      </c>
      <c r="J1048" t="s">
        <v>45</v>
      </c>
      <c r="K1048" t="s">
        <v>46</v>
      </c>
      <c r="L1048" t="str">
        <f>VLOOKUP($K1048,[1]Zipcodes_neighbourhood!$A$2:$C$27,2,FALSE)</f>
        <v>College creek</v>
      </c>
      <c r="M1048">
        <f>VLOOKUP($K1048,[1]Zipcodes_neighbourhood!$A$2:$C$27,3,FALSE)</f>
        <v>50014</v>
      </c>
      <c r="N1048" t="s">
        <v>47</v>
      </c>
      <c r="O1048" t="s">
        <v>48</v>
      </c>
      <c r="P1048" t="s">
        <v>68</v>
      </c>
      <c r="Q1048">
        <v>7</v>
      </c>
      <c r="R1048">
        <v>1999</v>
      </c>
      <c r="S1048">
        <v>1999</v>
      </c>
      <c r="T1048" t="s">
        <v>50</v>
      </c>
      <c r="U1048" t="s">
        <v>51</v>
      </c>
      <c r="V1048" t="s">
        <v>52</v>
      </c>
      <c r="W1048" t="s">
        <v>54</v>
      </c>
      <c r="X1048" t="s">
        <v>56</v>
      </c>
      <c r="Y1048" t="s">
        <v>54</v>
      </c>
      <c r="Z1048" t="s">
        <v>81</v>
      </c>
      <c r="AA1048">
        <v>1588</v>
      </c>
      <c r="AB1048" t="str">
        <f t="shared" si="64"/>
        <v>1001-2000</v>
      </c>
      <c r="AC1048" t="s">
        <v>59</v>
      </c>
      <c r="AD1048" t="s">
        <v>60</v>
      </c>
      <c r="AE1048">
        <v>1588</v>
      </c>
      <c r="AF1048">
        <f t="shared" si="65"/>
        <v>0</v>
      </c>
      <c r="AG1048">
        <f t="shared" si="66"/>
        <v>3.3</v>
      </c>
      <c r="AH1048">
        <v>3</v>
      </c>
      <c r="AI1048">
        <v>1</v>
      </c>
      <c r="AJ1048" t="s">
        <v>54</v>
      </c>
      <c r="AK1048" t="str">
        <f t="shared" si="67"/>
        <v>1Gd</v>
      </c>
      <c r="AL1048">
        <v>6</v>
      </c>
      <c r="AM1048">
        <v>0</v>
      </c>
      <c r="AN1048" t="s">
        <v>41</v>
      </c>
      <c r="AO1048" t="s">
        <v>61</v>
      </c>
      <c r="AP1048" t="s">
        <v>62</v>
      </c>
      <c r="AQ1048">
        <v>2</v>
      </c>
      <c r="AR1048">
        <v>472</v>
      </c>
      <c r="AS1048" t="s">
        <v>55</v>
      </c>
      <c r="AT1048" t="s">
        <v>60</v>
      </c>
      <c r="AU1048">
        <v>158</v>
      </c>
      <c r="AV1048">
        <v>29</v>
      </c>
      <c r="AW1048">
        <v>0</v>
      </c>
      <c r="AX1048">
        <v>0</v>
      </c>
      <c r="AY1048">
        <v>0</v>
      </c>
      <c r="AZ1048" t="s">
        <v>41</v>
      </c>
      <c r="BA1048">
        <v>8</v>
      </c>
      <c r="BB1048">
        <v>2006</v>
      </c>
      <c r="BC1048" t="s">
        <v>63</v>
      </c>
      <c r="BD1048" t="s">
        <v>64</v>
      </c>
      <c r="BE1048">
        <v>214000</v>
      </c>
    </row>
    <row r="1049" spans="1:57" x14ac:dyDescent="0.3">
      <c r="A1049">
        <v>338</v>
      </c>
      <c r="B1049">
        <v>20</v>
      </c>
      <c r="C1049" t="s">
        <v>221</v>
      </c>
      <c r="D1049">
        <v>70</v>
      </c>
      <c r="E1049">
        <v>9135</v>
      </c>
      <c r="F1049" t="s">
        <v>40</v>
      </c>
      <c r="G1049" t="s">
        <v>42</v>
      </c>
      <c r="H1049" t="s">
        <v>43</v>
      </c>
      <c r="I1049" t="s">
        <v>44</v>
      </c>
      <c r="J1049" t="s">
        <v>45</v>
      </c>
      <c r="K1049" t="s">
        <v>46</v>
      </c>
      <c r="L1049" t="str">
        <f>VLOOKUP($K1049,[1]Zipcodes_neighbourhood!$A$2:$C$27,2,FALSE)</f>
        <v>College creek</v>
      </c>
      <c r="M1049">
        <f>VLOOKUP($K1049,[1]Zipcodes_neighbourhood!$A$2:$C$27,3,FALSE)</f>
        <v>50014</v>
      </c>
      <c r="N1049" t="s">
        <v>47</v>
      </c>
      <c r="O1049" t="s">
        <v>48</v>
      </c>
      <c r="P1049" t="s">
        <v>68</v>
      </c>
      <c r="Q1049">
        <v>7</v>
      </c>
      <c r="R1049">
        <v>2002</v>
      </c>
      <c r="S1049">
        <v>2003</v>
      </c>
      <c r="T1049" t="s">
        <v>50</v>
      </c>
      <c r="U1049" t="s">
        <v>51</v>
      </c>
      <c r="V1049" t="s">
        <v>52</v>
      </c>
      <c r="W1049" t="s">
        <v>54</v>
      </c>
      <c r="X1049" t="s">
        <v>56</v>
      </c>
      <c r="Y1049" t="s">
        <v>54</v>
      </c>
      <c r="Z1049" t="s">
        <v>81</v>
      </c>
      <c r="AA1049">
        <v>1536</v>
      </c>
      <c r="AB1049" t="str">
        <f t="shared" si="64"/>
        <v>1001-2000</v>
      </c>
      <c r="AC1049" t="s">
        <v>59</v>
      </c>
      <c r="AD1049" t="s">
        <v>60</v>
      </c>
      <c r="AE1049">
        <v>1536</v>
      </c>
      <c r="AF1049">
        <f t="shared" si="65"/>
        <v>0.3</v>
      </c>
      <c r="AG1049">
        <f t="shared" si="66"/>
        <v>1</v>
      </c>
      <c r="AH1049">
        <v>3</v>
      </c>
      <c r="AI1049">
        <v>1</v>
      </c>
      <c r="AJ1049" t="s">
        <v>54</v>
      </c>
      <c r="AK1049" t="str">
        <f t="shared" si="67"/>
        <v>1Gd</v>
      </c>
      <c r="AL1049">
        <v>7</v>
      </c>
      <c r="AM1049">
        <v>0</v>
      </c>
      <c r="AN1049" t="s">
        <v>41</v>
      </c>
      <c r="AO1049" t="s">
        <v>61</v>
      </c>
      <c r="AP1049" t="s">
        <v>62</v>
      </c>
      <c r="AQ1049">
        <v>2</v>
      </c>
      <c r="AR1049">
        <v>532</v>
      </c>
      <c r="AS1049" t="s">
        <v>55</v>
      </c>
      <c r="AT1049" t="s">
        <v>60</v>
      </c>
      <c r="AU1049">
        <v>192</v>
      </c>
      <c r="AV1049">
        <v>74</v>
      </c>
      <c r="AW1049">
        <v>0</v>
      </c>
      <c r="AX1049">
        <v>0</v>
      </c>
      <c r="AY1049">
        <v>0</v>
      </c>
      <c r="AZ1049" t="s">
        <v>41</v>
      </c>
      <c r="BA1049">
        <v>12</v>
      </c>
      <c r="BB1049">
        <v>2008</v>
      </c>
      <c r="BC1049" t="s">
        <v>63</v>
      </c>
      <c r="BD1049" t="s">
        <v>64</v>
      </c>
      <c r="BE1049">
        <v>214000</v>
      </c>
    </row>
    <row r="1050" spans="1:57" x14ac:dyDescent="0.3">
      <c r="A1050">
        <v>568</v>
      </c>
      <c r="B1050">
        <v>20</v>
      </c>
      <c r="C1050" t="s">
        <v>221</v>
      </c>
      <c r="D1050">
        <v>70</v>
      </c>
      <c r="E1050">
        <v>10171</v>
      </c>
      <c r="F1050" t="s">
        <v>40</v>
      </c>
      <c r="G1050" t="s">
        <v>71</v>
      </c>
      <c r="H1050" t="s">
        <v>43</v>
      </c>
      <c r="I1050" t="s">
        <v>44</v>
      </c>
      <c r="J1050" t="s">
        <v>45</v>
      </c>
      <c r="K1050" t="s">
        <v>100</v>
      </c>
      <c r="L1050" t="str">
        <f>VLOOKUP($K1050,[1]Zipcodes_neighbourhood!$A$2:$C$27,2,FALSE)</f>
        <v>Northridge Heights</v>
      </c>
      <c r="M1050">
        <f>VLOOKUP($K1050,[1]Zipcodes_neighbourhood!$A$2:$C$27,3,FALSE)</f>
        <v>50010</v>
      </c>
      <c r="N1050" t="s">
        <v>47</v>
      </c>
      <c r="O1050" t="s">
        <v>48</v>
      </c>
      <c r="P1050" t="s">
        <v>68</v>
      </c>
      <c r="Q1050">
        <v>7</v>
      </c>
      <c r="R1050">
        <v>2004</v>
      </c>
      <c r="S1050">
        <v>2004</v>
      </c>
      <c r="T1050" t="s">
        <v>50</v>
      </c>
      <c r="U1050" t="s">
        <v>51</v>
      </c>
      <c r="V1050" t="s">
        <v>52</v>
      </c>
      <c r="W1050" t="s">
        <v>54</v>
      </c>
      <c r="X1050" t="s">
        <v>56</v>
      </c>
      <c r="Y1050" t="s">
        <v>54</v>
      </c>
      <c r="Z1050" t="s">
        <v>57</v>
      </c>
      <c r="AA1050">
        <v>1517</v>
      </c>
      <c r="AB1050" t="str">
        <f t="shared" si="64"/>
        <v>1001-2000</v>
      </c>
      <c r="AC1050" t="s">
        <v>59</v>
      </c>
      <c r="AD1050" t="s">
        <v>60</v>
      </c>
      <c r="AE1050">
        <v>1535</v>
      </c>
      <c r="AF1050">
        <f t="shared" si="65"/>
        <v>0</v>
      </c>
      <c r="AG1050">
        <f t="shared" si="66"/>
        <v>1</v>
      </c>
      <c r="AH1050">
        <v>3</v>
      </c>
      <c r="AI1050">
        <v>1</v>
      </c>
      <c r="AJ1050" t="s">
        <v>54</v>
      </c>
      <c r="AK1050" t="str">
        <f t="shared" si="67"/>
        <v>1Gd</v>
      </c>
      <c r="AL1050">
        <v>7</v>
      </c>
      <c r="AM1050">
        <v>0</v>
      </c>
      <c r="AN1050" t="s">
        <v>41</v>
      </c>
      <c r="AO1050" t="s">
        <v>61</v>
      </c>
      <c r="AP1050" t="s">
        <v>62</v>
      </c>
      <c r="AQ1050">
        <v>2</v>
      </c>
      <c r="AR1050">
        <v>532</v>
      </c>
      <c r="AS1050" t="s">
        <v>55</v>
      </c>
      <c r="AT1050" t="s">
        <v>60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 t="s">
        <v>41</v>
      </c>
      <c r="BA1050">
        <v>3</v>
      </c>
      <c r="BB1050">
        <v>2010</v>
      </c>
      <c r="BC1050" t="s">
        <v>63</v>
      </c>
      <c r="BD1050" t="s">
        <v>64</v>
      </c>
      <c r="BE1050">
        <v>214000</v>
      </c>
    </row>
    <row r="1051" spans="1:57" x14ac:dyDescent="0.3">
      <c r="A1051">
        <v>942</v>
      </c>
      <c r="B1051">
        <v>60</v>
      </c>
      <c r="C1051" t="s">
        <v>221</v>
      </c>
      <c r="D1051" t="s">
        <v>41</v>
      </c>
      <c r="E1051">
        <v>8755</v>
      </c>
      <c r="F1051" t="s">
        <v>40</v>
      </c>
      <c r="G1051" t="s">
        <v>71</v>
      </c>
      <c r="H1051" t="s">
        <v>43</v>
      </c>
      <c r="I1051" t="s">
        <v>44</v>
      </c>
      <c r="J1051" t="s">
        <v>65</v>
      </c>
      <c r="K1051" t="s">
        <v>132</v>
      </c>
      <c r="L1051" t="str">
        <f>VLOOKUP($K1051,[1]Zipcodes_neighbourhood!$A$2:$C$27,2,FALSE)</f>
        <v>Gilbert</v>
      </c>
      <c r="M1051">
        <f>VLOOKUP($K1051,[1]Zipcodes_neighbourhood!$A$2:$C$27,3,FALSE)</f>
        <v>50105</v>
      </c>
      <c r="N1051" t="s">
        <v>124</v>
      </c>
      <c r="O1051" t="s">
        <v>48</v>
      </c>
      <c r="P1051" t="s">
        <v>49</v>
      </c>
      <c r="Q1051">
        <v>7</v>
      </c>
      <c r="R1051">
        <v>1999</v>
      </c>
      <c r="S1051">
        <v>1999</v>
      </c>
      <c r="T1051" t="s">
        <v>50</v>
      </c>
      <c r="U1051" t="s">
        <v>51</v>
      </c>
      <c r="V1051" t="s">
        <v>52</v>
      </c>
      <c r="W1051" t="s">
        <v>54</v>
      </c>
      <c r="X1051" t="s">
        <v>56</v>
      </c>
      <c r="Y1051" t="s">
        <v>54</v>
      </c>
      <c r="Z1051" t="s">
        <v>57</v>
      </c>
      <c r="AA1051">
        <v>992</v>
      </c>
      <c r="AB1051" t="str">
        <f t="shared" si="64"/>
        <v>0-1000</v>
      </c>
      <c r="AC1051" t="s">
        <v>59</v>
      </c>
      <c r="AD1051" t="s">
        <v>60</v>
      </c>
      <c r="AE1051">
        <v>2060</v>
      </c>
      <c r="AF1051">
        <f t="shared" si="65"/>
        <v>0</v>
      </c>
      <c r="AG1051">
        <f t="shared" si="66"/>
        <v>1</v>
      </c>
      <c r="AH1051">
        <v>3</v>
      </c>
      <c r="AI1051">
        <v>1</v>
      </c>
      <c r="AJ1051" t="s">
        <v>54</v>
      </c>
      <c r="AK1051" t="str">
        <f t="shared" si="67"/>
        <v>1Gd</v>
      </c>
      <c r="AL1051">
        <v>8</v>
      </c>
      <c r="AM1051">
        <v>1</v>
      </c>
      <c r="AN1051" t="s">
        <v>55</v>
      </c>
      <c r="AO1051" t="s">
        <v>101</v>
      </c>
      <c r="AP1051" t="s">
        <v>62</v>
      </c>
      <c r="AQ1051">
        <v>2</v>
      </c>
      <c r="AR1051">
        <v>390</v>
      </c>
      <c r="AS1051" t="s">
        <v>55</v>
      </c>
      <c r="AT1051" t="s">
        <v>60</v>
      </c>
      <c r="AU1051">
        <v>0</v>
      </c>
      <c r="AV1051">
        <v>0</v>
      </c>
      <c r="AW1051">
        <v>0</v>
      </c>
      <c r="AX1051">
        <v>0</v>
      </c>
      <c r="AY1051">
        <v>168</v>
      </c>
      <c r="AZ1051" t="s">
        <v>109</v>
      </c>
      <c r="BA1051">
        <v>6</v>
      </c>
      <c r="BB1051">
        <v>2009</v>
      </c>
      <c r="BC1051" t="s">
        <v>63</v>
      </c>
      <c r="BD1051" t="s">
        <v>64</v>
      </c>
      <c r="BE1051">
        <v>214000</v>
      </c>
    </row>
    <row r="1052" spans="1:57" x14ac:dyDescent="0.3">
      <c r="A1052">
        <v>1227</v>
      </c>
      <c r="B1052">
        <v>60</v>
      </c>
      <c r="C1052" t="s">
        <v>221</v>
      </c>
      <c r="D1052">
        <v>86</v>
      </c>
      <c r="E1052">
        <v>14598</v>
      </c>
      <c r="F1052" t="s">
        <v>40</v>
      </c>
      <c r="G1052" t="s">
        <v>71</v>
      </c>
      <c r="H1052" t="s">
        <v>43</v>
      </c>
      <c r="I1052" t="s">
        <v>44</v>
      </c>
      <c r="J1052" t="s">
        <v>110</v>
      </c>
      <c r="K1052" t="s">
        <v>87</v>
      </c>
      <c r="L1052" t="str">
        <f>VLOOKUP($K1052,[1]Zipcodes_neighbourhood!$A$2:$C$27,2,FALSE)</f>
        <v>Somerset</v>
      </c>
      <c r="M1052">
        <f>VLOOKUP($K1052,[1]Zipcodes_neighbourhood!$A$2:$C$27,3,FALSE)</f>
        <v>50010</v>
      </c>
      <c r="N1052" t="s">
        <v>67</v>
      </c>
      <c r="O1052" t="s">
        <v>48</v>
      </c>
      <c r="P1052" t="s">
        <v>49</v>
      </c>
      <c r="Q1052">
        <v>6</v>
      </c>
      <c r="R1052">
        <v>2007</v>
      </c>
      <c r="S1052">
        <v>2007</v>
      </c>
      <c r="T1052" t="s">
        <v>50</v>
      </c>
      <c r="U1052" t="s">
        <v>51</v>
      </c>
      <c r="V1052" t="s">
        <v>52</v>
      </c>
      <c r="W1052" t="s">
        <v>54</v>
      </c>
      <c r="X1052" t="s">
        <v>56</v>
      </c>
      <c r="Y1052" t="s">
        <v>54</v>
      </c>
      <c r="Z1052" t="s">
        <v>72</v>
      </c>
      <c r="AA1052">
        <v>894</v>
      </c>
      <c r="AB1052" t="str">
        <f t="shared" si="64"/>
        <v>0-1000</v>
      </c>
      <c r="AC1052" t="s">
        <v>59</v>
      </c>
      <c r="AD1052" t="s">
        <v>60</v>
      </c>
      <c r="AE1052">
        <v>1933</v>
      </c>
      <c r="AF1052">
        <f t="shared" si="65"/>
        <v>0</v>
      </c>
      <c r="AG1052">
        <f t="shared" si="66"/>
        <v>2</v>
      </c>
      <c r="AH1052">
        <v>4</v>
      </c>
      <c r="AI1052">
        <v>1</v>
      </c>
      <c r="AJ1052" t="s">
        <v>54</v>
      </c>
      <c r="AK1052" t="str">
        <f t="shared" si="67"/>
        <v>1Gd</v>
      </c>
      <c r="AL1052">
        <v>9</v>
      </c>
      <c r="AM1052">
        <v>1</v>
      </c>
      <c r="AN1052" t="s">
        <v>54</v>
      </c>
      <c r="AO1052" t="s">
        <v>101</v>
      </c>
      <c r="AP1052" t="s">
        <v>102</v>
      </c>
      <c r="AQ1052">
        <v>3</v>
      </c>
      <c r="AR1052">
        <v>668</v>
      </c>
      <c r="AS1052" t="s">
        <v>55</v>
      </c>
      <c r="AT1052" t="s">
        <v>60</v>
      </c>
      <c r="AU1052">
        <v>100</v>
      </c>
      <c r="AV1052">
        <v>18</v>
      </c>
      <c r="AW1052">
        <v>0</v>
      </c>
      <c r="AX1052">
        <v>0</v>
      </c>
      <c r="AY1052">
        <v>0</v>
      </c>
      <c r="AZ1052" t="s">
        <v>41</v>
      </c>
      <c r="BA1052">
        <v>1</v>
      </c>
      <c r="BB1052">
        <v>2008</v>
      </c>
      <c r="BC1052" t="s">
        <v>63</v>
      </c>
      <c r="BD1052" t="s">
        <v>64</v>
      </c>
      <c r="BE1052">
        <v>214000</v>
      </c>
    </row>
    <row r="1053" spans="1:57" x14ac:dyDescent="0.3">
      <c r="A1053">
        <v>329</v>
      </c>
      <c r="B1053">
        <v>75</v>
      </c>
      <c r="C1053" t="s">
        <v>221</v>
      </c>
      <c r="D1053" t="s">
        <v>41</v>
      </c>
      <c r="E1053">
        <v>11888</v>
      </c>
      <c r="F1053" t="s">
        <v>40</v>
      </c>
      <c r="G1053" t="s">
        <v>71</v>
      </c>
      <c r="H1053" t="s">
        <v>118</v>
      </c>
      <c r="I1053" t="s">
        <v>44</v>
      </c>
      <c r="J1053" t="s">
        <v>45</v>
      </c>
      <c r="K1053" t="s">
        <v>95</v>
      </c>
      <c r="L1053" t="str">
        <f>VLOOKUP($K1053,[1]Zipcodes_neighbourhood!$A$2:$C$27,2,FALSE)</f>
        <v>Brookside</v>
      </c>
      <c r="M1053">
        <f>VLOOKUP($K1053,[1]Zipcodes_neighbourhood!$A$2:$C$27,3,FALSE)</f>
        <v>50613</v>
      </c>
      <c r="N1053" t="s">
        <v>90</v>
      </c>
      <c r="O1053" t="s">
        <v>48</v>
      </c>
      <c r="P1053" t="s">
        <v>139</v>
      </c>
      <c r="Q1053">
        <v>6</v>
      </c>
      <c r="R1053">
        <v>1916</v>
      </c>
      <c r="S1053">
        <v>1994</v>
      </c>
      <c r="T1053" t="s">
        <v>50</v>
      </c>
      <c r="U1053" t="s">
        <v>51</v>
      </c>
      <c r="V1053" t="s">
        <v>76</v>
      </c>
      <c r="W1053" t="s">
        <v>55</v>
      </c>
      <c r="X1053" t="s">
        <v>77</v>
      </c>
      <c r="Y1053" t="s">
        <v>55</v>
      </c>
      <c r="Z1053" t="s">
        <v>57</v>
      </c>
      <c r="AA1053">
        <v>844</v>
      </c>
      <c r="AB1053" t="str">
        <f t="shared" si="64"/>
        <v>0-1000</v>
      </c>
      <c r="AC1053" t="s">
        <v>54</v>
      </c>
      <c r="AD1053" t="s">
        <v>120</v>
      </c>
      <c r="AE1053">
        <v>2134</v>
      </c>
      <c r="AF1053">
        <f t="shared" si="65"/>
        <v>0</v>
      </c>
      <c r="AG1053">
        <f t="shared" si="66"/>
        <v>2</v>
      </c>
      <c r="AH1053">
        <v>5</v>
      </c>
      <c r="AI1053">
        <v>1</v>
      </c>
      <c r="AJ1053" t="s">
        <v>54</v>
      </c>
      <c r="AK1053" t="str">
        <f t="shared" si="67"/>
        <v>1Gd</v>
      </c>
      <c r="AL1053">
        <v>10</v>
      </c>
      <c r="AM1053">
        <v>0</v>
      </c>
      <c r="AN1053" t="s">
        <v>41</v>
      </c>
      <c r="AO1053" t="s">
        <v>78</v>
      </c>
      <c r="AP1053" t="s">
        <v>58</v>
      </c>
      <c r="AQ1053">
        <v>2</v>
      </c>
      <c r="AR1053">
        <v>441</v>
      </c>
      <c r="AS1053" t="s">
        <v>55</v>
      </c>
      <c r="AT1053" t="s">
        <v>60</v>
      </c>
      <c r="AU1053">
        <v>0</v>
      </c>
      <c r="AV1053">
        <v>60</v>
      </c>
      <c r="AW1053">
        <v>268</v>
      </c>
      <c r="AX1053">
        <v>0</v>
      </c>
      <c r="AY1053">
        <v>0</v>
      </c>
      <c r="AZ1053" t="s">
        <v>41</v>
      </c>
      <c r="BA1053">
        <v>7</v>
      </c>
      <c r="BB1053">
        <v>2009</v>
      </c>
      <c r="BC1053" t="s">
        <v>63</v>
      </c>
      <c r="BD1053" t="s">
        <v>64</v>
      </c>
      <c r="BE1053">
        <v>214500</v>
      </c>
    </row>
    <row r="1054" spans="1:57" x14ac:dyDescent="0.3">
      <c r="A1054">
        <v>965</v>
      </c>
      <c r="B1054">
        <v>60</v>
      </c>
      <c r="C1054" t="s">
        <v>221</v>
      </c>
      <c r="D1054">
        <v>80</v>
      </c>
      <c r="E1054">
        <v>11316</v>
      </c>
      <c r="F1054" t="s">
        <v>40</v>
      </c>
      <c r="G1054" t="s">
        <v>42</v>
      </c>
      <c r="H1054" t="s">
        <v>43</v>
      </c>
      <c r="I1054" t="s">
        <v>44</v>
      </c>
      <c r="J1054" t="s">
        <v>73</v>
      </c>
      <c r="K1054" t="s">
        <v>129</v>
      </c>
      <c r="L1054" t="str">
        <f>VLOOKUP($K1054,[1]Zipcodes_neighbourhood!$A$2:$C$27,2,FALSE)</f>
        <v>Timberland</v>
      </c>
      <c r="M1054">
        <f>VLOOKUP($K1054,[1]Zipcodes_neighbourhood!$A$2:$C$27,3,FALSE)</f>
        <v>50014</v>
      </c>
      <c r="N1054" t="s">
        <v>47</v>
      </c>
      <c r="O1054" t="s">
        <v>48</v>
      </c>
      <c r="P1054" t="s">
        <v>49</v>
      </c>
      <c r="Q1054">
        <v>7</v>
      </c>
      <c r="R1054">
        <v>2002</v>
      </c>
      <c r="S1054">
        <v>2003</v>
      </c>
      <c r="T1054" t="s">
        <v>50</v>
      </c>
      <c r="U1054" t="s">
        <v>51</v>
      </c>
      <c r="V1054" t="s">
        <v>52</v>
      </c>
      <c r="W1054" t="s">
        <v>54</v>
      </c>
      <c r="X1054" t="s">
        <v>56</v>
      </c>
      <c r="Y1054" t="s">
        <v>54</v>
      </c>
      <c r="Z1054" t="s">
        <v>57</v>
      </c>
      <c r="AA1054">
        <v>817</v>
      </c>
      <c r="AB1054" t="str">
        <f t="shared" si="64"/>
        <v>0-1000</v>
      </c>
      <c r="AC1054" t="s">
        <v>59</v>
      </c>
      <c r="AD1054" t="s">
        <v>60</v>
      </c>
      <c r="AE1054">
        <v>1894</v>
      </c>
      <c r="AF1054">
        <f t="shared" si="65"/>
        <v>0.3</v>
      </c>
      <c r="AG1054">
        <f t="shared" si="66"/>
        <v>1.3</v>
      </c>
      <c r="AH1054">
        <v>4</v>
      </c>
      <c r="AI1054">
        <v>1</v>
      </c>
      <c r="AJ1054" t="s">
        <v>54</v>
      </c>
      <c r="AK1054" t="str">
        <f t="shared" si="67"/>
        <v>1Gd</v>
      </c>
      <c r="AL1054">
        <v>8</v>
      </c>
      <c r="AM1054">
        <v>1</v>
      </c>
      <c r="AN1054" t="s">
        <v>54</v>
      </c>
      <c r="AO1054" t="s">
        <v>101</v>
      </c>
      <c r="AP1054" t="s">
        <v>102</v>
      </c>
      <c r="AQ1054">
        <v>2</v>
      </c>
      <c r="AR1054">
        <v>510</v>
      </c>
      <c r="AS1054" t="s">
        <v>55</v>
      </c>
      <c r="AT1054" t="s">
        <v>60</v>
      </c>
      <c r="AU1054">
        <v>0</v>
      </c>
      <c r="AV1054">
        <v>40</v>
      </c>
      <c r="AW1054">
        <v>0</v>
      </c>
      <c r="AX1054">
        <v>0</v>
      </c>
      <c r="AY1054">
        <v>0</v>
      </c>
      <c r="AZ1054" t="s">
        <v>41</v>
      </c>
      <c r="BA1054">
        <v>2</v>
      </c>
      <c r="BB1054">
        <v>2010</v>
      </c>
      <c r="BC1054" t="s">
        <v>63</v>
      </c>
      <c r="BD1054" t="s">
        <v>64</v>
      </c>
      <c r="BE1054">
        <v>214900</v>
      </c>
    </row>
    <row r="1055" spans="1:57" x14ac:dyDescent="0.3">
      <c r="A1055">
        <v>172</v>
      </c>
      <c r="B1055">
        <v>20</v>
      </c>
      <c r="C1055" t="s">
        <v>221</v>
      </c>
      <c r="D1055">
        <v>141</v>
      </c>
      <c r="E1055">
        <v>31770</v>
      </c>
      <c r="F1055" t="s">
        <v>40</v>
      </c>
      <c r="G1055" t="s">
        <v>71</v>
      </c>
      <c r="H1055" t="s">
        <v>43</v>
      </c>
      <c r="I1055" t="s">
        <v>44</v>
      </c>
      <c r="J1055" t="s">
        <v>73</v>
      </c>
      <c r="K1055" t="s">
        <v>107</v>
      </c>
      <c r="L1055" t="str">
        <f>VLOOKUP($K1055,[1]Zipcodes_neighbourhood!$A$2:$C$27,2,FALSE)</f>
        <v>NorthAmes</v>
      </c>
      <c r="M1055">
        <f>VLOOKUP($K1055,[1]Zipcodes_neighbourhood!$A$2:$C$27,3,FALSE)</f>
        <v>50010</v>
      </c>
      <c r="N1055" t="s">
        <v>47</v>
      </c>
      <c r="O1055" t="s">
        <v>48</v>
      </c>
      <c r="P1055" t="s">
        <v>68</v>
      </c>
      <c r="Q1055">
        <v>6</v>
      </c>
      <c r="R1055">
        <v>1960</v>
      </c>
      <c r="S1055">
        <v>1960</v>
      </c>
      <c r="T1055" t="s">
        <v>99</v>
      </c>
      <c r="U1055" t="s">
        <v>51</v>
      </c>
      <c r="V1055" t="s">
        <v>106</v>
      </c>
      <c r="W1055" t="s">
        <v>55</v>
      </c>
      <c r="X1055" t="s">
        <v>70</v>
      </c>
      <c r="Y1055" t="s">
        <v>55</v>
      </c>
      <c r="Z1055" t="s">
        <v>54</v>
      </c>
      <c r="AA1055">
        <v>1080</v>
      </c>
      <c r="AB1055" t="str">
        <f t="shared" si="64"/>
        <v>1001-2000</v>
      </c>
      <c r="AC1055" t="s">
        <v>94</v>
      </c>
      <c r="AD1055" t="s">
        <v>60</v>
      </c>
      <c r="AE1055">
        <v>1656</v>
      </c>
      <c r="AF1055">
        <f t="shared" si="65"/>
        <v>0</v>
      </c>
      <c r="AG1055">
        <f t="shared" si="66"/>
        <v>1</v>
      </c>
      <c r="AH1055">
        <v>3</v>
      </c>
      <c r="AI1055">
        <v>1</v>
      </c>
      <c r="AJ1055" t="s">
        <v>55</v>
      </c>
      <c r="AK1055" t="str">
        <f t="shared" si="67"/>
        <v>1TA</v>
      </c>
      <c r="AL1055">
        <v>7</v>
      </c>
      <c r="AM1055">
        <v>2</v>
      </c>
      <c r="AN1055" t="s">
        <v>54</v>
      </c>
      <c r="AO1055" t="s">
        <v>61</v>
      </c>
      <c r="AP1055" t="s">
        <v>102</v>
      </c>
      <c r="AQ1055">
        <v>2</v>
      </c>
      <c r="AR1055">
        <v>528</v>
      </c>
      <c r="AS1055" t="s">
        <v>55</v>
      </c>
      <c r="AT1055" t="s">
        <v>130</v>
      </c>
      <c r="AU1055">
        <v>210</v>
      </c>
      <c r="AV1055">
        <v>62</v>
      </c>
      <c r="AW1055">
        <v>0</v>
      </c>
      <c r="AX1055">
        <v>0</v>
      </c>
      <c r="AY1055">
        <v>0</v>
      </c>
      <c r="AZ1055" t="s">
        <v>41</v>
      </c>
      <c r="BA1055">
        <v>5</v>
      </c>
      <c r="BB1055">
        <v>2010</v>
      </c>
      <c r="BC1055" t="s">
        <v>63</v>
      </c>
      <c r="BD1055" t="s">
        <v>64</v>
      </c>
      <c r="BE1055">
        <v>215000</v>
      </c>
    </row>
    <row r="1056" spans="1:57" x14ac:dyDescent="0.3">
      <c r="A1056">
        <v>392</v>
      </c>
      <c r="B1056">
        <v>60</v>
      </c>
      <c r="C1056" t="s">
        <v>221</v>
      </c>
      <c r="D1056">
        <v>71</v>
      </c>
      <c r="E1056">
        <v>12209</v>
      </c>
      <c r="F1056" t="s">
        <v>40</v>
      </c>
      <c r="G1056" t="s">
        <v>71</v>
      </c>
      <c r="H1056" t="s">
        <v>43</v>
      </c>
      <c r="I1056" t="s">
        <v>44</v>
      </c>
      <c r="J1056" t="s">
        <v>110</v>
      </c>
      <c r="K1056" t="s">
        <v>82</v>
      </c>
      <c r="L1056" t="str">
        <f>VLOOKUP($K1056,[1]Zipcodes_neighbourhood!$A$2:$C$27,2,FALSE)</f>
        <v>Mitchell</v>
      </c>
      <c r="M1056">
        <f>VLOOKUP($K1056,[1]Zipcodes_neighbourhood!$A$2:$C$27,3,FALSE)</f>
        <v>50461</v>
      </c>
      <c r="N1056" t="s">
        <v>47</v>
      </c>
      <c r="O1056" t="s">
        <v>48</v>
      </c>
      <c r="P1056" t="s">
        <v>49</v>
      </c>
      <c r="Q1056">
        <v>6</v>
      </c>
      <c r="R1056">
        <v>2001</v>
      </c>
      <c r="S1056">
        <v>2002</v>
      </c>
      <c r="T1056" t="s">
        <v>50</v>
      </c>
      <c r="U1056" t="s">
        <v>51</v>
      </c>
      <c r="V1056" t="s">
        <v>52</v>
      </c>
      <c r="W1056" t="s">
        <v>55</v>
      </c>
      <c r="X1056" t="s">
        <v>56</v>
      </c>
      <c r="Y1056" t="s">
        <v>59</v>
      </c>
      <c r="Z1056" t="s">
        <v>57</v>
      </c>
      <c r="AA1056">
        <v>804</v>
      </c>
      <c r="AB1056" t="str">
        <f t="shared" si="64"/>
        <v>0-1000</v>
      </c>
      <c r="AC1056" t="s">
        <v>59</v>
      </c>
      <c r="AD1056" t="s">
        <v>60</v>
      </c>
      <c r="AE1056">
        <v>1961</v>
      </c>
      <c r="AF1056">
        <f t="shared" si="65"/>
        <v>1</v>
      </c>
      <c r="AG1056">
        <f t="shared" si="66"/>
        <v>2.2999999999999998</v>
      </c>
      <c r="AH1056">
        <v>3</v>
      </c>
      <c r="AI1056">
        <v>1</v>
      </c>
      <c r="AJ1056" t="s">
        <v>54</v>
      </c>
      <c r="AK1056" t="str">
        <f t="shared" si="67"/>
        <v>1Gd</v>
      </c>
      <c r="AL1056">
        <v>7</v>
      </c>
      <c r="AM1056">
        <v>1</v>
      </c>
      <c r="AN1056" t="s">
        <v>55</v>
      </c>
      <c r="AO1056" t="s">
        <v>101</v>
      </c>
      <c r="AP1056" t="s">
        <v>102</v>
      </c>
      <c r="AQ1056">
        <v>2</v>
      </c>
      <c r="AR1056">
        <v>560</v>
      </c>
      <c r="AS1056" t="s">
        <v>55</v>
      </c>
      <c r="AT1056" t="s">
        <v>60</v>
      </c>
      <c r="AU1056">
        <v>125</v>
      </c>
      <c r="AV1056">
        <v>192</v>
      </c>
      <c r="AW1056">
        <v>0</v>
      </c>
      <c r="AX1056">
        <v>0</v>
      </c>
      <c r="AY1056">
        <v>0</v>
      </c>
      <c r="AZ1056" t="s">
        <v>41</v>
      </c>
      <c r="BA1056">
        <v>6</v>
      </c>
      <c r="BB1056">
        <v>2009</v>
      </c>
      <c r="BC1056" t="s">
        <v>63</v>
      </c>
      <c r="BD1056" t="s">
        <v>64</v>
      </c>
      <c r="BE1056">
        <v>215000</v>
      </c>
    </row>
    <row r="1057" spans="1:57" x14ac:dyDescent="0.3">
      <c r="A1057">
        <v>422</v>
      </c>
      <c r="B1057">
        <v>20</v>
      </c>
      <c r="C1057" t="s">
        <v>221</v>
      </c>
      <c r="D1057" t="s">
        <v>41</v>
      </c>
      <c r="E1057">
        <v>16635</v>
      </c>
      <c r="F1057" t="s">
        <v>40</v>
      </c>
      <c r="G1057" t="s">
        <v>71</v>
      </c>
      <c r="H1057" t="s">
        <v>43</v>
      </c>
      <c r="I1057" t="s">
        <v>44</v>
      </c>
      <c r="J1057" t="s">
        <v>65</v>
      </c>
      <c r="K1057" t="s">
        <v>89</v>
      </c>
      <c r="L1057" t="str">
        <f>VLOOKUP($K1057,[1]Zipcodes_neighbourhood!$A$2:$C$27,2,FALSE)</f>
        <v>Northwest Ames</v>
      </c>
      <c r="M1057">
        <f>VLOOKUP($K1057,[1]Zipcodes_neighbourhood!$A$2:$C$27,3,FALSE)</f>
        <v>50010</v>
      </c>
      <c r="N1057" t="s">
        <v>47</v>
      </c>
      <c r="O1057" t="s">
        <v>48</v>
      </c>
      <c r="P1057" t="s">
        <v>68</v>
      </c>
      <c r="Q1057">
        <v>6</v>
      </c>
      <c r="R1057">
        <v>1977</v>
      </c>
      <c r="S1057">
        <v>2000</v>
      </c>
      <c r="T1057" t="s">
        <v>50</v>
      </c>
      <c r="U1057" t="s">
        <v>51</v>
      </c>
      <c r="V1057" t="s">
        <v>123</v>
      </c>
      <c r="W1057" t="s">
        <v>54</v>
      </c>
      <c r="X1057" t="s">
        <v>70</v>
      </c>
      <c r="Y1057" t="s">
        <v>54</v>
      </c>
      <c r="Z1057" t="s">
        <v>57</v>
      </c>
      <c r="AA1057">
        <v>1602</v>
      </c>
      <c r="AB1057" t="str">
        <f t="shared" si="64"/>
        <v>1001-2000</v>
      </c>
      <c r="AC1057" t="s">
        <v>54</v>
      </c>
      <c r="AD1057" t="s">
        <v>60</v>
      </c>
      <c r="AE1057">
        <v>1602</v>
      </c>
      <c r="AF1057">
        <f t="shared" si="65"/>
        <v>0.3</v>
      </c>
      <c r="AG1057">
        <f t="shared" si="66"/>
        <v>2</v>
      </c>
      <c r="AH1057">
        <v>3</v>
      </c>
      <c r="AI1057">
        <v>1</v>
      </c>
      <c r="AJ1057" t="s">
        <v>54</v>
      </c>
      <c r="AK1057" t="str">
        <f t="shared" si="67"/>
        <v>1Gd</v>
      </c>
      <c r="AL1057">
        <v>8</v>
      </c>
      <c r="AM1057">
        <v>1</v>
      </c>
      <c r="AN1057" t="s">
        <v>55</v>
      </c>
      <c r="AO1057" t="s">
        <v>61</v>
      </c>
      <c r="AP1057" t="s">
        <v>102</v>
      </c>
      <c r="AQ1057">
        <v>2</v>
      </c>
      <c r="AR1057">
        <v>529</v>
      </c>
      <c r="AS1057" t="s">
        <v>55</v>
      </c>
      <c r="AT1057" t="s">
        <v>60</v>
      </c>
      <c r="AU1057">
        <v>240</v>
      </c>
      <c r="AV1057">
        <v>0</v>
      </c>
      <c r="AW1057">
        <v>0</v>
      </c>
      <c r="AX1057">
        <v>0</v>
      </c>
      <c r="AY1057">
        <v>0</v>
      </c>
      <c r="AZ1057" t="s">
        <v>41</v>
      </c>
      <c r="BA1057">
        <v>6</v>
      </c>
      <c r="BB1057">
        <v>2009</v>
      </c>
      <c r="BC1057" t="s">
        <v>63</v>
      </c>
      <c r="BD1057" t="s">
        <v>64</v>
      </c>
      <c r="BE1057">
        <v>215000</v>
      </c>
    </row>
    <row r="1058" spans="1:57" x14ac:dyDescent="0.3">
      <c r="A1058">
        <v>507</v>
      </c>
      <c r="B1058">
        <v>60</v>
      </c>
      <c r="C1058" t="s">
        <v>221</v>
      </c>
      <c r="D1058">
        <v>80</v>
      </c>
      <c r="E1058">
        <v>9554</v>
      </c>
      <c r="F1058" t="s">
        <v>40</v>
      </c>
      <c r="G1058" t="s">
        <v>71</v>
      </c>
      <c r="H1058" t="s">
        <v>43</v>
      </c>
      <c r="I1058" t="s">
        <v>44</v>
      </c>
      <c r="J1058" t="s">
        <v>45</v>
      </c>
      <c r="K1058" t="s">
        <v>114</v>
      </c>
      <c r="L1058" t="str">
        <f>VLOOKUP($K1058,[1]Zipcodes_neighbourhood!$A$2:$C$27,2,FALSE)</f>
        <v>Sawyer West</v>
      </c>
      <c r="M1058">
        <f>VLOOKUP($K1058,[1]Zipcodes_neighbourhood!$A$2:$C$27,3,FALSE)</f>
        <v>50014</v>
      </c>
      <c r="N1058" t="s">
        <v>47</v>
      </c>
      <c r="O1058" t="s">
        <v>48</v>
      </c>
      <c r="P1058" t="s">
        <v>49</v>
      </c>
      <c r="Q1058">
        <v>8</v>
      </c>
      <c r="R1058">
        <v>1993</v>
      </c>
      <c r="S1058">
        <v>1994</v>
      </c>
      <c r="T1058" t="s">
        <v>50</v>
      </c>
      <c r="U1058" t="s">
        <v>51</v>
      </c>
      <c r="V1058" t="s">
        <v>52</v>
      </c>
      <c r="W1058" t="s">
        <v>54</v>
      </c>
      <c r="X1058" t="s">
        <v>56</v>
      </c>
      <c r="Y1058" t="s">
        <v>54</v>
      </c>
      <c r="Z1058" t="s">
        <v>57</v>
      </c>
      <c r="AA1058">
        <v>777</v>
      </c>
      <c r="AB1058" t="str">
        <f t="shared" si="64"/>
        <v>0-1000</v>
      </c>
      <c r="AC1058" t="s">
        <v>59</v>
      </c>
      <c r="AD1058" t="s">
        <v>60</v>
      </c>
      <c r="AE1058">
        <v>1911</v>
      </c>
      <c r="AF1058">
        <f t="shared" si="65"/>
        <v>1</v>
      </c>
      <c r="AG1058">
        <f t="shared" si="66"/>
        <v>2</v>
      </c>
      <c r="AH1058">
        <v>3</v>
      </c>
      <c r="AI1058">
        <v>1</v>
      </c>
      <c r="AJ1058" t="s">
        <v>54</v>
      </c>
      <c r="AK1058" t="str">
        <f t="shared" si="67"/>
        <v>1Gd</v>
      </c>
      <c r="AL1058">
        <v>8</v>
      </c>
      <c r="AM1058">
        <v>1</v>
      </c>
      <c r="AN1058" t="s">
        <v>55</v>
      </c>
      <c r="AO1058" t="s">
        <v>61</v>
      </c>
      <c r="AP1058" t="s">
        <v>62</v>
      </c>
      <c r="AQ1058">
        <v>2</v>
      </c>
      <c r="AR1058">
        <v>471</v>
      </c>
      <c r="AS1058" t="s">
        <v>55</v>
      </c>
      <c r="AT1058" t="s">
        <v>60</v>
      </c>
      <c r="AU1058">
        <v>182</v>
      </c>
      <c r="AV1058">
        <v>81</v>
      </c>
      <c r="AW1058">
        <v>0</v>
      </c>
      <c r="AX1058">
        <v>0</v>
      </c>
      <c r="AY1058">
        <v>0</v>
      </c>
      <c r="AZ1058" t="s">
        <v>41</v>
      </c>
      <c r="BA1058">
        <v>9</v>
      </c>
      <c r="BB1058">
        <v>2006</v>
      </c>
      <c r="BC1058" t="s">
        <v>63</v>
      </c>
      <c r="BD1058" t="s">
        <v>64</v>
      </c>
      <c r="BE1058">
        <v>215000</v>
      </c>
    </row>
    <row r="1059" spans="1:57" x14ac:dyDescent="0.3">
      <c r="A1059">
        <v>852</v>
      </c>
      <c r="B1059">
        <v>120</v>
      </c>
      <c r="C1059" t="s">
        <v>221</v>
      </c>
      <c r="D1059" t="s">
        <v>41</v>
      </c>
      <c r="E1059">
        <v>3196</v>
      </c>
      <c r="F1059" t="s">
        <v>40</v>
      </c>
      <c r="G1059" t="s">
        <v>42</v>
      </c>
      <c r="H1059" t="s">
        <v>43</v>
      </c>
      <c r="I1059" t="s">
        <v>44</v>
      </c>
      <c r="J1059" t="s">
        <v>45</v>
      </c>
      <c r="K1059" t="s">
        <v>159</v>
      </c>
      <c r="L1059" t="str">
        <f>VLOOKUP($K1059,[1]Zipcodes_neighbourhood!$A$2:$C$27,2,FALSE)</f>
        <v>Bloomington Heights</v>
      </c>
      <c r="M1059">
        <f>VLOOKUP($K1059,[1]Zipcodes_neighbourhood!$A$2:$C$27,3,FALSE)</f>
        <v>50010</v>
      </c>
      <c r="N1059" t="s">
        <v>47</v>
      </c>
      <c r="O1059" t="s">
        <v>122</v>
      </c>
      <c r="P1059" t="s">
        <v>68</v>
      </c>
      <c r="Q1059">
        <v>8</v>
      </c>
      <c r="R1059">
        <v>2003</v>
      </c>
      <c r="S1059">
        <v>2003</v>
      </c>
      <c r="T1059" t="s">
        <v>50</v>
      </c>
      <c r="U1059" t="s">
        <v>51</v>
      </c>
      <c r="V1059" t="s">
        <v>52</v>
      </c>
      <c r="W1059" t="s">
        <v>54</v>
      </c>
      <c r="X1059" t="s">
        <v>56</v>
      </c>
      <c r="Y1059" t="s">
        <v>54</v>
      </c>
      <c r="Z1059" t="s">
        <v>54</v>
      </c>
      <c r="AA1059">
        <v>1273</v>
      </c>
      <c r="AB1059" t="str">
        <f t="shared" si="64"/>
        <v>1001-2000</v>
      </c>
      <c r="AC1059" t="s">
        <v>59</v>
      </c>
      <c r="AD1059" t="s">
        <v>60</v>
      </c>
      <c r="AE1059">
        <v>1456</v>
      </c>
      <c r="AF1059">
        <f t="shared" si="65"/>
        <v>0</v>
      </c>
      <c r="AG1059">
        <f t="shared" si="66"/>
        <v>2.2999999999999998</v>
      </c>
      <c r="AH1059">
        <v>2</v>
      </c>
      <c r="AI1059">
        <v>1</v>
      </c>
      <c r="AJ1059" t="s">
        <v>54</v>
      </c>
      <c r="AK1059" t="str">
        <f t="shared" si="67"/>
        <v>1Gd</v>
      </c>
      <c r="AL1059">
        <v>7</v>
      </c>
      <c r="AM1059">
        <v>1</v>
      </c>
      <c r="AN1059" t="s">
        <v>55</v>
      </c>
      <c r="AO1059" t="s">
        <v>61</v>
      </c>
      <c r="AP1059" t="s">
        <v>102</v>
      </c>
      <c r="AQ1059">
        <v>2</v>
      </c>
      <c r="AR1059">
        <v>400</v>
      </c>
      <c r="AS1059" t="s">
        <v>55</v>
      </c>
      <c r="AT1059" t="s">
        <v>60</v>
      </c>
      <c r="AU1059">
        <v>143</v>
      </c>
      <c r="AV1059">
        <v>20</v>
      </c>
      <c r="AW1059">
        <v>0</v>
      </c>
      <c r="AX1059">
        <v>0</v>
      </c>
      <c r="AY1059">
        <v>0</v>
      </c>
      <c r="AZ1059" t="s">
        <v>41</v>
      </c>
      <c r="BA1059">
        <v>5</v>
      </c>
      <c r="BB1059">
        <v>2006</v>
      </c>
      <c r="BC1059" t="s">
        <v>63</v>
      </c>
      <c r="BD1059" t="s">
        <v>64</v>
      </c>
      <c r="BE1059">
        <v>215000</v>
      </c>
    </row>
    <row r="1060" spans="1:57" x14ac:dyDescent="0.3">
      <c r="A1060">
        <v>1129</v>
      </c>
      <c r="B1060">
        <v>60</v>
      </c>
      <c r="C1060" t="s">
        <v>221</v>
      </c>
      <c r="D1060">
        <v>59</v>
      </c>
      <c r="E1060">
        <v>11796</v>
      </c>
      <c r="F1060" t="s">
        <v>40</v>
      </c>
      <c r="G1060" t="s">
        <v>71</v>
      </c>
      <c r="H1060" t="s">
        <v>43</v>
      </c>
      <c r="I1060" t="s">
        <v>44</v>
      </c>
      <c r="J1060" t="s">
        <v>45</v>
      </c>
      <c r="K1060" t="s">
        <v>132</v>
      </c>
      <c r="L1060" t="str">
        <f>VLOOKUP($K1060,[1]Zipcodes_neighbourhood!$A$2:$C$27,2,FALSE)</f>
        <v>Gilbert</v>
      </c>
      <c r="M1060">
        <f>VLOOKUP($K1060,[1]Zipcodes_neighbourhood!$A$2:$C$27,3,FALSE)</f>
        <v>50105</v>
      </c>
      <c r="N1060" t="s">
        <v>47</v>
      </c>
      <c r="O1060" t="s">
        <v>48</v>
      </c>
      <c r="P1060" t="s">
        <v>49</v>
      </c>
      <c r="Q1060">
        <v>7</v>
      </c>
      <c r="R1060">
        <v>2004</v>
      </c>
      <c r="S1060">
        <v>2005</v>
      </c>
      <c r="T1060" t="s">
        <v>50</v>
      </c>
      <c r="U1060" t="s">
        <v>51</v>
      </c>
      <c r="V1060" t="s">
        <v>52</v>
      </c>
      <c r="W1060" t="s">
        <v>54</v>
      </c>
      <c r="X1060" t="s">
        <v>56</v>
      </c>
      <c r="Y1060" t="s">
        <v>54</v>
      </c>
      <c r="Z1060" t="s">
        <v>81</v>
      </c>
      <c r="AA1060">
        <v>847</v>
      </c>
      <c r="AB1060" t="str">
        <f t="shared" si="64"/>
        <v>0-1000</v>
      </c>
      <c r="AC1060" t="s">
        <v>59</v>
      </c>
      <c r="AD1060" t="s">
        <v>60</v>
      </c>
      <c r="AE1060">
        <v>1959</v>
      </c>
      <c r="AF1060">
        <f t="shared" si="65"/>
        <v>1</v>
      </c>
      <c r="AG1060">
        <f t="shared" si="66"/>
        <v>2.2999999999999998</v>
      </c>
      <c r="AH1060">
        <v>4</v>
      </c>
      <c r="AI1060">
        <v>1</v>
      </c>
      <c r="AJ1060" t="s">
        <v>54</v>
      </c>
      <c r="AK1060" t="str">
        <f t="shared" si="67"/>
        <v>1Gd</v>
      </c>
      <c r="AL1060">
        <v>8</v>
      </c>
      <c r="AM1060">
        <v>1</v>
      </c>
      <c r="AN1060" t="s">
        <v>54</v>
      </c>
      <c r="AO1060" t="s">
        <v>101</v>
      </c>
      <c r="AP1060" t="s">
        <v>102</v>
      </c>
      <c r="AQ1060">
        <v>2</v>
      </c>
      <c r="AR1060">
        <v>434</v>
      </c>
      <c r="AS1060" t="s">
        <v>55</v>
      </c>
      <c r="AT1060" t="s">
        <v>60</v>
      </c>
      <c r="AU1060">
        <v>100</v>
      </c>
      <c r="AV1060">
        <v>48</v>
      </c>
      <c r="AW1060">
        <v>0</v>
      </c>
      <c r="AX1060">
        <v>0</v>
      </c>
      <c r="AY1060">
        <v>0</v>
      </c>
      <c r="AZ1060" t="s">
        <v>41</v>
      </c>
      <c r="BA1060">
        <v>7</v>
      </c>
      <c r="BB1060">
        <v>2007</v>
      </c>
      <c r="BC1060" t="s">
        <v>63</v>
      </c>
      <c r="BD1060" t="s">
        <v>64</v>
      </c>
      <c r="BE1060">
        <v>215000</v>
      </c>
    </row>
    <row r="1061" spans="1:57" x14ac:dyDescent="0.3">
      <c r="A1061">
        <v>1349</v>
      </c>
      <c r="B1061">
        <v>20</v>
      </c>
      <c r="C1061" t="s">
        <v>221</v>
      </c>
      <c r="D1061" t="s">
        <v>41</v>
      </c>
      <c r="E1061">
        <v>16196</v>
      </c>
      <c r="F1061" t="s">
        <v>40</v>
      </c>
      <c r="G1061" t="s">
        <v>163</v>
      </c>
      <c r="H1061" t="s">
        <v>133</v>
      </c>
      <c r="I1061" t="s">
        <v>44</v>
      </c>
      <c r="J1061" t="s">
        <v>45</v>
      </c>
      <c r="K1061" t="s">
        <v>114</v>
      </c>
      <c r="L1061" t="str">
        <f>VLOOKUP($K1061,[1]Zipcodes_neighbourhood!$A$2:$C$27,2,FALSE)</f>
        <v>Sawyer West</v>
      </c>
      <c r="M1061">
        <f>VLOOKUP($K1061,[1]Zipcodes_neighbourhood!$A$2:$C$27,3,FALSE)</f>
        <v>50014</v>
      </c>
      <c r="N1061" t="s">
        <v>47</v>
      </c>
      <c r="O1061" t="s">
        <v>48</v>
      </c>
      <c r="P1061" t="s">
        <v>68</v>
      </c>
      <c r="Q1061">
        <v>7</v>
      </c>
      <c r="R1061">
        <v>1998</v>
      </c>
      <c r="S1061">
        <v>1998</v>
      </c>
      <c r="T1061" t="s">
        <v>50</v>
      </c>
      <c r="U1061" t="s">
        <v>51</v>
      </c>
      <c r="V1061" t="s">
        <v>52</v>
      </c>
      <c r="W1061" t="s">
        <v>54</v>
      </c>
      <c r="X1061" t="s">
        <v>56</v>
      </c>
      <c r="Y1061" t="s">
        <v>54</v>
      </c>
      <c r="Z1061" t="s">
        <v>54</v>
      </c>
      <c r="AA1061">
        <v>1482</v>
      </c>
      <c r="AB1061" t="str">
        <f t="shared" si="64"/>
        <v>1001-2000</v>
      </c>
      <c r="AC1061" t="s">
        <v>59</v>
      </c>
      <c r="AD1061" t="s">
        <v>60</v>
      </c>
      <c r="AE1061">
        <v>1494</v>
      </c>
      <c r="AF1061">
        <f t="shared" si="65"/>
        <v>0</v>
      </c>
      <c r="AG1061">
        <f t="shared" si="66"/>
        <v>1.3</v>
      </c>
      <c r="AH1061">
        <v>3</v>
      </c>
      <c r="AI1061">
        <v>1</v>
      </c>
      <c r="AJ1061" t="s">
        <v>54</v>
      </c>
      <c r="AK1061" t="str">
        <f t="shared" si="67"/>
        <v>1Gd</v>
      </c>
      <c r="AL1061">
        <v>5</v>
      </c>
      <c r="AM1061">
        <v>1</v>
      </c>
      <c r="AN1061" t="s">
        <v>94</v>
      </c>
      <c r="AO1061" t="s">
        <v>61</v>
      </c>
      <c r="AP1061" t="s">
        <v>62</v>
      </c>
      <c r="AQ1061">
        <v>2</v>
      </c>
      <c r="AR1061">
        <v>514</v>
      </c>
      <c r="AS1061" t="s">
        <v>55</v>
      </c>
      <c r="AT1061" t="s">
        <v>60</v>
      </c>
      <c r="AU1061">
        <v>402</v>
      </c>
      <c r="AV1061">
        <v>25</v>
      </c>
      <c r="AW1061">
        <v>0</v>
      </c>
      <c r="AX1061">
        <v>0</v>
      </c>
      <c r="AY1061">
        <v>0</v>
      </c>
      <c r="AZ1061" t="s">
        <v>41</v>
      </c>
      <c r="BA1061">
        <v>8</v>
      </c>
      <c r="BB1061">
        <v>2007</v>
      </c>
      <c r="BC1061" t="s">
        <v>63</v>
      </c>
      <c r="BD1061" t="s">
        <v>64</v>
      </c>
      <c r="BE1061">
        <v>215000</v>
      </c>
    </row>
    <row r="1062" spans="1:57" x14ac:dyDescent="0.3">
      <c r="A1062">
        <v>1410</v>
      </c>
      <c r="B1062">
        <v>60</v>
      </c>
      <c r="C1062" t="s">
        <v>221</v>
      </c>
      <c r="D1062">
        <v>46</v>
      </c>
      <c r="E1062">
        <v>20544</v>
      </c>
      <c r="F1062" t="s">
        <v>40</v>
      </c>
      <c r="G1062" t="s">
        <v>71</v>
      </c>
      <c r="H1062" t="s">
        <v>43</v>
      </c>
      <c r="I1062" t="s">
        <v>44</v>
      </c>
      <c r="J1062" t="s">
        <v>110</v>
      </c>
      <c r="K1062" t="s">
        <v>89</v>
      </c>
      <c r="L1062" t="str">
        <f>VLOOKUP($K1062,[1]Zipcodes_neighbourhood!$A$2:$C$27,2,FALSE)</f>
        <v>Northwest Ames</v>
      </c>
      <c r="M1062">
        <f>VLOOKUP($K1062,[1]Zipcodes_neighbourhood!$A$2:$C$27,3,FALSE)</f>
        <v>50010</v>
      </c>
      <c r="N1062" t="s">
        <v>47</v>
      </c>
      <c r="O1062" t="s">
        <v>48</v>
      </c>
      <c r="P1062" t="s">
        <v>49</v>
      </c>
      <c r="Q1062">
        <v>7</v>
      </c>
      <c r="R1062">
        <v>1986</v>
      </c>
      <c r="S1062">
        <v>1991</v>
      </c>
      <c r="T1062" t="s">
        <v>50</v>
      </c>
      <c r="U1062" t="s">
        <v>51</v>
      </c>
      <c r="V1062" t="s">
        <v>106</v>
      </c>
      <c r="W1062" t="s">
        <v>55</v>
      </c>
      <c r="X1062" t="s">
        <v>70</v>
      </c>
      <c r="Y1062" t="s">
        <v>54</v>
      </c>
      <c r="Z1062" t="s">
        <v>57</v>
      </c>
      <c r="AA1062">
        <v>791</v>
      </c>
      <c r="AB1062" t="str">
        <f t="shared" si="64"/>
        <v>0-1000</v>
      </c>
      <c r="AC1062" t="s">
        <v>54</v>
      </c>
      <c r="AD1062" t="s">
        <v>60</v>
      </c>
      <c r="AE1062">
        <v>2093</v>
      </c>
      <c r="AF1062">
        <f t="shared" si="65"/>
        <v>1</v>
      </c>
      <c r="AG1062">
        <f t="shared" si="66"/>
        <v>2</v>
      </c>
      <c r="AH1062">
        <v>3</v>
      </c>
      <c r="AI1062">
        <v>1</v>
      </c>
      <c r="AJ1062" t="s">
        <v>55</v>
      </c>
      <c r="AK1062" t="str">
        <f t="shared" si="67"/>
        <v>1TA</v>
      </c>
      <c r="AL1062">
        <v>7</v>
      </c>
      <c r="AM1062">
        <v>1</v>
      </c>
      <c r="AN1062" t="s">
        <v>55</v>
      </c>
      <c r="AO1062" t="s">
        <v>61</v>
      </c>
      <c r="AP1062" t="s">
        <v>102</v>
      </c>
      <c r="AQ1062">
        <v>2</v>
      </c>
      <c r="AR1062">
        <v>542</v>
      </c>
      <c r="AS1062" t="s">
        <v>55</v>
      </c>
      <c r="AT1062" t="s">
        <v>60</v>
      </c>
      <c r="AU1062">
        <v>364</v>
      </c>
      <c r="AV1062">
        <v>63</v>
      </c>
      <c r="AW1062">
        <v>0</v>
      </c>
      <c r="AX1062">
        <v>0</v>
      </c>
      <c r="AY1062">
        <v>0</v>
      </c>
      <c r="AZ1062" t="s">
        <v>85</v>
      </c>
      <c r="BA1062">
        <v>11</v>
      </c>
      <c r="BB1062">
        <v>2008</v>
      </c>
      <c r="BC1062" t="s">
        <v>63</v>
      </c>
      <c r="BD1062" t="s">
        <v>64</v>
      </c>
      <c r="BE1062">
        <v>215000</v>
      </c>
    </row>
    <row r="1063" spans="1:57" x14ac:dyDescent="0.3">
      <c r="A1063">
        <v>1062</v>
      </c>
      <c r="B1063">
        <v>30</v>
      </c>
      <c r="C1063" t="s">
        <v>223</v>
      </c>
      <c r="D1063">
        <v>120</v>
      </c>
      <c r="E1063">
        <v>18000</v>
      </c>
      <c r="F1063" t="s">
        <v>117</v>
      </c>
      <c r="G1063" t="s">
        <v>42</v>
      </c>
      <c r="H1063" t="s">
        <v>133</v>
      </c>
      <c r="I1063" t="s">
        <v>44</v>
      </c>
      <c r="J1063" t="s">
        <v>45</v>
      </c>
      <c r="K1063" t="s">
        <v>119</v>
      </c>
      <c r="L1063" t="str">
        <f>VLOOKUP($K1063,[1]Zipcodes_neighbourhood!$A$2:$C$27,2,FALSE)</f>
        <v>Iowa DOT and rail road</v>
      </c>
      <c r="M1063">
        <f>VLOOKUP($K1063,[1]Zipcodes_neighbourhood!$A$2:$C$27,3,FALSE)</f>
        <v>50313</v>
      </c>
      <c r="N1063" t="s">
        <v>47</v>
      </c>
      <c r="O1063" t="s">
        <v>48</v>
      </c>
      <c r="P1063" t="s">
        <v>68</v>
      </c>
      <c r="Q1063">
        <v>3</v>
      </c>
      <c r="R1063">
        <v>1935</v>
      </c>
      <c r="S1063">
        <v>1950</v>
      </c>
      <c r="T1063" t="s">
        <v>50</v>
      </c>
      <c r="U1063" t="s">
        <v>51</v>
      </c>
      <c r="V1063" t="s">
        <v>69</v>
      </c>
      <c r="W1063" t="s">
        <v>94</v>
      </c>
      <c r="X1063" t="s">
        <v>70</v>
      </c>
      <c r="Y1063" t="s">
        <v>55</v>
      </c>
      <c r="Z1063" t="s">
        <v>57</v>
      </c>
      <c r="AA1063">
        <v>894</v>
      </c>
      <c r="AB1063" t="str">
        <f t="shared" si="64"/>
        <v>0-1000</v>
      </c>
      <c r="AC1063" t="s">
        <v>55</v>
      </c>
      <c r="AD1063" t="s">
        <v>60</v>
      </c>
      <c r="AE1063">
        <v>894</v>
      </c>
      <c r="AF1063">
        <f t="shared" si="65"/>
        <v>0</v>
      </c>
      <c r="AG1063">
        <f t="shared" si="66"/>
        <v>1</v>
      </c>
      <c r="AH1063">
        <v>2</v>
      </c>
      <c r="AI1063">
        <v>1</v>
      </c>
      <c r="AJ1063" t="s">
        <v>55</v>
      </c>
      <c r="AK1063" t="str">
        <f t="shared" si="67"/>
        <v>1TA</v>
      </c>
      <c r="AL1063">
        <v>6</v>
      </c>
      <c r="AM1063">
        <v>0</v>
      </c>
      <c r="AN1063" t="s">
        <v>41</v>
      </c>
      <c r="AO1063" t="s">
        <v>78</v>
      </c>
      <c r="AP1063" t="s">
        <v>62</v>
      </c>
      <c r="AQ1063">
        <v>3</v>
      </c>
      <c r="AR1063">
        <v>1248</v>
      </c>
      <c r="AS1063" t="s">
        <v>55</v>
      </c>
      <c r="AT1063" t="s">
        <v>60</v>
      </c>
      <c r="AU1063">
        <v>0</v>
      </c>
      <c r="AV1063">
        <v>20</v>
      </c>
      <c r="AW1063">
        <v>0</v>
      </c>
      <c r="AX1063">
        <v>0</v>
      </c>
      <c r="AY1063">
        <v>0</v>
      </c>
      <c r="AZ1063" t="s">
        <v>41</v>
      </c>
      <c r="BA1063">
        <v>8</v>
      </c>
      <c r="BB1063">
        <v>2008</v>
      </c>
      <c r="BC1063" t="s">
        <v>144</v>
      </c>
      <c r="BD1063" t="s">
        <v>64</v>
      </c>
      <c r="BE1063">
        <v>81000</v>
      </c>
    </row>
    <row r="1064" spans="1:57" x14ac:dyDescent="0.3">
      <c r="A1064">
        <v>1063</v>
      </c>
      <c r="B1064">
        <v>190</v>
      </c>
      <c r="C1064" t="s">
        <v>222</v>
      </c>
      <c r="D1064">
        <v>85</v>
      </c>
      <c r="E1064">
        <v>13600</v>
      </c>
      <c r="F1064" t="s">
        <v>40</v>
      </c>
      <c r="G1064" t="s">
        <v>42</v>
      </c>
      <c r="H1064" t="s">
        <v>43</v>
      </c>
      <c r="I1064" t="s">
        <v>44</v>
      </c>
      <c r="J1064" t="s">
        <v>45</v>
      </c>
      <c r="K1064" t="s">
        <v>92</v>
      </c>
      <c r="L1064" t="str">
        <f>VLOOKUP($K1064,[1]Zipcodes_neighbourhood!$A$2:$C$27,2,FALSE)</f>
        <v>Old Town</v>
      </c>
      <c r="M1064">
        <f>VLOOKUP($K1064,[1]Zipcodes_neighbourhood!$A$2:$C$27,3,FALSE)</f>
        <v>51351</v>
      </c>
      <c r="N1064" t="s">
        <v>47</v>
      </c>
      <c r="O1064" t="s">
        <v>96</v>
      </c>
      <c r="P1064" t="s">
        <v>49</v>
      </c>
      <c r="Q1064">
        <v>5</v>
      </c>
      <c r="R1064">
        <v>1900</v>
      </c>
      <c r="S1064">
        <v>1950</v>
      </c>
      <c r="T1064" t="s">
        <v>50</v>
      </c>
      <c r="U1064" t="s">
        <v>51</v>
      </c>
      <c r="V1064" t="s">
        <v>75</v>
      </c>
      <c r="W1064" t="s">
        <v>55</v>
      </c>
      <c r="X1064" t="s">
        <v>77</v>
      </c>
      <c r="Y1064" t="s">
        <v>55</v>
      </c>
      <c r="Z1064" t="s">
        <v>57</v>
      </c>
      <c r="AA1064">
        <v>662</v>
      </c>
      <c r="AB1064" t="str">
        <f t="shared" si="64"/>
        <v>0-1000</v>
      </c>
      <c r="AC1064" t="s">
        <v>55</v>
      </c>
      <c r="AD1064" t="s">
        <v>120</v>
      </c>
      <c r="AE1064">
        <v>2337</v>
      </c>
      <c r="AF1064">
        <f t="shared" si="65"/>
        <v>0</v>
      </c>
      <c r="AG1064">
        <f t="shared" si="66"/>
        <v>2</v>
      </c>
      <c r="AH1064">
        <v>5</v>
      </c>
      <c r="AI1064">
        <v>2</v>
      </c>
      <c r="AJ1064" t="s">
        <v>55</v>
      </c>
      <c r="AK1064" t="str">
        <f t="shared" si="67"/>
        <v>2TA</v>
      </c>
      <c r="AL1064">
        <v>10</v>
      </c>
      <c r="AM1064">
        <v>0</v>
      </c>
      <c r="AN1064" t="s">
        <v>41</v>
      </c>
      <c r="AO1064" t="s">
        <v>78</v>
      </c>
      <c r="AP1064" t="s">
        <v>58</v>
      </c>
      <c r="AQ1064">
        <v>2</v>
      </c>
      <c r="AR1064">
        <v>560</v>
      </c>
      <c r="AS1064" t="s">
        <v>55</v>
      </c>
      <c r="AT1064" t="s">
        <v>60</v>
      </c>
      <c r="AU1064">
        <v>0</v>
      </c>
      <c r="AV1064">
        <v>57</v>
      </c>
      <c r="AW1064">
        <v>0</v>
      </c>
      <c r="AX1064">
        <v>0</v>
      </c>
      <c r="AY1064">
        <v>0</v>
      </c>
      <c r="AZ1064" t="s">
        <v>41</v>
      </c>
      <c r="BA1064">
        <v>9</v>
      </c>
      <c r="BB1064">
        <v>2007</v>
      </c>
      <c r="BC1064" t="s">
        <v>63</v>
      </c>
      <c r="BD1064" t="s">
        <v>64</v>
      </c>
      <c r="BE1064">
        <v>90000</v>
      </c>
    </row>
    <row r="1065" spans="1:57" x14ac:dyDescent="0.3">
      <c r="A1065">
        <v>1064</v>
      </c>
      <c r="B1065">
        <v>30</v>
      </c>
      <c r="C1065" t="s">
        <v>222</v>
      </c>
      <c r="D1065">
        <v>50</v>
      </c>
      <c r="E1065">
        <v>6000</v>
      </c>
      <c r="F1065" t="s">
        <v>40</v>
      </c>
      <c r="G1065" t="s">
        <v>42</v>
      </c>
      <c r="H1065" t="s">
        <v>43</v>
      </c>
      <c r="I1065" t="s">
        <v>44</v>
      </c>
      <c r="J1065" t="s">
        <v>45</v>
      </c>
      <c r="K1065" t="s">
        <v>92</v>
      </c>
      <c r="L1065" t="str">
        <f>VLOOKUP($K1065,[1]Zipcodes_neighbourhood!$A$2:$C$27,2,FALSE)</f>
        <v>Old Town</v>
      </c>
      <c r="M1065">
        <f>VLOOKUP($K1065,[1]Zipcodes_neighbourhood!$A$2:$C$27,3,FALSE)</f>
        <v>51351</v>
      </c>
      <c r="N1065" t="s">
        <v>93</v>
      </c>
      <c r="O1065" t="s">
        <v>48</v>
      </c>
      <c r="P1065" t="s">
        <v>68</v>
      </c>
      <c r="Q1065">
        <v>6</v>
      </c>
      <c r="R1065">
        <v>1925</v>
      </c>
      <c r="S1065">
        <v>1980</v>
      </c>
      <c r="T1065" t="s">
        <v>50</v>
      </c>
      <c r="U1065" t="s">
        <v>51</v>
      </c>
      <c r="V1065" t="s">
        <v>69</v>
      </c>
      <c r="W1065" t="s">
        <v>55</v>
      </c>
      <c r="X1065" t="s">
        <v>77</v>
      </c>
      <c r="Y1065" t="s">
        <v>55</v>
      </c>
      <c r="Z1065" t="s">
        <v>57</v>
      </c>
      <c r="AA1065">
        <v>1103</v>
      </c>
      <c r="AB1065" t="str">
        <f t="shared" si="64"/>
        <v>1001-2000</v>
      </c>
      <c r="AC1065" t="s">
        <v>54</v>
      </c>
      <c r="AD1065" t="s">
        <v>60</v>
      </c>
      <c r="AE1065">
        <v>1103</v>
      </c>
      <c r="AF1065">
        <f t="shared" si="65"/>
        <v>0</v>
      </c>
      <c r="AG1065">
        <f t="shared" si="66"/>
        <v>1</v>
      </c>
      <c r="AH1065">
        <v>2</v>
      </c>
      <c r="AI1065">
        <v>1</v>
      </c>
      <c r="AJ1065" t="s">
        <v>54</v>
      </c>
      <c r="AK1065" t="str">
        <f t="shared" si="67"/>
        <v>1Gd</v>
      </c>
      <c r="AL1065">
        <v>5</v>
      </c>
      <c r="AM1065">
        <v>1</v>
      </c>
      <c r="AN1065" t="s">
        <v>54</v>
      </c>
      <c r="AO1065" t="s">
        <v>78</v>
      </c>
      <c r="AP1065" t="s">
        <v>58</v>
      </c>
      <c r="AQ1065">
        <v>2</v>
      </c>
      <c r="AR1065">
        <v>440</v>
      </c>
      <c r="AS1065" t="s">
        <v>55</v>
      </c>
      <c r="AT1065" t="s">
        <v>60</v>
      </c>
      <c r="AU1065">
        <v>166</v>
      </c>
      <c r="AV1065">
        <v>120</v>
      </c>
      <c r="AW1065">
        <v>0</v>
      </c>
      <c r="AX1065">
        <v>0</v>
      </c>
      <c r="AY1065">
        <v>0</v>
      </c>
      <c r="AZ1065" t="s">
        <v>85</v>
      </c>
      <c r="BA1065">
        <v>7</v>
      </c>
      <c r="BB1065">
        <v>2006</v>
      </c>
      <c r="BC1065" t="s">
        <v>63</v>
      </c>
      <c r="BD1065" t="s">
        <v>64</v>
      </c>
      <c r="BE1065">
        <v>110500</v>
      </c>
    </row>
    <row r="1066" spans="1:57" x14ac:dyDescent="0.3">
      <c r="A1066">
        <v>235</v>
      </c>
      <c r="B1066">
        <v>60</v>
      </c>
      <c r="C1066" t="s">
        <v>221</v>
      </c>
      <c r="D1066" t="s">
        <v>41</v>
      </c>
      <c r="E1066">
        <v>7851</v>
      </c>
      <c r="F1066" t="s">
        <v>40</v>
      </c>
      <c r="G1066" t="s">
        <v>42</v>
      </c>
      <c r="H1066" t="s">
        <v>43</v>
      </c>
      <c r="I1066" t="s">
        <v>44</v>
      </c>
      <c r="J1066" t="s">
        <v>45</v>
      </c>
      <c r="K1066" t="s">
        <v>132</v>
      </c>
      <c r="L1066" t="str">
        <f>VLOOKUP($K1066,[1]Zipcodes_neighbourhood!$A$2:$C$27,2,FALSE)</f>
        <v>Gilbert</v>
      </c>
      <c r="M1066">
        <f>VLOOKUP($K1066,[1]Zipcodes_neighbourhood!$A$2:$C$27,3,FALSE)</f>
        <v>50105</v>
      </c>
      <c r="N1066" t="s">
        <v>47</v>
      </c>
      <c r="O1066" t="s">
        <v>48</v>
      </c>
      <c r="P1066" t="s">
        <v>49</v>
      </c>
      <c r="Q1066">
        <v>6</v>
      </c>
      <c r="R1066">
        <v>2002</v>
      </c>
      <c r="S1066">
        <v>2002</v>
      </c>
      <c r="T1066" t="s">
        <v>50</v>
      </c>
      <c r="U1066" t="s">
        <v>51</v>
      </c>
      <c r="V1066" t="s">
        <v>52</v>
      </c>
      <c r="W1066" t="s">
        <v>54</v>
      </c>
      <c r="X1066" t="s">
        <v>56</v>
      </c>
      <c r="Y1066" t="s">
        <v>54</v>
      </c>
      <c r="Z1066" t="s">
        <v>57</v>
      </c>
      <c r="AA1066">
        <v>860</v>
      </c>
      <c r="AB1066" t="str">
        <f t="shared" si="64"/>
        <v>0-1000</v>
      </c>
      <c r="AC1066" t="s">
        <v>59</v>
      </c>
      <c r="AD1066" t="s">
        <v>60</v>
      </c>
      <c r="AE1066">
        <v>1960</v>
      </c>
      <c r="AF1066">
        <f t="shared" si="65"/>
        <v>0</v>
      </c>
      <c r="AG1066">
        <f t="shared" si="66"/>
        <v>1.3</v>
      </c>
      <c r="AH1066">
        <v>4</v>
      </c>
      <c r="AI1066">
        <v>1</v>
      </c>
      <c r="AJ1066" t="s">
        <v>54</v>
      </c>
      <c r="AK1066" t="str">
        <f t="shared" si="67"/>
        <v>1Gd</v>
      </c>
      <c r="AL1066">
        <v>8</v>
      </c>
      <c r="AM1066">
        <v>2</v>
      </c>
      <c r="AN1066" t="s">
        <v>55</v>
      </c>
      <c r="AO1066" t="s">
        <v>101</v>
      </c>
      <c r="AP1066" t="s">
        <v>102</v>
      </c>
      <c r="AQ1066">
        <v>2</v>
      </c>
      <c r="AR1066">
        <v>440</v>
      </c>
      <c r="AS1066" t="s">
        <v>55</v>
      </c>
      <c r="AT1066" t="s">
        <v>60</v>
      </c>
      <c r="AU1066">
        <v>288</v>
      </c>
      <c r="AV1066">
        <v>48</v>
      </c>
      <c r="AW1066">
        <v>0</v>
      </c>
      <c r="AX1066">
        <v>0</v>
      </c>
      <c r="AY1066">
        <v>0</v>
      </c>
      <c r="AZ1066" t="s">
        <v>41</v>
      </c>
      <c r="BA1066">
        <v>5</v>
      </c>
      <c r="BB1066">
        <v>2010</v>
      </c>
      <c r="BC1066" t="s">
        <v>63</v>
      </c>
      <c r="BD1066" t="s">
        <v>64</v>
      </c>
      <c r="BE1066">
        <v>216500</v>
      </c>
    </row>
    <row r="1067" spans="1:57" x14ac:dyDescent="0.3">
      <c r="A1067">
        <v>769</v>
      </c>
      <c r="B1067">
        <v>20</v>
      </c>
      <c r="C1067" t="s">
        <v>221</v>
      </c>
      <c r="D1067">
        <v>70</v>
      </c>
      <c r="E1067">
        <v>9100</v>
      </c>
      <c r="F1067" t="s">
        <v>40</v>
      </c>
      <c r="G1067" t="s">
        <v>42</v>
      </c>
      <c r="H1067" t="s">
        <v>43</v>
      </c>
      <c r="I1067" t="s">
        <v>44</v>
      </c>
      <c r="J1067" t="s">
        <v>45</v>
      </c>
      <c r="K1067" t="s">
        <v>46</v>
      </c>
      <c r="L1067" t="str">
        <f>VLOOKUP($K1067,[1]Zipcodes_neighbourhood!$A$2:$C$27,2,FALSE)</f>
        <v>College creek</v>
      </c>
      <c r="M1067">
        <f>VLOOKUP($K1067,[1]Zipcodes_neighbourhood!$A$2:$C$27,3,FALSE)</f>
        <v>50014</v>
      </c>
      <c r="N1067" t="s">
        <v>47</v>
      </c>
      <c r="O1067" t="s">
        <v>48</v>
      </c>
      <c r="P1067" t="s">
        <v>68</v>
      </c>
      <c r="Q1067">
        <v>7</v>
      </c>
      <c r="R1067">
        <v>2004</v>
      </c>
      <c r="S1067">
        <v>2005</v>
      </c>
      <c r="T1067" t="s">
        <v>99</v>
      </c>
      <c r="U1067" t="s">
        <v>51</v>
      </c>
      <c r="V1067" t="s">
        <v>52</v>
      </c>
      <c r="W1067" t="s">
        <v>54</v>
      </c>
      <c r="X1067" t="s">
        <v>56</v>
      </c>
      <c r="Y1067" t="s">
        <v>54</v>
      </c>
      <c r="Z1067" t="s">
        <v>57</v>
      </c>
      <c r="AA1067">
        <v>1860</v>
      </c>
      <c r="AB1067" t="str">
        <f t="shared" si="64"/>
        <v>1001-2000</v>
      </c>
      <c r="AC1067" t="s">
        <v>59</v>
      </c>
      <c r="AD1067" t="s">
        <v>60</v>
      </c>
      <c r="AE1067">
        <v>1836</v>
      </c>
      <c r="AF1067">
        <f t="shared" si="65"/>
        <v>1</v>
      </c>
      <c r="AG1067">
        <f t="shared" si="66"/>
        <v>2.2999999999999998</v>
      </c>
      <c r="AH1067">
        <v>3</v>
      </c>
      <c r="AI1067">
        <v>1</v>
      </c>
      <c r="AJ1067" t="s">
        <v>54</v>
      </c>
      <c r="AK1067" t="str">
        <f t="shared" si="67"/>
        <v>1Gd</v>
      </c>
      <c r="AL1067">
        <v>8</v>
      </c>
      <c r="AM1067">
        <v>1</v>
      </c>
      <c r="AN1067" t="s">
        <v>54</v>
      </c>
      <c r="AO1067" t="s">
        <v>61</v>
      </c>
      <c r="AP1067" t="s">
        <v>102</v>
      </c>
      <c r="AQ1067">
        <v>2</v>
      </c>
      <c r="AR1067">
        <v>484</v>
      </c>
      <c r="AS1067" t="s">
        <v>55</v>
      </c>
      <c r="AT1067" t="s">
        <v>60</v>
      </c>
      <c r="AU1067">
        <v>120</v>
      </c>
      <c r="AV1067">
        <v>33</v>
      </c>
      <c r="AW1067">
        <v>0</v>
      </c>
      <c r="AX1067">
        <v>0</v>
      </c>
      <c r="AY1067">
        <v>0</v>
      </c>
      <c r="AZ1067" t="s">
        <v>41</v>
      </c>
      <c r="BA1067">
        <v>10</v>
      </c>
      <c r="BB1067">
        <v>2006</v>
      </c>
      <c r="BC1067" t="s">
        <v>63</v>
      </c>
      <c r="BD1067" t="s">
        <v>64</v>
      </c>
      <c r="BE1067">
        <v>216837</v>
      </c>
    </row>
    <row r="1068" spans="1:57" x14ac:dyDescent="0.3">
      <c r="A1068">
        <v>114</v>
      </c>
      <c r="B1068">
        <v>20</v>
      </c>
      <c r="C1068" t="s">
        <v>221</v>
      </c>
      <c r="D1068" t="s">
        <v>41</v>
      </c>
      <c r="E1068">
        <v>21000</v>
      </c>
      <c r="F1068" t="s">
        <v>40</v>
      </c>
      <c r="G1068" t="s">
        <v>42</v>
      </c>
      <c r="H1068" t="s">
        <v>118</v>
      </c>
      <c r="I1068" t="s">
        <v>44</v>
      </c>
      <c r="J1068" t="s">
        <v>73</v>
      </c>
      <c r="K1068" t="s">
        <v>74</v>
      </c>
      <c r="L1068" t="str">
        <f>VLOOKUP($K1068,[1]Zipcodes_neighbourhood!$A$2:$C$27,2,FALSE)</f>
        <v>Crawford</v>
      </c>
      <c r="M1068">
        <f>VLOOKUP($K1068,[1]Zipcodes_neighbourhood!$A$2:$C$27,3,FALSE)</f>
        <v>52621</v>
      </c>
      <c r="N1068" t="s">
        <v>47</v>
      </c>
      <c r="O1068" t="s">
        <v>48</v>
      </c>
      <c r="P1068" t="s">
        <v>68</v>
      </c>
      <c r="Q1068">
        <v>6</v>
      </c>
      <c r="R1068">
        <v>1953</v>
      </c>
      <c r="S1068">
        <v>1953</v>
      </c>
      <c r="T1068" t="s">
        <v>99</v>
      </c>
      <c r="U1068" t="s">
        <v>51</v>
      </c>
      <c r="V1068" t="s">
        <v>75</v>
      </c>
      <c r="W1068" t="s">
        <v>55</v>
      </c>
      <c r="X1068" t="s">
        <v>70</v>
      </c>
      <c r="Y1068" t="s">
        <v>54</v>
      </c>
      <c r="Z1068" t="s">
        <v>72</v>
      </c>
      <c r="AA1068">
        <v>1809</v>
      </c>
      <c r="AB1068" t="str">
        <f t="shared" si="64"/>
        <v>1001-2000</v>
      </c>
      <c r="AC1068" t="s">
        <v>55</v>
      </c>
      <c r="AD1068" t="s">
        <v>60</v>
      </c>
      <c r="AE1068">
        <v>2259</v>
      </c>
      <c r="AF1068">
        <f t="shared" si="65"/>
        <v>0</v>
      </c>
      <c r="AG1068">
        <f t="shared" si="66"/>
        <v>2.2999999999999998</v>
      </c>
      <c r="AH1068">
        <v>3</v>
      </c>
      <c r="AI1068">
        <v>1</v>
      </c>
      <c r="AJ1068" t="s">
        <v>54</v>
      </c>
      <c r="AK1068" t="str">
        <f t="shared" si="67"/>
        <v>1Gd</v>
      </c>
      <c r="AL1068">
        <v>7</v>
      </c>
      <c r="AM1068">
        <v>2</v>
      </c>
      <c r="AN1068" t="s">
        <v>54</v>
      </c>
      <c r="AO1068" t="s">
        <v>145</v>
      </c>
      <c r="AP1068" t="s">
        <v>58</v>
      </c>
      <c r="AQ1068">
        <v>2</v>
      </c>
      <c r="AR1068">
        <v>450</v>
      </c>
      <c r="AS1068" t="s">
        <v>55</v>
      </c>
      <c r="AT1068" t="s">
        <v>60</v>
      </c>
      <c r="AU1068">
        <v>166</v>
      </c>
      <c r="AV1068">
        <v>120</v>
      </c>
      <c r="AW1068">
        <v>192</v>
      </c>
      <c r="AX1068">
        <v>0</v>
      </c>
      <c r="AY1068">
        <v>0</v>
      </c>
      <c r="AZ1068" t="s">
        <v>85</v>
      </c>
      <c r="BA1068">
        <v>10</v>
      </c>
      <c r="BB1068">
        <v>2007</v>
      </c>
      <c r="BC1068" t="s">
        <v>116</v>
      </c>
      <c r="BD1068" t="s">
        <v>79</v>
      </c>
      <c r="BE1068">
        <v>217000</v>
      </c>
    </row>
    <row r="1069" spans="1:57" x14ac:dyDescent="0.3">
      <c r="A1069">
        <v>753</v>
      </c>
      <c r="B1069">
        <v>20</v>
      </c>
      <c r="C1069" t="s">
        <v>221</v>
      </c>
      <c r="D1069">
        <v>79</v>
      </c>
      <c r="E1069">
        <v>9236</v>
      </c>
      <c r="F1069" t="s">
        <v>40</v>
      </c>
      <c r="G1069" t="s">
        <v>71</v>
      </c>
      <c r="H1069" t="s">
        <v>43</v>
      </c>
      <c r="I1069" t="s">
        <v>44</v>
      </c>
      <c r="J1069" t="s">
        <v>45</v>
      </c>
      <c r="K1069" t="s">
        <v>46</v>
      </c>
      <c r="L1069" t="str">
        <f>VLOOKUP($K1069,[1]Zipcodes_neighbourhood!$A$2:$C$27,2,FALSE)</f>
        <v>College creek</v>
      </c>
      <c r="M1069">
        <f>VLOOKUP($K1069,[1]Zipcodes_neighbourhood!$A$2:$C$27,3,FALSE)</f>
        <v>50014</v>
      </c>
      <c r="N1069" t="s">
        <v>47</v>
      </c>
      <c r="O1069" t="s">
        <v>48</v>
      </c>
      <c r="P1069" t="s">
        <v>68</v>
      </c>
      <c r="Q1069">
        <v>6</v>
      </c>
      <c r="R1069">
        <v>1997</v>
      </c>
      <c r="S1069">
        <v>1997</v>
      </c>
      <c r="T1069" t="s">
        <v>50</v>
      </c>
      <c r="U1069" t="s">
        <v>51</v>
      </c>
      <c r="V1069" t="s">
        <v>52</v>
      </c>
      <c r="W1069" t="s">
        <v>55</v>
      </c>
      <c r="X1069" t="s">
        <v>56</v>
      </c>
      <c r="Y1069" t="s">
        <v>54</v>
      </c>
      <c r="Z1069" t="s">
        <v>54</v>
      </c>
      <c r="AA1069">
        <v>1479</v>
      </c>
      <c r="AB1069" t="str">
        <f t="shared" si="64"/>
        <v>1001-2000</v>
      </c>
      <c r="AC1069" t="s">
        <v>59</v>
      </c>
      <c r="AD1069" t="s">
        <v>60</v>
      </c>
      <c r="AE1069">
        <v>1494</v>
      </c>
      <c r="AF1069">
        <f t="shared" si="65"/>
        <v>1</v>
      </c>
      <c r="AG1069">
        <f t="shared" si="66"/>
        <v>1.3</v>
      </c>
      <c r="AH1069">
        <v>3</v>
      </c>
      <c r="AI1069">
        <v>1</v>
      </c>
      <c r="AJ1069" t="s">
        <v>54</v>
      </c>
      <c r="AK1069" t="str">
        <f t="shared" si="67"/>
        <v>1Gd</v>
      </c>
      <c r="AL1069">
        <v>6</v>
      </c>
      <c r="AM1069">
        <v>0</v>
      </c>
      <c r="AN1069" t="s">
        <v>41</v>
      </c>
      <c r="AO1069" t="s">
        <v>61</v>
      </c>
      <c r="AP1069" t="s">
        <v>62</v>
      </c>
      <c r="AQ1069">
        <v>2</v>
      </c>
      <c r="AR1069">
        <v>576</v>
      </c>
      <c r="AS1069" t="s">
        <v>55</v>
      </c>
      <c r="AT1069" t="s">
        <v>60</v>
      </c>
      <c r="AU1069">
        <v>168</v>
      </c>
      <c r="AV1069">
        <v>27</v>
      </c>
      <c r="AW1069">
        <v>0</v>
      </c>
      <c r="AX1069">
        <v>0</v>
      </c>
      <c r="AY1069">
        <v>0</v>
      </c>
      <c r="AZ1069" t="s">
        <v>41</v>
      </c>
      <c r="BA1069">
        <v>7</v>
      </c>
      <c r="BB1069">
        <v>2006</v>
      </c>
      <c r="BC1069" t="s">
        <v>63</v>
      </c>
      <c r="BD1069" t="s">
        <v>64</v>
      </c>
      <c r="BE1069">
        <v>217000</v>
      </c>
    </row>
    <row r="1070" spans="1:57" x14ac:dyDescent="0.3">
      <c r="A1070">
        <v>1069</v>
      </c>
      <c r="B1070">
        <v>160</v>
      </c>
      <c r="C1070" t="s">
        <v>222</v>
      </c>
      <c r="D1070">
        <v>42</v>
      </c>
      <c r="E1070">
        <v>3964</v>
      </c>
      <c r="F1070" t="s">
        <v>40</v>
      </c>
      <c r="G1070" t="s">
        <v>42</v>
      </c>
      <c r="H1070" t="s">
        <v>43</v>
      </c>
      <c r="I1070" t="s">
        <v>44</v>
      </c>
      <c r="J1070" t="s">
        <v>45</v>
      </c>
      <c r="K1070" t="s">
        <v>121</v>
      </c>
      <c r="L1070" t="str">
        <f>VLOOKUP($K1070,[1]Zipcodes_neighbourhood!$A$2:$C$27,2,FALSE)</f>
        <v>Meadow village</v>
      </c>
      <c r="M1070">
        <f>VLOOKUP($K1070,[1]Zipcodes_neighbourhood!$A$2:$C$27,3,FALSE)</f>
        <v>50125</v>
      </c>
      <c r="N1070" t="s">
        <v>47</v>
      </c>
      <c r="O1070" t="s">
        <v>122</v>
      </c>
      <c r="P1070" t="s">
        <v>49</v>
      </c>
      <c r="Q1070">
        <v>6</v>
      </c>
      <c r="R1070">
        <v>1973</v>
      </c>
      <c r="S1070">
        <v>1973</v>
      </c>
      <c r="T1070" t="s">
        <v>50</v>
      </c>
      <c r="U1070" t="s">
        <v>51</v>
      </c>
      <c r="V1070" t="s">
        <v>123</v>
      </c>
      <c r="W1070" t="s">
        <v>55</v>
      </c>
      <c r="X1070" t="s">
        <v>70</v>
      </c>
      <c r="Y1070" t="s">
        <v>54</v>
      </c>
      <c r="Z1070" t="s">
        <v>57</v>
      </c>
      <c r="AA1070">
        <v>942</v>
      </c>
      <c r="AB1070" t="str">
        <f t="shared" si="64"/>
        <v>0-1000</v>
      </c>
      <c r="AC1070" t="s">
        <v>54</v>
      </c>
      <c r="AD1070" t="s">
        <v>60</v>
      </c>
      <c r="AE1070">
        <v>2521</v>
      </c>
      <c r="AF1070">
        <f t="shared" si="65"/>
        <v>1</v>
      </c>
      <c r="AG1070">
        <f t="shared" si="66"/>
        <v>2.2999999999999998</v>
      </c>
      <c r="AH1070">
        <v>5</v>
      </c>
      <c r="AI1070">
        <v>1</v>
      </c>
      <c r="AJ1070" t="s">
        <v>55</v>
      </c>
      <c r="AK1070" t="str">
        <f t="shared" si="67"/>
        <v>1TA</v>
      </c>
      <c r="AL1070">
        <v>10</v>
      </c>
      <c r="AM1070">
        <v>1</v>
      </c>
      <c r="AN1070" t="s">
        <v>54</v>
      </c>
      <c r="AO1070" t="s">
        <v>61</v>
      </c>
      <c r="AP1070" t="s">
        <v>102</v>
      </c>
      <c r="AQ1070">
        <v>2</v>
      </c>
      <c r="AR1070">
        <v>576</v>
      </c>
      <c r="AS1070" t="s">
        <v>55</v>
      </c>
      <c r="AT1070" t="s">
        <v>60</v>
      </c>
      <c r="AU1070">
        <v>728</v>
      </c>
      <c r="AV1070">
        <v>20</v>
      </c>
      <c r="AW1070">
        <v>0</v>
      </c>
      <c r="AX1070">
        <v>0</v>
      </c>
      <c r="AY1070">
        <v>0</v>
      </c>
      <c r="AZ1070" t="s">
        <v>109</v>
      </c>
      <c r="BA1070">
        <v>6</v>
      </c>
      <c r="BB1070">
        <v>2006</v>
      </c>
      <c r="BC1070" t="s">
        <v>63</v>
      </c>
      <c r="BD1070" t="s">
        <v>64</v>
      </c>
      <c r="BE1070">
        <v>151400</v>
      </c>
    </row>
    <row r="1071" spans="1:57" x14ac:dyDescent="0.3">
      <c r="A1071">
        <v>599</v>
      </c>
      <c r="B1071">
        <v>20</v>
      </c>
      <c r="C1071" t="s">
        <v>221</v>
      </c>
      <c r="D1071">
        <v>80</v>
      </c>
      <c r="E1071">
        <v>12984</v>
      </c>
      <c r="F1071" t="s">
        <v>40</v>
      </c>
      <c r="G1071" t="s">
        <v>42</v>
      </c>
      <c r="H1071" t="s">
        <v>118</v>
      </c>
      <c r="I1071" t="s">
        <v>44</v>
      </c>
      <c r="J1071" t="s">
        <v>45</v>
      </c>
      <c r="K1071" t="s">
        <v>74</v>
      </c>
      <c r="L1071" t="str">
        <f>VLOOKUP($K1071,[1]Zipcodes_neighbourhood!$A$2:$C$27,2,FALSE)</f>
        <v>Crawford</v>
      </c>
      <c r="M1071">
        <f>VLOOKUP($K1071,[1]Zipcodes_neighbourhood!$A$2:$C$27,3,FALSE)</f>
        <v>52621</v>
      </c>
      <c r="N1071" t="s">
        <v>47</v>
      </c>
      <c r="O1071" t="s">
        <v>48</v>
      </c>
      <c r="P1071" t="s">
        <v>68</v>
      </c>
      <c r="Q1071">
        <v>5</v>
      </c>
      <c r="R1071">
        <v>1977</v>
      </c>
      <c r="S1071">
        <v>1977</v>
      </c>
      <c r="T1071" t="s">
        <v>50</v>
      </c>
      <c r="U1071" t="s">
        <v>51</v>
      </c>
      <c r="V1071" t="s">
        <v>106</v>
      </c>
      <c r="W1071" t="s">
        <v>55</v>
      </c>
      <c r="X1071" t="s">
        <v>70</v>
      </c>
      <c r="Y1071" t="s">
        <v>54</v>
      </c>
      <c r="Z1071" t="s">
        <v>72</v>
      </c>
      <c r="AA1071">
        <v>1430</v>
      </c>
      <c r="AB1071" t="str">
        <f t="shared" si="64"/>
        <v>1001-2000</v>
      </c>
      <c r="AC1071" t="s">
        <v>59</v>
      </c>
      <c r="AD1071" t="s">
        <v>60</v>
      </c>
      <c r="AE1071">
        <v>1647</v>
      </c>
      <c r="AF1071">
        <f t="shared" si="65"/>
        <v>0.3</v>
      </c>
      <c r="AG1071">
        <f t="shared" si="66"/>
        <v>1</v>
      </c>
      <c r="AH1071">
        <v>3</v>
      </c>
      <c r="AI1071">
        <v>1</v>
      </c>
      <c r="AJ1071" t="s">
        <v>54</v>
      </c>
      <c r="AK1071" t="str">
        <f t="shared" si="67"/>
        <v>1Gd</v>
      </c>
      <c r="AL1071">
        <v>7</v>
      </c>
      <c r="AM1071">
        <v>1</v>
      </c>
      <c r="AN1071" t="s">
        <v>55</v>
      </c>
      <c r="AO1071" t="s">
        <v>61</v>
      </c>
      <c r="AP1071" t="s">
        <v>102</v>
      </c>
      <c r="AQ1071">
        <v>2</v>
      </c>
      <c r="AR1071">
        <v>621</v>
      </c>
      <c r="AS1071" t="s">
        <v>55</v>
      </c>
      <c r="AT1071" t="s">
        <v>60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 t="s">
        <v>41</v>
      </c>
      <c r="BA1071">
        <v>3</v>
      </c>
      <c r="BB1071">
        <v>2006</v>
      </c>
      <c r="BC1071" t="s">
        <v>63</v>
      </c>
      <c r="BD1071" t="s">
        <v>64</v>
      </c>
      <c r="BE1071">
        <v>217500</v>
      </c>
    </row>
    <row r="1072" spans="1:57" x14ac:dyDescent="0.3">
      <c r="A1072">
        <v>1156</v>
      </c>
      <c r="B1072">
        <v>20</v>
      </c>
      <c r="C1072" t="s">
        <v>221</v>
      </c>
      <c r="D1072">
        <v>90</v>
      </c>
      <c r="E1072">
        <v>10768</v>
      </c>
      <c r="F1072" t="s">
        <v>40</v>
      </c>
      <c r="G1072" t="s">
        <v>71</v>
      </c>
      <c r="H1072" t="s">
        <v>43</v>
      </c>
      <c r="I1072" t="s">
        <v>44</v>
      </c>
      <c r="J1072" t="s">
        <v>73</v>
      </c>
      <c r="K1072" t="s">
        <v>66</v>
      </c>
      <c r="L1072" t="str">
        <f>VLOOKUP($K1072,[1]Zipcodes_neighbourhood!$A$2:$C$27,2,FALSE)</f>
        <v>Veenker</v>
      </c>
      <c r="M1072">
        <f>VLOOKUP($K1072,[1]Zipcodes_neighbourhood!$A$2:$C$27,3,FALSE)</f>
        <v>50011</v>
      </c>
      <c r="N1072" t="s">
        <v>47</v>
      </c>
      <c r="O1072" t="s">
        <v>48</v>
      </c>
      <c r="P1072" t="s">
        <v>68</v>
      </c>
      <c r="Q1072">
        <v>5</v>
      </c>
      <c r="R1072">
        <v>1976</v>
      </c>
      <c r="S1072">
        <v>2004</v>
      </c>
      <c r="T1072" t="s">
        <v>50</v>
      </c>
      <c r="U1072" t="s">
        <v>51</v>
      </c>
      <c r="V1072" t="s">
        <v>106</v>
      </c>
      <c r="W1072" t="s">
        <v>54</v>
      </c>
      <c r="X1072" t="s">
        <v>70</v>
      </c>
      <c r="Y1072" t="s">
        <v>54</v>
      </c>
      <c r="Z1072" t="s">
        <v>54</v>
      </c>
      <c r="AA1072">
        <v>1437</v>
      </c>
      <c r="AB1072" t="str">
        <f t="shared" si="64"/>
        <v>1001-2000</v>
      </c>
      <c r="AC1072" t="s">
        <v>55</v>
      </c>
      <c r="AD1072" t="s">
        <v>60</v>
      </c>
      <c r="AE1072">
        <v>1437</v>
      </c>
      <c r="AF1072">
        <f t="shared" si="65"/>
        <v>1</v>
      </c>
      <c r="AG1072">
        <f t="shared" si="66"/>
        <v>1</v>
      </c>
      <c r="AH1072">
        <v>3</v>
      </c>
      <c r="AI1072">
        <v>1</v>
      </c>
      <c r="AJ1072" t="s">
        <v>54</v>
      </c>
      <c r="AK1072" t="str">
        <f t="shared" si="67"/>
        <v>1Gd</v>
      </c>
      <c r="AL1072">
        <v>6</v>
      </c>
      <c r="AM1072">
        <v>1</v>
      </c>
      <c r="AN1072" t="s">
        <v>94</v>
      </c>
      <c r="AO1072" t="s">
        <v>61</v>
      </c>
      <c r="AP1072" t="s">
        <v>62</v>
      </c>
      <c r="AQ1072">
        <v>2</v>
      </c>
      <c r="AR1072">
        <v>528</v>
      </c>
      <c r="AS1072" t="s">
        <v>55</v>
      </c>
      <c r="AT1072" t="s">
        <v>60</v>
      </c>
      <c r="AU1072">
        <v>0</v>
      </c>
      <c r="AV1072">
        <v>21</v>
      </c>
      <c r="AW1072">
        <v>0</v>
      </c>
      <c r="AX1072">
        <v>180</v>
      </c>
      <c r="AY1072">
        <v>0</v>
      </c>
      <c r="AZ1072" t="s">
        <v>41</v>
      </c>
      <c r="BA1072">
        <v>7</v>
      </c>
      <c r="BB1072">
        <v>2007</v>
      </c>
      <c r="BC1072" t="s">
        <v>63</v>
      </c>
      <c r="BD1072" t="s">
        <v>64</v>
      </c>
      <c r="BE1072">
        <v>218000</v>
      </c>
    </row>
    <row r="1073" spans="1:57" x14ac:dyDescent="0.3">
      <c r="A1073">
        <v>1197</v>
      </c>
      <c r="B1073">
        <v>60</v>
      </c>
      <c r="C1073" t="s">
        <v>221</v>
      </c>
      <c r="D1073">
        <v>58</v>
      </c>
      <c r="E1073">
        <v>14054</v>
      </c>
      <c r="F1073" t="s">
        <v>40</v>
      </c>
      <c r="G1073" t="s">
        <v>71</v>
      </c>
      <c r="H1073" t="s">
        <v>43</v>
      </c>
      <c r="I1073" t="s">
        <v>44</v>
      </c>
      <c r="J1073" t="s">
        <v>45</v>
      </c>
      <c r="K1073" t="s">
        <v>132</v>
      </c>
      <c r="L1073" t="str">
        <f>VLOOKUP($K1073,[1]Zipcodes_neighbourhood!$A$2:$C$27,2,FALSE)</f>
        <v>Gilbert</v>
      </c>
      <c r="M1073">
        <f>VLOOKUP($K1073,[1]Zipcodes_neighbourhood!$A$2:$C$27,3,FALSE)</f>
        <v>50105</v>
      </c>
      <c r="N1073" t="s">
        <v>47</v>
      </c>
      <c r="O1073" t="s">
        <v>48</v>
      </c>
      <c r="P1073" t="s">
        <v>49</v>
      </c>
      <c r="Q1073">
        <v>7</v>
      </c>
      <c r="R1073">
        <v>2006</v>
      </c>
      <c r="S1073">
        <v>2006</v>
      </c>
      <c r="T1073" t="s">
        <v>50</v>
      </c>
      <c r="U1073" t="s">
        <v>51</v>
      </c>
      <c r="V1073" t="s">
        <v>52</v>
      </c>
      <c r="W1073" t="s">
        <v>54</v>
      </c>
      <c r="X1073" t="s">
        <v>56</v>
      </c>
      <c r="Y1073" t="s">
        <v>54</v>
      </c>
      <c r="Z1073" t="s">
        <v>81</v>
      </c>
      <c r="AA1073">
        <v>879</v>
      </c>
      <c r="AB1073" t="str">
        <f t="shared" si="64"/>
        <v>0-1000</v>
      </c>
      <c r="AC1073" t="s">
        <v>59</v>
      </c>
      <c r="AD1073" t="s">
        <v>60</v>
      </c>
      <c r="AE1073">
        <v>1863</v>
      </c>
      <c r="AF1073">
        <f t="shared" si="65"/>
        <v>0</v>
      </c>
      <c r="AG1073">
        <f t="shared" si="66"/>
        <v>1.3</v>
      </c>
      <c r="AH1073">
        <v>4</v>
      </c>
      <c r="AI1073">
        <v>1</v>
      </c>
      <c r="AJ1073" t="s">
        <v>54</v>
      </c>
      <c r="AK1073" t="str">
        <f t="shared" si="67"/>
        <v>1Gd</v>
      </c>
      <c r="AL1073">
        <v>9</v>
      </c>
      <c r="AM1073">
        <v>1</v>
      </c>
      <c r="AN1073" t="s">
        <v>54</v>
      </c>
      <c r="AO1073" t="s">
        <v>101</v>
      </c>
      <c r="AP1073" t="s">
        <v>102</v>
      </c>
      <c r="AQ1073">
        <v>3</v>
      </c>
      <c r="AR1073">
        <v>660</v>
      </c>
      <c r="AS1073" t="s">
        <v>55</v>
      </c>
      <c r="AT1073" t="s">
        <v>60</v>
      </c>
      <c r="AU1073">
        <v>100</v>
      </c>
      <c r="AV1073">
        <v>17</v>
      </c>
      <c r="AW1073">
        <v>0</v>
      </c>
      <c r="AX1073">
        <v>0</v>
      </c>
      <c r="AY1073">
        <v>0</v>
      </c>
      <c r="AZ1073" t="s">
        <v>41</v>
      </c>
      <c r="BA1073">
        <v>11</v>
      </c>
      <c r="BB1073">
        <v>2006</v>
      </c>
      <c r="BC1073" t="s">
        <v>103</v>
      </c>
      <c r="BD1073" t="s">
        <v>104</v>
      </c>
      <c r="BE1073">
        <v>219210</v>
      </c>
    </row>
    <row r="1074" spans="1:57" x14ac:dyDescent="0.3">
      <c r="A1074">
        <v>65</v>
      </c>
      <c r="B1074">
        <v>60</v>
      </c>
      <c r="C1074" t="s">
        <v>221</v>
      </c>
      <c r="D1074" t="s">
        <v>41</v>
      </c>
      <c r="E1074">
        <v>9375</v>
      </c>
      <c r="F1074" t="s">
        <v>40</v>
      </c>
      <c r="G1074" t="s">
        <v>42</v>
      </c>
      <c r="H1074" t="s">
        <v>43</v>
      </c>
      <c r="I1074" t="s">
        <v>44</v>
      </c>
      <c r="J1074" t="s">
        <v>45</v>
      </c>
      <c r="K1074" t="s">
        <v>46</v>
      </c>
      <c r="L1074" t="str">
        <f>VLOOKUP($K1074,[1]Zipcodes_neighbourhood!$A$2:$C$27,2,FALSE)</f>
        <v>College creek</v>
      </c>
      <c r="M1074">
        <f>VLOOKUP($K1074,[1]Zipcodes_neighbourhood!$A$2:$C$27,3,FALSE)</f>
        <v>50014</v>
      </c>
      <c r="N1074" t="s">
        <v>47</v>
      </c>
      <c r="O1074" t="s">
        <v>48</v>
      </c>
      <c r="P1074" t="s">
        <v>49</v>
      </c>
      <c r="Q1074">
        <v>7</v>
      </c>
      <c r="R1074">
        <v>1997</v>
      </c>
      <c r="S1074">
        <v>1998</v>
      </c>
      <c r="T1074" t="s">
        <v>50</v>
      </c>
      <c r="U1074" t="s">
        <v>51</v>
      </c>
      <c r="V1074" t="s">
        <v>52</v>
      </c>
      <c r="W1074" t="s">
        <v>55</v>
      </c>
      <c r="X1074" t="s">
        <v>56</v>
      </c>
      <c r="Y1074" t="s">
        <v>54</v>
      </c>
      <c r="Z1074" t="s">
        <v>57</v>
      </c>
      <c r="AA1074">
        <v>1057</v>
      </c>
      <c r="AB1074" t="str">
        <f t="shared" si="64"/>
        <v>1001-2000</v>
      </c>
      <c r="AC1074" t="s">
        <v>59</v>
      </c>
      <c r="AD1074" t="s">
        <v>60</v>
      </c>
      <c r="AE1074">
        <v>2034</v>
      </c>
      <c r="AF1074">
        <f t="shared" si="65"/>
        <v>1.3</v>
      </c>
      <c r="AG1074">
        <f t="shared" si="66"/>
        <v>1</v>
      </c>
      <c r="AH1074">
        <v>3</v>
      </c>
      <c r="AI1074">
        <v>1</v>
      </c>
      <c r="AJ1074" t="s">
        <v>54</v>
      </c>
      <c r="AK1074" t="str">
        <f t="shared" si="67"/>
        <v>1Gd</v>
      </c>
      <c r="AL1074">
        <v>8</v>
      </c>
      <c r="AM1074">
        <v>0</v>
      </c>
      <c r="AN1074" t="s">
        <v>41</v>
      </c>
      <c r="AO1074" t="s">
        <v>61</v>
      </c>
      <c r="AP1074" t="s">
        <v>62</v>
      </c>
      <c r="AQ1074">
        <v>2</v>
      </c>
      <c r="AR1074">
        <v>645</v>
      </c>
      <c r="AS1074" t="s">
        <v>55</v>
      </c>
      <c r="AT1074" t="s">
        <v>60</v>
      </c>
      <c r="AU1074">
        <v>576</v>
      </c>
      <c r="AV1074">
        <v>36</v>
      </c>
      <c r="AW1074">
        <v>0</v>
      </c>
      <c r="AX1074">
        <v>0</v>
      </c>
      <c r="AY1074">
        <v>0</v>
      </c>
      <c r="AZ1074" t="s">
        <v>109</v>
      </c>
      <c r="BA1074">
        <v>2</v>
      </c>
      <c r="BB1074">
        <v>2009</v>
      </c>
      <c r="BC1074" t="s">
        <v>63</v>
      </c>
      <c r="BD1074" t="s">
        <v>64</v>
      </c>
      <c r="BE1074">
        <v>219500</v>
      </c>
    </row>
    <row r="1075" spans="1:57" x14ac:dyDescent="0.3">
      <c r="A1075">
        <v>375</v>
      </c>
      <c r="B1075">
        <v>60</v>
      </c>
      <c r="C1075" t="s">
        <v>221</v>
      </c>
      <c r="D1075">
        <v>65</v>
      </c>
      <c r="E1075">
        <v>8200</v>
      </c>
      <c r="F1075" t="s">
        <v>40</v>
      </c>
      <c r="G1075" t="s">
        <v>42</v>
      </c>
      <c r="H1075" t="s">
        <v>43</v>
      </c>
      <c r="I1075" t="s">
        <v>44</v>
      </c>
      <c r="J1075" t="s">
        <v>45</v>
      </c>
      <c r="K1075" t="s">
        <v>46</v>
      </c>
      <c r="L1075" t="str">
        <f>VLOOKUP($K1075,[1]Zipcodes_neighbourhood!$A$2:$C$27,2,FALSE)</f>
        <v>College creek</v>
      </c>
      <c r="M1075">
        <f>VLOOKUP($K1075,[1]Zipcodes_neighbourhood!$A$2:$C$27,3,FALSE)</f>
        <v>50014</v>
      </c>
      <c r="N1075" t="s">
        <v>47</v>
      </c>
      <c r="O1075" t="s">
        <v>48</v>
      </c>
      <c r="P1075" t="s">
        <v>49</v>
      </c>
      <c r="Q1075">
        <v>7</v>
      </c>
      <c r="R1075">
        <v>2003</v>
      </c>
      <c r="S1075">
        <v>2004</v>
      </c>
      <c r="T1075" t="s">
        <v>50</v>
      </c>
      <c r="U1075" t="s">
        <v>51</v>
      </c>
      <c r="V1075" t="s">
        <v>52</v>
      </c>
      <c r="W1075" t="s">
        <v>54</v>
      </c>
      <c r="X1075" t="s">
        <v>56</v>
      </c>
      <c r="Y1075" t="s">
        <v>54</v>
      </c>
      <c r="Z1075" t="s">
        <v>57</v>
      </c>
      <c r="AA1075">
        <v>847</v>
      </c>
      <c r="AB1075" t="str">
        <f t="shared" si="64"/>
        <v>0-1000</v>
      </c>
      <c r="AC1075" t="s">
        <v>59</v>
      </c>
      <c r="AD1075" t="s">
        <v>60</v>
      </c>
      <c r="AE1075">
        <v>1928</v>
      </c>
      <c r="AF1075">
        <f t="shared" si="65"/>
        <v>0</v>
      </c>
      <c r="AG1075">
        <f t="shared" si="66"/>
        <v>1.3</v>
      </c>
      <c r="AH1075">
        <v>4</v>
      </c>
      <c r="AI1075">
        <v>1</v>
      </c>
      <c r="AJ1075" t="s">
        <v>54</v>
      </c>
      <c r="AK1075" t="str">
        <f t="shared" si="67"/>
        <v>1Gd</v>
      </c>
      <c r="AL1075">
        <v>8</v>
      </c>
      <c r="AM1075">
        <v>1</v>
      </c>
      <c r="AN1075" t="s">
        <v>54</v>
      </c>
      <c r="AO1075" t="s">
        <v>101</v>
      </c>
      <c r="AP1075" t="s">
        <v>102</v>
      </c>
      <c r="AQ1075">
        <v>2</v>
      </c>
      <c r="AR1075">
        <v>434</v>
      </c>
      <c r="AS1075" t="s">
        <v>55</v>
      </c>
      <c r="AT1075" t="s">
        <v>60</v>
      </c>
      <c r="AU1075">
        <v>100</v>
      </c>
      <c r="AV1075">
        <v>48</v>
      </c>
      <c r="AW1075">
        <v>0</v>
      </c>
      <c r="AX1075">
        <v>0</v>
      </c>
      <c r="AY1075">
        <v>0</v>
      </c>
      <c r="AZ1075" t="s">
        <v>41</v>
      </c>
      <c r="BA1075">
        <v>7</v>
      </c>
      <c r="BB1075">
        <v>2007</v>
      </c>
      <c r="BC1075" t="s">
        <v>63</v>
      </c>
      <c r="BD1075" t="s">
        <v>64</v>
      </c>
      <c r="BE1075">
        <v>219500</v>
      </c>
    </row>
    <row r="1076" spans="1:57" x14ac:dyDescent="0.3">
      <c r="A1076">
        <v>1076</v>
      </c>
      <c r="B1076">
        <v>70</v>
      </c>
      <c r="C1076" t="s">
        <v>221</v>
      </c>
      <c r="D1076">
        <v>75</v>
      </c>
      <c r="E1076">
        <v>13125</v>
      </c>
      <c r="F1076" t="s">
        <v>40</v>
      </c>
      <c r="G1076" t="s">
        <v>42</v>
      </c>
      <c r="H1076" t="s">
        <v>43</v>
      </c>
      <c r="I1076" t="s">
        <v>44</v>
      </c>
      <c r="J1076" t="s">
        <v>45</v>
      </c>
      <c r="K1076" t="s">
        <v>74</v>
      </c>
      <c r="L1076" t="str">
        <f>VLOOKUP($K1076,[1]Zipcodes_neighbourhood!$A$2:$C$27,2,FALSE)</f>
        <v>Crawford</v>
      </c>
      <c r="M1076">
        <f>VLOOKUP($K1076,[1]Zipcodes_neighbourhood!$A$2:$C$27,3,FALSE)</f>
        <v>52621</v>
      </c>
      <c r="N1076" t="s">
        <v>47</v>
      </c>
      <c r="O1076" t="s">
        <v>48</v>
      </c>
      <c r="P1076" t="s">
        <v>49</v>
      </c>
      <c r="Q1076">
        <v>7</v>
      </c>
      <c r="R1076">
        <v>1940</v>
      </c>
      <c r="S1076">
        <v>1984</v>
      </c>
      <c r="T1076" t="s">
        <v>50</v>
      </c>
      <c r="U1076" t="s">
        <v>51</v>
      </c>
      <c r="V1076" t="s">
        <v>75</v>
      </c>
      <c r="W1076" t="s">
        <v>55</v>
      </c>
      <c r="X1076" t="s">
        <v>70</v>
      </c>
      <c r="Y1076" t="s">
        <v>55</v>
      </c>
      <c r="Z1076" t="s">
        <v>57</v>
      </c>
      <c r="AA1076">
        <v>800</v>
      </c>
      <c r="AB1076" t="str">
        <f t="shared" si="64"/>
        <v>0-1000</v>
      </c>
      <c r="AC1076" t="s">
        <v>55</v>
      </c>
      <c r="AD1076" t="s">
        <v>60</v>
      </c>
      <c r="AE1076">
        <v>1740</v>
      </c>
      <c r="AF1076">
        <f t="shared" si="65"/>
        <v>0</v>
      </c>
      <c r="AG1076">
        <f t="shared" si="66"/>
        <v>2</v>
      </c>
      <c r="AH1076">
        <v>3</v>
      </c>
      <c r="AI1076">
        <v>1</v>
      </c>
      <c r="AJ1076" t="s">
        <v>55</v>
      </c>
      <c r="AK1076" t="str">
        <f t="shared" si="67"/>
        <v>1TA</v>
      </c>
      <c r="AL1076">
        <v>6</v>
      </c>
      <c r="AM1076">
        <v>2</v>
      </c>
      <c r="AN1076" t="s">
        <v>54</v>
      </c>
      <c r="AO1076" t="s">
        <v>61</v>
      </c>
      <c r="AP1076" t="s">
        <v>58</v>
      </c>
      <c r="AQ1076">
        <v>1</v>
      </c>
      <c r="AR1076">
        <v>240</v>
      </c>
      <c r="AS1076" t="s">
        <v>55</v>
      </c>
      <c r="AT1076" t="s">
        <v>60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 t="s">
        <v>41</v>
      </c>
      <c r="BA1076">
        <v>7</v>
      </c>
      <c r="BB1076">
        <v>2007</v>
      </c>
      <c r="BC1076" t="s">
        <v>162</v>
      </c>
      <c r="BD1076" t="s">
        <v>64</v>
      </c>
      <c r="BE1076">
        <v>219500</v>
      </c>
    </row>
    <row r="1077" spans="1:57" x14ac:dyDescent="0.3">
      <c r="A1077">
        <v>134</v>
      </c>
      <c r="B1077">
        <v>20</v>
      </c>
      <c r="C1077" t="s">
        <v>221</v>
      </c>
      <c r="D1077" t="s">
        <v>41</v>
      </c>
      <c r="E1077">
        <v>6853</v>
      </c>
      <c r="F1077" t="s">
        <v>40</v>
      </c>
      <c r="G1077" t="s">
        <v>71</v>
      </c>
      <c r="H1077" t="s">
        <v>43</v>
      </c>
      <c r="I1077" t="s">
        <v>44</v>
      </c>
      <c r="J1077" t="s">
        <v>45</v>
      </c>
      <c r="K1077" t="s">
        <v>129</v>
      </c>
      <c r="L1077" t="str">
        <f>VLOOKUP($K1077,[1]Zipcodes_neighbourhood!$A$2:$C$27,2,FALSE)</f>
        <v>Timberland</v>
      </c>
      <c r="M1077">
        <f>VLOOKUP($K1077,[1]Zipcodes_neighbourhood!$A$2:$C$27,3,FALSE)</f>
        <v>50014</v>
      </c>
      <c r="N1077" t="s">
        <v>47</v>
      </c>
      <c r="O1077" t="s">
        <v>48</v>
      </c>
      <c r="P1077" t="s">
        <v>68</v>
      </c>
      <c r="Q1077">
        <v>8</v>
      </c>
      <c r="R1077">
        <v>2001</v>
      </c>
      <c r="S1077">
        <v>2002</v>
      </c>
      <c r="T1077" t="s">
        <v>50</v>
      </c>
      <c r="U1077" t="s">
        <v>51</v>
      </c>
      <c r="V1077" t="s">
        <v>52</v>
      </c>
      <c r="W1077" t="s">
        <v>54</v>
      </c>
      <c r="X1077" t="s">
        <v>56</v>
      </c>
      <c r="Y1077" t="s">
        <v>59</v>
      </c>
      <c r="Z1077" t="s">
        <v>57</v>
      </c>
      <c r="AA1077">
        <v>1267</v>
      </c>
      <c r="AB1077" t="str">
        <f t="shared" si="64"/>
        <v>1001-2000</v>
      </c>
      <c r="AC1077" t="s">
        <v>59</v>
      </c>
      <c r="AD1077" t="s">
        <v>60</v>
      </c>
      <c r="AE1077">
        <v>1296</v>
      </c>
      <c r="AF1077">
        <f t="shared" si="65"/>
        <v>0</v>
      </c>
      <c r="AG1077">
        <f t="shared" si="66"/>
        <v>1.3</v>
      </c>
      <c r="AH1077">
        <v>2</v>
      </c>
      <c r="AI1077">
        <v>1</v>
      </c>
      <c r="AJ1077" t="s">
        <v>54</v>
      </c>
      <c r="AK1077" t="str">
        <f t="shared" si="67"/>
        <v>1Gd</v>
      </c>
      <c r="AL1077">
        <v>6</v>
      </c>
      <c r="AM1077">
        <v>0</v>
      </c>
      <c r="AN1077" t="s">
        <v>41</v>
      </c>
      <c r="AO1077" t="s">
        <v>61</v>
      </c>
      <c r="AP1077" t="s">
        <v>102</v>
      </c>
      <c r="AQ1077">
        <v>2</v>
      </c>
      <c r="AR1077">
        <v>471</v>
      </c>
      <c r="AS1077" t="s">
        <v>55</v>
      </c>
      <c r="AT1077" t="s">
        <v>60</v>
      </c>
      <c r="AU1077">
        <v>192</v>
      </c>
      <c r="AV1077">
        <v>25</v>
      </c>
      <c r="AW1077">
        <v>0</v>
      </c>
      <c r="AX1077">
        <v>0</v>
      </c>
      <c r="AY1077">
        <v>0</v>
      </c>
      <c r="AZ1077" t="s">
        <v>41</v>
      </c>
      <c r="BA1077">
        <v>6</v>
      </c>
      <c r="BB1077">
        <v>2009</v>
      </c>
      <c r="BC1077" t="s">
        <v>63</v>
      </c>
      <c r="BD1077" t="s">
        <v>64</v>
      </c>
      <c r="BE1077">
        <v>220000</v>
      </c>
    </row>
    <row r="1078" spans="1:57" x14ac:dyDescent="0.3">
      <c r="A1078">
        <v>163</v>
      </c>
      <c r="B1078">
        <v>20</v>
      </c>
      <c r="C1078" t="s">
        <v>221</v>
      </c>
      <c r="D1078">
        <v>95</v>
      </c>
      <c r="E1078">
        <v>12182</v>
      </c>
      <c r="F1078" t="s">
        <v>40</v>
      </c>
      <c r="G1078" t="s">
        <v>42</v>
      </c>
      <c r="H1078" t="s">
        <v>43</v>
      </c>
      <c r="I1078" t="s">
        <v>44</v>
      </c>
      <c r="J1078" t="s">
        <v>73</v>
      </c>
      <c r="K1078" t="s">
        <v>100</v>
      </c>
      <c r="L1078" t="str">
        <f>VLOOKUP($K1078,[1]Zipcodes_neighbourhood!$A$2:$C$27,2,FALSE)</f>
        <v>Northridge Heights</v>
      </c>
      <c r="M1078">
        <f>VLOOKUP($K1078,[1]Zipcodes_neighbourhood!$A$2:$C$27,3,FALSE)</f>
        <v>50010</v>
      </c>
      <c r="N1078" t="s">
        <v>47</v>
      </c>
      <c r="O1078" t="s">
        <v>48</v>
      </c>
      <c r="P1078" t="s">
        <v>68</v>
      </c>
      <c r="Q1078">
        <v>7</v>
      </c>
      <c r="R1078">
        <v>2005</v>
      </c>
      <c r="S1078">
        <v>2005</v>
      </c>
      <c r="T1078" t="s">
        <v>50</v>
      </c>
      <c r="U1078" t="s">
        <v>51</v>
      </c>
      <c r="V1078" t="s">
        <v>52</v>
      </c>
      <c r="W1078" t="s">
        <v>54</v>
      </c>
      <c r="X1078" t="s">
        <v>56</v>
      </c>
      <c r="Y1078" t="s">
        <v>54</v>
      </c>
      <c r="Z1078" t="s">
        <v>72</v>
      </c>
      <c r="AA1078">
        <v>1541</v>
      </c>
      <c r="AB1078" t="str">
        <f t="shared" si="64"/>
        <v>1001-2000</v>
      </c>
      <c r="AC1078" t="s">
        <v>59</v>
      </c>
      <c r="AD1078" t="s">
        <v>60</v>
      </c>
      <c r="AE1078">
        <v>1541</v>
      </c>
      <c r="AF1078">
        <f t="shared" si="65"/>
        <v>0.3</v>
      </c>
      <c r="AG1078">
        <f t="shared" si="66"/>
        <v>2</v>
      </c>
      <c r="AH1078">
        <v>3</v>
      </c>
      <c r="AI1078">
        <v>1</v>
      </c>
      <c r="AJ1078" t="s">
        <v>54</v>
      </c>
      <c r="AK1078" t="str">
        <f t="shared" si="67"/>
        <v>1Gd</v>
      </c>
      <c r="AL1078">
        <v>7</v>
      </c>
      <c r="AM1078">
        <v>1</v>
      </c>
      <c r="AN1078" t="s">
        <v>54</v>
      </c>
      <c r="AO1078" t="s">
        <v>61</v>
      </c>
      <c r="AP1078" t="s">
        <v>62</v>
      </c>
      <c r="AQ1078">
        <v>2</v>
      </c>
      <c r="AR1078">
        <v>532</v>
      </c>
      <c r="AS1078" t="s">
        <v>55</v>
      </c>
      <c r="AT1078" t="s">
        <v>60</v>
      </c>
      <c r="AU1078">
        <v>0</v>
      </c>
      <c r="AV1078">
        <v>70</v>
      </c>
      <c r="AW1078">
        <v>0</v>
      </c>
      <c r="AX1078">
        <v>0</v>
      </c>
      <c r="AY1078">
        <v>0</v>
      </c>
      <c r="AZ1078" t="s">
        <v>41</v>
      </c>
      <c r="BA1078">
        <v>5</v>
      </c>
      <c r="BB1078">
        <v>2010</v>
      </c>
      <c r="BC1078" t="s">
        <v>103</v>
      </c>
      <c r="BD1078" t="s">
        <v>104</v>
      </c>
      <c r="BE1078">
        <v>220000</v>
      </c>
    </row>
    <row r="1079" spans="1:57" x14ac:dyDescent="0.3">
      <c r="A1079">
        <v>258</v>
      </c>
      <c r="B1079">
        <v>20</v>
      </c>
      <c r="C1079" t="s">
        <v>221</v>
      </c>
      <c r="D1079">
        <v>68</v>
      </c>
      <c r="E1079">
        <v>8814</v>
      </c>
      <c r="F1079" t="s">
        <v>40</v>
      </c>
      <c r="G1079" t="s">
        <v>42</v>
      </c>
      <c r="H1079" t="s">
        <v>43</v>
      </c>
      <c r="I1079" t="s">
        <v>44</v>
      </c>
      <c r="J1079" t="s">
        <v>45</v>
      </c>
      <c r="K1079" t="s">
        <v>46</v>
      </c>
      <c r="L1079" t="str">
        <f>VLOOKUP($K1079,[1]Zipcodes_neighbourhood!$A$2:$C$27,2,FALSE)</f>
        <v>College creek</v>
      </c>
      <c r="M1079">
        <f>VLOOKUP($K1079,[1]Zipcodes_neighbourhood!$A$2:$C$27,3,FALSE)</f>
        <v>50014</v>
      </c>
      <c r="N1079" t="s">
        <v>47</v>
      </c>
      <c r="O1079" t="s">
        <v>48</v>
      </c>
      <c r="P1079" t="s">
        <v>68</v>
      </c>
      <c r="Q1079">
        <v>7</v>
      </c>
      <c r="R1079">
        <v>2006</v>
      </c>
      <c r="S1079">
        <v>2006</v>
      </c>
      <c r="T1079" t="s">
        <v>50</v>
      </c>
      <c r="U1079" t="s">
        <v>51</v>
      </c>
      <c r="V1079" t="s">
        <v>52</v>
      </c>
      <c r="W1079" t="s">
        <v>54</v>
      </c>
      <c r="X1079" t="s">
        <v>56</v>
      </c>
      <c r="Y1079" t="s">
        <v>54</v>
      </c>
      <c r="Z1079" t="s">
        <v>57</v>
      </c>
      <c r="AA1079">
        <v>1604</v>
      </c>
      <c r="AB1079" t="str">
        <f t="shared" si="64"/>
        <v>1001-2000</v>
      </c>
      <c r="AC1079" t="s">
        <v>59</v>
      </c>
      <c r="AD1079" t="s">
        <v>60</v>
      </c>
      <c r="AE1079">
        <v>1604</v>
      </c>
      <c r="AF1079">
        <f t="shared" si="65"/>
        <v>1</v>
      </c>
      <c r="AG1079">
        <f t="shared" si="66"/>
        <v>1</v>
      </c>
      <c r="AH1079">
        <v>3</v>
      </c>
      <c r="AI1079">
        <v>1</v>
      </c>
      <c r="AJ1079" t="s">
        <v>54</v>
      </c>
      <c r="AK1079" t="str">
        <f t="shared" si="67"/>
        <v>1Gd</v>
      </c>
      <c r="AL1079">
        <v>8</v>
      </c>
      <c r="AM1079">
        <v>1</v>
      </c>
      <c r="AN1079" t="s">
        <v>54</v>
      </c>
      <c r="AO1079" t="s">
        <v>61</v>
      </c>
      <c r="AP1079" t="s">
        <v>62</v>
      </c>
      <c r="AQ1079">
        <v>2</v>
      </c>
      <c r="AR1079">
        <v>660</v>
      </c>
      <c r="AS1079" t="s">
        <v>55</v>
      </c>
      <c r="AT1079" t="s">
        <v>60</v>
      </c>
      <c r="AU1079">
        <v>123</v>
      </c>
      <c r="AV1079">
        <v>110</v>
      </c>
      <c r="AW1079">
        <v>0</v>
      </c>
      <c r="AX1079">
        <v>0</v>
      </c>
      <c r="AY1079">
        <v>0</v>
      </c>
      <c r="AZ1079" t="s">
        <v>41</v>
      </c>
      <c r="BA1079">
        <v>3</v>
      </c>
      <c r="BB1079">
        <v>2009</v>
      </c>
      <c r="BC1079" t="s">
        <v>63</v>
      </c>
      <c r="BD1079" t="s">
        <v>79</v>
      </c>
      <c r="BE1079">
        <v>220000</v>
      </c>
    </row>
    <row r="1080" spans="1:57" x14ac:dyDescent="0.3">
      <c r="A1080">
        <v>1079</v>
      </c>
      <c r="B1080">
        <v>120</v>
      </c>
      <c r="C1080" t="s">
        <v>222</v>
      </c>
      <c r="D1080">
        <v>37</v>
      </c>
      <c r="E1080">
        <v>4435</v>
      </c>
      <c r="F1080" t="s">
        <v>40</v>
      </c>
      <c r="G1080" t="s">
        <v>42</v>
      </c>
      <c r="H1080" t="s">
        <v>43</v>
      </c>
      <c r="I1080" t="s">
        <v>44</v>
      </c>
      <c r="J1080" t="s">
        <v>45</v>
      </c>
      <c r="K1080" t="s">
        <v>46</v>
      </c>
      <c r="L1080" t="str">
        <f>VLOOKUP($K1080,[1]Zipcodes_neighbourhood!$A$2:$C$27,2,FALSE)</f>
        <v>College creek</v>
      </c>
      <c r="M1080">
        <f>VLOOKUP($K1080,[1]Zipcodes_neighbourhood!$A$2:$C$27,3,FALSE)</f>
        <v>50014</v>
      </c>
      <c r="N1080" t="s">
        <v>47</v>
      </c>
      <c r="O1080" t="s">
        <v>122</v>
      </c>
      <c r="P1080" t="s">
        <v>68</v>
      </c>
      <c r="Q1080">
        <v>6</v>
      </c>
      <c r="R1080">
        <v>2004</v>
      </c>
      <c r="S1080">
        <v>2004</v>
      </c>
      <c r="T1080" t="s">
        <v>50</v>
      </c>
      <c r="U1080" t="s">
        <v>51</v>
      </c>
      <c r="V1080" t="s">
        <v>52</v>
      </c>
      <c r="W1080" t="s">
        <v>54</v>
      </c>
      <c r="X1080" t="s">
        <v>56</v>
      </c>
      <c r="Y1080" t="s">
        <v>54</v>
      </c>
      <c r="Z1080" t="s">
        <v>72</v>
      </c>
      <c r="AA1080">
        <v>848</v>
      </c>
      <c r="AB1080" t="str">
        <f t="shared" si="64"/>
        <v>0-1000</v>
      </c>
      <c r="AC1080" t="s">
        <v>59</v>
      </c>
      <c r="AD1080" t="s">
        <v>60</v>
      </c>
      <c r="AE1080">
        <v>848</v>
      </c>
      <c r="AF1080">
        <f t="shared" si="65"/>
        <v>1</v>
      </c>
      <c r="AG1080">
        <f t="shared" si="66"/>
        <v>1</v>
      </c>
      <c r="AH1080">
        <v>1</v>
      </c>
      <c r="AI1080">
        <v>1</v>
      </c>
      <c r="AJ1080" t="s">
        <v>54</v>
      </c>
      <c r="AK1080" t="str">
        <f t="shared" si="67"/>
        <v>1Gd</v>
      </c>
      <c r="AL1080">
        <v>3</v>
      </c>
      <c r="AM1080">
        <v>1</v>
      </c>
      <c r="AN1080" t="s">
        <v>54</v>
      </c>
      <c r="AO1080" t="s">
        <v>61</v>
      </c>
      <c r="AP1080" t="s">
        <v>62</v>
      </c>
      <c r="AQ1080">
        <v>2</v>
      </c>
      <c r="AR1080">
        <v>420</v>
      </c>
      <c r="AS1080" t="s">
        <v>55</v>
      </c>
      <c r="AT1080" t="s">
        <v>60</v>
      </c>
      <c r="AU1080">
        <v>140</v>
      </c>
      <c r="AV1080">
        <v>0</v>
      </c>
      <c r="AW1080">
        <v>0</v>
      </c>
      <c r="AX1080">
        <v>0</v>
      </c>
      <c r="AY1080">
        <v>0</v>
      </c>
      <c r="AZ1080" t="s">
        <v>41</v>
      </c>
      <c r="BA1080">
        <v>5</v>
      </c>
      <c r="BB1080">
        <v>2006</v>
      </c>
      <c r="BC1080" t="s">
        <v>63</v>
      </c>
      <c r="BD1080" t="s">
        <v>64</v>
      </c>
      <c r="BE1080">
        <v>155900</v>
      </c>
    </row>
    <row r="1081" spans="1:57" x14ac:dyDescent="0.3">
      <c r="A1081">
        <v>603</v>
      </c>
      <c r="B1081">
        <v>60</v>
      </c>
      <c r="C1081" t="s">
        <v>221</v>
      </c>
      <c r="D1081">
        <v>80</v>
      </c>
      <c r="E1081">
        <v>10041</v>
      </c>
      <c r="F1081" t="s">
        <v>40</v>
      </c>
      <c r="G1081" t="s">
        <v>71</v>
      </c>
      <c r="H1081" t="s">
        <v>43</v>
      </c>
      <c r="I1081" t="s">
        <v>44</v>
      </c>
      <c r="J1081" t="s">
        <v>45</v>
      </c>
      <c r="K1081" t="s">
        <v>114</v>
      </c>
      <c r="L1081" t="str">
        <f>VLOOKUP($K1081,[1]Zipcodes_neighbourhood!$A$2:$C$27,2,FALSE)</f>
        <v>Sawyer West</v>
      </c>
      <c r="M1081">
        <f>VLOOKUP($K1081,[1]Zipcodes_neighbourhood!$A$2:$C$27,3,FALSE)</f>
        <v>50014</v>
      </c>
      <c r="N1081" t="s">
        <v>47</v>
      </c>
      <c r="O1081" t="s">
        <v>48</v>
      </c>
      <c r="P1081" t="s">
        <v>49</v>
      </c>
      <c r="Q1081">
        <v>8</v>
      </c>
      <c r="R1081">
        <v>1992</v>
      </c>
      <c r="S1081">
        <v>1992</v>
      </c>
      <c r="T1081" t="s">
        <v>50</v>
      </c>
      <c r="U1081" t="s">
        <v>51</v>
      </c>
      <c r="V1081" t="s">
        <v>91</v>
      </c>
      <c r="W1081" t="s">
        <v>54</v>
      </c>
      <c r="X1081" t="s">
        <v>56</v>
      </c>
      <c r="Y1081" t="s">
        <v>54</v>
      </c>
      <c r="Z1081" t="s">
        <v>72</v>
      </c>
      <c r="AA1081">
        <v>908</v>
      </c>
      <c r="AB1081" t="str">
        <f t="shared" si="64"/>
        <v>0-1000</v>
      </c>
      <c r="AC1081" t="s">
        <v>59</v>
      </c>
      <c r="AD1081" t="s">
        <v>60</v>
      </c>
      <c r="AE1081">
        <v>1915</v>
      </c>
      <c r="AF1081">
        <f t="shared" si="65"/>
        <v>0</v>
      </c>
      <c r="AG1081">
        <f t="shared" si="66"/>
        <v>1</v>
      </c>
      <c r="AH1081">
        <v>3</v>
      </c>
      <c r="AI1081">
        <v>1</v>
      </c>
      <c r="AJ1081" t="s">
        <v>54</v>
      </c>
      <c r="AK1081" t="str">
        <f t="shared" si="67"/>
        <v>1Gd</v>
      </c>
      <c r="AL1081">
        <v>8</v>
      </c>
      <c r="AM1081">
        <v>1</v>
      </c>
      <c r="AN1081" t="s">
        <v>55</v>
      </c>
      <c r="AO1081" t="s">
        <v>61</v>
      </c>
      <c r="AP1081" t="s">
        <v>102</v>
      </c>
      <c r="AQ1081">
        <v>2</v>
      </c>
      <c r="AR1081">
        <v>506</v>
      </c>
      <c r="AS1081" t="s">
        <v>55</v>
      </c>
      <c r="AT1081" t="s">
        <v>60</v>
      </c>
      <c r="AU1081">
        <v>120</v>
      </c>
      <c r="AV1081">
        <v>150</v>
      </c>
      <c r="AW1081">
        <v>0</v>
      </c>
      <c r="AX1081">
        <v>0</v>
      </c>
      <c r="AY1081">
        <v>0</v>
      </c>
      <c r="AZ1081" t="s">
        <v>41</v>
      </c>
      <c r="BA1081">
        <v>2</v>
      </c>
      <c r="BB1081">
        <v>2006</v>
      </c>
      <c r="BC1081" t="s">
        <v>63</v>
      </c>
      <c r="BD1081" t="s">
        <v>79</v>
      </c>
      <c r="BE1081">
        <v>220000</v>
      </c>
    </row>
    <row r="1082" spans="1:57" x14ac:dyDescent="0.3">
      <c r="A1082">
        <v>1060</v>
      </c>
      <c r="B1082">
        <v>50</v>
      </c>
      <c r="C1082" t="s">
        <v>221</v>
      </c>
      <c r="D1082" t="s">
        <v>41</v>
      </c>
      <c r="E1082">
        <v>11275</v>
      </c>
      <c r="F1082" t="s">
        <v>40</v>
      </c>
      <c r="G1082" t="s">
        <v>71</v>
      </c>
      <c r="H1082" t="s">
        <v>137</v>
      </c>
      <c r="I1082" t="s">
        <v>44</v>
      </c>
      <c r="J1082" t="s">
        <v>73</v>
      </c>
      <c r="K1082" t="s">
        <v>74</v>
      </c>
      <c r="L1082" t="str">
        <f>VLOOKUP($K1082,[1]Zipcodes_neighbourhood!$A$2:$C$27,2,FALSE)</f>
        <v>Crawford</v>
      </c>
      <c r="M1082">
        <f>VLOOKUP($K1082,[1]Zipcodes_neighbourhood!$A$2:$C$27,3,FALSE)</f>
        <v>52621</v>
      </c>
      <c r="N1082" t="s">
        <v>47</v>
      </c>
      <c r="O1082" t="s">
        <v>48</v>
      </c>
      <c r="P1082" t="s">
        <v>83</v>
      </c>
      <c r="Q1082">
        <v>6</v>
      </c>
      <c r="R1082">
        <v>1932</v>
      </c>
      <c r="S1082">
        <v>1950</v>
      </c>
      <c r="T1082" t="s">
        <v>50</v>
      </c>
      <c r="U1082" t="s">
        <v>51</v>
      </c>
      <c r="V1082" t="s">
        <v>69</v>
      </c>
      <c r="W1082" t="s">
        <v>55</v>
      </c>
      <c r="X1082" t="s">
        <v>70</v>
      </c>
      <c r="Y1082" t="s">
        <v>55</v>
      </c>
      <c r="Z1082" t="s">
        <v>72</v>
      </c>
      <c r="AA1082">
        <v>854</v>
      </c>
      <c r="AB1082" t="str">
        <f t="shared" si="64"/>
        <v>0-1000</v>
      </c>
      <c r="AC1082" t="s">
        <v>55</v>
      </c>
      <c r="AD1082" t="s">
        <v>60</v>
      </c>
      <c r="AE1082">
        <v>1991</v>
      </c>
      <c r="AF1082">
        <f t="shared" si="65"/>
        <v>0.3</v>
      </c>
      <c r="AG1082">
        <f t="shared" si="66"/>
        <v>2</v>
      </c>
      <c r="AH1082">
        <v>3</v>
      </c>
      <c r="AI1082">
        <v>1</v>
      </c>
      <c r="AJ1082" t="s">
        <v>55</v>
      </c>
      <c r="AK1082" t="str">
        <f t="shared" si="67"/>
        <v>1TA</v>
      </c>
      <c r="AL1082">
        <v>7</v>
      </c>
      <c r="AM1082">
        <v>1</v>
      </c>
      <c r="AN1082" t="s">
        <v>54</v>
      </c>
      <c r="AO1082" t="s">
        <v>78</v>
      </c>
      <c r="AP1082" t="s">
        <v>58</v>
      </c>
      <c r="AQ1082">
        <v>2</v>
      </c>
      <c r="AR1082">
        <v>432</v>
      </c>
      <c r="AS1082" t="s">
        <v>55</v>
      </c>
      <c r="AT1082" t="s">
        <v>60</v>
      </c>
      <c r="AU1082">
        <v>0</v>
      </c>
      <c r="AV1082">
        <v>0</v>
      </c>
      <c r="AW1082">
        <v>19</v>
      </c>
      <c r="AX1082">
        <v>0</v>
      </c>
      <c r="AY1082">
        <v>0</v>
      </c>
      <c r="AZ1082" t="s">
        <v>41</v>
      </c>
      <c r="BA1082">
        <v>3</v>
      </c>
      <c r="BB1082">
        <v>2007</v>
      </c>
      <c r="BC1082" t="s">
        <v>63</v>
      </c>
      <c r="BD1082" t="s">
        <v>64</v>
      </c>
      <c r="BE1082">
        <v>220000</v>
      </c>
    </row>
    <row r="1083" spans="1:57" x14ac:dyDescent="0.3">
      <c r="A1083">
        <v>605</v>
      </c>
      <c r="B1083">
        <v>20</v>
      </c>
      <c r="C1083" t="s">
        <v>221</v>
      </c>
      <c r="D1083">
        <v>88</v>
      </c>
      <c r="E1083">
        <v>12803</v>
      </c>
      <c r="F1083" t="s">
        <v>40</v>
      </c>
      <c r="G1083" t="s">
        <v>71</v>
      </c>
      <c r="H1083" t="s">
        <v>43</v>
      </c>
      <c r="I1083" t="s">
        <v>44</v>
      </c>
      <c r="J1083" t="s">
        <v>45</v>
      </c>
      <c r="K1083" t="s">
        <v>46</v>
      </c>
      <c r="L1083" t="str">
        <f>VLOOKUP($K1083,[1]Zipcodes_neighbourhood!$A$2:$C$27,2,FALSE)</f>
        <v>College creek</v>
      </c>
      <c r="M1083">
        <f>VLOOKUP($K1083,[1]Zipcodes_neighbourhood!$A$2:$C$27,3,FALSE)</f>
        <v>50014</v>
      </c>
      <c r="N1083" t="s">
        <v>47</v>
      </c>
      <c r="O1083" t="s">
        <v>48</v>
      </c>
      <c r="P1083" t="s">
        <v>68</v>
      </c>
      <c r="Q1083">
        <v>7</v>
      </c>
      <c r="R1083">
        <v>2002</v>
      </c>
      <c r="S1083">
        <v>2002</v>
      </c>
      <c r="T1083" t="s">
        <v>50</v>
      </c>
      <c r="U1083" t="s">
        <v>51</v>
      </c>
      <c r="V1083" t="s">
        <v>52</v>
      </c>
      <c r="W1083" t="s">
        <v>54</v>
      </c>
      <c r="X1083" t="s">
        <v>56</v>
      </c>
      <c r="Y1083" t="s">
        <v>54</v>
      </c>
      <c r="Z1083" t="s">
        <v>72</v>
      </c>
      <c r="AA1083">
        <v>1494</v>
      </c>
      <c r="AB1083" t="str">
        <f t="shared" si="64"/>
        <v>1001-2000</v>
      </c>
      <c r="AC1083" t="s">
        <v>59</v>
      </c>
      <c r="AD1083" t="s">
        <v>60</v>
      </c>
      <c r="AE1083">
        <v>1494</v>
      </c>
      <c r="AF1083">
        <f t="shared" si="65"/>
        <v>1</v>
      </c>
      <c r="AG1083">
        <f t="shared" si="66"/>
        <v>1.3</v>
      </c>
      <c r="AH1083">
        <v>3</v>
      </c>
      <c r="AI1083">
        <v>1</v>
      </c>
      <c r="AJ1083" t="s">
        <v>54</v>
      </c>
      <c r="AK1083" t="str">
        <f t="shared" si="67"/>
        <v>1Gd</v>
      </c>
      <c r="AL1083">
        <v>6</v>
      </c>
      <c r="AM1083">
        <v>1</v>
      </c>
      <c r="AN1083" t="s">
        <v>55</v>
      </c>
      <c r="AO1083" t="s">
        <v>61</v>
      </c>
      <c r="AP1083" t="s">
        <v>62</v>
      </c>
      <c r="AQ1083">
        <v>2</v>
      </c>
      <c r="AR1083">
        <v>530</v>
      </c>
      <c r="AS1083" t="s">
        <v>55</v>
      </c>
      <c r="AT1083" t="s">
        <v>60</v>
      </c>
      <c r="AU1083">
        <v>192</v>
      </c>
      <c r="AV1083">
        <v>36</v>
      </c>
      <c r="AW1083">
        <v>0</v>
      </c>
      <c r="AX1083">
        <v>0</v>
      </c>
      <c r="AY1083">
        <v>0</v>
      </c>
      <c r="AZ1083" t="s">
        <v>41</v>
      </c>
      <c r="BA1083">
        <v>9</v>
      </c>
      <c r="BB1083">
        <v>2008</v>
      </c>
      <c r="BC1083" t="s">
        <v>63</v>
      </c>
      <c r="BD1083" t="s">
        <v>64</v>
      </c>
      <c r="BE1083">
        <v>221000</v>
      </c>
    </row>
    <row r="1084" spans="1:57" x14ac:dyDescent="0.3">
      <c r="A1084">
        <v>685</v>
      </c>
      <c r="B1084">
        <v>60</v>
      </c>
      <c r="C1084" t="s">
        <v>221</v>
      </c>
      <c r="D1084">
        <v>58</v>
      </c>
      <c r="E1084">
        <v>16770</v>
      </c>
      <c r="F1084" t="s">
        <v>40</v>
      </c>
      <c r="G1084" t="s">
        <v>105</v>
      </c>
      <c r="H1084" t="s">
        <v>43</v>
      </c>
      <c r="I1084" t="s">
        <v>44</v>
      </c>
      <c r="J1084" t="s">
        <v>110</v>
      </c>
      <c r="K1084" t="s">
        <v>80</v>
      </c>
      <c r="L1084" t="str">
        <f>VLOOKUP($K1084,[1]Zipcodes_neighbourhood!$A$2:$C$27,2,FALSE)</f>
        <v>Northridge</v>
      </c>
      <c r="M1084">
        <f>VLOOKUP($K1084,[1]Zipcodes_neighbourhood!$A$2:$C$27,3,FALSE)</f>
        <v>50010</v>
      </c>
      <c r="N1084" t="s">
        <v>47</v>
      </c>
      <c r="O1084" t="s">
        <v>48</v>
      </c>
      <c r="P1084" t="s">
        <v>49</v>
      </c>
      <c r="Q1084">
        <v>7</v>
      </c>
      <c r="R1084">
        <v>1998</v>
      </c>
      <c r="S1084">
        <v>1998</v>
      </c>
      <c r="T1084" t="s">
        <v>50</v>
      </c>
      <c r="U1084" t="s">
        <v>51</v>
      </c>
      <c r="V1084" t="s">
        <v>52</v>
      </c>
      <c r="W1084" t="s">
        <v>54</v>
      </c>
      <c r="X1084" t="s">
        <v>56</v>
      </c>
      <c r="Y1084" t="s">
        <v>54</v>
      </c>
      <c r="Z1084" t="s">
        <v>57</v>
      </c>
      <c r="AA1084">
        <v>1195</v>
      </c>
      <c r="AB1084" t="str">
        <f t="shared" si="64"/>
        <v>1001-2000</v>
      </c>
      <c r="AC1084" t="s">
        <v>54</v>
      </c>
      <c r="AD1084" t="s">
        <v>60</v>
      </c>
      <c r="AE1084">
        <v>1839</v>
      </c>
      <c r="AF1084">
        <f t="shared" si="65"/>
        <v>0</v>
      </c>
      <c r="AG1084">
        <f t="shared" si="66"/>
        <v>2</v>
      </c>
      <c r="AH1084">
        <v>4</v>
      </c>
      <c r="AI1084">
        <v>1</v>
      </c>
      <c r="AJ1084" t="s">
        <v>55</v>
      </c>
      <c r="AK1084" t="str">
        <f t="shared" si="67"/>
        <v>1TA</v>
      </c>
      <c r="AL1084">
        <v>7</v>
      </c>
      <c r="AM1084">
        <v>0</v>
      </c>
      <c r="AN1084" t="s">
        <v>41</v>
      </c>
      <c r="AO1084" t="s">
        <v>61</v>
      </c>
      <c r="AP1084" t="s">
        <v>102</v>
      </c>
      <c r="AQ1084">
        <v>2</v>
      </c>
      <c r="AR1084">
        <v>486</v>
      </c>
      <c r="AS1084" t="s">
        <v>55</v>
      </c>
      <c r="AT1084" t="s">
        <v>60</v>
      </c>
      <c r="AU1084">
        <v>0</v>
      </c>
      <c r="AV1084">
        <v>81</v>
      </c>
      <c r="AW1084">
        <v>0</v>
      </c>
      <c r="AX1084">
        <v>0</v>
      </c>
      <c r="AY1084">
        <v>0</v>
      </c>
      <c r="AZ1084" t="s">
        <v>41</v>
      </c>
      <c r="BA1084">
        <v>6</v>
      </c>
      <c r="BB1084">
        <v>2010</v>
      </c>
      <c r="BC1084" t="s">
        <v>63</v>
      </c>
      <c r="BD1084" t="s">
        <v>64</v>
      </c>
      <c r="BE1084">
        <v>221000</v>
      </c>
    </row>
    <row r="1085" spans="1:57" x14ac:dyDescent="0.3">
      <c r="A1085">
        <v>777</v>
      </c>
      <c r="B1085">
        <v>20</v>
      </c>
      <c r="C1085" t="s">
        <v>221</v>
      </c>
      <c r="D1085">
        <v>86</v>
      </c>
      <c r="E1085">
        <v>11210</v>
      </c>
      <c r="F1085" t="s">
        <v>40</v>
      </c>
      <c r="G1085" t="s">
        <v>71</v>
      </c>
      <c r="H1085" t="s">
        <v>43</v>
      </c>
      <c r="I1085" t="s">
        <v>44</v>
      </c>
      <c r="J1085" t="s">
        <v>45</v>
      </c>
      <c r="K1085" t="s">
        <v>46</v>
      </c>
      <c r="L1085" t="str">
        <f>VLOOKUP($K1085,[1]Zipcodes_neighbourhood!$A$2:$C$27,2,FALSE)</f>
        <v>College creek</v>
      </c>
      <c r="M1085">
        <f>VLOOKUP($K1085,[1]Zipcodes_neighbourhood!$A$2:$C$27,3,FALSE)</f>
        <v>50014</v>
      </c>
      <c r="N1085" t="s">
        <v>47</v>
      </c>
      <c r="O1085" t="s">
        <v>48</v>
      </c>
      <c r="P1085" t="s">
        <v>68</v>
      </c>
      <c r="Q1085">
        <v>7</v>
      </c>
      <c r="R1085">
        <v>2005</v>
      </c>
      <c r="S1085">
        <v>2006</v>
      </c>
      <c r="T1085" t="s">
        <v>50</v>
      </c>
      <c r="U1085" t="s">
        <v>51</v>
      </c>
      <c r="V1085" t="s">
        <v>52</v>
      </c>
      <c r="W1085" t="s">
        <v>54</v>
      </c>
      <c r="X1085" t="s">
        <v>56</v>
      </c>
      <c r="Y1085" t="s">
        <v>54</v>
      </c>
      <c r="Z1085" t="s">
        <v>81</v>
      </c>
      <c r="AA1085">
        <v>1614</v>
      </c>
      <c r="AB1085" t="str">
        <f t="shared" si="64"/>
        <v>1001-2000</v>
      </c>
      <c r="AC1085" t="s">
        <v>59</v>
      </c>
      <c r="AD1085" t="s">
        <v>60</v>
      </c>
      <c r="AE1085">
        <v>1614</v>
      </c>
      <c r="AF1085">
        <f t="shared" si="65"/>
        <v>1</v>
      </c>
      <c r="AG1085">
        <f t="shared" si="66"/>
        <v>1</v>
      </c>
      <c r="AH1085">
        <v>3</v>
      </c>
      <c r="AI1085">
        <v>1</v>
      </c>
      <c r="AJ1085" t="s">
        <v>54</v>
      </c>
      <c r="AK1085" t="str">
        <f t="shared" si="67"/>
        <v>1Gd</v>
      </c>
      <c r="AL1085">
        <v>7</v>
      </c>
      <c r="AM1085">
        <v>0</v>
      </c>
      <c r="AN1085" t="s">
        <v>41</v>
      </c>
      <c r="AO1085" t="s">
        <v>61</v>
      </c>
      <c r="AP1085" t="s">
        <v>62</v>
      </c>
      <c r="AQ1085">
        <v>3</v>
      </c>
      <c r="AR1085">
        <v>865</v>
      </c>
      <c r="AS1085" t="s">
        <v>55</v>
      </c>
      <c r="AT1085" t="s">
        <v>60</v>
      </c>
      <c r="AU1085">
        <v>144</v>
      </c>
      <c r="AV1085">
        <v>59</v>
      </c>
      <c r="AW1085">
        <v>0</v>
      </c>
      <c r="AX1085">
        <v>0</v>
      </c>
      <c r="AY1085">
        <v>0</v>
      </c>
      <c r="AZ1085" t="s">
        <v>41</v>
      </c>
      <c r="BA1085">
        <v>7</v>
      </c>
      <c r="BB1085">
        <v>2006</v>
      </c>
      <c r="BC1085" t="s">
        <v>103</v>
      </c>
      <c r="BD1085" t="s">
        <v>104</v>
      </c>
      <c r="BE1085">
        <v>221500</v>
      </c>
    </row>
    <row r="1086" spans="1:57" x14ac:dyDescent="0.3">
      <c r="A1086">
        <v>727</v>
      </c>
      <c r="B1086">
        <v>20</v>
      </c>
      <c r="C1086" t="s">
        <v>221</v>
      </c>
      <c r="D1086" t="s">
        <v>41</v>
      </c>
      <c r="E1086">
        <v>21695</v>
      </c>
      <c r="F1086" t="s">
        <v>40</v>
      </c>
      <c r="G1086" t="s">
        <v>71</v>
      </c>
      <c r="H1086" t="s">
        <v>43</v>
      </c>
      <c r="I1086" t="s">
        <v>44</v>
      </c>
      <c r="J1086" t="s">
        <v>73</v>
      </c>
      <c r="K1086" t="s">
        <v>74</v>
      </c>
      <c r="L1086" t="str">
        <f>VLOOKUP($K1086,[1]Zipcodes_neighbourhood!$A$2:$C$27,2,FALSE)</f>
        <v>Crawford</v>
      </c>
      <c r="M1086">
        <f>VLOOKUP($K1086,[1]Zipcodes_neighbourhood!$A$2:$C$27,3,FALSE)</f>
        <v>52621</v>
      </c>
      <c r="N1086" t="s">
        <v>47</v>
      </c>
      <c r="O1086" t="s">
        <v>48</v>
      </c>
      <c r="P1086" t="s">
        <v>68</v>
      </c>
      <c r="Q1086">
        <v>6</v>
      </c>
      <c r="R1086">
        <v>1988</v>
      </c>
      <c r="S1086">
        <v>2007</v>
      </c>
      <c r="T1086" t="s">
        <v>99</v>
      </c>
      <c r="U1086" t="s">
        <v>51</v>
      </c>
      <c r="V1086" t="s">
        <v>106</v>
      </c>
      <c r="W1086" t="s">
        <v>54</v>
      </c>
      <c r="X1086" t="s">
        <v>70</v>
      </c>
      <c r="Y1086" t="s">
        <v>54</v>
      </c>
      <c r="Z1086" t="s">
        <v>57</v>
      </c>
      <c r="AA1086">
        <v>880</v>
      </c>
      <c r="AB1086" t="str">
        <f t="shared" si="64"/>
        <v>0-1000</v>
      </c>
      <c r="AC1086" t="s">
        <v>59</v>
      </c>
      <c r="AD1086" t="s">
        <v>60</v>
      </c>
      <c r="AE1086">
        <v>1680</v>
      </c>
      <c r="AF1086">
        <f t="shared" si="65"/>
        <v>0</v>
      </c>
      <c r="AG1086">
        <f t="shared" si="66"/>
        <v>2.2999999999999998</v>
      </c>
      <c r="AH1086">
        <v>3</v>
      </c>
      <c r="AI1086">
        <v>1</v>
      </c>
      <c r="AJ1086" t="s">
        <v>54</v>
      </c>
      <c r="AK1086" t="str">
        <f t="shared" si="67"/>
        <v>1Gd</v>
      </c>
      <c r="AL1086">
        <v>5</v>
      </c>
      <c r="AM1086">
        <v>1</v>
      </c>
      <c r="AN1086" t="s">
        <v>54</v>
      </c>
      <c r="AO1086" t="s">
        <v>61</v>
      </c>
      <c r="AP1086" t="s">
        <v>102</v>
      </c>
      <c r="AQ1086">
        <v>2</v>
      </c>
      <c r="AR1086">
        <v>540</v>
      </c>
      <c r="AS1086" t="s">
        <v>55</v>
      </c>
      <c r="AT1086" t="s">
        <v>60</v>
      </c>
      <c r="AU1086">
        <v>292</v>
      </c>
      <c r="AV1086">
        <v>44</v>
      </c>
      <c r="AW1086">
        <v>0</v>
      </c>
      <c r="AX1086">
        <v>0</v>
      </c>
      <c r="AY1086">
        <v>182</v>
      </c>
      <c r="AZ1086" t="s">
        <v>41</v>
      </c>
      <c r="BA1086">
        <v>12</v>
      </c>
      <c r="BB1086">
        <v>2009</v>
      </c>
      <c r="BC1086" t="s">
        <v>63</v>
      </c>
      <c r="BD1086" t="s">
        <v>64</v>
      </c>
      <c r="BE1086">
        <v>222000</v>
      </c>
    </row>
    <row r="1087" spans="1:57" x14ac:dyDescent="0.3">
      <c r="A1087">
        <v>930</v>
      </c>
      <c r="B1087">
        <v>60</v>
      </c>
      <c r="C1087" t="s">
        <v>221</v>
      </c>
      <c r="D1087" t="s">
        <v>41</v>
      </c>
      <c r="E1087">
        <v>13006</v>
      </c>
      <c r="F1087" t="s">
        <v>40</v>
      </c>
      <c r="G1087" t="s">
        <v>71</v>
      </c>
      <c r="H1087" t="s">
        <v>43</v>
      </c>
      <c r="I1087" t="s">
        <v>44</v>
      </c>
      <c r="J1087" t="s">
        <v>73</v>
      </c>
      <c r="K1087" t="s">
        <v>132</v>
      </c>
      <c r="L1087" t="str">
        <f>VLOOKUP($K1087,[1]Zipcodes_neighbourhood!$A$2:$C$27,2,FALSE)</f>
        <v>Gilbert</v>
      </c>
      <c r="M1087">
        <f>VLOOKUP($K1087,[1]Zipcodes_neighbourhood!$A$2:$C$27,3,FALSE)</f>
        <v>50105</v>
      </c>
      <c r="N1087" t="s">
        <v>47</v>
      </c>
      <c r="O1087" t="s">
        <v>48</v>
      </c>
      <c r="P1087" t="s">
        <v>49</v>
      </c>
      <c r="Q1087">
        <v>7</v>
      </c>
      <c r="R1087">
        <v>1997</v>
      </c>
      <c r="S1087">
        <v>1997</v>
      </c>
      <c r="T1087" t="s">
        <v>50</v>
      </c>
      <c r="U1087" t="s">
        <v>51</v>
      </c>
      <c r="V1087" t="s">
        <v>91</v>
      </c>
      <c r="W1087" t="s">
        <v>55</v>
      </c>
      <c r="X1087" t="s">
        <v>56</v>
      </c>
      <c r="Y1087" t="s">
        <v>54</v>
      </c>
      <c r="Z1087" t="s">
        <v>57</v>
      </c>
      <c r="AA1087">
        <v>964</v>
      </c>
      <c r="AB1087" t="str">
        <f t="shared" si="64"/>
        <v>0-1000</v>
      </c>
      <c r="AC1087" t="s">
        <v>54</v>
      </c>
      <c r="AD1087" t="s">
        <v>60</v>
      </c>
      <c r="AE1087">
        <v>2236</v>
      </c>
      <c r="AF1087">
        <f t="shared" si="65"/>
        <v>1</v>
      </c>
      <c r="AG1087">
        <f t="shared" si="66"/>
        <v>1</v>
      </c>
      <c r="AH1087">
        <v>4</v>
      </c>
      <c r="AI1087">
        <v>1</v>
      </c>
      <c r="AJ1087" t="s">
        <v>54</v>
      </c>
      <c r="AK1087" t="str">
        <f t="shared" si="67"/>
        <v>1Gd</v>
      </c>
      <c r="AL1087">
        <v>8</v>
      </c>
      <c r="AM1087">
        <v>1</v>
      </c>
      <c r="AN1087" t="s">
        <v>55</v>
      </c>
      <c r="AO1087" t="s">
        <v>101</v>
      </c>
      <c r="AP1087" t="s">
        <v>102</v>
      </c>
      <c r="AQ1087">
        <v>2</v>
      </c>
      <c r="AR1087">
        <v>642</v>
      </c>
      <c r="AS1087" t="s">
        <v>55</v>
      </c>
      <c r="AT1087" t="s">
        <v>60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 t="s">
        <v>41</v>
      </c>
      <c r="BA1087">
        <v>11</v>
      </c>
      <c r="BB1087">
        <v>2006</v>
      </c>
      <c r="BC1087" t="s">
        <v>63</v>
      </c>
      <c r="BD1087" t="s">
        <v>64</v>
      </c>
      <c r="BE1087">
        <v>222000</v>
      </c>
    </row>
    <row r="1088" spans="1:57" x14ac:dyDescent="0.3">
      <c r="A1088">
        <v>1087</v>
      </c>
      <c r="B1088">
        <v>160</v>
      </c>
      <c r="C1088" t="s">
        <v>222</v>
      </c>
      <c r="D1088" t="s">
        <v>41</v>
      </c>
      <c r="E1088">
        <v>1974</v>
      </c>
      <c r="F1088" t="s">
        <v>40</v>
      </c>
      <c r="G1088" t="s">
        <v>42</v>
      </c>
      <c r="H1088" t="s">
        <v>43</v>
      </c>
      <c r="I1088" t="s">
        <v>44</v>
      </c>
      <c r="J1088" t="s">
        <v>45</v>
      </c>
      <c r="K1088" t="s">
        <v>121</v>
      </c>
      <c r="L1088" t="str">
        <f>VLOOKUP($K1088,[1]Zipcodes_neighbourhood!$A$2:$C$27,2,FALSE)</f>
        <v>Meadow village</v>
      </c>
      <c r="M1088">
        <f>VLOOKUP($K1088,[1]Zipcodes_neighbourhood!$A$2:$C$27,3,FALSE)</f>
        <v>50125</v>
      </c>
      <c r="N1088" t="s">
        <v>47</v>
      </c>
      <c r="O1088" t="s">
        <v>122</v>
      </c>
      <c r="P1088" t="s">
        <v>49</v>
      </c>
      <c r="Q1088">
        <v>4</v>
      </c>
      <c r="R1088">
        <v>1973</v>
      </c>
      <c r="S1088">
        <v>1973</v>
      </c>
      <c r="T1088" t="s">
        <v>50</v>
      </c>
      <c r="U1088" t="s">
        <v>51</v>
      </c>
      <c r="V1088" t="s">
        <v>123</v>
      </c>
      <c r="W1088" t="s">
        <v>55</v>
      </c>
      <c r="X1088" t="s">
        <v>70</v>
      </c>
      <c r="Y1088" t="s">
        <v>55</v>
      </c>
      <c r="Z1088" t="s">
        <v>57</v>
      </c>
      <c r="AA1088">
        <v>546</v>
      </c>
      <c r="AB1088" t="str">
        <f t="shared" si="64"/>
        <v>0-1000</v>
      </c>
      <c r="AC1088" t="s">
        <v>55</v>
      </c>
      <c r="AD1088" t="s">
        <v>60</v>
      </c>
      <c r="AE1088">
        <v>1092</v>
      </c>
      <c r="AF1088">
        <f t="shared" si="65"/>
        <v>0</v>
      </c>
      <c r="AG1088">
        <f t="shared" si="66"/>
        <v>1.3</v>
      </c>
      <c r="AH1088">
        <v>3</v>
      </c>
      <c r="AI1088">
        <v>1</v>
      </c>
      <c r="AJ1088" t="s">
        <v>55</v>
      </c>
      <c r="AK1088" t="str">
        <f t="shared" si="67"/>
        <v>1TA</v>
      </c>
      <c r="AL1088">
        <v>6</v>
      </c>
      <c r="AM1088">
        <v>0</v>
      </c>
      <c r="AN1088" t="s">
        <v>41</v>
      </c>
      <c r="AO1088" t="s">
        <v>61</v>
      </c>
      <c r="AP1088" t="s">
        <v>62</v>
      </c>
      <c r="AQ1088">
        <v>1</v>
      </c>
      <c r="AR1088">
        <v>286</v>
      </c>
      <c r="AS1088" t="s">
        <v>55</v>
      </c>
      <c r="AT1088" t="s">
        <v>60</v>
      </c>
      <c r="AU1088">
        <v>120</v>
      </c>
      <c r="AV1088">
        <v>96</v>
      </c>
      <c r="AW1088">
        <v>0</v>
      </c>
      <c r="AX1088">
        <v>0</v>
      </c>
      <c r="AY1088">
        <v>0</v>
      </c>
      <c r="AZ1088" t="s">
        <v>41</v>
      </c>
      <c r="BA1088">
        <v>5</v>
      </c>
      <c r="BB1088">
        <v>2010</v>
      </c>
      <c r="BC1088" t="s">
        <v>63</v>
      </c>
      <c r="BD1088" t="s">
        <v>64</v>
      </c>
      <c r="BE1088">
        <v>83500</v>
      </c>
    </row>
    <row r="1089" spans="1:57" x14ac:dyDescent="0.3">
      <c r="A1089">
        <v>865</v>
      </c>
      <c r="B1089">
        <v>20</v>
      </c>
      <c r="C1089" t="s">
        <v>224</v>
      </c>
      <c r="D1089">
        <v>72</v>
      </c>
      <c r="E1089">
        <v>8640</v>
      </c>
      <c r="F1089" t="s">
        <v>40</v>
      </c>
      <c r="G1089" t="s">
        <v>42</v>
      </c>
      <c r="H1089" t="s">
        <v>43</v>
      </c>
      <c r="I1089" t="s">
        <v>44</v>
      </c>
      <c r="J1089" t="s">
        <v>45</v>
      </c>
      <c r="K1089" t="s">
        <v>87</v>
      </c>
      <c r="L1089" t="str">
        <f>VLOOKUP($K1089,[1]Zipcodes_neighbourhood!$A$2:$C$27,2,FALSE)</f>
        <v>Somerset</v>
      </c>
      <c r="M1089">
        <f>VLOOKUP($K1089,[1]Zipcodes_neighbourhood!$A$2:$C$27,3,FALSE)</f>
        <v>50010</v>
      </c>
      <c r="N1089" t="s">
        <v>47</v>
      </c>
      <c r="O1089" t="s">
        <v>48</v>
      </c>
      <c r="P1089" t="s">
        <v>68</v>
      </c>
      <c r="Q1089">
        <v>7</v>
      </c>
      <c r="R1089">
        <v>2007</v>
      </c>
      <c r="S1089">
        <v>2008</v>
      </c>
      <c r="T1089" t="s">
        <v>50</v>
      </c>
      <c r="U1089" t="s">
        <v>51</v>
      </c>
      <c r="V1089" t="s">
        <v>52</v>
      </c>
      <c r="W1089" t="s">
        <v>54</v>
      </c>
      <c r="X1089" t="s">
        <v>56</v>
      </c>
      <c r="Y1089" t="s">
        <v>59</v>
      </c>
      <c r="Z1089" t="s">
        <v>57</v>
      </c>
      <c r="AA1089">
        <v>1372</v>
      </c>
      <c r="AB1089" t="str">
        <f t="shared" si="64"/>
        <v>1001-2000</v>
      </c>
      <c r="AC1089" t="s">
        <v>59</v>
      </c>
      <c r="AD1089" t="s">
        <v>60</v>
      </c>
      <c r="AE1089">
        <v>1372</v>
      </c>
      <c r="AF1089">
        <f t="shared" si="65"/>
        <v>0</v>
      </c>
      <c r="AG1089">
        <f t="shared" si="66"/>
        <v>2.2999999999999998</v>
      </c>
      <c r="AH1089">
        <v>3</v>
      </c>
      <c r="AI1089">
        <v>1</v>
      </c>
      <c r="AJ1089" t="s">
        <v>54</v>
      </c>
      <c r="AK1089" t="str">
        <f t="shared" si="67"/>
        <v>1Gd</v>
      </c>
      <c r="AL1089">
        <v>6</v>
      </c>
      <c r="AM1089">
        <v>0</v>
      </c>
      <c r="AN1089" t="s">
        <v>41</v>
      </c>
      <c r="AO1089" t="s">
        <v>61</v>
      </c>
      <c r="AP1089" t="s">
        <v>102</v>
      </c>
      <c r="AQ1089">
        <v>2</v>
      </c>
      <c r="AR1089">
        <v>529</v>
      </c>
      <c r="AS1089" t="s">
        <v>55</v>
      </c>
      <c r="AT1089" t="s">
        <v>60</v>
      </c>
      <c r="AU1089">
        <v>0</v>
      </c>
      <c r="AV1089">
        <v>140</v>
      </c>
      <c r="AW1089">
        <v>0</v>
      </c>
      <c r="AX1089">
        <v>0</v>
      </c>
      <c r="AY1089">
        <v>0</v>
      </c>
      <c r="AZ1089" t="s">
        <v>41</v>
      </c>
      <c r="BA1089">
        <v>5</v>
      </c>
      <c r="BB1089">
        <v>2008</v>
      </c>
      <c r="BC1089" t="s">
        <v>103</v>
      </c>
      <c r="BD1089" t="s">
        <v>104</v>
      </c>
      <c r="BE1089">
        <v>250580</v>
      </c>
    </row>
    <row r="1090" spans="1:57" x14ac:dyDescent="0.3">
      <c r="A1090">
        <v>1089</v>
      </c>
      <c r="B1090">
        <v>160</v>
      </c>
      <c r="C1090" t="s">
        <v>222</v>
      </c>
      <c r="D1090">
        <v>24</v>
      </c>
      <c r="E1090">
        <v>2522</v>
      </c>
      <c r="F1090" t="s">
        <v>40</v>
      </c>
      <c r="G1090" t="s">
        <v>42</v>
      </c>
      <c r="H1090" t="s">
        <v>43</v>
      </c>
      <c r="I1090" t="s">
        <v>44</v>
      </c>
      <c r="J1090" t="s">
        <v>45</v>
      </c>
      <c r="K1090" t="s">
        <v>126</v>
      </c>
      <c r="L1090" t="str">
        <f>VLOOKUP($K1090,[1]Zipcodes_neighbourhood!$A$2:$C$27,2,FALSE)</f>
        <v>Edwards</v>
      </c>
      <c r="M1090">
        <f>VLOOKUP($K1090,[1]Zipcodes_neighbourhood!$A$2:$C$27,3,FALSE)</f>
        <v>50014</v>
      </c>
      <c r="N1090" t="s">
        <v>47</v>
      </c>
      <c r="O1090" t="s">
        <v>136</v>
      </c>
      <c r="P1090" t="s">
        <v>49</v>
      </c>
      <c r="Q1090">
        <v>7</v>
      </c>
      <c r="R1090">
        <v>2004</v>
      </c>
      <c r="S1090">
        <v>2004</v>
      </c>
      <c r="T1090" t="s">
        <v>50</v>
      </c>
      <c r="U1090" t="s">
        <v>51</v>
      </c>
      <c r="V1090" t="s">
        <v>52</v>
      </c>
      <c r="W1090" t="s">
        <v>54</v>
      </c>
      <c r="X1090" t="s">
        <v>56</v>
      </c>
      <c r="Y1090" t="s">
        <v>54</v>
      </c>
      <c r="Z1090" t="s">
        <v>57</v>
      </c>
      <c r="AA1090">
        <v>970</v>
      </c>
      <c r="AB1090" t="str">
        <f t="shared" ref="AB1090:AB1153" si="68">IF(AA1090&lt;1001,"0-1000",IF(AA1090&lt;2001,"1001-2000",IF(AA1090&lt;3001,"3001-4000",IF(AA1090&lt;4001,"4001-5000",IF(AA1090&lt;5001,"4001-5000",IF(AA1090&gt;5000,"&gt;5000"))))))</f>
        <v>0-1000</v>
      </c>
      <c r="AC1090" t="s">
        <v>59</v>
      </c>
      <c r="AD1090" t="s">
        <v>60</v>
      </c>
      <c r="AE1090">
        <v>1709</v>
      </c>
      <c r="AF1090">
        <f t="shared" ref="AF1090:AF1153" si="69">bfb+bhb</f>
        <v>0</v>
      </c>
      <c r="AG1090">
        <f t="shared" ref="AG1090:AG1153" si="70">fb+hb</f>
        <v>2</v>
      </c>
      <c r="AH1090">
        <v>3</v>
      </c>
      <c r="AI1090">
        <v>1</v>
      </c>
      <c r="AJ1090" t="s">
        <v>54</v>
      </c>
      <c r="AK1090" t="str">
        <f t="shared" ref="AK1090:AK1153" si="71">CONCATENATE(KitchenAbvGr,KitchenQuality)</f>
        <v>1Gd</v>
      </c>
      <c r="AL1090">
        <v>7</v>
      </c>
      <c r="AM1090">
        <v>0</v>
      </c>
      <c r="AN1090" t="s">
        <v>41</v>
      </c>
      <c r="AO1090" t="s">
        <v>78</v>
      </c>
      <c r="AP1090" t="s">
        <v>58</v>
      </c>
      <c r="AQ1090">
        <v>2</v>
      </c>
      <c r="AR1090">
        <v>380</v>
      </c>
      <c r="AS1090" t="s">
        <v>55</v>
      </c>
      <c r="AT1090" t="s">
        <v>60</v>
      </c>
      <c r="AU1090">
        <v>0</v>
      </c>
      <c r="AV1090">
        <v>40</v>
      </c>
      <c r="AW1090">
        <v>0</v>
      </c>
      <c r="AX1090">
        <v>0</v>
      </c>
      <c r="AY1090">
        <v>0</v>
      </c>
      <c r="AZ1090" t="s">
        <v>41</v>
      </c>
      <c r="BA1090">
        <v>4</v>
      </c>
      <c r="BB1090">
        <v>2006</v>
      </c>
      <c r="BC1090" t="s">
        <v>63</v>
      </c>
      <c r="BD1090" t="s">
        <v>64</v>
      </c>
      <c r="BE1090">
        <v>137500</v>
      </c>
    </row>
    <row r="1091" spans="1:57" x14ac:dyDescent="0.3">
      <c r="A1091">
        <v>1088</v>
      </c>
      <c r="B1091">
        <v>60</v>
      </c>
      <c r="C1091" t="s">
        <v>224</v>
      </c>
      <c r="D1091">
        <v>85</v>
      </c>
      <c r="E1091">
        <v>10574</v>
      </c>
      <c r="F1091" t="s">
        <v>40</v>
      </c>
      <c r="G1091" t="s">
        <v>42</v>
      </c>
      <c r="H1091" t="s">
        <v>43</v>
      </c>
      <c r="I1091" t="s">
        <v>44</v>
      </c>
      <c r="J1091" t="s">
        <v>45</v>
      </c>
      <c r="K1091" t="s">
        <v>87</v>
      </c>
      <c r="L1091" t="str">
        <f>VLOOKUP($K1091,[1]Zipcodes_neighbourhood!$A$2:$C$27,2,FALSE)</f>
        <v>Somerset</v>
      </c>
      <c r="M1091">
        <f>VLOOKUP($K1091,[1]Zipcodes_neighbourhood!$A$2:$C$27,3,FALSE)</f>
        <v>50010</v>
      </c>
      <c r="N1091" t="s">
        <v>47</v>
      </c>
      <c r="O1091" t="s">
        <v>48</v>
      </c>
      <c r="P1091" t="s">
        <v>49</v>
      </c>
      <c r="Q1091">
        <v>8</v>
      </c>
      <c r="R1091">
        <v>2005</v>
      </c>
      <c r="S1091">
        <v>2006</v>
      </c>
      <c r="T1091" t="s">
        <v>50</v>
      </c>
      <c r="U1091" t="s">
        <v>51</v>
      </c>
      <c r="V1091" t="s">
        <v>52</v>
      </c>
      <c r="W1091" t="s">
        <v>54</v>
      </c>
      <c r="X1091" t="s">
        <v>56</v>
      </c>
      <c r="Y1091" t="s">
        <v>54</v>
      </c>
      <c r="Z1091" t="s">
        <v>72</v>
      </c>
      <c r="AA1091">
        <v>1082</v>
      </c>
      <c r="AB1091" t="str">
        <f t="shared" si="68"/>
        <v>1001-2000</v>
      </c>
      <c r="AC1091" t="s">
        <v>59</v>
      </c>
      <c r="AD1091" t="s">
        <v>60</v>
      </c>
      <c r="AE1091">
        <v>1953</v>
      </c>
      <c r="AF1091">
        <f t="shared" si="69"/>
        <v>1</v>
      </c>
      <c r="AG1091">
        <f t="shared" si="70"/>
        <v>1.3</v>
      </c>
      <c r="AH1091">
        <v>3</v>
      </c>
      <c r="AI1091">
        <v>1</v>
      </c>
      <c r="AJ1091" t="s">
        <v>54</v>
      </c>
      <c r="AK1091" t="str">
        <f t="shared" si="71"/>
        <v>1Gd</v>
      </c>
      <c r="AL1091">
        <v>9</v>
      </c>
      <c r="AM1091">
        <v>1</v>
      </c>
      <c r="AN1091" t="s">
        <v>54</v>
      </c>
      <c r="AO1091" t="s">
        <v>61</v>
      </c>
      <c r="AP1091" t="s">
        <v>62</v>
      </c>
      <c r="AQ1091">
        <v>3</v>
      </c>
      <c r="AR1091">
        <v>1043</v>
      </c>
      <c r="AS1091" t="s">
        <v>55</v>
      </c>
      <c r="AT1091" t="s">
        <v>60</v>
      </c>
      <c r="AU1091">
        <v>160</v>
      </c>
      <c r="AV1091">
        <v>50</v>
      </c>
      <c r="AW1091">
        <v>0</v>
      </c>
      <c r="AX1091">
        <v>0</v>
      </c>
      <c r="AY1091">
        <v>0</v>
      </c>
      <c r="AZ1091" t="s">
        <v>41</v>
      </c>
      <c r="BA1091">
        <v>5</v>
      </c>
      <c r="BB1091">
        <v>2009</v>
      </c>
      <c r="BC1091" t="s">
        <v>63</v>
      </c>
      <c r="BD1091" t="s">
        <v>64</v>
      </c>
      <c r="BE1091">
        <v>252000</v>
      </c>
    </row>
    <row r="1092" spans="1:57" x14ac:dyDescent="0.3">
      <c r="A1092">
        <v>148</v>
      </c>
      <c r="B1092">
        <v>60</v>
      </c>
      <c r="C1092" t="s">
        <v>221</v>
      </c>
      <c r="D1092" t="s">
        <v>41</v>
      </c>
      <c r="E1092">
        <v>9505</v>
      </c>
      <c r="F1092" t="s">
        <v>40</v>
      </c>
      <c r="G1092" t="s">
        <v>71</v>
      </c>
      <c r="H1092" t="s">
        <v>43</v>
      </c>
      <c r="I1092" t="s">
        <v>44</v>
      </c>
      <c r="J1092" t="s">
        <v>110</v>
      </c>
      <c r="K1092" t="s">
        <v>132</v>
      </c>
      <c r="L1092" t="str">
        <f>VLOOKUP($K1092,[1]Zipcodes_neighbourhood!$A$2:$C$27,2,FALSE)</f>
        <v>Gilbert</v>
      </c>
      <c r="M1092">
        <f>VLOOKUP($K1092,[1]Zipcodes_neighbourhood!$A$2:$C$27,3,FALSE)</f>
        <v>50105</v>
      </c>
      <c r="N1092" t="s">
        <v>47</v>
      </c>
      <c r="O1092" t="s">
        <v>48</v>
      </c>
      <c r="P1092" t="s">
        <v>49</v>
      </c>
      <c r="Q1092">
        <v>7</v>
      </c>
      <c r="R1092">
        <v>2001</v>
      </c>
      <c r="S1092">
        <v>2001</v>
      </c>
      <c r="T1092" t="s">
        <v>50</v>
      </c>
      <c r="U1092" t="s">
        <v>51</v>
      </c>
      <c r="V1092" t="s">
        <v>52</v>
      </c>
      <c r="W1092" t="s">
        <v>54</v>
      </c>
      <c r="X1092" t="s">
        <v>56</v>
      </c>
      <c r="Y1092" t="s">
        <v>54</v>
      </c>
      <c r="Z1092" t="s">
        <v>57</v>
      </c>
      <c r="AA1092">
        <v>884</v>
      </c>
      <c r="AB1092" t="str">
        <f t="shared" si="68"/>
        <v>0-1000</v>
      </c>
      <c r="AC1092" t="s">
        <v>59</v>
      </c>
      <c r="AD1092" t="s">
        <v>60</v>
      </c>
      <c r="AE1092">
        <v>2035</v>
      </c>
      <c r="AF1092">
        <f t="shared" si="69"/>
        <v>0</v>
      </c>
      <c r="AG1092">
        <f t="shared" si="70"/>
        <v>2</v>
      </c>
      <c r="AH1092">
        <v>3</v>
      </c>
      <c r="AI1092">
        <v>1</v>
      </c>
      <c r="AJ1092" t="s">
        <v>54</v>
      </c>
      <c r="AK1092" t="str">
        <f t="shared" si="71"/>
        <v>1Gd</v>
      </c>
      <c r="AL1092">
        <v>8</v>
      </c>
      <c r="AM1092">
        <v>1</v>
      </c>
      <c r="AN1092" t="s">
        <v>54</v>
      </c>
      <c r="AO1092" t="s">
        <v>101</v>
      </c>
      <c r="AP1092" t="s">
        <v>102</v>
      </c>
      <c r="AQ1092">
        <v>2</v>
      </c>
      <c r="AR1092">
        <v>434</v>
      </c>
      <c r="AS1092" t="s">
        <v>55</v>
      </c>
      <c r="AT1092" t="s">
        <v>60</v>
      </c>
      <c r="AU1092">
        <v>144</v>
      </c>
      <c r="AV1092">
        <v>48</v>
      </c>
      <c r="AW1092">
        <v>0</v>
      </c>
      <c r="AX1092">
        <v>0</v>
      </c>
      <c r="AY1092">
        <v>0</v>
      </c>
      <c r="AZ1092" t="s">
        <v>41</v>
      </c>
      <c r="BA1092">
        <v>5</v>
      </c>
      <c r="BB1092">
        <v>2010</v>
      </c>
      <c r="BC1092" t="s">
        <v>63</v>
      </c>
      <c r="BD1092" t="s">
        <v>64</v>
      </c>
      <c r="BE1092">
        <v>222500</v>
      </c>
    </row>
    <row r="1093" spans="1:57" x14ac:dyDescent="0.3">
      <c r="A1093">
        <v>213</v>
      </c>
      <c r="B1093">
        <v>60</v>
      </c>
      <c r="C1093" t="s">
        <v>224</v>
      </c>
      <c r="D1093">
        <v>72</v>
      </c>
      <c r="E1093">
        <v>8640</v>
      </c>
      <c r="F1093" t="s">
        <v>40</v>
      </c>
      <c r="G1093" t="s">
        <v>42</v>
      </c>
      <c r="H1093" t="s">
        <v>43</v>
      </c>
      <c r="I1093" t="s">
        <v>44</v>
      </c>
      <c r="J1093" t="s">
        <v>45</v>
      </c>
      <c r="K1093" t="s">
        <v>87</v>
      </c>
      <c r="L1093" t="str">
        <f>VLOOKUP($K1093,[1]Zipcodes_neighbourhood!$A$2:$C$27,2,FALSE)</f>
        <v>Somerset</v>
      </c>
      <c r="M1093">
        <f>VLOOKUP($K1093,[1]Zipcodes_neighbourhood!$A$2:$C$27,3,FALSE)</f>
        <v>50010</v>
      </c>
      <c r="N1093" t="s">
        <v>47</v>
      </c>
      <c r="O1093" t="s">
        <v>48</v>
      </c>
      <c r="P1093" t="s">
        <v>49</v>
      </c>
      <c r="Q1093">
        <v>7</v>
      </c>
      <c r="R1093">
        <v>2009</v>
      </c>
      <c r="S1093">
        <v>2009</v>
      </c>
      <c r="T1093" t="s">
        <v>50</v>
      </c>
      <c r="U1093" t="s">
        <v>51</v>
      </c>
      <c r="V1093" t="s">
        <v>52</v>
      </c>
      <c r="W1093" t="s">
        <v>55</v>
      </c>
      <c r="X1093" t="s">
        <v>56</v>
      </c>
      <c r="Y1093" t="s">
        <v>54</v>
      </c>
      <c r="Z1093" t="s">
        <v>57</v>
      </c>
      <c r="AA1093">
        <v>900</v>
      </c>
      <c r="AB1093" t="str">
        <f t="shared" si="68"/>
        <v>0-1000</v>
      </c>
      <c r="AC1093" t="s">
        <v>59</v>
      </c>
      <c r="AD1093" t="s">
        <v>60</v>
      </c>
      <c r="AE1093">
        <v>1852</v>
      </c>
      <c r="AF1093">
        <f t="shared" si="69"/>
        <v>1</v>
      </c>
      <c r="AG1093">
        <f t="shared" si="70"/>
        <v>2.2999999999999998</v>
      </c>
      <c r="AH1093">
        <v>3</v>
      </c>
      <c r="AI1093">
        <v>1</v>
      </c>
      <c r="AJ1093" t="s">
        <v>54</v>
      </c>
      <c r="AK1093" t="str">
        <f t="shared" si="71"/>
        <v>1Gd</v>
      </c>
      <c r="AL1093">
        <v>7</v>
      </c>
      <c r="AM1093">
        <v>1</v>
      </c>
      <c r="AN1093" t="s">
        <v>55</v>
      </c>
      <c r="AO1093" t="s">
        <v>61</v>
      </c>
      <c r="AP1093" t="s">
        <v>62</v>
      </c>
      <c r="AQ1093">
        <v>2</v>
      </c>
      <c r="AR1093">
        <v>644</v>
      </c>
      <c r="AS1093" t="s">
        <v>55</v>
      </c>
      <c r="AT1093" t="s">
        <v>60</v>
      </c>
      <c r="AU1093">
        <v>168</v>
      </c>
      <c r="AV1093">
        <v>108</v>
      </c>
      <c r="AW1093">
        <v>0</v>
      </c>
      <c r="AX1093">
        <v>0</v>
      </c>
      <c r="AY1093">
        <v>0</v>
      </c>
      <c r="AZ1093" t="s">
        <v>41</v>
      </c>
      <c r="BA1093">
        <v>7</v>
      </c>
      <c r="BB1093">
        <v>2009</v>
      </c>
      <c r="BC1093" t="s">
        <v>103</v>
      </c>
      <c r="BD1093" t="s">
        <v>104</v>
      </c>
      <c r="BE1093">
        <v>252678</v>
      </c>
    </row>
    <row r="1094" spans="1:57" x14ac:dyDescent="0.3">
      <c r="A1094">
        <v>733</v>
      </c>
      <c r="B1094">
        <v>60</v>
      </c>
      <c r="C1094" t="s">
        <v>221</v>
      </c>
      <c r="D1094">
        <v>75</v>
      </c>
      <c r="E1094">
        <v>11404</v>
      </c>
      <c r="F1094" t="s">
        <v>40</v>
      </c>
      <c r="G1094" t="s">
        <v>71</v>
      </c>
      <c r="H1094" t="s">
        <v>43</v>
      </c>
      <c r="I1094" t="s">
        <v>44</v>
      </c>
      <c r="J1094" t="s">
        <v>45</v>
      </c>
      <c r="K1094" t="s">
        <v>46</v>
      </c>
      <c r="L1094" t="str">
        <f>VLOOKUP($K1094,[1]Zipcodes_neighbourhood!$A$2:$C$27,2,FALSE)</f>
        <v>College creek</v>
      </c>
      <c r="M1094">
        <f>VLOOKUP($K1094,[1]Zipcodes_neighbourhood!$A$2:$C$27,3,FALSE)</f>
        <v>50014</v>
      </c>
      <c r="N1094" t="s">
        <v>47</v>
      </c>
      <c r="O1094" t="s">
        <v>48</v>
      </c>
      <c r="P1094" t="s">
        <v>49</v>
      </c>
      <c r="Q1094">
        <v>7</v>
      </c>
      <c r="R1094">
        <v>1998</v>
      </c>
      <c r="S1094">
        <v>1999</v>
      </c>
      <c r="T1094" t="s">
        <v>50</v>
      </c>
      <c r="U1094" t="s">
        <v>51</v>
      </c>
      <c r="V1094" t="s">
        <v>52</v>
      </c>
      <c r="W1094" t="s">
        <v>54</v>
      </c>
      <c r="X1094" t="s">
        <v>56</v>
      </c>
      <c r="Y1094" t="s">
        <v>54</v>
      </c>
      <c r="Z1094" t="s">
        <v>81</v>
      </c>
      <c r="AA1094">
        <v>1153</v>
      </c>
      <c r="AB1094" t="str">
        <f t="shared" si="68"/>
        <v>1001-2000</v>
      </c>
      <c r="AC1094" t="s">
        <v>59</v>
      </c>
      <c r="AD1094" t="s">
        <v>60</v>
      </c>
      <c r="AE1094">
        <v>2031</v>
      </c>
      <c r="AF1094">
        <f t="shared" si="69"/>
        <v>0</v>
      </c>
      <c r="AG1094">
        <f t="shared" si="70"/>
        <v>2</v>
      </c>
      <c r="AH1094">
        <v>3</v>
      </c>
      <c r="AI1094">
        <v>1</v>
      </c>
      <c r="AJ1094" t="s">
        <v>54</v>
      </c>
      <c r="AK1094" t="str">
        <f t="shared" si="71"/>
        <v>1Gd</v>
      </c>
      <c r="AL1094">
        <v>8</v>
      </c>
      <c r="AM1094">
        <v>1</v>
      </c>
      <c r="AN1094" t="s">
        <v>55</v>
      </c>
      <c r="AO1094" t="s">
        <v>61</v>
      </c>
      <c r="AP1094" t="s">
        <v>102</v>
      </c>
      <c r="AQ1094">
        <v>2</v>
      </c>
      <c r="AR1094">
        <v>541</v>
      </c>
      <c r="AS1094" t="s">
        <v>55</v>
      </c>
      <c r="AT1094" t="s">
        <v>60</v>
      </c>
      <c r="AU1094">
        <v>192</v>
      </c>
      <c r="AV1094">
        <v>84</v>
      </c>
      <c r="AW1094">
        <v>0</v>
      </c>
      <c r="AX1094">
        <v>0</v>
      </c>
      <c r="AY1094">
        <v>0</v>
      </c>
      <c r="AZ1094" t="s">
        <v>41</v>
      </c>
      <c r="BA1094">
        <v>7</v>
      </c>
      <c r="BB1094">
        <v>2008</v>
      </c>
      <c r="BC1094" t="s">
        <v>63</v>
      </c>
      <c r="BD1094" t="s">
        <v>64</v>
      </c>
      <c r="BE1094">
        <v>222500</v>
      </c>
    </row>
    <row r="1095" spans="1:57" x14ac:dyDescent="0.3">
      <c r="A1095">
        <v>1420</v>
      </c>
      <c r="B1095">
        <v>20</v>
      </c>
      <c r="C1095" t="s">
        <v>221</v>
      </c>
      <c r="D1095" t="s">
        <v>41</v>
      </c>
      <c r="E1095">
        <v>16381</v>
      </c>
      <c r="F1095" t="s">
        <v>40</v>
      </c>
      <c r="G1095" t="s">
        <v>71</v>
      </c>
      <c r="H1095" t="s">
        <v>43</v>
      </c>
      <c r="I1095" t="s">
        <v>44</v>
      </c>
      <c r="J1095" t="s">
        <v>45</v>
      </c>
      <c r="K1095" t="s">
        <v>74</v>
      </c>
      <c r="L1095" t="str">
        <f>VLOOKUP($K1095,[1]Zipcodes_neighbourhood!$A$2:$C$27,2,FALSE)</f>
        <v>Crawford</v>
      </c>
      <c r="M1095">
        <f>VLOOKUP($K1095,[1]Zipcodes_neighbourhood!$A$2:$C$27,3,FALSE)</f>
        <v>52621</v>
      </c>
      <c r="N1095" t="s">
        <v>47</v>
      </c>
      <c r="O1095" t="s">
        <v>48</v>
      </c>
      <c r="P1095" t="s">
        <v>68</v>
      </c>
      <c r="Q1095">
        <v>6</v>
      </c>
      <c r="R1095">
        <v>1969</v>
      </c>
      <c r="S1095">
        <v>1969</v>
      </c>
      <c r="T1095" t="s">
        <v>50</v>
      </c>
      <c r="U1095" t="s">
        <v>51</v>
      </c>
      <c r="V1095" t="s">
        <v>106</v>
      </c>
      <c r="W1095" t="s">
        <v>54</v>
      </c>
      <c r="X1095" t="s">
        <v>70</v>
      </c>
      <c r="Y1095" t="s">
        <v>55</v>
      </c>
      <c r="Z1095" t="s">
        <v>81</v>
      </c>
      <c r="AA1095">
        <v>1844</v>
      </c>
      <c r="AB1095" t="str">
        <f t="shared" si="68"/>
        <v>1001-2000</v>
      </c>
      <c r="AC1095" t="s">
        <v>54</v>
      </c>
      <c r="AD1095" t="s">
        <v>60</v>
      </c>
      <c r="AE1095">
        <v>1844</v>
      </c>
      <c r="AF1095">
        <f t="shared" si="69"/>
        <v>1</v>
      </c>
      <c r="AG1095">
        <f t="shared" si="70"/>
        <v>1.3</v>
      </c>
      <c r="AH1095">
        <v>3</v>
      </c>
      <c r="AI1095">
        <v>1</v>
      </c>
      <c r="AJ1095" t="s">
        <v>54</v>
      </c>
      <c r="AK1095" t="str">
        <f t="shared" si="71"/>
        <v>1Gd</v>
      </c>
      <c r="AL1095">
        <v>7</v>
      </c>
      <c r="AM1095">
        <v>1</v>
      </c>
      <c r="AN1095" t="s">
        <v>55</v>
      </c>
      <c r="AO1095" t="s">
        <v>61</v>
      </c>
      <c r="AP1095" t="s">
        <v>62</v>
      </c>
      <c r="AQ1095">
        <v>2</v>
      </c>
      <c r="AR1095">
        <v>540</v>
      </c>
      <c r="AS1095" t="s">
        <v>55</v>
      </c>
      <c r="AT1095" t="s">
        <v>60</v>
      </c>
      <c r="AU1095">
        <v>0</v>
      </c>
      <c r="AV1095">
        <v>73</v>
      </c>
      <c r="AW1095">
        <v>216</v>
      </c>
      <c r="AX1095">
        <v>0</v>
      </c>
      <c r="AY1095">
        <v>0</v>
      </c>
      <c r="AZ1095" t="s">
        <v>41</v>
      </c>
      <c r="BA1095">
        <v>12</v>
      </c>
      <c r="BB1095">
        <v>2006</v>
      </c>
      <c r="BC1095" t="s">
        <v>63</v>
      </c>
      <c r="BD1095" t="s">
        <v>64</v>
      </c>
      <c r="BE1095">
        <v>223000</v>
      </c>
    </row>
    <row r="1096" spans="1:57" x14ac:dyDescent="0.3">
      <c r="A1096">
        <v>3</v>
      </c>
      <c r="B1096">
        <v>60</v>
      </c>
      <c r="C1096" t="s">
        <v>221</v>
      </c>
      <c r="D1096">
        <v>68</v>
      </c>
      <c r="E1096">
        <v>11250</v>
      </c>
      <c r="F1096" t="s">
        <v>40</v>
      </c>
      <c r="G1096" t="s">
        <v>71</v>
      </c>
      <c r="H1096" t="s">
        <v>43</v>
      </c>
      <c r="I1096" t="s">
        <v>44</v>
      </c>
      <c r="J1096" t="s">
        <v>45</v>
      </c>
      <c r="K1096" t="s">
        <v>46</v>
      </c>
      <c r="L1096" t="str">
        <f>VLOOKUP($K1096,[1]Zipcodes_neighbourhood!$A$2:$C$27,2,FALSE)</f>
        <v>College creek</v>
      </c>
      <c r="M1096">
        <f>VLOOKUP($K1096,[1]Zipcodes_neighbourhood!$A$2:$C$27,3,FALSE)</f>
        <v>50014</v>
      </c>
      <c r="N1096" t="s">
        <v>47</v>
      </c>
      <c r="O1096" t="s">
        <v>48</v>
      </c>
      <c r="P1096" t="s">
        <v>49</v>
      </c>
      <c r="Q1096">
        <v>7</v>
      </c>
      <c r="R1096">
        <v>2001</v>
      </c>
      <c r="S1096">
        <v>2002</v>
      </c>
      <c r="T1096" t="s">
        <v>50</v>
      </c>
      <c r="U1096" t="s">
        <v>51</v>
      </c>
      <c r="V1096" t="s">
        <v>52</v>
      </c>
      <c r="W1096" t="s">
        <v>54</v>
      </c>
      <c r="X1096" t="s">
        <v>56</v>
      </c>
      <c r="Y1096" t="s">
        <v>54</v>
      </c>
      <c r="Z1096" t="s">
        <v>72</v>
      </c>
      <c r="AA1096">
        <v>920</v>
      </c>
      <c r="AB1096" t="str">
        <f t="shared" si="68"/>
        <v>0-1000</v>
      </c>
      <c r="AC1096" t="s">
        <v>59</v>
      </c>
      <c r="AD1096" t="s">
        <v>60</v>
      </c>
      <c r="AE1096">
        <v>1786</v>
      </c>
      <c r="AF1096">
        <f t="shared" si="69"/>
        <v>1</v>
      </c>
      <c r="AG1096">
        <f t="shared" si="70"/>
        <v>1</v>
      </c>
      <c r="AH1096">
        <v>3</v>
      </c>
      <c r="AI1096">
        <v>1</v>
      </c>
      <c r="AJ1096" t="s">
        <v>54</v>
      </c>
      <c r="AK1096" t="str">
        <f t="shared" si="71"/>
        <v>1Gd</v>
      </c>
      <c r="AL1096">
        <v>6</v>
      </c>
      <c r="AM1096">
        <v>1</v>
      </c>
      <c r="AN1096" t="s">
        <v>55</v>
      </c>
      <c r="AO1096" t="s">
        <v>61</v>
      </c>
      <c r="AP1096" t="s">
        <v>62</v>
      </c>
      <c r="AQ1096">
        <v>2</v>
      </c>
      <c r="AR1096">
        <v>608</v>
      </c>
      <c r="AS1096" t="s">
        <v>55</v>
      </c>
      <c r="AT1096" t="s">
        <v>60</v>
      </c>
      <c r="AU1096">
        <v>0</v>
      </c>
      <c r="AV1096">
        <v>42</v>
      </c>
      <c r="AW1096">
        <v>0</v>
      </c>
      <c r="AX1096">
        <v>0</v>
      </c>
      <c r="AY1096">
        <v>0</v>
      </c>
      <c r="AZ1096" t="s">
        <v>41</v>
      </c>
      <c r="BA1096">
        <v>9</v>
      </c>
      <c r="BB1096">
        <v>2008</v>
      </c>
      <c r="BC1096" t="s">
        <v>63</v>
      </c>
      <c r="BD1096" t="s">
        <v>64</v>
      </c>
      <c r="BE1096">
        <v>223500</v>
      </c>
    </row>
    <row r="1097" spans="1:57" x14ac:dyDescent="0.3">
      <c r="A1097">
        <v>808</v>
      </c>
      <c r="B1097">
        <v>70</v>
      </c>
      <c r="C1097" t="s">
        <v>221</v>
      </c>
      <c r="D1097">
        <v>144</v>
      </c>
      <c r="E1097">
        <v>21384</v>
      </c>
      <c r="F1097" t="s">
        <v>40</v>
      </c>
      <c r="G1097" t="s">
        <v>42</v>
      </c>
      <c r="H1097" t="s">
        <v>43</v>
      </c>
      <c r="I1097" t="s">
        <v>44</v>
      </c>
      <c r="J1097" t="s">
        <v>45</v>
      </c>
      <c r="K1097" t="s">
        <v>95</v>
      </c>
      <c r="L1097" t="str">
        <f>VLOOKUP($K1097,[1]Zipcodes_neighbourhood!$A$2:$C$27,2,FALSE)</f>
        <v>Brookside</v>
      </c>
      <c r="M1097">
        <f>VLOOKUP($K1097,[1]Zipcodes_neighbourhood!$A$2:$C$27,3,FALSE)</f>
        <v>50613</v>
      </c>
      <c r="N1097" t="s">
        <v>47</v>
      </c>
      <c r="O1097" t="s">
        <v>48</v>
      </c>
      <c r="P1097" t="s">
        <v>49</v>
      </c>
      <c r="Q1097">
        <v>5</v>
      </c>
      <c r="R1097">
        <v>1923</v>
      </c>
      <c r="S1097">
        <v>2004</v>
      </c>
      <c r="T1097" t="s">
        <v>50</v>
      </c>
      <c r="U1097" t="s">
        <v>51</v>
      </c>
      <c r="V1097" t="s">
        <v>75</v>
      </c>
      <c r="W1097" t="s">
        <v>55</v>
      </c>
      <c r="X1097" t="s">
        <v>70</v>
      </c>
      <c r="Y1097" t="s">
        <v>55</v>
      </c>
      <c r="Z1097" t="s">
        <v>54</v>
      </c>
      <c r="AA1097">
        <v>1324</v>
      </c>
      <c r="AB1097" t="str">
        <f t="shared" si="68"/>
        <v>1001-2000</v>
      </c>
      <c r="AC1097" t="s">
        <v>59</v>
      </c>
      <c r="AD1097" t="s">
        <v>60</v>
      </c>
      <c r="AE1097">
        <v>1576</v>
      </c>
      <c r="AF1097">
        <f t="shared" si="69"/>
        <v>0</v>
      </c>
      <c r="AG1097">
        <f t="shared" si="70"/>
        <v>2</v>
      </c>
      <c r="AH1097">
        <v>3</v>
      </c>
      <c r="AI1097">
        <v>1</v>
      </c>
      <c r="AJ1097" t="s">
        <v>54</v>
      </c>
      <c r="AK1097" t="str">
        <f t="shared" si="71"/>
        <v>1Gd</v>
      </c>
      <c r="AL1097">
        <v>6</v>
      </c>
      <c r="AM1097">
        <v>1</v>
      </c>
      <c r="AN1097" t="s">
        <v>55</v>
      </c>
      <c r="AO1097" t="s">
        <v>61</v>
      </c>
      <c r="AP1097" t="s">
        <v>62</v>
      </c>
      <c r="AQ1097">
        <v>2</v>
      </c>
      <c r="AR1097">
        <v>528</v>
      </c>
      <c r="AS1097" t="s">
        <v>55</v>
      </c>
      <c r="AT1097" t="s">
        <v>60</v>
      </c>
      <c r="AU1097">
        <v>0</v>
      </c>
      <c r="AV1097">
        <v>312</v>
      </c>
      <c r="AW1097">
        <v>0</v>
      </c>
      <c r="AX1097">
        <v>0</v>
      </c>
      <c r="AY1097">
        <v>0</v>
      </c>
      <c r="AZ1097" t="s">
        <v>41</v>
      </c>
      <c r="BA1097">
        <v>5</v>
      </c>
      <c r="BB1097">
        <v>2009</v>
      </c>
      <c r="BC1097" t="s">
        <v>63</v>
      </c>
      <c r="BD1097" t="s">
        <v>64</v>
      </c>
      <c r="BE1097">
        <v>223500</v>
      </c>
    </row>
    <row r="1098" spans="1:57" x14ac:dyDescent="0.3">
      <c r="A1098">
        <v>1097</v>
      </c>
      <c r="B1098">
        <v>70</v>
      </c>
      <c r="C1098" t="s">
        <v>222</v>
      </c>
      <c r="D1098">
        <v>60</v>
      </c>
      <c r="E1098">
        <v>6882</v>
      </c>
      <c r="F1098" t="s">
        <v>40</v>
      </c>
      <c r="G1098" t="s">
        <v>42</v>
      </c>
      <c r="H1098" t="s">
        <v>43</v>
      </c>
      <c r="I1098" t="s">
        <v>44</v>
      </c>
      <c r="J1098" t="s">
        <v>45</v>
      </c>
      <c r="K1098" t="s">
        <v>119</v>
      </c>
      <c r="L1098" t="str">
        <f>VLOOKUP($K1098,[1]Zipcodes_neighbourhood!$A$2:$C$27,2,FALSE)</f>
        <v>Iowa DOT and rail road</v>
      </c>
      <c r="M1098">
        <f>VLOOKUP($K1098,[1]Zipcodes_neighbourhood!$A$2:$C$27,3,FALSE)</f>
        <v>50313</v>
      </c>
      <c r="N1098" t="s">
        <v>47</v>
      </c>
      <c r="O1098" t="s">
        <v>48</v>
      </c>
      <c r="P1098" t="s">
        <v>49</v>
      </c>
      <c r="Q1098">
        <v>6</v>
      </c>
      <c r="R1098">
        <v>1914</v>
      </c>
      <c r="S1098">
        <v>2006</v>
      </c>
      <c r="T1098" t="s">
        <v>50</v>
      </c>
      <c r="U1098" t="s">
        <v>51</v>
      </c>
      <c r="V1098" t="s">
        <v>75</v>
      </c>
      <c r="W1098" t="s">
        <v>55</v>
      </c>
      <c r="X1098" t="s">
        <v>56</v>
      </c>
      <c r="Y1098" t="s">
        <v>55</v>
      </c>
      <c r="Z1098" t="s">
        <v>57</v>
      </c>
      <c r="AA1098">
        <v>684</v>
      </c>
      <c r="AB1098" t="str">
        <f t="shared" si="68"/>
        <v>0-1000</v>
      </c>
      <c r="AC1098" t="s">
        <v>55</v>
      </c>
      <c r="AD1098" t="s">
        <v>60</v>
      </c>
      <c r="AE1098">
        <v>1355</v>
      </c>
      <c r="AF1098">
        <f t="shared" si="69"/>
        <v>0</v>
      </c>
      <c r="AG1098">
        <f t="shared" si="70"/>
        <v>1.3</v>
      </c>
      <c r="AH1098">
        <v>3</v>
      </c>
      <c r="AI1098">
        <v>1</v>
      </c>
      <c r="AJ1098" t="s">
        <v>54</v>
      </c>
      <c r="AK1098" t="str">
        <f t="shared" si="71"/>
        <v>1Gd</v>
      </c>
      <c r="AL1098">
        <v>7</v>
      </c>
      <c r="AM1098">
        <v>0</v>
      </c>
      <c r="AN1098" t="s">
        <v>41</v>
      </c>
      <c r="AO1098" t="s">
        <v>41</v>
      </c>
      <c r="AP1098" t="s">
        <v>41</v>
      </c>
      <c r="AQ1098">
        <v>0</v>
      </c>
      <c r="AR1098">
        <v>0</v>
      </c>
      <c r="AS1098" t="s">
        <v>41</v>
      </c>
      <c r="AT1098" t="s">
        <v>60</v>
      </c>
      <c r="AU1098">
        <v>136</v>
      </c>
      <c r="AV1098">
        <v>0</v>
      </c>
      <c r="AW1098">
        <v>115</v>
      </c>
      <c r="AX1098">
        <v>0</v>
      </c>
      <c r="AY1098">
        <v>0</v>
      </c>
      <c r="AZ1098" t="s">
        <v>41</v>
      </c>
      <c r="BA1098">
        <v>3</v>
      </c>
      <c r="BB1098">
        <v>2007</v>
      </c>
      <c r="BC1098" t="s">
        <v>63</v>
      </c>
      <c r="BD1098" t="s">
        <v>64</v>
      </c>
      <c r="BE1098">
        <v>127000</v>
      </c>
    </row>
    <row r="1099" spans="1:57" x14ac:dyDescent="0.3">
      <c r="A1099">
        <v>820</v>
      </c>
      <c r="B1099">
        <v>120</v>
      </c>
      <c r="C1099" t="s">
        <v>221</v>
      </c>
      <c r="D1099">
        <v>44</v>
      </c>
      <c r="E1099">
        <v>6371</v>
      </c>
      <c r="F1099" t="s">
        <v>40</v>
      </c>
      <c r="G1099" t="s">
        <v>71</v>
      </c>
      <c r="H1099" t="s">
        <v>43</v>
      </c>
      <c r="I1099" t="s">
        <v>44</v>
      </c>
      <c r="J1099" t="s">
        <v>45</v>
      </c>
      <c r="K1099" t="s">
        <v>100</v>
      </c>
      <c r="L1099" t="str">
        <f>VLOOKUP($K1099,[1]Zipcodes_neighbourhood!$A$2:$C$27,2,FALSE)</f>
        <v>Northridge Heights</v>
      </c>
      <c r="M1099">
        <f>VLOOKUP($K1099,[1]Zipcodes_neighbourhood!$A$2:$C$27,3,FALSE)</f>
        <v>50010</v>
      </c>
      <c r="N1099" t="s">
        <v>47</v>
      </c>
      <c r="O1099" t="s">
        <v>122</v>
      </c>
      <c r="P1099" t="s">
        <v>68</v>
      </c>
      <c r="Q1099">
        <v>7</v>
      </c>
      <c r="R1099">
        <v>2009</v>
      </c>
      <c r="S1099">
        <v>2010</v>
      </c>
      <c r="T1099" t="s">
        <v>50</v>
      </c>
      <c r="U1099" t="s">
        <v>51</v>
      </c>
      <c r="V1099" t="s">
        <v>52</v>
      </c>
      <c r="W1099" t="s">
        <v>54</v>
      </c>
      <c r="X1099" t="s">
        <v>56</v>
      </c>
      <c r="Y1099" t="s">
        <v>54</v>
      </c>
      <c r="Z1099" t="s">
        <v>72</v>
      </c>
      <c r="AA1099">
        <v>1358</v>
      </c>
      <c r="AB1099" t="str">
        <f t="shared" si="68"/>
        <v>1001-2000</v>
      </c>
      <c r="AC1099" t="s">
        <v>59</v>
      </c>
      <c r="AD1099" t="s">
        <v>60</v>
      </c>
      <c r="AE1099">
        <v>1358</v>
      </c>
      <c r="AF1099">
        <f t="shared" si="69"/>
        <v>0</v>
      </c>
      <c r="AG1099">
        <f t="shared" si="70"/>
        <v>1.3</v>
      </c>
      <c r="AH1099">
        <v>2</v>
      </c>
      <c r="AI1099">
        <v>1</v>
      </c>
      <c r="AJ1099" t="s">
        <v>54</v>
      </c>
      <c r="AK1099" t="str">
        <f t="shared" si="71"/>
        <v>1Gd</v>
      </c>
      <c r="AL1099">
        <v>6</v>
      </c>
      <c r="AM1099">
        <v>1</v>
      </c>
      <c r="AN1099" t="s">
        <v>54</v>
      </c>
      <c r="AO1099" t="s">
        <v>61</v>
      </c>
      <c r="AP1099" t="s">
        <v>62</v>
      </c>
      <c r="AQ1099">
        <v>2</v>
      </c>
      <c r="AR1099">
        <v>484</v>
      </c>
      <c r="AS1099" t="s">
        <v>55</v>
      </c>
      <c r="AT1099" t="s">
        <v>60</v>
      </c>
      <c r="AU1099">
        <v>192</v>
      </c>
      <c r="AV1099">
        <v>35</v>
      </c>
      <c r="AW1099">
        <v>0</v>
      </c>
      <c r="AX1099">
        <v>0</v>
      </c>
      <c r="AY1099">
        <v>0</v>
      </c>
      <c r="AZ1099" t="s">
        <v>41</v>
      </c>
      <c r="BA1099">
        <v>6</v>
      </c>
      <c r="BB1099">
        <v>2010</v>
      </c>
      <c r="BC1099" t="s">
        <v>103</v>
      </c>
      <c r="BD1099" t="s">
        <v>104</v>
      </c>
      <c r="BE1099">
        <v>224000</v>
      </c>
    </row>
    <row r="1100" spans="1:57" x14ac:dyDescent="0.3">
      <c r="A1100">
        <v>1099</v>
      </c>
      <c r="B1100">
        <v>50</v>
      </c>
      <c r="C1100" t="s">
        <v>222</v>
      </c>
      <c r="D1100">
        <v>50</v>
      </c>
      <c r="E1100">
        <v>6000</v>
      </c>
      <c r="F1100" t="s">
        <v>40</v>
      </c>
      <c r="G1100" t="s">
        <v>42</v>
      </c>
      <c r="H1100" t="s">
        <v>43</v>
      </c>
      <c r="I1100" t="s">
        <v>44</v>
      </c>
      <c r="J1100" t="s">
        <v>45</v>
      </c>
      <c r="K1100" t="s">
        <v>95</v>
      </c>
      <c r="L1100" t="str">
        <f>VLOOKUP($K1100,[1]Zipcodes_neighbourhood!$A$2:$C$27,2,FALSE)</f>
        <v>Brookside</v>
      </c>
      <c r="M1100">
        <f>VLOOKUP($K1100,[1]Zipcodes_neighbourhood!$A$2:$C$27,3,FALSE)</f>
        <v>50613</v>
      </c>
      <c r="N1100" t="s">
        <v>47</v>
      </c>
      <c r="O1100" t="s">
        <v>48</v>
      </c>
      <c r="P1100" t="s">
        <v>83</v>
      </c>
      <c r="Q1100">
        <v>4</v>
      </c>
      <c r="R1100">
        <v>1936</v>
      </c>
      <c r="S1100">
        <v>1950</v>
      </c>
      <c r="T1100" t="s">
        <v>50</v>
      </c>
      <c r="U1100" t="s">
        <v>51</v>
      </c>
      <c r="V1100" t="s">
        <v>69</v>
      </c>
      <c r="W1100" t="s">
        <v>55</v>
      </c>
      <c r="X1100" t="s">
        <v>77</v>
      </c>
      <c r="Y1100" t="s">
        <v>55</v>
      </c>
      <c r="Z1100" t="s">
        <v>57</v>
      </c>
      <c r="AA1100">
        <v>672</v>
      </c>
      <c r="AB1100" t="str">
        <f t="shared" si="68"/>
        <v>0-1000</v>
      </c>
      <c r="AC1100" t="s">
        <v>55</v>
      </c>
      <c r="AD1100" t="s">
        <v>60</v>
      </c>
      <c r="AE1100">
        <v>1324</v>
      </c>
      <c r="AF1100">
        <f t="shared" si="69"/>
        <v>0</v>
      </c>
      <c r="AG1100">
        <f t="shared" si="70"/>
        <v>1</v>
      </c>
      <c r="AH1100">
        <v>3</v>
      </c>
      <c r="AI1100">
        <v>1</v>
      </c>
      <c r="AJ1100" t="s">
        <v>55</v>
      </c>
      <c r="AK1100" t="str">
        <f t="shared" si="71"/>
        <v>1TA</v>
      </c>
      <c r="AL1100">
        <v>6</v>
      </c>
      <c r="AM1100">
        <v>0</v>
      </c>
      <c r="AN1100" t="s">
        <v>41</v>
      </c>
      <c r="AO1100" t="s">
        <v>78</v>
      </c>
      <c r="AP1100" t="s">
        <v>58</v>
      </c>
      <c r="AQ1100">
        <v>1</v>
      </c>
      <c r="AR1100">
        <v>240</v>
      </c>
      <c r="AS1100" t="s">
        <v>55</v>
      </c>
      <c r="AT1100" t="s">
        <v>60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 t="s">
        <v>41</v>
      </c>
      <c r="BA1100">
        <v>7</v>
      </c>
      <c r="BB1100">
        <v>2009</v>
      </c>
      <c r="BC1100" t="s">
        <v>63</v>
      </c>
      <c r="BD1100" t="s">
        <v>64</v>
      </c>
      <c r="BE1100">
        <v>128000</v>
      </c>
    </row>
    <row r="1101" spans="1:57" x14ac:dyDescent="0.3">
      <c r="A1101">
        <v>1162</v>
      </c>
      <c r="B1101">
        <v>20</v>
      </c>
      <c r="C1101" t="s">
        <v>221</v>
      </c>
      <c r="D1101" t="s">
        <v>41</v>
      </c>
      <c r="E1101">
        <v>14778</v>
      </c>
      <c r="F1101" t="s">
        <v>40</v>
      </c>
      <c r="G1101" t="s">
        <v>71</v>
      </c>
      <c r="H1101" t="s">
        <v>133</v>
      </c>
      <c r="I1101" t="s">
        <v>44</v>
      </c>
      <c r="J1101" t="s">
        <v>110</v>
      </c>
      <c r="K1101" t="s">
        <v>74</v>
      </c>
      <c r="L1101" t="str">
        <f>VLOOKUP($K1101,[1]Zipcodes_neighbourhood!$A$2:$C$27,2,FALSE)</f>
        <v>Crawford</v>
      </c>
      <c r="M1101">
        <f>VLOOKUP($K1101,[1]Zipcodes_neighbourhood!$A$2:$C$27,3,FALSE)</f>
        <v>52621</v>
      </c>
      <c r="N1101" t="s">
        <v>90</v>
      </c>
      <c r="O1101" t="s">
        <v>48</v>
      </c>
      <c r="P1101" t="s">
        <v>68</v>
      </c>
      <c r="Q1101">
        <v>6</v>
      </c>
      <c r="R1101">
        <v>1954</v>
      </c>
      <c r="S1101">
        <v>2006</v>
      </c>
      <c r="T1101" t="s">
        <v>99</v>
      </c>
      <c r="U1101" t="s">
        <v>51</v>
      </c>
      <c r="V1101" t="s">
        <v>91</v>
      </c>
      <c r="W1101" t="s">
        <v>54</v>
      </c>
      <c r="X1101" t="s">
        <v>70</v>
      </c>
      <c r="Y1101" t="s">
        <v>55</v>
      </c>
      <c r="Z1101" t="s">
        <v>57</v>
      </c>
      <c r="AA1101">
        <v>1296</v>
      </c>
      <c r="AB1101" t="str">
        <f t="shared" si="68"/>
        <v>1001-2000</v>
      </c>
      <c r="AC1101" t="s">
        <v>59</v>
      </c>
      <c r="AD1101" t="s">
        <v>60</v>
      </c>
      <c r="AE1101">
        <v>1640</v>
      </c>
      <c r="AF1101">
        <f t="shared" si="69"/>
        <v>0</v>
      </c>
      <c r="AG1101">
        <f t="shared" si="70"/>
        <v>2</v>
      </c>
      <c r="AH1101">
        <v>3</v>
      </c>
      <c r="AI1101">
        <v>1</v>
      </c>
      <c r="AJ1101" t="s">
        <v>54</v>
      </c>
      <c r="AK1101" t="str">
        <f t="shared" si="71"/>
        <v>1Gd</v>
      </c>
      <c r="AL1101">
        <v>7</v>
      </c>
      <c r="AM1101">
        <v>1</v>
      </c>
      <c r="AN1101" t="s">
        <v>54</v>
      </c>
      <c r="AO1101" t="s">
        <v>78</v>
      </c>
      <c r="AP1101" t="s">
        <v>58</v>
      </c>
      <c r="AQ1101">
        <v>2</v>
      </c>
      <c r="AR1101">
        <v>924</v>
      </c>
      <c r="AS1101" t="s">
        <v>55</v>
      </c>
      <c r="AT1101" t="s">
        <v>60</v>
      </c>
      <c r="AU1101">
        <v>108</v>
      </c>
      <c r="AV1101">
        <v>0</v>
      </c>
      <c r="AW1101">
        <v>0</v>
      </c>
      <c r="AX1101">
        <v>0</v>
      </c>
      <c r="AY1101">
        <v>216</v>
      </c>
      <c r="AZ1101" t="s">
        <v>41</v>
      </c>
      <c r="BA1101">
        <v>11</v>
      </c>
      <c r="BB1101">
        <v>2008</v>
      </c>
      <c r="BC1101" t="s">
        <v>63</v>
      </c>
      <c r="BD1101" t="s">
        <v>64</v>
      </c>
      <c r="BE1101">
        <v>224000</v>
      </c>
    </row>
    <row r="1102" spans="1:57" x14ac:dyDescent="0.3">
      <c r="A1102">
        <v>573</v>
      </c>
      <c r="B1102">
        <v>60</v>
      </c>
      <c r="C1102" t="s">
        <v>221</v>
      </c>
      <c r="D1102">
        <v>83</v>
      </c>
      <c r="E1102">
        <v>13159</v>
      </c>
      <c r="F1102" t="s">
        <v>40</v>
      </c>
      <c r="G1102" t="s">
        <v>71</v>
      </c>
      <c r="H1102" t="s">
        <v>137</v>
      </c>
      <c r="I1102" t="s">
        <v>44</v>
      </c>
      <c r="J1102" t="s">
        <v>73</v>
      </c>
      <c r="K1102" t="s">
        <v>129</v>
      </c>
      <c r="L1102" t="str">
        <f>VLOOKUP($K1102,[1]Zipcodes_neighbourhood!$A$2:$C$27,2,FALSE)</f>
        <v>Timberland</v>
      </c>
      <c r="M1102">
        <f>VLOOKUP($K1102,[1]Zipcodes_neighbourhood!$A$2:$C$27,3,FALSE)</f>
        <v>50014</v>
      </c>
      <c r="N1102" t="s">
        <v>47</v>
      </c>
      <c r="O1102" t="s">
        <v>48</v>
      </c>
      <c r="P1102" t="s">
        <v>49</v>
      </c>
      <c r="Q1102">
        <v>7</v>
      </c>
      <c r="R1102">
        <v>2009</v>
      </c>
      <c r="S1102">
        <v>2009</v>
      </c>
      <c r="T1102" t="s">
        <v>50</v>
      </c>
      <c r="U1102" t="s">
        <v>51</v>
      </c>
      <c r="V1102" t="s">
        <v>52</v>
      </c>
      <c r="W1102" t="s">
        <v>55</v>
      </c>
      <c r="X1102" t="s">
        <v>56</v>
      </c>
      <c r="Y1102" t="s">
        <v>59</v>
      </c>
      <c r="Z1102" t="s">
        <v>81</v>
      </c>
      <c r="AA1102">
        <v>846</v>
      </c>
      <c r="AB1102" t="str">
        <f t="shared" si="68"/>
        <v>0-1000</v>
      </c>
      <c r="AC1102" t="s">
        <v>54</v>
      </c>
      <c r="AD1102" t="s">
        <v>60</v>
      </c>
      <c r="AE1102">
        <v>1692</v>
      </c>
      <c r="AF1102">
        <f t="shared" si="69"/>
        <v>0</v>
      </c>
      <c r="AG1102">
        <f t="shared" si="70"/>
        <v>1</v>
      </c>
      <c r="AH1102">
        <v>3</v>
      </c>
      <c r="AI1102">
        <v>1</v>
      </c>
      <c r="AJ1102" t="s">
        <v>54</v>
      </c>
      <c r="AK1102" t="str">
        <f t="shared" si="71"/>
        <v>1Gd</v>
      </c>
      <c r="AL1102">
        <v>6</v>
      </c>
      <c r="AM1102">
        <v>0</v>
      </c>
      <c r="AN1102" t="s">
        <v>41</v>
      </c>
      <c r="AO1102" t="s">
        <v>61</v>
      </c>
      <c r="AP1102" t="s">
        <v>62</v>
      </c>
      <c r="AQ1102">
        <v>2</v>
      </c>
      <c r="AR1102">
        <v>650</v>
      </c>
      <c r="AS1102" t="s">
        <v>55</v>
      </c>
      <c r="AT1102" t="s">
        <v>60</v>
      </c>
      <c r="AU1102">
        <v>208</v>
      </c>
      <c r="AV1102">
        <v>114</v>
      </c>
      <c r="AW1102">
        <v>0</v>
      </c>
      <c r="AX1102">
        <v>0</v>
      </c>
      <c r="AY1102">
        <v>0</v>
      </c>
      <c r="AZ1102" t="s">
        <v>41</v>
      </c>
      <c r="BA1102">
        <v>7</v>
      </c>
      <c r="BB1102">
        <v>2009</v>
      </c>
      <c r="BC1102" t="s">
        <v>103</v>
      </c>
      <c r="BD1102" t="s">
        <v>104</v>
      </c>
      <c r="BE1102">
        <v>224500</v>
      </c>
    </row>
    <row r="1103" spans="1:57" x14ac:dyDescent="0.3">
      <c r="A1103">
        <v>816</v>
      </c>
      <c r="B1103">
        <v>20</v>
      </c>
      <c r="C1103" t="s">
        <v>221</v>
      </c>
      <c r="D1103">
        <v>48</v>
      </c>
      <c r="E1103">
        <v>12137</v>
      </c>
      <c r="F1103" t="s">
        <v>40</v>
      </c>
      <c r="G1103" t="s">
        <v>105</v>
      </c>
      <c r="H1103" t="s">
        <v>43</v>
      </c>
      <c r="I1103" t="s">
        <v>44</v>
      </c>
      <c r="J1103" t="s">
        <v>110</v>
      </c>
      <c r="K1103" t="s">
        <v>46</v>
      </c>
      <c r="L1103" t="str">
        <f>VLOOKUP($K1103,[1]Zipcodes_neighbourhood!$A$2:$C$27,2,FALSE)</f>
        <v>College creek</v>
      </c>
      <c r="M1103">
        <f>VLOOKUP($K1103,[1]Zipcodes_neighbourhood!$A$2:$C$27,3,FALSE)</f>
        <v>50014</v>
      </c>
      <c r="N1103" t="s">
        <v>47</v>
      </c>
      <c r="O1103" t="s">
        <v>48</v>
      </c>
      <c r="P1103" t="s">
        <v>68</v>
      </c>
      <c r="Q1103">
        <v>7</v>
      </c>
      <c r="R1103">
        <v>1998</v>
      </c>
      <c r="S1103">
        <v>1998</v>
      </c>
      <c r="T1103" t="s">
        <v>50</v>
      </c>
      <c r="U1103" t="s">
        <v>51</v>
      </c>
      <c r="V1103" t="s">
        <v>52</v>
      </c>
      <c r="W1103" t="s">
        <v>55</v>
      </c>
      <c r="X1103" t="s">
        <v>56</v>
      </c>
      <c r="Y1103" t="s">
        <v>54</v>
      </c>
      <c r="Z1103" t="s">
        <v>57</v>
      </c>
      <c r="AA1103">
        <v>1649</v>
      </c>
      <c r="AB1103" t="str">
        <f t="shared" si="68"/>
        <v>1001-2000</v>
      </c>
      <c r="AC1103" t="s">
        <v>59</v>
      </c>
      <c r="AD1103" t="s">
        <v>60</v>
      </c>
      <c r="AE1103">
        <v>1661</v>
      </c>
      <c r="AF1103">
        <f t="shared" si="69"/>
        <v>0</v>
      </c>
      <c r="AG1103">
        <f t="shared" si="70"/>
        <v>1</v>
      </c>
      <c r="AH1103">
        <v>3</v>
      </c>
      <c r="AI1103">
        <v>1</v>
      </c>
      <c r="AJ1103" t="s">
        <v>54</v>
      </c>
      <c r="AK1103" t="str">
        <f t="shared" si="71"/>
        <v>1Gd</v>
      </c>
      <c r="AL1103">
        <v>6</v>
      </c>
      <c r="AM1103">
        <v>0</v>
      </c>
      <c r="AN1103" t="s">
        <v>41</v>
      </c>
      <c r="AO1103" t="s">
        <v>61</v>
      </c>
      <c r="AP1103" t="s">
        <v>62</v>
      </c>
      <c r="AQ1103">
        <v>2</v>
      </c>
      <c r="AR1103">
        <v>598</v>
      </c>
      <c r="AS1103" t="s">
        <v>55</v>
      </c>
      <c r="AT1103" t="s">
        <v>60</v>
      </c>
      <c r="AU1103">
        <v>0</v>
      </c>
      <c r="AV1103">
        <v>34</v>
      </c>
      <c r="AW1103">
        <v>0</v>
      </c>
      <c r="AX1103">
        <v>0</v>
      </c>
      <c r="AY1103">
        <v>0</v>
      </c>
      <c r="AZ1103" t="s">
        <v>41</v>
      </c>
      <c r="BA1103">
        <v>5</v>
      </c>
      <c r="BB1103">
        <v>2010</v>
      </c>
      <c r="BC1103" t="s">
        <v>63</v>
      </c>
      <c r="BD1103" t="s">
        <v>64</v>
      </c>
      <c r="BE1103">
        <v>224900</v>
      </c>
    </row>
    <row r="1104" spans="1:57" x14ac:dyDescent="0.3">
      <c r="A1104">
        <v>1241</v>
      </c>
      <c r="B1104">
        <v>60</v>
      </c>
      <c r="C1104" t="s">
        <v>221</v>
      </c>
      <c r="D1104">
        <v>65</v>
      </c>
      <c r="E1104">
        <v>8158</v>
      </c>
      <c r="F1104" t="s">
        <v>40</v>
      </c>
      <c r="G1104" t="s">
        <v>42</v>
      </c>
      <c r="H1104" t="s">
        <v>43</v>
      </c>
      <c r="I1104" t="s">
        <v>44</v>
      </c>
      <c r="J1104" t="s">
        <v>45</v>
      </c>
      <c r="K1104" t="s">
        <v>46</v>
      </c>
      <c r="L1104" t="str">
        <f>VLOOKUP($K1104,[1]Zipcodes_neighbourhood!$A$2:$C$27,2,FALSE)</f>
        <v>College creek</v>
      </c>
      <c r="M1104">
        <f>VLOOKUP($K1104,[1]Zipcodes_neighbourhood!$A$2:$C$27,3,FALSE)</f>
        <v>50014</v>
      </c>
      <c r="N1104" t="s">
        <v>47</v>
      </c>
      <c r="O1104" t="s">
        <v>48</v>
      </c>
      <c r="P1104" t="s">
        <v>49</v>
      </c>
      <c r="Q1104">
        <v>7</v>
      </c>
      <c r="R1104">
        <v>2003</v>
      </c>
      <c r="S1104">
        <v>2003</v>
      </c>
      <c r="T1104" t="s">
        <v>50</v>
      </c>
      <c r="U1104" t="s">
        <v>51</v>
      </c>
      <c r="V1104" t="s">
        <v>52</v>
      </c>
      <c r="W1104" t="s">
        <v>54</v>
      </c>
      <c r="X1104" t="s">
        <v>56</v>
      </c>
      <c r="Y1104" t="s">
        <v>54</v>
      </c>
      <c r="Z1104" t="s">
        <v>57</v>
      </c>
      <c r="AA1104">
        <v>884</v>
      </c>
      <c r="AB1104" t="str">
        <f t="shared" si="68"/>
        <v>0-1000</v>
      </c>
      <c r="AC1104" t="s">
        <v>59</v>
      </c>
      <c r="AD1104" t="s">
        <v>60</v>
      </c>
      <c r="AE1104">
        <v>1768</v>
      </c>
      <c r="AF1104">
        <f t="shared" si="69"/>
        <v>0</v>
      </c>
      <c r="AG1104">
        <f t="shared" si="70"/>
        <v>1</v>
      </c>
      <c r="AH1104">
        <v>3</v>
      </c>
      <c r="AI1104">
        <v>1</v>
      </c>
      <c r="AJ1104" t="s">
        <v>54</v>
      </c>
      <c r="AK1104" t="str">
        <f t="shared" si="71"/>
        <v>1Gd</v>
      </c>
      <c r="AL1104">
        <v>8</v>
      </c>
      <c r="AM1104">
        <v>0</v>
      </c>
      <c r="AN1104" t="s">
        <v>41</v>
      </c>
      <c r="AO1104" t="s">
        <v>61</v>
      </c>
      <c r="AP1104" t="s">
        <v>62</v>
      </c>
      <c r="AQ1104">
        <v>2</v>
      </c>
      <c r="AR1104">
        <v>543</v>
      </c>
      <c r="AS1104" t="s">
        <v>55</v>
      </c>
      <c r="AT1104" t="s">
        <v>60</v>
      </c>
      <c r="AU1104">
        <v>0</v>
      </c>
      <c r="AV1104">
        <v>63</v>
      </c>
      <c r="AW1104">
        <v>0</v>
      </c>
      <c r="AX1104">
        <v>0</v>
      </c>
      <c r="AY1104">
        <v>0</v>
      </c>
      <c r="AZ1104" t="s">
        <v>41</v>
      </c>
      <c r="BA1104">
        <v>7</v>
      </c>
      <c r="BB1104">
        <v>2008</v>
      </c>
      <c r="BC1104" t="s">
        <v>63</v>
      </c>
      <c r="BD1104" t="s">
        <v>64</v>
      </c>
      <c r="BE1104">
        <v>224900</v>
      </c>
    </row>
    <row r="1105" spans="1:57" x14ac:dyDescent="0.3">
      <c r="A1105">
        <v>70</v>
      </c>
      <c r="B1105">
        <v>50</v>
      </c>
      <c r="C1105" t="s">
        <v>221</v>
      </c>
      <c r="D1105">
        <v>81</v>
      </c>
      <c r="E1105">
        <v>15593</v>
      </c>
      <c r="F1105" t="s">
        <v>40</v>
      </c>
      <c r="G1105" t="s">
        <v>42</v>
      </c>
      <c r="H1105" t="s">
        <v>43</v>
      </c>
      <c r="I1105" t="s">
        <v>44</v>
      </c>
      <c r="J1105" t="s">
        <v>73</v>
      </c>
      <c r="K1105" t="s">
        <v>143</v>
      </c>
      <c r="L1105" t="str">
        <f>VLOOKUP($K1105,[1]Zipcodes_neighbourhood!$A$2:$C$27,2,FALSE)</f>
        <v>Clear creek</v>
      </c>
      <c r="M1105" t="str">
        <f>VLOOKUP($K1105,[1]Zipcodes_neighbourhood!$A$2:$C$27,3,FALSE)</f>
        <v>52248(641)</v>
      </c>
      <c r="N1105" t="s">
        <v>47</v>
      </c>
      <c r="O1105" t="s">
        <v>48</v>
      </c>
      <c r="P1105" t="s">
        <v>83</v>
      </c>
      <c r="Q1105">
        <v>7</v>
      </c>
      <c r="R1105">
        <v>1953</v>
      </c>
      <c r="S1105">
        <v>1953</v>
      </c>
      <c r="T1105" t="s">
        <v>50</v>
      </c>
      <c r="U1105" t="s">
        <v>51</v>
      </c>
      <c r="V1105" t="s">
        <v>127</v>
      </c>
      <c r="W1105" t="s">
        <v>54</v>
      </c>
      <c r="X1105" t="s">
        <v>70</v>
      </c>
      <c r="Y1105" t="s">
        <v>55</v>
      </c>
      <c r="Z1105" t="s">
        <v>57</v>
      </c>
      <c r="AA1105">
        <v>1304</v>
      </c>
      <c r="AB1105" t="str">
        <f t="shared" si="68"/>
        <v>1001-2000</v>
      </c>
      <c r="AC1105" t="s">
        <v>55</v>
      </c>
      <c r="AD1105" t="s">
        <v>60</v>
      </c>
      <c r="AE1105">
        <v>2287</v>
      </c>
      <c r="AF1105">
        <f t="shared" si="69"/>
        <v>0.3</v>
      </c>
      <c r="AG1105">
        <f t="shared" si="70"/>
        <v>1</v>
      </c>
      <c r="AH1105">
        <v>3</v>
      </c>
      <c r="AI1105">
        <v>1</v>
      </c>
      <c r="AJ1105" t="s">
        <v>55</v>
      </c>
      <c r="AK1105" t="str">
        <f t="shared" si="71"/>
        <v>1TA</v>
      </c>
      <c r="AL1105">
        <v>7</v>
      </c>
      <c r="AM1105">
        <v>1</v>
      </c>
      <c r="AN1105" t="s">
        <v>55</v>
      </c>
      <c r="AO1105" t="s">
        <v>61</v>
      </c>
      <c r="AP1105" t="s">
        <v>102</v>
      </c>
      <c r="AQ1105">
        <v>2</v>
      </c>
      <c r="AR1105">
        <v>667</v>
      </c>
      <c r="AS1105" t="s">
        <v>55</v>
      </c>
      <c r="AT1105" t="s">
        <v>60</v>
      </c>
      <c r="AU1105">
        <v>0</v>
      </c>
      <c r="AV1105">
        <v>21</v>
      </c>
      <c r="AW1105">
        <v>114</v>
      </c>
      <c r="AX1105">
        <v>0</v>
      </c>
      <c r="AY1105">
        <v>0</v>
      </c>
      <c r="AZ1105" t="s">
        <v>41</v>
      </c>
      <c r="BA1105">
        <v>7</v>
      </c>
      <c r="BB1105">
        <v>2006</v>
      </c>
      <c r="BC1105" t="s">
        <v>63</v>
      </c>
      <c r="BD1105" t="s">
        <v>64</v>
      </c>
      <c r="BE1105">
        <v>225000</v>
      </c>
    </row>
    <row r="1106" spans="1:57" x14ac:dyDescent="0.3">
      <c r="A1106">
        <v>1105</v>
      </c>
      <c r="B1106">
        <v>160</v>
      </c>
      <c r="C1106" t="s">
        <v>222</v>
      </c>
      <c r="D1106">
        <v>24</v>
      </c>
      <c r="E1106">
        <v>2016</v>
      </c>
      <c r="F1106" t="s">
        <v>40</v>
      </c>
      <c r="G1106" t="s">
        <v>42</v>
      </c>
      <c r="H1106" t="s">
        <v>43</v>
      </c>
      <c r="I1106" t="s">
        <v>44</v>
      </c>
      <c r="J1106" t="s">
        <v>45</v>
      </c>
      <c r="K1106" t="s">
        <v>160</v>
      </c>
      <c r="L1106" t="str">
        <f>VLOOKUP($K1106,[1]Zipcodes_neighbourhood!$A$2:$C$27,2,FALSE)</f>
        <v>Briardale</v>
      </c>
      <c r="M1106">
        <f>VLOOKUP($K1106,[1]Zipcodes_neighbourhood!$A$2:$C$27,3,FALSE)</f>
        <v>50010</v>
      </c>
      <c r="N1106" t="s">
        <v>47</v>
      </c>
      <c r="O1106" t="s">
        <v>122</v>
      </c>
      <c r="P1106" t="s">
        <v>49</v>
      </c>
      <c r="Q1106">
        <v>5</v>
      </c>
      <c r="R1106">
        <v>1970</v>
      </c>
      <c r="S1106">
        <v>1970</v>
      </c>
      <c r="T1106" t="s">
        <v>50</v>
      </c>
      <c r="U1106" t="s">
        <v>51</v>
      </c>
      <c r="V1106" t="s">
        <v>91</v>
      </c>
      <c r="W1106" t="s">
        <v>55</v>
      </c>
      <c r="X1106" t="s">
        <v>70</v>
      </c>
      <c r="Y1106" t="s">
        <v>55</v>
      </c>
      <c r="Z1106" t="s">
        <v>57</v>
      </c>
      <c r="AA1106">
        <v>630</v>
      </c>
      <c r="AB1106" t="str">
        <f t="shared" si="68"/>
        <v>0-1000</v>
      </c>
      <c r="AC1106" t="s">
        <v>55</v>
      </c>
      <c r="AD1106" t="s">
        <v>60</v>
      </c>
      <c r="AE1106">
        <v>1302</v>
      </c>
      <c r="AF1106">
        <f t="shared" si="69"/>
        <v>0</v>
      </c>
      <c r="AG1106">
        <f t="shared" si="70"/>
        <v>2.2999999999999998</v>
      </c>
      <c r="AH1106">
        <v>3</v>
      </c>
      <c r="AI1106">
        <v>1</v>
      </c>
      <c r="AJ1106" t="s">
        <v>55</v>
      </c>
      <c r="AK1106" t="str">
        <f t="shared" si="71"/>
        <v>1TA</v>
      </c>
      <c r="AL1106">
        <v>6</v>
      </c>
      <c r="AM1106">
        <v>0</v>
      </c>
      <c r="AN1106" t="s">
        <v>41</v>
      </c>
      <c r="AO1106" t="s">
        <v>78</v>
      </c>
      <c r="AP1106" t="s">
        <v>58</v>
      </c>
      <c r="AQ1106">
        <v>2</v>
      </c>
      <c r="AR1106">
        <v>440</v>
      </c>
      <c r="AS1106" t="s">
        <v>55</v>
      </c>
      <c r="AT1106" t="s">
        <v>60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 t="s">
        <v>41</v>
      </c>
      <c r="BA1106">
        <v>4</v>
      </c>
      <c r="BB1106">
        <v>2007</v>
      </c>
      <c r="BC1106" t="s">
        <v>63</v>
      </c>
      <c r="BD1106" t="s">
        <v>64</v>
      </c>
      <c r="BE1106">
        <v>106000</v>
      </c>
    </row>
    <row r="1107" spans="1:57" x14ac:dyDescent="0.3">
      <c r="A1107">
        <v>307</v>
      </c>
      <c r="B1107">
        <v>60</v>
      </c>
      <c r="C1107" t="s">
        <v>221</v>
      </c>
      <c r="D1107">
        <v>116</v>
      </c>
      <c r="E1107">
        <v>13474</v>
      </c>
      <c r="F1107" t="s">
        <v>40</v>
      </c>
      <c r="G1107" t="s">
        <v>42</v>
      </c>
      <c r="H1107" t="s">
        <v>43</v>
      </c>
      <c r="I1107" t="s">
        <v>44</v>
      </c>
      <c r="J1107" t="s">
        <v>45</v>
      </c>
      <c r="K1107" t="s">
        <v>114</v>
      </c>
      <c r="L1107" t="str">
        <f>VLOOKUP($K1107,[1]Zipcodes_neighbourhood!$A$2:$C$27,2,FALSE)</f>
        <v>Sawyer West</v>
      </c>
      <c r="M1107">
        <f>VLOOKUP($K1107,[1]Zipcodes_neighbourhood!$A$2:$C$27,3,FALSE)</f>
        <v>50014</v>
      </c>
      <c r="N1107" t="s">
        <v>67</v>
      </c>
      <c r="O1107" t="s">
        <v>48</v>
      </c>
      <c r="P1107" t="s">
        <v>49</v>
      </c>
      <c r="Q1107">
        <v>7</v>
      </c>
      <c r="R1107">
        <v>1990</v>
      </c>
      <c r="S1107">
        <v>1991</v>
      </c>
      <c r="T1107" t="s">
        <v>50</v>
      </c>
      <c r="U1107" t="s">
        <v>51</v>
      </c>
      <c r="V1107" t="s">
        <v>106</v>
      </c>
      <c r="W1107" t="s">
        <v>54</v>
      </c>
      <c r="X1107" t="s">
        <v>70</v>
      </c>
      <c r="Y1107" t="s">
        <v>54</v>
      </c>
      <c r="Z1107" t="s">
        <v>57</v>
      </c>
      <c r="AA1107">
        <v>700</v>
      </c>
      <c r="AB1107" t="str">
        <f t="shared" si="68"/>
        <v>0-1000</v>
      </c>
      <c r="AC1107" t="s">
        <v>54</v>
      </c>
      <c r="AD1107" t="s">
        <v>60</v>
      </c>
      <c r="AE1107">
        <v>2243</v>
      </c>
      <c r="AF1107">
        <f t="shared" si="69"/>
        <v>1</v>
      </c>
      <c r="AG1107">
        <f t="shared" si="70"/>
        <v>2.2999999999999998</v>
      </c>
      <c r="AH1107">
        <v>4</v>
      </c>
      <c r="AI1107">
        <v>1</v>
      </c>
      <c r="AJ1107" t="s">
        <v>54</v>
      </c>
      <c r="AK1107" t="str">
        <f t="shared" si="71"/>
        <v>1Gd</v>
      </c>
      <c r="AL1107">
        <v>8</v>
      </c>
      <c r="AM1107">
        <v>1</v>
      </c>
      <c r="AN1107" t="s">
        <v>55</v>
      </c>
      <c r="AO1107" t="s">
        <v>61</v>
      </c>
      <c r="AP1107" t="s">
        <v>62</v>
      </c>
      <c r="AQ1107">
        <v>3</v>
      </c>
      <c r="AR1107">
        <v>746</v>
      </c>
      <c r="AS1107" t="s">
        <v>55</v>
      </c>
      <c r="AT1107" t="s">
        <v>60</v>
      </c>
      <c r="AU1107">
        <v>127</v>
      </c>
      <c r="AV1107">
        <v>44</v>
      </c>
      <c r="AW1107">
        <v>224</v>
      </c>
      <c r="AX1107">
        <v>0</v>
      </c>
      <c r="AY1107">
        <v>0</v>
      </c>
      <c r="AZ1107" t="s">
        <v>41</v>
      </c>
      <c r="BA1107">
        <v>6</v>
      </c>
      <c r="BB1107">
        <v>2007</v>
      </c>
      <c r="BC1107" t="s">
        <v>63</v>
      </c>
      <c r="BD1107" t="s">
        <v>64</v>
      </c>
      <c r="BE1107">
        <v>225000</v>
      </c>
    </row>
    <row r="1108" spans="1:57" x14ac:dyDescent="0.3">
      <c r="A1108">
        <v>608</v>
      </c>
      <c r="B1108">
        <v>20</v>
      </c>
      <c r="C1108" t="s">
        <v>221</v>
      </c>
      <c r="D1108">
        <v>78</v>
      </c>
      <c r="E1108">
        <v>7800</v>
      </c>
      <c r="F1108" t="s">
        <v>40</v>
      </c>
      <c r="G1108" t="s">
        <v>42</v>
      </c>
      <c r="H1108" t="s">
        <v>118</v>
      </c>
      <c r="I1108" t="s">
        <v>44</v>
      </c>
      <c r="J1108" t="s">
        <v>45</v>
      </c>
      <c r="K1108" t="s">
        <v>126</v>
      </c>
      <c r="L1108" t="str">
        <f>VLOOKUP($K1108,[1]Zipcodes_neighbourhood!$A$2:$C$27,2,FALSE)</f>
        <v>Edwards</v>
      </c>
      <c r="M1108">
        <f>VLOOKUP($K1108,[1]Zipcodes_neighbourhood!$A$2:$C$27,3,FALSE)</f>
        <v>50014</v>
      </c>
      <c r="N1108" t="s">
        <v>47</v>
      </c>
      <c r="O1108" t="s">
        <v>48</v>
      </c>
      <c r="P1108" t="s">
        <v>49</v>
      </c>
      <c r="Q1108">
        <v>5</v>
      </c>
      <c r="R1108">
        <v>1948</v>
      </c>
      <c r="S1108">
        <v>2002</v>
      </c>
      <c r="T1108" t="s">
        <v>50</v>
      </c>
      <c r="U1108" t="s">
        <v>51</v>
      </c>
      <c r="V1108" t="s">
        <v>69</v>
      </c>
      <c r="W1108" t="s">
        <v>55</v>
      </c>
      <c r="X1108" t="s">
        <v>70</v>
      </c>
      <c r="Y1108" t="s">
        <v>55</v>
      </c>
      <c r="Z1108" t="s">
        <v>57</v>
      </c>
      <c r="AA1108">
        <v>896</v>
      </c>
      <c r="AB1108" t="str">
        <f t="shared" si="68"/>
        <v>0-1000</v>
      </c>
      <c r="AC1108" t="s">
        <v>59</v>
      </c>
      <c r="AD1108" t="s">
        <v>60</v>
      </c>
      <c r="AE1108">
        <v>2008</v>
      </c>
      <c r="AF1108">
        <f t="shared" si="69"/>
        <v>1</v>
      </c>
      <c r="AG1108">
        <f t="shared" si="70"/>
        <v>2</v>
      </c>
      <c r="AH1108">
        <v>3</v>
      </c>
      <c r="AI1108">
        <v>1</v>
      </c>
      <c r="AJ1108" t="s">
        <v>59</v>
      </c>
      <c r="AK1108" t="str">
        <f t="shared" si="71"/>
        <v>1Ex</v>
      </c>
      <c r="AL1108">
        <v>8</v>
      </c>
      <c r="AM1108">
        <v>0</v>
      </c>
      <c r="AN1108" t="s">
        <v>41</v>
      </c>
      <c r="AO1108" t="s">
        <v>61</v>
      </c>
      <c r="AP1108" t="s">
        <v>58</v>
      </c>
      <c r="AQ1108">
        <v>1</v>
      </c>
      <c r="AR1108">
        <v>230</v>
      </c>
      <c r="AS1108" t="s">
        <v>55</v>
      </c>
      <c r="AT1108" t="s">
        <v>60</v>
      </c>
      <c r="AU1108">
        <v>103</v>
      </c>
      <c r="AV1108">
        <v>0</v>
      </c>
      <c r="AW1108">
        <v>0</v>
      </c>
      <c r="AX1108">
        <v>0</v>
      </c>
      <c r="AY1108">
        <v>0</v>
      </c>
      <c r="AZ1108" t="s">
        <v>41</v>
      </c>
      <c r="BA1108">
        <v>8</v>
      </c>
      <c r="BB1108">
        <v>2006</v>
      </c>
      <c r="BC1108" t="s">
        <v>63</v>
      </c>
      <c r="BD1108" t="s">
        <v>64</v>
      </c>
      <c r="BE1108">
        <v>225000</v>
      </c>
    </row>
    <row r="1109" spans="1:57" x14ac:dyDescent="0.3">
      <c r="A1109">
        <v>794</v>
      </c>
      <c r="B1109">
        <v>20</v>
      </c>
      <c r="C1109" t="s">
        <v>221</v>
      </c>
      <c r="D1109">
        <v>76</v>
      </c>
      <c r="E1109">
        <v>9158</v>
      </c>
      <c r="F1109" t="s">
        <v>40</v>
      </c>
      <c r="G1109" t="s">
        <v>42</v>
      </c>
      <c r="H1109" t="s">
        <v>43</v>
      </c>
      <c r="I1109" t="s">
        <v>44</v>
      </c>
      <c r="J1109" t="s">
        <v>45</v>
      </c>
      <c r="K1109" t="s">
        <v>87</v>
      </c>
      <c r="L1109" t="str">
        <f>VLOOKUP($K1109,[1]Zipcodes_neighbourhood!$A$2:$C$27,2,FALSE)</f>
        <v>Somerset</v>
      </c>
      <c r="M1109">
        <f>VLOOKUP($K1109,[1]Zipcodes_neighbourhood!$A$2:$C$27,3,FALSE)</f>
        <v>50010</v>
      </c>
      <c r="N1109" t="s">
        <v>47</v>
      </c>
      <c r="O1109" t="s">
        <v>48</v>
      </c>
      <c r="P1109" t="s">
        <v>68</v>
      </c>
      <c r="Q1109">
        <v>8</v>
      </c>
      <c r="R1109">
        <v>2007</v>
      </c>
      <c r="S1109">
        <v>2007</v>
      </c>
      <c r="T1109" t="s">
        <v>50</v>
      </c>
      <c r="U1109" t="s">
        <v>51</v>
      </c>
      <c r="V1109" t="s">
        <v>123</v>
      </c>
      <c r="W1109" t="s">
        <v>54</v>
      </c>
      <c r="X1109" t="s">
        <v>56</v>
      </c>
      <c r="Y1109" t="s">
        <v>54</v>
      </c>
      <c r="Z1109" t="s">
        <v>81</v>
      </c>
      <c r="AA1109">
        <v>1496</v>
      </c>
      <c r="AB1109" t="str">
        <f t="shared" si="68"/>
        <v>1001-2000</v>
      </c>
      <c r="AC1109" t="s">
        <v>59</v>
      </c>
      <c r="AD1109" t="s">
        <v>60</v>
      </c>
      <c r="AE1109">
        <v>1496</v>
      </c>
      <c r="AF1109">
        <f t="shared" si="69"/>
        <v>0</v>
      </c>
      <c r="AG1109">
        <f t="shared" si="70"/>
        <v>2.2999999999999998</v>
      </c>
      <c r="AH1109">
        <v>3</v>
      </c>
      <c r="AI1109">
        <v>1</v>
      </c>
      <c r="AJ1109" t="s">
        <v>54</v>
      </c>
      <c r="AK1109" t="str">
        <f t="shared" si="71"/>
        <v>1Gd</v>
      </c>
      <c r="AL1109">
        <v>7</v>
      </c>
      <c r="AM1109">
        <v>0</v>
      </c>
      <c r="AN1109" t="s">
        <v>41</v>
      </c>
      <c r="AO1109" t="s">
        <v>61</v>
      </c>
      <c r="AP1109" t="s">
        <v>102</v>
      </c>
      <c r="AQ1109">
        <v>2</v>
      </c>
      <c r="AR1109">
        <v>474</v>
      </c>
      <c r="AS1109" t="s">
        <v>55</v>
      </c>
      <c r="AT1109" t="s">
        <v>60</v>
      </c>
      <c r="AU1109">
        <v>168</v>
      </c>
      <c r="AV1109">
        <v>130</v>
      </c>
      <c r="AW1109">
        <v>0</v>
      </c>
      <c r="AX1109">
        <v>0</v>
      </c>
      <c r="AY1109">
        <v>0</v>
      </c>
      <c r="AZ1109" t="s">
        <v>41</v>
      </c>
      <c r="BA1109">
        <v>6</v>
      </c>
      <c r="BB1109">
        <v>2007</v>
      </c>
      <c r="BC1109" t="s">
        <v>103</v>
      </c>
      <c r="BD1109" t="s">
        <v>104</v>
      </c>
      <c r="BE1109">
        <v>225000</v>
      </c>
    </row>
    <row r="1110" spans="1:57" x14ac:dyDescent="0.3">
      <c r="A1110">
        <v>823</v>
      </c>
      <c r="B1110">
        <v>60</v>
      </c>
      <c r="C1110" t="s">
        <v>221</v>
      </c>
      <c r="D1110" t="s">
        <v>41</v>
      </c>
      <c r="E1110">
        <v>12394</v>
      </c>
      <c r="F1110" t="s">
        <v>40</v>
      </c>
      <c r="G1110" t="s">
        <v>71</v>
      </c>
      <c r="H1110" t="s">
        <v>43</v>
      </c>
      <c r="I1110" t="s">
        <v>44</v>
      </c>
      <c r="J1110" t="s">
        <v>73</v>
      </c>
      <c r="K1110" t="s">
        <v>132</v>
      </c>
      <c r="L1110" t="str">
        <f>VLOOKUP($K1110,[1]Zipcodes_neighbourhood!$A$2:$C$27,2,FALSE)</f>
        <v>Gilbert</v>
      </c>
      <c r="M1110">
        <f>VLOOKUP($K1110,[1]Zipcodes_neighbourhood!$A$2:$C$27,3,FALSE)</f>
        <v>50105</v>
      </c>
      <c r="N1110" t="s">
        <v>47</v>
      </c>
      <c r="O1110" t="s">
        <v>48</v>
      </c>
      <c r="P1110" t="s">
        <v>49</v>
      </c>
      <c r="Q1110">
        <v>7</v>
      </c>
      <c r="R1110">
        <v>2003</v>
      </c>
      <c r="S1110">
        <v>2003</v>
      </c>
      <c r="T1110" t="s">
        <v>50</v>
      </c>
      <c r="U1110" t="s">
        <v>51</v>
      </c>
      <c r="V1110" t="s">
        <v>52</v>
      </c>
      <c r="W1110" t="s">
        <v>54</v>
      </c>
      <c r="X1110" t="s">
        <v>56</v>
      </c>
      <c r="Y1110" t="s">
        <v>54</v>
      </c>
      <c r="Z1110" t="s">
        <v>54</v>
      </c>
      <c r="AA1110">
        <v>847</v>
      </c>
      <c r="AB1110" t="str">
        <f t="shared" si="68"/>
        <v>0-1000</v>
      </c>
      <c r="AC1110" t="s">
        <v>59</v>
      </c>
      <c r="AD1110" t="s">
        <v>60</v>
      </c>
      <c r="AE1110">
        <v>1733</v>
      </c>
      <c r="AF1110">
        <f t="shared" si="69"/>
        <v>0</v>
      </c>
      <c r="AG1110">
        <f t="shared" si="70"/>
        <v>2.2999999999999998</v>
      </c>
      <c r="AH1110">
        <v>3</v>
      </c>
      <c r="AI1110">
        <v>1</v>
      </c>
      <c r="AJ1110" t="s">
        <v>54</v>
      </c>
      <c r="AK1110" t="str">
        <f t="shared" si="71"/>
        <v>1Gd</v>
      </c>
      <c r="AL1110">
        <v>7</v>
      </c>
      <c r="AM1110">
        <v>1</v>
      </c>
      <c r="AN1110" t="s">
        <v>54</v>
      </c>
      <c r="AO1110" t="s">
        <v>101</v>
      </c>
      <c r="AP1110" t="s">
        <v>102</v>
      </c>
      <c r="AQ1110">
        <v>2</v>
      </c>
      <c r="AR1110">
        <v>433</v>
      </c>
      <c r="AS1110" t="s">
        <v>55</v>
      </c>
      <c r="AT1110" t="s">
        <v>60</v>
      </c>
      <c r="AU1110">
        <v>100</v>
      </c>
      <c r="AV1110">
        <v>48</v>
      </c>
      <c r="AW1110">
        <v>0</v>
      </c>
      <c r="AX1110">
        <v>0</v>
      </c>
      <c r="AY1110">
        <v>0</v>
      </c>
      <c r="AZ1110" t="s">
        <v>41</v>
      </c>
      <c r="BA1110">
        <v>10</v>
      </c>
      <c r="BB1110">
        <v>2007</v>
      </c>
      <c r="BC1110" t="s">
        <v>63</v>
      </c>
      <c r="BD1110" t="s">
        <v>154</v>
      </c>
      <c r="BE1110">
        <v>225000</v>
      </c>
    </row>
    <row r="1111" spans="1:57" x14ac:dyDescent="0.3">
      <c r="A1111">
        <v>1301</v>
      </c>
      <c r="B1111">
        <v>60</v>
      </c>
      <c r="C1111" t="s">
        <v>221</v>
      </c>
      <c r="D1111" t="s">
        <v>41</v>
      </c>
      <c r="E1111">
        <v>10762</v>
      </c>
      <c r="F1111" t="s">
        <v>40</v>
      </c>
      <c r="G1111" t="s">
        <v>71</v>
      </c>
      <c r="H1111" t="s">
        <v>43</v>
      </c>
      <c r="I1111" t="s">
        <v>44</v>
      </c>
      <c r="J1111" t="s">
        <v>110</v>
      </c>
      <c r="K1111" t="s">
        <v>132</v>
      </c>
      <c r="L1111" t="str">
        <f>VLOOKUP($K1111,[1]Zipcodes_neighbourhood!$A$2:$C$27,2,FALSE)</f>
        <v>Gilbert</v>
      </c>
      <c r="M1111">
        <f>VLOOKUP($K1111,[1]Zipcodes_neighbourhood!$A$2:$C$27,3,FALSE)</f>
        <v>50105</v>
      </c>
      <c r="N1111" t="s">
        <v>47</v>
      </c>
      <c r="O1111" t="s">
        <v>48</v>
      </c>
      <c r="P1111" t="s">
        <v>49</v>
      </c>
      <c r="Q1111">
        <v>7</v>
      </c>
      <c r="R1111">
        <v>1999</v>
      </c>
      <c r="S1111">
        <v>1999</v>
      </c>
      <c r="T1111" t="s">
        <v>50</v>
      </c>
      <c r="U1111" t="s">
        <v>51</v>
      </c>
      <c r="V1111" t="s">
        <v>52</v>
      </c>
      <c r="W1111" t="s">
        <v>54</v>
      </c>
      <c r="X1111" t="s">
        <v>56</v>
      </c>
      <c r="Y1111" t="s">
        <v>54</v>
      </c>
      <c r="Z1111" t="s">
        <v>57</v>
      </c>
      <c r="AA1111">
        <v>978</v>
      </c>
      <c r="AB1111" t="str">
        <f t="shared" si="68"/>
        <v>0-1000</v>
      </c>
      <c r="AC1111" t="s">
        <v>59</v>
      </c>
      <c r="AD1111" t="s">
        <v>60</v>
      </c>
      <c r="AE1111">
        <v>1983</v>
      </c>
      <c r="AF1111">
        <f t="shared" si="69"/>
        <v>1</v>
      </c>
      <c r="AG1111">
        <f t="shared" si="70"/>
        <v>2</v>
      </c>
      <c r="AH1111">
        <v>3</v>
      </c>
      <c r="AI1111">
        <v>1</v>
      </c>
      <c r="AJ1111" t="s">
        <v>54</v>
      </c>
      <c r="AK1111" t="str">
        <f t="shared" si="71"/>
        <v>1Gd</v>
      </c>
      <c r="AL1111">
        <v>9</v>
      </c>
      <c r="AM1111">
        <v>1</v>
      </c>
      <c r="AN1111" t="s">
        <v>55</v>
      </c>
      <c r="AO1111" t="s">
        <v>61</v>
      </c>
      <c r="AP1111" t="s">
        <v>102</v>
      </c>
      <c r="AQ1111">
        <v>2</v>
      </c>
      <c r="AR1111">
        <v>490</v>
      </c>
      <c r="AS1111" t="s">
        <v>55</v>
      </c>
      <c r="AT1111" t="s">
        <v>60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 t="s">
        <v>41</v>
      </c>
      <c r="BA1111">
        <v>5</v>
      </c>
      <c r="BB1111">
        <v>2009</v>
      </c>
      <c r="BC1111" t="s">
        <v>63</v>
      </c>
      <c r="BD1111" t="s">
        <v>64</v>
      </c>
      <c r="BE1111">
        <v>225000</v>
      </c>
    </row>
    <row r="1112" spans="1:57" x14ac:dyDescent="0.3">
      <c r="A1112">
        <v>68</v>
      </c>
      <c r="B1112">
        <v>20</v>
      </c>
      <c r="C1112" t="s">
        <v>221</v>
      </c>
      <c r="D1112">
        <v>72</v>
      </c>
      <c r="E1112">
        <v>10665</v>
      </c>
      <c r="F1112" t="s">
        <v>40</v>
      </c>
      <c r="G1112" t="s">
        <v>71</v>
      </c>
      <c r="H1112" t="s">
        <v>43</v>
      </c>
      <c r="I1112" t="s">
        <v>44</v>
      </c>
      <c r="J1112" t="s">
        <v>45</v>
      </c>
      <c r="K1112" t="s">
        <v>46</v>
      </c>
      <c r="L1112" t="str">
        <f>VLOOKUP($K1112,[1]Zipcodes_neighbourhood!$A$2:$C$27,2,FALSE)</f>
        <v>College creek</v>
      </c>
      <c r="M1112">
        <f>VLOOKUP($K1112,[1]Zipcodes_neighbourhood!$A$2:$C$27,3,FALSE)</f>
        <v>50014</v>
      </c>
      <c r="N1112" t="s">
        <v>47</v>
      </c>
      <c r="O1112" t="s">
        <v>48</v>
      </c>
      <c r="P1112" t="s">
        <v>68</v>
      </c>
      <c r="Q1112">
        <v>7</v>
      </c>
      <c r="R1112">
        <v>2003</v>
      </c>
      <c r="S1112">
        <v>2003</v>
      </c>
      <c r="T1112" t="s">
        <v>50</v>
      </c>
      <c r="U1112" t="s">
        <v>51</v>
      </c>
      <c r="V1112" t="s">
        <v>52</v>
      </c>
      <c r="W1112" t="s">
        <v>54</v>
      </c>
      <c r="X1112" t="s">
        <v>56</v>
      </c>
      <c r="Y1112" t="s">
        <v>54</v>
      </c>
      <c r="Z1112" t="s">
        <v>81</v>
      </c>
      <c r="AA1112">
        <v>1453</v>
      </c>
      <c r="AB1112" t="str">
        <f t="shared" si="68"/>
        <v>1001-2000</v>
      </c>
      <c r="AC1112" t="s">
        <v>59</v>
      </c>
      <c r="AD1112" t="s">
        <v>60</v>
      </c>
      <c r="AE1112">
        <v>1479</v>
      </c>
      <c r="AF1112">
        <f t="shared" si="69"/>
        <v>1</v>
      </c>
      <c r="AG1112">
        <f t="shared" si="70"/>
        <v>2.2999999999999998</v>
      </c>
      <c r="AH1112">
        <v>3</v>
      </c>
      <c r="AI1112">
        <v>1</v>
      </c>
      <c r="AJ1112" t="s">
        <v>54</v>
      </c>
      <c r="AK1112" t="str">
        <f t="shared" si="71"/>
        <v>1Gd</v>
      </c>
      <c r="AL1112">
        <v>7</v>
      </c>
      <c r="AM1112">
        <v>0</v>
      </c>
      <c r="AN1112" t="s">
        <v>41</v>
      </c>
      <c r="AO1112" t="s">
        <v>61</v>
      </c>
      <c r="AP1112" t="s">
        <v>62</v>
      </c>
      <c r="AQ1112">
        <v>2</v>
      </c>
      <c r="AR1112">
        <v>558</v>
      </c>
      <c r="AS1112" t="s">
        <v>55</v>
      </c>
      <c r="AT1112" t="s">
        <v>60</v>
      </c>
      <c r="AU1112">
        <v>144</v>
      </c>
      <c r="AV1112">
        <v>29</v>
      </c>
      <c r="AW1112">
        <v>0</v>
      </c>
      <c r="AX1112">
        <v>0</v>
      </c>
      <c r="AY1112">
        <v>0</v>
      </c>
      <c r="AZ1112" t="s">
        <v>41</v>
      </c>
      <c r="BA1112">
        <v>6</v>
      </c>
      <c r="BB1112">
        <v>2007</v>
      </c>
      <c r="BC1112" t="s">
        <v>63</v>
      </c>
      <c r="BD1112" t="s">
        <v>64</v>
      </c>
      <c r="BE1112">
        <v>226000</v>
      </c>
    </row>
    <row r="1113" spans="1:57" x14ac:dyDescent="0.3">
      <c r="A1113">
        <v>131</v>
      </c>
      <c r="B1113">
        <v>60</v>
      </c>
      <c r="C1113" t="s">
        <v>221</v>
      </c>
      <c r="D1113">
        <v>88</v>
      </c>
      <c r="E1113">
        <v>14200</v>
      </c>
      <c r="F1113" t="s">
        <v>40</v>
      </c>
      <c r="G1113" t="s">
        <v>42</v>
      </c>
      <c r="H1113" t="s">
        <v>43</v>
      </c>
      <c r="I1113" t="s">
        <v>44</v>
      </c>
      <c r="J1113" t="s">
        <v>73</v>
      </c>
      <c r="K1113" t="s">
        <v>107</v>
      </c>
      <c r="L1113" t="str">
        <f>VLOOKUP($K1113,[1]Zipcodes_neighbourhood!$A$2:$C$27,2,FALSE)</f>
        <v>NorthAmes</v>
      </c>
      <c r="M1113">
        <f>VLOOKUP($K1113,[1]Zipcodes_neighbourhood!$A$2:$C$27,3,FALSE)</f>
        <v>50010</v>
      </c>
      <c r="N1113" t="s">
        <v>47</v>
      </c>
      <c r="O1113" t="s">
        <v>48</v>
      </c>
      <c r="P1113" t="s">
        <v>49</v>
      </c>
      <c r="Q1113">
        <v>7</v>
      </c>
      <c r="R1113">
        <v>1966</v>
      </c>
      <c r="S1113">
        <v>1966</v>
      </c>
      <c r="T1113" t="s">
        <v>50</v>
      </c>
      <c r="U1113" t="s">
        <v>51</v>
      </c>
      <c r="V1113" t="s">
        <v>69</v>
      </c>
      <c r="W1113" t="s">
        <v>55</v>
      </c>
      <c r="X1113" t="s">
        <v>70</v>
      </c>
      <c r="Y1113" t="s">
        <v>55</v>
      </c>
      <c r="Z1113" t="s">
        <v>57</v>
      </c>
      <c r="AA1113">
        <v>924</v>
      </c>
      <c r="AB1113" t="str">
        <f t="shared" si="68"/>
        <v>0-1000</v>
      </c>
      <c r="AC1113" t="s">
        <v>59</v>
      </c>
      <c r="AD1113" t="s">
        <v>60</v>
      </c>
      <c r="AE1113">
        <v>2157</v>
      </c>
      <c r="AF1113">
        <f t="shared" si="69"/>
        <v>0</v>
      </c>
      <c r="AG1113">
        <f t="shared" si="70"/>
        <v>2.2999999999999998</v>
      </c>
      <c r="AH1113">
        <v>4</v>
      </c>
      <c r="AI1113">
        <v>1</v>
      </c>
      <c r="AJ1113" t="s">
        <v>54</v>
      </c>
      <c r="AK1113" t="str">
        <f t="shared" si="71"/>
        <v>1Gd</v>
      </c>
      <c r="AL1113">
        <v>8</v>
      </c>
      <c r="AM1113">
        <v>2</v>
      </c>
      <c r="AN1113" t="s">
        <v>54</v>
      </c>
      <c r="AO1113" t="s">
        <v>61</v>
      </c>
      <c r="AP1113" t="s">
        <v>102</v>
      </c>
      <c r="AQ1113">
        <v>2</v>
      </c>
      <c r="AR1113">
        <v>487</v>
      </c>
      <c r="AS1113" t="s">
        <v>55</v>
      </c>
      <c r="AT1113" t="s">
        <v>60</v>
      </c>
      <c r="AU1113">
        <v>105</v>
      </c>
      <c r="AV1113">
        <v>66</v>
      </c>
      <c r="AW1113">
        <v>0</v>
      </c>
      <c r="AX1113">
        <v>0</v>
      </c>
      <c r="AY1113">
        <v>0</v>
      </c>
      <c r="AZ1113" t="s">
        <v>109</v>
      </c>
      <c r="BA1113">
        <v>5</v>
      </c>
      <c r="BB1113">
        <v>2006</v>
      </c>
      <c r="BC1113" t="s">
        <v>63</v>
      </c>
      <c r="BD1113" t="s">
        <v>64</v>
      </c>
      <c r="BE1113">
        <v>226000</v>
      </c>
    </row>
    <row r="1114" spans="1:57" x14ac:dyDescent="0.3">
      <c r="A1114">
        <v>1016</v>
      </c>
      <c r="B1114">
        <v>60</v>
      </c>
      <c r="C1114" t="s">
        <v>221</v>
      </c>
      <c r="D1114">
        <v>70</v>
      </c>
      <c r="E1114">
        <v>8400</v>
      </c>
      <c r="F1114" t="s">
        <v>40</v>
      </c>
      <c r="G1114" t="s">
        <v>42</v>
      </c>
      <c r="H1114" t="s">
        <v>43</v>
      </c>
      <c r="I1114" t="s">
        <v>44</v>
      </c>
      <c r="J1114" t="s">
        <v>45</v>
      </c>
      <c r="K1114" t="s">
        <v>89</v>
      </c>
      <c r="L1114" t="str">
        <f>VLOOKUP($K1114,[1]Zipcodes_neighbourhood!$A$2:$C$27,2,FALSE)</f>
        <v>Northwest Ames</v>
      </c>
      <c r="M1114">
        <f>VLOOKUP($K1114,[1]Zipcodes_neighbourhood!$A$2:$C$27,3,FALSE)</f>
        <v>50010</v>
      </c>
      <c r="N1114" t="s">
        <v>47</v>
      </c>
      <c r="O1114" t="s">
        <v>48</v>
      </c>
      <c r="P1114" t="s">
        <v>49</v>
      </c>
      <c r="Q1114">
        <v>8</v>
      </c>
      <c r="R1114">
        <v>2001</v>
      </c>
      <c r="S1114">
        <v>2001</v>
      </c>
      <c r="T1114" t="s">
        <v>50</v>
      </c>
      <c r="U1114" t="s">
        <v>51</v>
      </c>
      <c r="V1114" t="s">
        <v>52</v>
      </c>
      <c r="W1114" t="s">
        <v>54</v>
      </c>
      <c r="X1114" t="s">
        <v>56</v>
      </c>
      <c r="Y1114" t="s">
        <v>54</v>
      </c>
      <c r="Z1114" t="s">
        <v>57</v>
      </c>
      <c r="AA1114">
        <v>810</v>
      </c>
      <c r="AB1114" t="str">
        <f t="shared" si="68"/>
        <v>0-1000</v>
      </c>
      <c r="AC1114" t="s">
        <v>59</v>
      </c>
      <c r="AD1114" t="s">
        <v>60</v>
      </c>
      <c r="AE1114">
        <v>1665</v>
      </c>
      <c r="AF1114">
        <f t="shared" si="69"/>
        <v>1</v>
      </c>
      <c r="AG1114">
        <f t="shared" si="70"/>
        <v>1</v>
      </c>
      <c r="AH1114">
        <v>3</v>
      </c>
      <c r="AI1114">
        <v>1</v>
      </c>
      <c r="AJ1114" t="s">
        <v>54</v>
      </c>
      <c r="AK1114" t="str">
        <f t="shared" si="71"/>
        <v>1Gd</v>
      </c>
      <c r="AL1114">
        <v>6</v>
      </c>
      <c r="AM1114">
        <v>0</v>
      </c>
      <c r="AN1114" t="s">
        <v>41</v>
      </c>
      <c r="AO1114" t="s">
        <v>61</v>
      </c>
      <c r="AP1114" t="s">
        <v>102</v>
      </c>
      <c r="AQ1114">
        <v>2</v>
      </c>
      <c r="AR1114">
        <v>528</v>
      </c>
      <c r="AS1114" t="s">
        <v>55</v>
      </c>
      <c r="AT1114" t="s">
        <v>60</v>
      </c>
      <c r="AU1114">
        <v>0</v>
      </c>
      <c r="AV1114">
        <v>45</v>
      </c>
      <c r="AW1114">
        <v>0</v>
      </c>
      <c r="AX1114">
        <v>0</v>
      </c>
      <c r="AY1114">
        <v>0</v>
      </c>
      <c r="AZ1114" t="s">
        <v>41</v>
      </c>
      <c r="BA1114">
        <v>11</v>
      </c>
      <c r="BB1114">
        <v>2009</v>
      </c>
      <c r="BC1114" t="s">
        <v>63</v>
      </c>
      <c r="BD1114" t="s">
        <v>64</v>
      </c>
      <c r="BE1114">
        <v>227000</v>
      </c>
    </row>
    <row r="1115" spans="1:57" x14ac:dyDescent="0.3">
      <c r="A1115">
        <v>1281</v>
      </c>
      <c r="B1115">
        <v>20</v>
      </c>
      <c r="C1115" t="s">
        <v>221</v>
      </c>
      <c r="D1115">
        <v>67</v>
      </c>
      <c r="E1115">
        <v>9808</v>
      </c>
      <c r="F1115" t="s">
        <v>40</v>
      </c>
      <c r="G1115" t="s">
        <v>71</v>
      </c>
      <c r="H1115" t="s">
        <v>43</v>
      </c>
      <c r="I1115" t="s">
        <v>44</v>
      </c>
      <c r="J1115" t="s">
        <v>45</v>
      </c>
      <c r="K1115" t="s">
        <v>46</v>
      </c>
      <c r="L1115" t="str">
        <f>VLOOKUP($K1115,[1]Zipcodes_neighbourhood!$A$2:$C$27,2,FALSE)</f>
        <v>College creek</v>
      </c>
      <c r="M1115">
        <f>VLOOKUP($K1115,[1]Zipcodes_neighbourhood!$A$2:$C$27,3,FALSE)</f>
        <v>50014</v>
      </c>
      <c r="N1115" t="s">
        <v>47</v>
      </c>
      <c r="O1115" t="s">
        <v>48</v>
      </c>
      <c r="P1115" t="s">
        <v>68</v>
      </c>
      <c r="Q1115">
        <v>7</v>
      </c>
      <c r="R1115">
        <v>2002</v>
      </c>
      <c r="S1115">
        <v>2002</v>
      </c>
      <c r="T1115" t="s">
        <v>50</v>
      </c>
      <c r="U1115" t="s">
        <v>51</v>
      </c>
      <c r="V1115" t="s">
        <v>52</v>
      </c>
      <c r="W1115" t="s">
        <v>54</v>
      </c>
      <c r="X1115" t="s">
        <v>56</v>
      </c>
      <c r="Y1115" t="s">
        <v>54</v>
      </c>
      <c r="Z1115" t="s">
        <v>57</v>
      </c>
      <c r="AA1115">
        <v>1573</v>
      </c>
      <c r="AB1115" t="str">
        <f t="shared" si="68"/>
        <v>1001-2000</v>
      </c>
      <c r="AC1115" t="s">
        <v>59</v>
      </c>
      <c r="AD1115" t="s">
        <v>60</v>
      </c>
      <c r="AE1115">
        <v>1573</v>
      </c>
      <c r="AF1115">
        <f t="shared" si="69"/>
        <v>1</v>
      </c>
      <c r="AG1115">
        <f t="shared" si="70"/>
        <v>1</v>
      </c>
      <c r="AH1115">
        <v>3</v>
      </c>
      <c r="AI1115">
        <v>1</v>
      </c>
      <c r="AJ1115" t="s">
        <v>54</v>
      </c>
      <c r="AK1115" t="str">
        <f t="shared" si="71"/>
        <v>1Gd</v>
      </c>
      <c r="AL1115">
        <v>6</v>
      </c>
      <c r="AM1115">
        <v>0</v>
      </c>
      <c r="AN1115" t="s">
        <v>41</v>
      </c>
      <c r="AO1115" t="s">
        <v>61</v>
      </c>
      <c r="AP1115" t="s">
        <v>62</v>
      </c>
      <c r="AQ1115">
        <v>2</v>
      </c>
      <c r="AR1115">
        <v>544</v>
      </c>
      <c r="AS1115" t="s">
        <v>55</v>
      </c>
      <c r="AT1115" t="s">
        <v>60</v>
      </c>
      <c r="AU1115">
        <v>0</v>
      </c>
      <c r="AV1115">
        <v>72</v>
      </c>
      <c r="AW1115">
        <v>0</v>
      </c>
      <c r="AX1115">
        <v>0</v>
      </c>
      <c r="AY1115">
        <v>0</v>
      </c>
      <c r="AZ1115" t="s">
        <v>41</v>
      </c>
      <c r="BA1115">
        <v>3</v>
      </c>
      <c r="BB1115">
        <v>2009</v>
      </c>
      <c r="BC1115" t="s">
        <v>63</v>
      </c>
      <c r="BD1115" t="s">
        <v>64</v>
      </c>
      <c r="BE1115">
        <v>227000</v>
      </c>
    </row>
    <row r="1116" spans="1:57" x14ac:dyDescent="0.3">
      <c r="A1116">
        <v>1331</v>
      </c>
      <c r="B1116">
        <v>20</v>
      </c>
      <c r="C1116" t="s">
        <v>221</v>
      </c>
      <c r="D1116">
        <v>85</v>
      </c>
      <c r="E1116">
        <v>10000</v>
      </c>
      <c r="F1116" t="s">
        <v>40</v>
      </c>
      <c r="G1116" t="s">
        <v>42</v>
      </c>
      <c r="H1116" t="s">
        <v>43</v>
      </c>
      <c r="I1116" t="s">
        <v>44</v>
      </c>
      <c r="J1116" t="s">
        <v>45</v>
      </c>
      <c r="K1116" t="s">
        <v>87</v>
      </c>
      <c r="L1116" t="str">
        <f>VLOOKUP($K1116,[1]Zipcodes_neighbourhood!$A$2:$C$27,2,FALSE)</f>
        <v>Somerset</v>
      </c>
      <c r="M1116">
        <f>VLOOKUP($K1116,[1]Zipcodes_neighbourhood!$A$2:$C$27,3,FALSE)</f>
        <v>50010</v>
      </c>
      <c r="N1116" t="s">
        <v>47</v>
      </c>
      <c r="O1116" t="s">
        <v>48</v>
      </c>
      <c r="P1116" t="s">
        <v>68</v>
      </c>
      <c r="Q1116">
        <v>8</v>
      </c>
      <c r="R1116">
        <v>2006</v>
      </c>
      <c r="S1116">
        <v>2006</v>
      </c>
      <c r="T1116" t="s">
        <v>99</v>
      </c>
      <c r="U1116" t="s">
        <v>51</v>
      </c>
      <c r="V1116" t="s">
        <v>52</v>
      </c>
      <c r="W1116" t="s">
        <v>54</v>
      </c>
      <c r="X1116" t="s">
        <v>56</v>
      </c>
      <c r="Y1116" t="s">
        <v>54</v>
      </c>
      <c r="Z1116" t="s">
        <v>81</v>
      </c>
      <c r="AA1116">
        <v>1588</v>
      </c>
      <c r="AB1116" t="str">
        <f t="shared" si="68"/>
        <v>1001-2000</v>
      </c>
      <c r="AC1116" t="s">
        <v>59</v>
      </c>
      <c r="AD1116" t="s">
        <v>60</v>
      </c>
      <c r="AE1116">
        <v>1588</v>
      </c>
      <c r="AF1116">
        <f t="shared" si="69"/>
        <v>0</v>
      </c>
      <c r="AG1116">
        <f t="shared" si="70"/>
        <v>1</v>
      </c>
      <c r="AH1116">
        <v>3</v>
      </c>
      <c r="AI1116">
        <v>1</v>
      </c>
      <c r="AJ1116" t="s">
        <v>54</v>
      </c>
      <c r="AK1116" t="str">
        <f t="shared" si="71"/>
        <v>1Gd</v>
      </c>
      <c r="AL1116">
        <v>7</v>
      </c>
      <c r="AM1116">
        <v>1</v>
      </c>
      <c r="AN1116" t="s">
        <v>54</v>
      </c>
      <c r="AO1116" t="s">
        <v>61</v>
      </c>
      <c r="AP1116" t="s">
        <v>62</v>
      </c>
      <c r="AQ1116">
        <v>3</v>
      </c>
      <c r="AR1116">
        <v>825</v>
      </c>
      <c r="AS1116" t="s">
        <v>55</v>
      </c>
      <c r="AT1116" t="s">
        <v>60</v>
      </c>
      <c r="AU1116">
        <v>144</v>
      </c>
      <c r="AV1116">
        <v>45</v>
      </c>
      <c r="AW1116">
        <v>0</v>
      </c>
      <c r="AX1116">
        <v>0</v>
      </c>
      <c r="AY1116">
        <v>0</v>
      </c>
      <c r="AZ1116" t="s">
        <v>41</v>
      </c>
      <c r="BA1116">
        <v>12</v>
      </c>
      <c r="BB1116">
        <v>2007</v>
      </c>
      <c r="BC1116" t="s">
        <v>63</v>
      </c>
      <c r="BD1116" t="s">
        <v>64</v>
      </c>
      <c r="BE1116">
        <v>227000</v>
      </c>
    </row>
    <row r="1117" spans="1:57" x14ac:dyDescent="0.3">
      <c r="A1117">
        <v>806</v>
      </c>
      <c r="B1117">
        <v>20</v>
      </c>
      <c r="C1117" t="s">
        <v>221</v>
      </c>
      <c r="D1117">
        <v>91</v>
      </c>
      <c r="E1117">
        <v>12274</v>
      </c>
      <c r="F1117" t="s">
        <v>40</v>
      </c>
      <c r="G1117" t="s">
        <v>71</v>
      </c>
      <c r="H1117" t="s">
        <v>43</v>
      </c>
      <c r="I1117" t="s">
        <v>44</v>
      </c>
      <c r="J1117" t="s">
        <v>65</v>
      </c>
      <c r="K1117" t="s">
        <v>87</v>
      </c>
      <c r="L1117" t="str">
        <f>VLOOKUP($K1117,[1]Zipcodes_neighbourhood!$A$2:$C$27,2,FALSE)</f>
        <v>Somerset</v>
      </c>
      <c r="M1117">
        <f>VLOOKUP($K1117,[1]Zipcodes_neighbourhood!$A$2:$C$27,3,FALSE)</f>
        <v>50010</v>
      </c>
      <c r="N1117" t="s">
        <v>47</v>
      </c>
      <c r="O1117" t="s">
        <v>48</v>
      </c>
      <c r="P1117" t="s">
        <v>68</v>
      </c>
      <c r="Q1117">
        <v>7</v>
      </c>
      <c r="R1117">
        <v>2008</v>
      </c>
      <c r="S1117">
        <v>2008</v>
      </c>
      <c r="T1117" t="s">
        <v>50</v>
      </c>
      <c r="U1117" t="s">
        <v>51</v>
      </c>
      <c r="V1117" t="s">
        <v>52</v>
      </c>
      <c r="W1117" t="s">
        <v>54</v>
      </c>
      <c r="X1117" t="s">
        <v>56</v>
      </c>
      <c r="Y1117" t="s">
        <v>54</v>
      </c>
      <c r="Z1117" t="s">
        <v>57</v>
      </c>
      <c r="AA1117">
        <v>1417</v>
      </c>
      <c r="AB1117" t="str">
        <f t="shared" si="68"/>
        <v>1001-2000</v>
      </c>
      <c r="AC1117" t="s">
        <v>59</v>
      </c>
      <c r="AD1117" t="s">
        <v>60</v>
      </c>
      <c r="AE1117">
        <v>1428</v>
      </c>
      <c r="AF1117">
        <f t="shared" si="69"/>
        <v>1</v>
      </c>
      <c r="AG1117">
        <f t="shared" si="70"/>
        <v>2</v>
      </c>
      <c r="AH1117">
        <v>3</v>
      </c>
      <c r="AI1117">
        <v>1</v>
      </c>
      <c r="AJ1117" t="s">
        <v>59</v>
      </c>
      <c r="AK1117" t="str">
        <f t="shared" si="71"/>
        <v>1Ex</v>
      </c>
      <c r="AL1117">
        <v>6</v>
      </c>
      <c r="AM1117">
        <v>0</v>
      </c>
      <c r="AN1117" t="s">
        <v>41</v>
      </c>
      <c r="AO1117" t="s">
        <v>61</v>
      </c>
      <c r="AP1117" t="s">
        <v>62</v>
      </c>
      <c r="AQ1117">
        <v>2</v>
      </c>
      <c r="AR1117">
        <v>554</v>
      </c>
      <c r="AS1117" t="s">
        <v>55</v>
      </c>
      <c r="AT1117" t="s">
        <v>60</v>
      </c>
      <c r="AU1117">
        <v>0</v>
      </c>
      <c r="AV1117">
        <v>60</v>
      </c>
      <c r="AW1117">
        <v>0</v>
      </c>
      <c r="AX1117">
        <v>0</v>
      </c>
      <c r="AY1117">
        <v>0</v>
      </c>
      <c r="AZ1117" t="s">
        <v>41</v>
      </c>
      <c r="BA1117">
        <v>7</v>
      </c>
      <c r="BB1117">
        <v>2008</v>
      </c>
      <c r="BC1117" t="s">
        <v>103</v>
      </c>
      <c r="BD1117" t="s">
        <v>104</v>
      </c>
      <c r="BE1117">
        <v>227680</v>
      </c>
    </row>
    <row r="1118" spans="1:57" x14ac:dyDescent="0.3">
      <c r="A1118">
        <v>170</v>
      </c>
      <c r="B1118">
        <v>20</v>
      </c>
      <c r="C1118" t="s">
        <v>221</v>
      </c>
      <c r="D1118" t="s">
        <v>41</v>
      </c>
      <c r="E1118">
        <v>16669</v>
      </c>
      <c r="F1118" t="s">
        <v>40</v>
      </c>
      <c r="G1118" t="s">
        <v>71</v>
      </c>
      <c r="H1118" t="s">
        <v>43</v>
      </c>
      <c r="I1118" t="s">
        <v>44</v>
      </c>
      <c r="J1118" t="s">
        <v>73</v>
      </c>
      <c r="K1118" t="s">
        <v>129</v>
      </c>
      <c r="L1118" t="str">
        <f>VLOOKUP($K1118,[1]Zipcodes_neighbourhood!$A$2:$C$27,2,FALSE)</f>
        <v>Timberland</v>
      </c>
      <c r="M1118">
        <f>VLOOKUP($K1118,[1]Zipcodes_neighbourhood!$A$2:$C$27,3,FALSE)</f>
        <v>50014</v>
      </c>
      <c r="N1118" t="s">
        <v>47</v>
      </c>
      <c r="O1118" t="s">
        <v>48</v>
      </c>
      <c r="P1118" t="s">
        <v>68</v>
      </c>
      <c r="Q1118">
        <v>8</v>
      </c>
      <c r="R1118">
        <v>1981</v>
      </c>
      <c r="S1118">
        <v>1981</v>
      </c>
      <c r="T1118" t="s">
        <v>99</v>
      </c>
      <c r="U1118" t="s">
        <v>156</v>
      </c>
      <c r="V1118" t="s">
        <v>106</v>
      </c>
      <c r="W1118" t="s">
        <v>54</v>
      </c>
      <c r="X1118" t="s">
        <v>70</v>
      </c>
      <c r="Y1118" t="s">
        <v>54</v>
      </c>
      <c r="Z1118" t="s">
        <v>57</v>
      </c>
      <c r="AA1118">
        <v>1686</v>
      </c>
      <c r="AB1118" t="str">
        <f t="shared" si="68"/>
        <v>1001-2000</v>
      </c>
      <c r="AC1118" t="s">
        <v>55</v>
      </c>
      <c r="AD1118" t="s">
        <v>60</v>
      </c>
      <c r="AE1118">
        <v>1707</v>
      </c>
      <c r="AF1118">
        <f t="shared" si="69"/>
        <v>1</v>
      </c>
      <c r="AG1118">
        <f t="shared" si="70"/>
        <v>2.2999999999999998</v>
      </c>
      <c r="AH1118">
        <v>2</v>
      </c>
      <c r="AI1118">
        <v>1</v>
      </c>
      <c r="AJ1118" t="s">
        <v>55</v>
      </c>
      <c r="AK1118" t="str">
        <f t="shared" si="71"/>
        <v>1TA</v>
      </c>
      <c r="AL1118">
        <v>6</v>
      </c>
      <c r="AM1118">
        <v>1</v>
      </c>
      <c r="AN1118" t="s">
        <v>55</v>
      </c>
      <c r="AO1118" t="s">
        <v>61</v>
      </c>
      <c r="AP1118" t="s">
        <v>62</v>
      </c>
      <c r="AQ1118">
        <v>2</v>
      </c>
      <c r="AR1118">
        <v>511</v>
      </c>
      <c r="AS1118" t="s">
        <v>55</v>
      </c>
      <c r="AT1118" t="s">
        <v>60</v>
      </c>
      <c r="AU1118">
        <v>574</v>
      </c>
      <c r="AV1118">
        <v>64</v>
      </c>
      <c r="AW1118">
        <v>0</v>
      </c>
      <c r="AX1118">
        <v>0</v>
      </c>
      <c r="AY1118">
        <v>0</v>
      </c>
      <c r="AZ1118" t="s">
        <v>41</v>
      </c>
      <c r="BA1118">
        <v>1</v>
      </c>
      <c r="BB1118">
        <v>2006</v>
      </c>
      <c r="BC1118" t="s">
        <v>63</v>
      </c>
      <c r="BD1118" t="s">
        <v>64</v>
      </c>
      <c r="BE1118">
        <v>228000</v>
      </c>
    </row>
    <row r="1119" spans="1:57" x14ac:dyDescent="0.3">
      <c r="A1119">
        <v>415</v>
      </c>
      <c r="B1119">
        <v>60</v>
      </c>
      <c r="C1119" t="s">
        <v>221</v>
      </c>
      <c r="D1119">
        <v>59</v>
      </c>
      <c r="E1119">
        <v>11228</v>
      </c>
      <c r="F1119" t="s">
        <v>40</v>
      </c>
      <c r="G1119" t="s">
        <v>105</v>
      </c>
      <c r="H1119" t="s">
        <v>43</v>
      </c>
      <c r="I1119" t="s">
        <v>44</v>
      </c>
      <c r="J1119" t="s">
        <v>110</v>
      </c>
      <c r="K1119" t="s">
        <v>114</v>
      </c>
      <c r="L1119" t="str">
        <f>VLOOKUP($K1119,[1]Zipcodes_neighbourhood!$A$2:$C$27,2,FALSE)</f>
        <v>Sawyer West</v>
      </c>
      <c r="M1119">
        <f>VLOOKUP($K1119,[1]Zipcodes_neighbourhood!$A$2:$C$27,3,FALSE)</f>
        <v>50014</v>
      </c>
      <c r="N1119" t="s">
        <v>47</v>
      </c>
      <c r="O1119" t="s">
        <v>48</v>
      </c>
      <c r="P1119" t="s">
        <v>49</v>
      </c>
      <c r="Q1119">
        <v>7</v>
      </c>
      <c r="R1119">
        <v>1993</v>
      </c>
      <c r="S1119">
        <v>1993</v>
      </c>
      <c r="T1119" t="s">
        <v>50</v>
      </c>
      <c r="U1119" t="s">
        <v>51</v>
      </c>
      <c r="V1119" t="s">
        <v>52</v>
      </c>
      <c r="W1119" t="s">
        <v>54</v>
      </c>
      <c r="X1119" t="s">
        <v>56</v>
      </c>
      <c r="Y1119" t="s">
        <v>54</v>
      </c>
      <c r="Z1119" t="s">
        <v>57</v>
      </c>
      <c r="AA1119">
        <v>1080</v>
      </c>
      <c r="AB1119" t="str">
        <f t="shared" si="68"/>
        <v>1001-2000</v>
      </c>
      <c r="AC1119" t="s">
        <v>59</v>
      </c>
      <c r="AD1119" t="s">
        <v>60</v>
      </c>
      <c r="AE1119">
        <v>2097</v>
      </c>
      <c r="AF1119">
        <f t="shared" si="69"/>
        <v>1</v>
      </c>
      <c r="AG1119">
        <f t="shared" si="70"/>
        <v>1</v>
      </c>
      <c r="AH1119">
        <v>3</v>
      </c>
      <c r="AI1119">
        <v>1</v>
      </c>
      <c r="AJ1119" t="s">
        <v>54</v>
      </c>
      <c r="AK1119" t="str">
        <f t="shared" si="71"/>
        <v>1Gd</v>
      </c>
      <c r="AL1119">
        <v>9</v>
      </c>
      <c r="AM1119">
        <v>1</v>
      </c>
      <c r="AN1119" t="s">
        <v>55</v>
      </c>
      <c r="AO1119" t="s">
        <v>61</v>
      </c>
      <c r="AP1119" t="s">
        <v>58</v>
      </c>
      <c r="AQ1119">
        <v>3</v>
      </c>
      <c r="AR1119">
        <v>678</v>
      </c>
      <c r="AS1119" t="s">
        <v>55</v>
      </c>
      <c r="AT1119" t="s">
        <v>60</v>
      </c>
      <c r="AU1119">
        <v>196</v>
      </c>
      <c r="AV1119">
        <v>187</v>
      </c>
      <c r="AW1119">
        <v>0</v>
      </c>
      <c r="AX1119">
        <v>0</v>
      </c>
      <c r="AY1119">
        <v>0</v>
      </c>
      <c r="AZ1119" t="s">
        <v>41</v>
      </c>
      <c r="BA1119">
        <v>12</v>
      </c>
      <c r="BB1119">
        <v>2008</v>
      </c>
      <c r="BC1119" t="s">
        <v>63</v>
      </c>
      <c r="BD1119" t="s">
        <v>64</v>
      </c>
      <c r="BE1119">
        <v>228000</v>
      </c>
    </row>
    <row r="1120" spans="1:57" x14ac:dyDescent="0.3">
      <c r="A1120">
        <v>281</v>
      </c>
      <c r="B1120">
        <v>60</v>
      </c>
      <c r="C1120" t="s">
        <v>221</v>
      </c>
      <c r="D1120">
        <v>82</v>
      </c>
      <c r="E1120">
        <v>11287</v>
      </c>
      <c r="F1120" t="s">
        <v>40</v>
      </c>
      <c r="G1120" t="s">
        <v>42</v>
      </c>
      <c r="H1120" t="s">
        <v>43</v>
      </c>
      <c r="I1120" t="s">
        <v>44</v>
      </c>
      <c r="J1120" t="s">
        <v>45</v>
      </c>
      <c r="K1120" t="s">
        <v>114</v>
      </c>
      <c r="L1120" t="str">
        <f>VLOOKUP($K1120,[1]Zipcodes_neighbourhood!$A$2:$C$27,2,FALSE)</f>
        <v>Sawyer West</v>
      </c>
      <c r="M1120">
        <f>VLOOKUP($K1120,[1]Zipcodes_neighbourhood!$A$2:$C$27,3,FALSE)</f>
        <v>50014</v>
      </c>
      <c r="N1120" t="s">
        <v>47</v>
      </c>
      <c r="O1120" t="s">
        <v>48</v>
      </c>
      <c r="P1120" t="s">
        <v>49</v>
      </c>
      <c r="Q1120">
        <v>7</v>
      </c>
      <c r="R1120">
        <v>1989</v>
      </c>
      <c r="S1120">
        <v>1989</v>
      </c>
      <c r="T1120" t="s">
        <v>50</v>
      </c>
      <c r="U1120" t="s">
        <v>51</v>
      </c>
      <c r="V1120" t="s">
        <v>106</v>
      </c>
      <c r="W1120" t="s">
        <v>54</v>
      </c>
      <c r="X1120" t="s">
        <v>70</v>
      </c>
      <c r="Y1120" t="s">
        <v>54</v>
      </c>
      <c r="Z1120" t="s">
        <v>81</v>
      </c>
      <c r="AA1120">
        <v>807</v>
      </c>
      <c r="AB1120" t="str">
        <f t="shared" si="68"/>
        <v>0-1000</v>
      </c>
      <c r="AC1120" t="s">
        <v>54</v>
      </c>
      <c r="AD1120" t="s">
        <v>60</v>
      </c>
      <c r="AE1120">
        <v>1982</v>
      </c>
      <c r="AF1120">
        <f t="shared" si="69"/>
        <v>0.3</v>
      </c>
      <c r="AG1120">
        <f t="shared" si="70"/>
        <v>1</v>
      </c>
      <c r="AH1120">
        <v>3</v>
      </c>
      <c r="AI1120">
        <v>1</v>
      </c>
      <c r="AJ1120" t="s">
        <v>54</v>
      </c>
      <c r="AK1120" t="str">
        <f t="shared" si="71"/>
        <v>1Gd</v>
      </c>
      <c r="AL1120">
        <v>7</v>
      </c>
      <c r="AM1120">
        <v>1</v>
      </c>
      <c r="AN1120" t="s">
        <v>55</v>
      </c>
      <c r="AO1120" t="s">
        <v>61</v>
      </c>
      <c r="AP1120" t="s">
        <v>102</v>
      </c>
      <c r="AQ1120">
        <v>2</v>
      </c>
      <c r="AR1120">
        <v>575</v>
      </c>
      <c r="AS1120" t="s">
        <v>55</v>
      </c>
      <c r="AT1120" t="s">
        <v>60</v>
      </c>
      <c r="AU1120">
        <v>0</v>
      </c>
      <c r="AV1120">
        <v>84</v>
      </c>
      <c r="AW1120">
        <v>0</v>
      </c>
      <c r="AX1120">
        <v>0</v>
      </c>
      <c r="AY1120">
        <v>196</v>
      </c>
      <c r="AZ1120" t="s">
        <v>41</v>
      </c>
      <c r="BA1120">
        <v>1</v>
      </c>
      <c r="BB1120">
        <v>2007</v>
      </c>
      <c r="BC1120" t="s">
        <v>63</v>
      </c>
      <c r="BD1120" t="s">
        <v>64</v>
      </c>
      <c r="BE1120">
        <v>228500</v>
      </c>
    </row>
    <row r="1121" spans="1:57" x14ac:dyDescent="0.3">
      <c r="A1121">
        <v>1343</v>
      </c>
      <c r="B1121">
        <v>60</v>
      </c>
      <c r="C1121" t="s">
        <v>221</v>
      </c>
      <c r="D1121" t="s">
        <v>41</v>
      </c>
      <c r="E1121">
        <v>9375</v>
      </c>
      <c r="F1121" t="s">
        <v>40</v>
      </c>
      <c r="G1121" t="s">
        <v>42</v>
      </c>
      <c r="H1121" t="s">
        <v>43</v>
      </c>
      <c r="I1121" t="s">
        <v>44</v>
      </c>
      <c r="J1121" t="s">
        <v>45</v>
      </c>
      <c r="K1121" t="s">
        <v>46</v>
      </c>
      <c r="L1121" t="str">
        <f>VLOOKUP($K1121,[1]Zipcodes_neighbourhood!$A$2:$C$27,2,FALSE)</f>
        <v>College creek</v>
      </c>
      <c r="M1121">
        <f>VLOOKUP($K1121,[1]Zipcodes_neighbourhood!$A$2:$C$27,3,FALSE)</f>
        <v>50014</v>
      </c>
      <c r="N1121" t="s">
        <v>47</v>
      </c>
      <c r="O1121" t="s">
        <v>48</v>
      </c>
      <c r="P1121" t="s">
        <v>49</v>
      </c>
      <c r="Q1121">
        <v>8</v>
      </c>
      <c r="R1121">
        <v>2002</v>
      </c>
      <c r="S1121">
        <v>2002</v>
      </c>
      <c r="T1121" t="s">
        <v>50</v>
      </c>
      <c r="U1121" t="s">
        <v>51</v>
      </c>
      <c r="V1121" t="s">
        <v>52</v>
      </c>
      <c r="W1121" t="s">
        <v>54</v>
      </c>
      <c r="X1121" t="s">
        <v>56</v>
      </c>
      <c r="Y1121" t="s">
        <v>54</v>
      </c>
      <c r="Z1121" t="s">
        <v>57</v>
      </c>
      <c r="AA1121">
        <v>1284</v>
      </c>
      <c r="AB1121" t="str">
        <f t="shared" si="68"/>
        <v>1001-2000</v>
      </c>
      <c r="AC1121" t="s">
        <v>59</v>
      </c>
      <c r="AD1121" t="s">
        <v>60</v>
      </c>
      <c r="AE1121">
        <v>2169</v>
      </c>
      <c r="AF1121">
        <f t="shared" si="69"/>
        <v>0</v>
      </c>
      <c r="AG1121">
        <f t="shared" si="70"/>
        <v>1</v>
      </c>
      <c r="AH1121">
        <v>3</v>
      </c>
      <c r="AI1121">
        <v>1</v>
      </c>
      <c r="AJ1121" t="s">
        <v>54</v>
      </c>
      <c r="AK1121" t="str">
        <f t="shared" si="71"/>
        <v>1Gd</v>
      </c>
      <c r="AL1121">
        <v>7</v>
      </c>
      <c r="AM1121">
        <v>1</v>
      </c>
      <c r="AN1121" t="s">
        <v>54</v>
      </c>
      <c r="AO1121" t="s">
        <v>61</v>
      </c>
      <c r="AP1121" t="s">
        <v>62</v>
      </c>
      <c r="AQ1121">
        <v>2</v>
      </c>
      <c r="AR1121">
        <v>647</v>
      </c>
      <c r="AS1121" t="s">
        <v>55</v>
      </c>
      <c r="AT1121" t="s">
        <v>60</v>
      </c>
      <c r="AU1121">
        <v>192</v>
      </c>
      <c r="AV1121">
        <v>87</v>
      </c>
      <c r="AW1121">
        <v>0</v>
      </c>
      <c r="AX1121">
        <v>0</v>
      </c>
      <c r="AY1121">
        <v>0</v>
      </c>
      <c r="AZ1121" t="s">
        <v>41</v>
      </c>
      <c r="BA1121">
        <v>8</v>
      </c>
      <c r="BB1121">
        <v>2007</v>
      </c>
      <c r="BC1121" t="s">
        <v>63</v>
      </c>
      <c r="BD1121" t="s">
        <v>64</v>
      </c>
      <c r="BE1121">
        <v>228500</v>
      </c>
    </row>
    <row r="1122" spans="1:57" x14ac:dyDescent="0.3">
      <c r="A1122">
        <v>1121</v>
      </c>
      <c r="B1122">
        <v>30</v>
      </c>
      <c r="C1122" t="s">
        <v>222</v>
      </c>
      <c r="D1122">
        <v>59</v>
      </c>
      <c r="E1122">
        <v>8263</v>
      </c>
      <c r="F1122" t="s">
        <v>40</v>
      </c>
      <c r="G1122" t="s">
        <v>42</v>
      </c>
      <c r="H1122" t="s">
        <v>118</v>
      </c>
      <c r="I1122" t="s">
        <v>44</v>
      </c>
      <c r="J1122" t="s">
        <v>45</v>
      </c>
      <c r="K1122" t="s">
        <v>119</v>
      </c>
      <c r="L1122" t="str">
        <f>VLOOKUP($K1122,[1]Zipcodes_neighbourhood!$A$2:$C$27,2,FALSE)</f>
        <v>Iowa DOT and rail road</v>
      </c>
      <c r="M1122">
        <f>VLOOKUP($K1122,[1]Zipcodes_neighbourhood!$A$2:$C$27,3,FALSE)</f>
        <v>50313</v>
      </c>
      <c r="N1122" t="s">
        <v>47</v>
      </c>
      <c r="O1122" t="s">
        <v>48</v>
      </c>
      <c r="P1122" t="s">
        <v>68</v>
      </c>
      <c r="Q1122">
        <v>6</v>
      </c>
      <c r="R1122">
        <v>1920</v>
      </c>
      <c r="S1122">
        <v>1950</v>
      </c>
      <c r="T1122" t="s">
        <v>50</v>
      </c>
      <c r="U1122" t="s">
        <v>51</v>
      </c>
      <c r="V1122" t="s">
        <v>53</v>
      </c>
      <c r="W1122" t="s">
        <v>55</v>
      </c>
      <c r="X1122" t="s">
        <v>77</v>
      </c>
      <c r="Y1122" t="s">
        <v>55</v>
      </c>
      <c r="Z1122" t="s">
        <v>57</v>
      </c>
      <c r="AA1122">
        <v>1012</v>
      </c>
      <c r="AB1122" t="str">
        <f t="shared" si="68"/>
        <v>1001-2000</v>
      </c>
      <c r="AC1122" t="s">
        <v>55</v>
      </c>
      <c r="AD1122" t="s">
        <v>60</v>
      </c>
      <c r="AE1122">
        <v>1012</v>
      </c>
      <c r="AF1122">
        <f t="shared" si="69"/>
        <v>0</v>
      </c>
      <c r="AG1122">
        <f t="shared" si="70"/>
        <v>1</v>
      </c>
      <c r="AH1122">
        <v>2</v>
      </c>
      <c r="AI1122">
        <v>1</v>
      </c>
      <c r="AJ1122" t="s">
        <v>55</v>
      </c>
      <c r="AK1122" t="str">
        <f t="shared" si="71"/>
        <v>1TA</v>
      </c>
      <c r="AL1122">
        <v>6</v>
      </c>
      <c r="AM1122">
        <v>1</v>
      </c>
      <c r="AN1122" t="s">
        <v>54</v>
      </c>
      <c r="AO1122" t="s">
        <v>78</v>
      </c>
      <c r="AP1122" t="s">
        <v>58</v>
      </c>
      <c r="AQ1122">
        <v>1</v>
      </c>
      <c r="AR1122">
        <v>308</v>
      </c>
      <c r="AS1122" t="s">
        <v>55</v>
      </c>
      <c r="AT1122" t="s">
        <v>60</v>
      </c>
      <c r="AU1122">
        <v>0</v>
      </c>
      <c r="AV1122">
        <v>22</v>
      </c>
      <c r="AW1122">
        <v>112</v>
      </c>
      <c r="AX1122">
        <v>0</v>
      </c>
      <c r="AY1122">
        <v>0</v>
      </c>
      <c r="AZ1122" t="s">
        <v>85</v>
      </c>
      <c r="BA1122">
        <v>5</v>
      </c>
      <c r="BB1122">
        <v>2007</v>
      </c>
      <c r="BC1122" t="s">
        <v>63</v>
      </c>
      <c r="BD1122" t="s">
        <v>64</v>
      </c>
      <c r="BE1122">
        <v>118400</v>
      </c>
    </row>
    <row r="1123" spans="1:57" x14ac:dyDescent="0.3">
      <c r="A1123">
        <v>336</v>
      </c>
      <c r="B1123">
        <v>190</v>
      </c>
      <c r="C1123" t="s">
        <v>221</v>
      </c>
      <c r="D1123" t="s">
        <v>41</v>
      </c>
      <c r="E1123">
        <v>164660</v>
      </c>
      <c r="F1123" t="s">
        <v>117</v>
      </c>
      <c r="G1123" t="s">
        <v>71</v>
      </c>
      <c r="H1123" t="s">
        <v>137</v>
      </c>
      <c r="I1123" t="s">
        <v>44</v>
      </c>
      <c r="J1123" t="s">
        <v>73</v>
      </c>
      <c r="K1123" t="s">
        <v>129</v>
      </c>
      <c r="L1123" t="str">
        <f>VLOOKUP($K1123,[1]Zipcodes_neighbourhood!$A$2:$C$27,2,FALSE)</f>
        <v>Timberland</v>
      </c>
      <c r="M1123">
        <f>VLOOKUP($K1123,[1]Zipcodes_neighbourhood!$A$2:$C$27,3,FALSE)</f>
        <v>50014</v>
      </c>
      <c r="N1123" t="s">
        <v>47</v>
      </c>
      <c r="O1123" t="s">
        <v>96</v>
      </c>
      <c r="P1123" t="s">
        <v>83</v>
      </c>
      <c r="Q1123">
        <v>5</v>
      </c>
      <c r="R1123">
        <v>1965</v>
      </c>
      <c r="S1123">
        <v>1965</v>
      </c>
      <c r="T1123" t="s">
        <v>50</v>
      </c>
      <c r="U1123" t="s">
        <v>51</v>
      </c>
      <c r="V1123" t="s">
        <v>106</v>
      </c>
      <c r="W1123" t="s">
        <v>55</v>
      </c>
      <c r="X1123" t="s">
        <v>70</v>
      </c>
      <c r="Y1123" t="s">
        <v>55</v>
      </c>
      <c r="Z1123" t="s">
        <v>54</v>
      </c>
      <c r="AA1123">
        <v>1499</v>
      </c>
      <c r="AB1123" t="str">
        <f t="shared" si="68"/>
        <v>1001-2000</v>
      </c>
      <c r="AC1123" t="s">
        <v>59</v>
      </c>
      <c r="AD1123" t="s">
        <v>60</v>
      </c>
      <c r="AE1123">
        <v>1786</v>
      </c>
      <c r="AF1123">
        <f t="shared" si="69"/>
        <v>0</v>
      </c>
      <c r="AG1123">
        <f t="shared" si="70"/>
        <v>2</v>
      </c>
      <c r="AH1123">
        <v>3</v>
      </c>
      <c r="AI1123">
        <v>1</v>
      </c>
      <c r="AJ1123" t="s">
        <v>55</v>
      </c>
      <c r="AK1123" t="str">
        <f t="shared" si="71"/>
        <v>1TA</v>
      </c>
      <c r="AL1123">
        <v>7</v>
      </c>
      <c r="AM1123">
        <v>2</v>
      </c>
      <c r="AN1123" t="s">
        <v>54</v>
      </c>
      <c r="AO1123" t="s">
        <v>61</v>
      </c>
      <c r="AP1123" t="s">
        <v>102</v>
      </c>
      <c r="AQ1123">
        <v>2</v>
      </c>
      <c r="AR1123">
        <v>529</v>
      </c>
      <c r="AS1123" t="s">
        <v>55</v>
      </c>
      <c r="AT1123" t="s">
        <v>60</v>
      </c>
      <c r="AU1123">
        <v>670</v>
      </c>
      <c r="AV1123">
        <v>0</v>
      </c>
      <c r="AW1123">
        <v>0</v>
      </c>
      <c r="AX1123">
        <v>0</v>
      </c>
      <c r="AY1123">
        <v>0</v>
      </c>
      <c r="AZ1123" t="s">
        <v>41</v>
      </c>
      <c r="BA1123">
        <v>8</v>
      </c>
      <c r="BB1123">
        <v>2008</v>
      </c>
      <c r="BC1123" t="s">
        <v>63</v>
      </c>
      <c r="BD1123" t="s">
        <v>64</v>
      </c>
      <c r="BE1123">
        <v>228950</v>
      </c>
    </row>
    <row r="1124" spans="1:57" x14ac:dyDescent="0.3">
      <c r="A1124">
        <v>546</v>
      </c>
      <c r="B1124">
        <v>50</v>
      </c>
      <c r="C1124" t="s">
        <v>221</v>
      </c>
      <c r="D1124" t="s">
        <v>41</v>
      </c>
      <c r="E1124">
        <v>13837</v>
      </c>
      <c r="F1124" t="s">
        <v>40</v>
      </c>
      <c r="G1124" t="s">
        <v>71</v>
      </c>
      <c r="H1124" t="s">
        <v>43</v>
      </c>
      <c r="I1124" t="s">
        <v>44</v>
      </c>
      <c r="J1124" t="s">
        <v>73</v>
      </c>
      <c r="K1124" t="s">
        <v>89</v>
      </c>
      <c r="L1124" t="str">
        <f>VLOOKUP($K1124,[1]Zipcodes_neighbourhood!$A$2:$C$27,2,FALSE)</f>
        <v>Northwest Ames</v>
      </c>
      <c r="M1124">
        <f>VLOOKUP($K1124,[1]Zipcodes_neighbourhood!$A$2:$C$27,3,FALSE)</f>
        <v>50010</v>
      </c>
      <c r="N1124" t="s">
        <v>47</v>
      </c>
      <c r="O1124" t="s">
        <v>48</v>
      </c>
      <c r="P1124" t="s">
        <v>83</v>
      </c>
      <c r="Q1124">
        <v>7</v>
      </c>
      <c r="R1124">
        <v>1988</v>
      </c>
      <c r="S1124">
        <v>1988</v>
      </c>
      <c r="T1124" t="s">
        <v>50</v>
      </c>
      <c r="U1124" t="s">
        <v>51</v>
      </c>
      <c r="V1124" t="s">
        <v>91</v>
      </c>
      <c r="W1124" t="s">
        <v>54</v>
      </c>
      <c r="X1124" t="s">
        <v>56</v>
      </c>
      <c r="Y1124" t="s">
        <v>54</v>
      </c>
      <c r="Z1124" t="s">
        <v>57</v>
      </c>
      <c r="AA1124">
        <v>1204</v>
      </c>
      <c r="AB1124" t="str">
        <f t="shared" si="68"/>
        <v>1001-2000</v>
      </c>
      <c r="AC1124" t="s">
        <v>54</v>
      </c>
      <c r="AD1124" t="s">
        <v>60</v>
      </c>
      <c r="AE1124">
        <v>2183</v>
      </c>
      <c r="AF1124">
        <f t="shared" si="69"/>
        <v>0</v>
      </c>
      <c r="AG1124">
        <f t="shared" si="70"/>
        <v>1</v>
      </c>
      <c r="AH1124">
        <v>4</v>
      </c>
      <c r="AI1124">
        <v>1</v>
      </c>
      <c r="AJ1124" t="s">
        <v>54</v>
      </c>
      <c r="AK1124" t="str">
        <f t="shared" si="71"/>
        <v>1Gd</v>
      </c>
      <c r="AL1124">
        <v>9</v>
      </c>
      <c r="AM1124">
        <v>0</v>
      </c>
      <c r="AN1124" t="s">
        <v>41</v>
      </c>
      <c r="AO1124" t="s">
        <v>61</v>
      </c>
      <c r="AP1124" t="s">
        <v>58</v>
      </c>
      <c r="AQ1124">
        <v>3</v>
      </c>
      <c r="AR1124">
        <v>786</v>
      </c>
      <c r="AS1124" t="s">
        <v>55</v>
      </c>
      <c r="AT1124" t="s">
        <v>60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 t="s">
        <v>41</v>
      </c>
      <c r="BA1124">
        <v>2</v>
      </c>
      <c r="BB1124">
        <v>2006</v>
      </c>
      <c r="BC1124" t="s">
        <v>63</v>
      </c>
      <c r="BD1124" t="s">
        <v>64</v>
      </c>
      <c r="BE1124">
        <v>229000</v>
      </c>
    </row>
    <row r="1125" spans="1:57" x14ac:dyDescent="0.3">
      <c r="A1125">
        <v>23</v>
      </c>
      <c r="B1125">
        <v>20</v>
      </c>
      <c r="C1125" t="s">
        <v>221</v>
      </c>
      <c r="D1125">
        <v>75</v>
      </c>
      <c r="E1125">
        <v>9742</v>
      </c>
      <c r="F1125" t="s">
        <v>40</v>
      </c>
      <c r="G1125" t="s">
        <v>42</v>
      </c>
      <c r="H1125" t="s">
        <v>43</v>
      </c>
      <c r="I1125" t="s">
        <v>44</v>
      </c>
      <c r="J1125" t="s">
        <v>45</v>
      </c>
      <c r="K1125" t="s">
        <v>46</v>
      </c>
      <c r="L1125" t="str">
        <f>VLOOKUP($K1125,[1]Zipcodes_neighbourhood!$A$2:$C$27,2,FALSE)</f>
        <v>College creek</v>
      </c>
      <c r="M1125">
        <f>VLOOKUP($K1125,[1]Zipcodes_neighbourhood!$A$2:$C$27,3,FALSE)</f>
        <v>50014</v>
      </c>
      <c r="N1125" t="s">
        <v>47</v>
      </c>
      <c r="O1125" t="s">
        <v>48</v>
      </c>
      <c r="P1125" t="s">
        <v>68</v>
      </c>
      <c r="Q1125">
        <v>8</v>
      </c>
      <c r="R1125">
        <v>2002</v>
      </c>
      <c r="S1125">
        <v>2002</v>
      </c>
      <c r="T1125" t="s">
        <v>99</v>
      </c>
      <c r="U1125" t="s">
        <v>51</v>
      </c>
      <c r="V1125" t="s">
        <v>52</v>
      </c>
      <c r="W1125" t="s">
        <v>54</v>
      </c>
      <c r="X1125" t="s">
        <v>56</v>
      </c>
      <c r="Y1125" t="s">
        <v>54</v>
      </c>
      <c r="Z1125" t="s">
        <v>57</v>
      </c>
      <c r="AA1125">
        <v>1777</v>
      </c>
      <c r="AB1125" t="str">
        <f t="shared" si="68"/>
        <v>1001-2000</v>
      </c>
      <c r="AC1125" t="s">
        <v>59</v>
      </c>
      <c r="AD1125" t="s">
        <v>60</v>
      </c>
      <c r="AE1125">
        <v>1795</v>
      </c>
      <c r="AF1125">
        <f t="shared" si="69"/>
        <v>0.3</v>
      </c>
      <c r="AG1125">
        <f t="shared" si="70"/>
        <v>1</v>
      </c>
      <c r="AH1125">
        <v>3</v>
      </c>
      <c r="AI1125">
        <v>1</v>
      </c>
      <c r="AJ1125" t="s">
        <v>54</v>
      </c>
      <c r="AK1125" t="str">
        <f t="shared" si="71"/>
        <v>1Gd</v>
      </c>
      <c r="AL1125">
        <v>7</v>
      </c>
      <c r="AM1125">
        <v>1</v>
      </c>
      <c r="AN1125" t="s">
        <v>54</v>
      </c>
      <c r="AO1125" t="s">
        <v>61</v>
      </c>
      <c r="AP1125" t="s">
        <v>62</v>
      </c>
      <c r="AQ1125">
        <v>2</v>
      </c>
      <c r="AR1125">
        <v>534</v>
      </c>
      <c r="AS1125" t="s">
        <v>55</v>
      </c>
      <c r="AT1125" t="s">
        <v>60</v>
      </c>
      <c r="AU1125">
        <v>171</v>
      </c>
      <c r="AV1125">
        <v>159</v>
      </c>
      <c r="AW1125">
        <v>0</v>
      </c>
      <c r="AX1125">
        <v>0</v>
      </c>
      <c r="AY1125">
        <v>0</v>
      </c>
      <c r="AZ1125" t="s">
        <v>41</v>
      </c>
      <c r="BA1125">
        <v>9</v>
      </c>
      <c r="BB1125">
        <v>2008</v>
      </c>
      <c r="BC1125" t="s">
        <v>63</v>
      </c>
      <c r="BD1125" t="s">
        <v>64</v>
      </c>
      <c r="BE1125">
        <v>230000</v>
      </c>
    </row>
    <row r="1126" spans="1:57" x14ac:dyDescent="0.3">
      <c r="A1126">
        <v>139</v>
      </c>
      <c r="B1126">
        <v>60</v>
      </c>
      <c r="C1126" t="s">
        <v>221</v>
      </c>
      <c r="D1126">
        <v>73</v>
      </c>
      <c r="E1126">
        <v>9066</v>
      </c>
      <c r="F1126" t="s">
        <v>40</v>
      </c>
      <c r="G1126" t="s">
        <v>71</v>
      </c>
      <c r="H1126" t="s">
        <v>43</v>
      </c>
      <c r="I1126" t="s">
        <v>44</v>
      </c>
      <c r="J1126" t="s">
        <v>45</v>
      </c>
      <c r="K1126" t="s">
        <v>46</v>
      </c>
      <c r="L1126" t="str">
        <f>VLOOKUP($K1126,[1]Zipcodes_neighbourhood!$A$2:$C$27,2,FALSE)</f>
        <v>College creek</v>
      </c>
      <c r="M1126">
        <f>VLOOKUP($K1126,[1]Zipcodes_neighbourhood!$A$2:$C$27,3,FALSE)</f>
        <v>50014</v>
      </c>
      <c r="N1126" t="s">
        <v>47</v>
      </c>
      <c r="O1126" t="s">
        <v>48</v>
      </c>
      <c r="P1126" t="s">
        <v>49</v>
      </c>
      <c r="Q1126">
        <v>8</v>
      </c>
      <c r="R1126">
        <v>1999</v>
      </c>
      <c r="S1126">
        <v>2000</v>
      </c>
      <c r="T1126" t="s">
        <v>50</v>
      </c>
      <c r="U1126" t="s">
        <v>51</v>
      </c>
      <c r="V1126" t="s">
        <v>52</v>
      </c>
      <c r="W1126" t="s">
        <v>54</v>
      </c>
      <c r="X1126" t="s">
        <v>56</v>
      </c>
      <c r="Y1126" t="s">
        <v>54</v>
      </c>
      <c r="Z1126" t="s">
        <v>72</v>
      </c>
      <c r="AA1126">
        <v>1004</v>
      </c>
      <c r="AB1126" t="str">
        <f t="shared" si="68"/>
        <v>1001-2000</v>
      </c>
      <c r="AC1126" t="s">
        <v>59</v>
      </c>
      <c r="AD1126" t="s">
        <v>60</v>
      </c>
      <c r="AE1126">
        <v>1852</v>
      </c>
      <c r="AF1126">
        <f t="shared" si="69"/>
        <v>0</v>
      </c>
      <c r="AG1126">
        <f t="shared" si="70"/>
        <v>2.2999999999999998</v>
      </c>
      <c r="AH1126">
        <v>3</v>
      </c>
      <c r="AI1126">
        <v>1</v>
      </c>
      <c r="AJ1126" t="s">
        <v>54</v>
      </c>
      <c r="AK1126" t="str">
        <f t="shared" si="71"/>
        <v>1Gd</v>
      </c>
      <c r="AL1126">
        <v>7</v>
      </c>
      <c r="AM1126">
        <v>2</v>
      </c>
      <c r="AN1126" t="s">
        <v>55</v>
      </c>
      <c r="AO1126" t="s">
        <v>61</v>
      </c>
      <c r="AP1126" t="s">
        <v>102</v>
      </c>
      <c r="AQ1126">
        <v>3</v>
      </c>
      <c r="AR1126">
        <v>660</v>
      </c>
      <c r="AS1126" t="s">
        <v>55</v>
      </c>
      <c r="AT1126" t="s">
        <v>60</v>
      </c>
      <c r="AU1126">
        <v>224</v>
      </c>
      <c r="AV1126">
        <v>106</v>
      </c>
      <c r="AW1126">
        <v>0</v>
      </c>
      <c r="AX1126">
        <v>0</v>
      </c>
      <c r="AY1126">
        <v>0</v>
      </c>
      <c r="AZ1126" t="s">
        <v>109</v>
      </c>
      <c r="BA1126">
        <v>12</v>
      </c>
      <c r="BB1126">
        <v>2008</v>
      </c>
      <c r="BC1126" t="s">
        <v>63</v>
      </c>
      <c r="BD1126" t="s">
        <v>64</v>
      </c>
      <c r="BE1126">
        <v>230000</v>
      </c>
    </row>
    <row r="1127" spans="1:57" x14ac:dyDescent="0.3">
      <c r="A1127">
        <v>256</v>
      </c>
      <c r="B1127">
        <v>60</v>
      </c>
      <c r="C1127" t="s">
        <v>221</v>
      </c>
      <c r="D1127">
        <v>66</v>
      </c>
      <c r="E1127">
        <v>8738</v>
      </c>
      <c r="F1127" t="s">
        <v>40</v>
      </c>
      <c r="G1127" t="s">
        <v>71</v>
      </c>
      <c r="H1127" t="s">
        <v>43</v>
      </c>
      <c r="I1127" t="s">
        <v>44</v>
      </c>
      <c r="J1127" t="s">
        <v>45</v>
      </c>
      <c r="K1127" t="s">
        <v>132</v>
      </c>
      <c r="L1127" t="str">
        <f>VLOOKUP($K1127,[1]Zipcodes_neighbourhood!$A$2:$C$27,2,FALSE)</f>
        <v>Gilbert</v>
      </c>
      <c r="M1127">
        <f>VLOOKUP($K1127,[1]Zipcodes_neighbourhood!$A$2:$C$27,3,FALSE)</f>
        <v>50105</v>
      </c>
      <c r="N1127" t="s">
        <v>47</v>
      </c>
      <c r="O1127" t="s">
        <v>48</v>
      </c>
      <c r="P1127" t="s">
        <v>49</v>
      </c>
      <c r="Q1127">
        <v>7</v>
      </c>
      <c r="R1127">
        <v>1999</v>
      </c>
      <c r="S1127">
        <v>1999</v>
      </c>
      <c r="T1127" t="s">
        <v>50</v>
      </c>
      <c r="U1127" t="s">
        <v>51</v>
      </c>
      <c r="V1127" t="s">
        <v>52</v>
      </c>
      <c r="W1127" t="s">
        <v>54</v>
      </c>
      <c r="X1127" t="s">
        <v>56</v>
      </c>
      <c r="Y1127" t="s">
        <v>54</v>
      </c>
      <c r="Z1127" t="s">
        <v>57</v>
      </c>
      <c r="AA1127">
        <v>975</v>
      </c>
      <c r="AB1127" t="str">
        <f t="shared" si="68"/>
        <v>0-1000</v>
      </c>
      <c r="AC1127" t="s">
        <v>59</v>
      </c>
      <c r="AD1127" t="s">
        <v>60</v>
      </c>
      <c r="AE1127">
        <v>2291</v>
      </c>
      <c r="AF1127">
        <f t="shared" si="69"/>
        <v>0</v>
      </c>
      <c r="AG1127">
        <f t="shared" si="70"/>
        <v>1</v>
      </c>
      <c r="AH1127">
        <v>4</v>
      </c>
      <c r="AI1127">
        <v>1</v>
      </c>
      <c r="AJ1127" t="s">
        <v>54</v>
      </c>
      <c r="AK1127" t="str">
        <f t="shared" si="71"/>
        <v>1Gd</v>
      </c>
      <c r="AL1127">
        <v>8</v>
      </c>
      <c r="AM1127">
        <v>1</v>
      </c>
      <c r="AN1127" t="s">
        <v>55</v>
      </c>
      <c r="AO1127" t="s">
        <v>101</v>
      </c>
      <c r="AP1127" t="s">
        <v>102</v>
      </c>
      <c r="AQ1127">
        <v>2</v>
      </c>
      <c r="AR1127">
        <v>429</v>
      </c>
      <c r="AS1127" t="s">
        <v>55</v>
      </c>
      <c r="AT1127" t="s">
        <v>60</v>
      </c>
      <c r="AU1127">
        <v>192</v>
      </c>
      <c r="AV1127">
        <v>0</v>
      </c>
      <c r="AW1127">
        <v>0</v>
      </c>
      <c r="AX1127">
        <v>0</v>
      </c>
      <c r="AY1127">
        <v>0</v>
      </c>
      <c r="AZ1127" t="s">
        <v>41</v>
      </c>
      <c r="BA1127">
        <v>2</v>
      </c>
      <c r="BB1127">
        <v>2006</v>
      </c>
      <c r="BC1127" t="s">
        <v>63</v>
      </c>
      <c r="BD1127" t="s">
        <v>64</v>
      </c>
      <c r="BE1127">
        <v>230000</v>
      </c>
    </row>
    <row r="1128" spans="1:57" x14ac:dyDescent="0.3">
      <c r="A1128">
        <v>1034</v>
      </c>
      <c r="B1128">
        <v>20</v>
      </c>
      <c r="C1128" t="s">
        <v>221</v>
      </c>
      <c r="D1128" t="s">
        <v>41</v>
      </c>
      <c r="E1128">
        <v>8125</v>
      </c>
      <c r="F1128" t="s">
        <v>40</v>
      </c>
      <c r="G1128" t="s">
        <v>42</v>
      </c>
      <c r="H1128" t="s">
        <v>43</v>
      </c>
      <c r="I1128" t="s">
        <v>44</v>
      </c>
      <c r="J1128" t="s">
        <v>45</v>
      </c>
      <c r="K1128" t="s">
        <v>46</v>
      </c>
      <c r="L1128" t="str">
        <f>VLOOKUP($K1128,[1]Zipcodes_neighbourhood!$A$2:$C$27,2,FALSE)</f>
        <v>College creek</v>
      </c>
      <c r="M1128">
        <f>VLOOKUP($K1128,[1]Zipcodes_neighbourhood!$A$2:$C$27,3,FALSE)</f>
        <v>50014</v>
      </c>
      <c r="N1128" t="s">
        <v>47</v>
      </c>
      <c r="O1128" t="s">
        <v>48</v>
      </c>
      <c r="P1128" t="s">
        <v>68</v>
      </c>
      <c r="Q1128">
        <v>7</v>
      </c>
      <c r="R1128">
        <v>2002</v>
      </c>
      <c r="S1128">
        <v>2002</v>
      </c>
      <c r="T1128" t="s">
        <v>50</v>
      </c>
      <c r="U1128" t="s">
        <v>51</v>
      </c>
      <c r="V1128" t="s">
        <v>52</v>
      </c>
      <c r="W1128" t="s">
        <v>54</v>
      </c>
      <c r="X1128" t="s">
        <v>56</v>
      </c>
      <c r="Y1128" t="s">
        <v>54</v>
      </c>
      <c r="Z1128" t="s">
        <v>57</v>
      </c>
      <c r="AA1128">
        <v>1654</v>
      </c>
      <c r="AB1128" t="str">
        <f t="shared" si="68"/>
        <v>1001-2000</v>
      </c>
      <c r="AC1128" t="s">
        <v>59</v>
      </c>
      <c r="AD1128" t="s">
        <v>60</v>
      </c>
      <c r="AE1128">
        <v>1654</v>
      </c>
      <c r="AF1128">
        <f t="shared" si="69"/>
        <v>0</v>
      </c>
      <c r="AG1128">
        <f t="shared" si="70"/>
        <v>2</v>
      </c>
      <c r="AH1128">
        <v>3</v>
      </c>
      <c r="AI1128">
        <v>1</v>
      </c>
      <c r="AJ1128" t="s">
        <v>54</v>
      </c>
      <c r="AK1128" t="str">
        <f t="shared" si="71"/>
        <v>1Gd</v>
      </c>
      <c r="AL1128">
        <v>6</v>
      </c>
      <c r="AM1128">
        <v>0</v>
      </c>
      <c r="AN1128" t="s">
        <v>41</v>
      </c>
      <c r="AO1128" t="s">
        <v>61</v>
      </c>
      <c r="AP1128" t="s">
        <v>58</v>
      </c>
      <c r="AQ1128">
        <v>3</v>
      </c>
      <c r="AR1128">
        <v>900</v>
      </c>
      <c r="AS1128" t="s">
        <v>55</v>
      </c>
      <c r="AT1128" t="s">
        <v>60</v>
      </c>
      <c r="AU1128">
        <v>0</v>
      </c>
      <c r="AV1128">
        <v>136</v>
      </c>
      <c r="AW1128">
        <v>0</v>
      </c>
      <c r="AX1128">
        <v>0</v>
      </c>
      <c r="AY1128">
        <v>0</v>
      </c>
      <c r="AZ1128" t="s">
        <v>41</v>
      </c>
      <c r="BA1128">
        <v>2</v>
      </c>
      <c r="BB1128">
        <v>2006</v>
      </c>
      <c r="BC1128" t="s">
        <v>63</v>
      </c>
      <c r="BD1128" t="s">
        <v>64</v>
      </c>
      <c r="BE1128">
        <v>230000</v>
      </c>
    </row>
    <row r="1129" spans="1:57" x14ac:dyDescent="0.3">
      <c r="A1129">
        <v>1153</v>
      </c>
      <c r="B1129">
        <v>20</v>
      </c>
      <c r="C1129" t="s">
        <v>221</v>
      </c>
      <c r="D1129">
        <v>90</v>
      </c>
      <c r="E1129">
        <v>14115</v>
      </c>
      <c r="F1129" t="s">
        <v>40</v>
      </c>
      <c r="G1129" t="s">
        <v>71</v>
      </c>
      <c r="H1129" t="s">
        <v>43</v>
      </c>
      <c r="I1129" t="s">
        <v>44</v>
      </c>
      <c r="J1129" t="s">
        <v>45</v>
      </c>
      <c r="K1129" t="s">
        <v>74</v>
      </c>
      <c r="L1129" t="str">
        <f>VLOOKUP($K1129,[1]Zipcodes_neighbourhood!$A$2:$C$27,2,FALSE)</f>
        <v>Crawford</v>
      </c>
      <c r="M1129">
        <f>VLOOKUP($K1129,[1]Zipcodes_neighbourhood!$A$2:$C$27,3,FALSE)</f>
        <v>52621</v>
      </c>
      <c r="N1129" t="s">
        <v>47</v>
      </c>
      <c r="O1129" t="s">
        <v>48</v>
      </c>
      <c r="P1129" t="s">
        <v>68</v>
      </c>
      <c r="Q1129">
        <v>6</v>
      </c>
      <c r="R1129">
        <v>1956</v>
      </c>
      <c r="S1129">
        <v>2004</v>
      </c>
      <c r="T1129" t="s">
        <v>50</v>
      </c>
      <c r="U1129" t="s">
        <v>51</v>
      </c>
      <c r="V1129" t="s">
        <v>88</v>
      </c>
      <c r="W1129" t="s">
        <v>55</v>
      </c>
      <c r="X1129" t="s">
        <v>56</v>
      </c>
      <c r="Y1129" t="s">
        <v>55</v>
      </c>
      <c r="Z1129" t="s">
        <v>57</v>
      </c>
      <c r="AA1129">
        <v>1073</v>
      </c>
      <c r="AB1129" t="str">
        <f t="shared" si="68"/>
        <v>1001-2000</v>
      </c>
      <c r="AC1129" t="s">
        <v>59</v>
      </c>
      <c r="AD1129" t="s">
        <v>60</v>
      </c>
      <c r="AE1129">
        <v>1811</v>
      </c>
      <c r="AF1129">
        <f t="shared" si="69"/>
        <v>1</v>
      </c>
      <c r="AG1129">
        <f t="shared" si="70"/>
        <v>2</v>
      </c>
      <c r="AH1129">
        <v>2</v>
      </c>
      <c r="AI1129">
        <v>1</v>
      </c>
      <c r="AJ1129" t="s">
        <v>59</v>
      </c>
      <c r="AK1129" t="str">
        <f t="shared" si="71"/>
        <v>1Ex</v>
      </c>
      <c r="AL1129">
        <v>6</v>
      </c>
      <c r="AM1129">
        <v>1</v>
      </c>
      <c r="AN1129" t="s">
        <v>54</v>
      </c>
      <c r="AO1129" t="s">
        <v>61</v>
      </c>
      <c r="AP1129" t="s">
        <v>102</v>
      </c>
      <c r="AQ1129">
        <v>2</v>
      </c>
      <c r="AR1129">
        <v>470</v>
      </c>
      <c r="AS1129" t="s">
        <v>55</v>
      </c>
      <c r="AT1129" t="s">
        <v>60</v>
      </c>
      <c r="AU1129">
        <v>0</v>
      </c>
      <c r="AV1129">
        <v>0</v>
      </c>
      <c r="AW1129">
        <v>280</v>
      </c>
      <c r="AX1129">
        <v>0</v>
      </c>
      <c r="AY1129">
        <v>0</v>
      </c>
      <c r="AZ1129" t="s">
        <v>41</v>
      </c>
      <c r="BA1129">
        <v>7</v>
      </c>
      <c r="BB1129">
        <v>2006</v>
      </c>
      <c r="BC1129" t="s">
        <v>63</v>
      </c>
      <c r="BD1129" t="s">
        <v>79</v>
      </c>
      <c r="BE1129">
        <v>230000</v>
      </c>
    </row>
    <row r="1130" spans="1:57" x14ac:dyDescent="0.3">
      <c r="A1130">
        <v>1158</v>
      </c>
      <c r="B1130">
        <v>120</v>
      </c>
      <c r="C1130" t="s">
        <v>221</v>
      </c>
      <c r="D1130">
        <v>34</v>
      </c>
      <c r="E1130">
        <v>5001</v>
      </c>
      <c r="F1130" t="s">
        <v>40</v>
      </c>
      <c r="G1130" t="s">
        <v>71</v>
      </c>
      <c r="H1130" t="s">
        <v>43</v>
      </c>
      <c r="I1130" t="s">
        <v>44</v>
      </c>
      <c r="J1130" t="s">
        <v>45</v>
      </c>
      <c r="K1130" t="s">
        <v>100</v>
      </c>
      <c r="L1130" t="str">
        <f>VLOOKUP($K1130,[1]Zipcodes_neighbourhood!$A$2:$C$27,2,FALSE)</f>
        <v>Northridge Heights</v>
      </c>
      <c r="M1130">
        <f>VLOOKUP($K1130,[1]Zipcodes_neighbourhood!$A$2:$C$27,3,FALSE)</f>
        <v>50010</v>
      </c>
      <c r="N1130" t="s">
        <v>47</v>
      </c>
      <c r="O1130" t="s">
        <v>136</v>
      </c>
      <c r="P1130" t="s">
        <v>68</v>
      </c>
      <c r="Q1130">
        <v>7</v>
      </c>
      <c r="R1130">
        <v>2007</v>
      </c>
      <c r="S1130">
        <v>2008</v>
      </c>
      <c r="T1130" t="s">
        <v>50</v>
      </c>
      <c r="U1130" t="s">
        <v>51</v>
      </c>
      <c r="V1130" t="s">
        <v>52</v>
      </c>
      <c r="W1130" t="s">
        <v>54</v>
      </c>
      <c r="X1130" t="s">
        <v>56</v>
      </c>
      <c r="Y1130" t="s">
        <v>54</v>
      </c>
      <c r="Z1130" t="s">
        <v>57</v>
      </c>
      <c r="AA1130">
        <v>1314</v>
      </c>
      <c r="AB1130" t="str">
        <f t="shared" si="68"/>
        <v>1001-2000</v>
      </c>
      <c r="AC1130" t="s">
        <v>59</v>
      </c>
      <c r="AD1130" t="s">
        <v>60</v>
      </c>
      <c r="AE1130">
        <v>1314</v>
      </c>
      <c r="AF1130">
        <f t="shared" si="69"/>
        <v>0</v>
      </c>
      <c r="AG1130">
        <f t="shared" si="70"/>
        <v>2.2999999999999998</v>
      </c>
      <c r="AH1130">
        <v>2</v>
      </c>
      <c r="AI1130">
        <v>1</v>
      </c>
      <c r="AJ1130" t="s">
        <v>54</v>
      </c>
      <c r="AK1130" t="str">
        <f t="shared" si="71"/>
        <v>1Gd</v>
      </c>
      <c r="AL1130">
        <v>6</v>
      </c>
      <c r="AM1130">
        <v>1</v>
      </c>
      <c r="AN1130" t="s">
        <v>54</v>
      </c>
      <c r="AO1130" t="s">
        <v>61</v>
      </c>
      <c r="AP1130" t="s">
        <v>62</v>
      </c>
      <c r="AQ1130">
        <v>2</v>
      </c>
      <c r="AR1130">
        <v>626</v>
      </c>
      <c r="AS1130" t="s">
        <v>55</v>
      </c>
      <c r="AT1130" t="s">
        <v>60</v>
      </c>
      <c r="AU1130">
        <v>172</v>
      </c>
      <c r="AV1130">
        <v>62</v>
      </c>
      <c r="AW1130">
        <v>0</v>
      </c>
      <c r="AX1130">
        <v>0</v>
      </c>
      <c r="AY1130">
        <v>0</v>
      </c>
      <c r="AZ1130" t="s">
        <v>41</v>
      </c>
      <c r="BA1130">
        <v>7</v>
      </c>
      <c r="BB1130">
        <v>2009</v>
      </c>
      <c r="BC1130" t="s">
        <v>63</v>
      </c>
      <c r="BD1130" t="s">
        <v>64</v>
      </c>
      <c r="BE1130">
        <v>230000</v>
      </c>
    </row>
    <row r="1131" spans="1:57" x14ac:dyDescent="0.3">
      <c r="A1131">
        <v>1130</v>
      </c>
      <c r="B1131">
        <v>90</v>
      </c>
      <c r="C1131" t="s">
        <v>222</v>
      </c>
      <c r="D1131">
        <v>60</v>
      </c>
      <c r="E1131">
        <v>7200</v>
      </c>
      <c r="F1131" t="s">
        <v>40</v>
      </c>
      <c r="G1131" t="s">
        <v>42</v>
      </c>
      <c r="H1131" t="s">
        <v>43</v>
      </c>
      <c r="I1131" t="s">
        <v>44</v>
      </c>
      <c r="J1131" t="s">
        <v>45</v>
      </c>
      <c r="K1131" t="s">
        <v>92</v>
      </c>
      <c r="L1131" t="str">
        <f>VLOOKUP($K1131,[1]Zipcodes_neighbourhood!$A$2:$C$27,2,FALSE)</f>
        <v>Old Town</v>
      </c>
      <c r="M1131">
        <f>VLOOKUP($K1131,[1]Zipcodes_neighbourhood!$A$2:$C$27,3,FALSE)</f>
        <v>51351</v>
      </c>
      <c r="N1131" t="s">
        <v>47</v>
      </c>
      <c r="O1131" t="s">
        <v>111</v>
      </c>
      <c r="P1131" t="s">
        <v>131</v>
      </c>
      <c r="Q1131">
        <v>5</v>
      </c>
      <c r="R1131">
        <v>1980</v>
      </c>
      <c r="S1131">
        <v>1980</v>
      </c>
      <c r="T1131" t="s">
        <v>50</v>
      </c>
      <c r="U1131" t="s">
        <v>51</v>
      </c>
      <c r="V1131" t="s">
        <v>69</v>
      </c>
      <c r="W1131" t="s">
        <v>55</v>
      </c>
      <c r="X1131" t="s">
        <v>70</v>
      </c>
      <c r="Y1131" t="s">
        <v>54</v>
      </c>
      <c r="Z1131" t="s">
        <v>54</v>
      </c>
      <c r="AA1131">
        <v>936</v>
      </c>
      <c r="AB1131" t="str">
        <f t="shared" si="68"/>
        <v>0-1000</v>
      </c>
      <c r="AC1131" t="s">
        <v>55</v>
      </c>
      <c r="AD1131" t="s">
        <v>60</v>
      </c>
      <c r="AE1131">
        <v>936</v>
      </c>
      <c r="AF1131">
        <f t="shared" si="69"/>
        <v>1</v>
      </c>
      <c r="AG1131">
        <f t="shared" si="70"/>
        <v>1</v>
      </c>
      <c r="AH1131">
        <v>2</v>
      </c>
      <c r="AI1131">
        <v>1</v>
      </c>
      <c r="AJ1131" t="s">
        <v>55</v>
      </c>
      <c r="AK1131" t="str">
        <f t="shared" si="71"/>
        <v>1TA</v>
      </c>
      <c r="AL1131">
        <v>4</v>
      </c>
      <c r="AM1131">
        <v>0</v>
      </c>
      <c r="AN1131" t="s">
        <v>41</v>
      </c>
      <c r="AO1131" t="s">
        <v>78</v>
      </c>
      <c r="AP1131" t="s">
        <v>58</v>
      </c>
      <c r="AQ1131">
        <v>2</v>
      </c>
      <c r="AR1131">
        <v>672</v>
      </c>
      <c r="AS1131" t="s">
        <v>55</v>
      </c>
      <c r="AT1131" t="s">
        <v>60</v>
      </c>
      <c r="AU1131">
        <v>49</v>
      </c>
      <c r="AV1131">
        <v>0</v>
      </c>
      <c r="AW1131">
        <v>0</v>
      </c>
      <c r="AX1131">
        <v>0</v>
      </c>
      <c r="AY1131">
        <v>0</v>
      </c>
      <c r="AZ1131" t="s">
        <v>41</v>
      </c>
      <c r="BA1131">
        <v>8</v>
      </c>
      <c r="BB1131">
        <v>2007</v>
      </c>
      <c r="BC1131" t="s">
        <v>63</v>
      </c>
      <c r="BD1131" t="s">
        <v>64</v>
      </c>
      <c r="BE1131">
        <v>140000</v>
      </c>
    </row>
    <row r="1132" spans="1:57" x14ac:dyDescent="0.3">
      <c r="A1132">
        <v>1245</v>
      </c>
      <c r="B1132">
        <v>70</v>
      </c>
      <c r="C1132" t="s">
        <v>221</v>
      </c>
      <c r="D1132" t="s">
        <v>41</v>
      </c>
      <c r="E1132">
        <v>11435</v>
      </c>
      <c r="F1132" t="s">
        <v>40</v>
      </c>
      <c r="G1132" t="s">
        <v>71</v>
      </c>
      <c r="H1132" t="s">
        <v>137</v>
      </c>
      <c r="I1132" t="s">
        <v>44</v>
      </c>
      <c r="J1132" t="s">
        <v>73</v>
      </c>
      <c r="K1132" t="s">
        <v>74</v>
      </c>
      <c r="L1132" t="str">
        <f>VLOOKUP($K1132,[1]Zipcodes_neighbourhood!$A$2:$C$27,2,FALSE)</f>
        <v>Crawford</v>
      </c>
      <c r="M1132">
        <f>VLOOKUP($K1132,[1]Zipcodes_neighbourhood!$A$2:$C$27,3,FALSE)</f>
        <v>52621</v>
      </c>
      <c r="N1132" t="s">
        <v>47</v>
      </c>
      <c r="O1132" t="s">
        <v>48</v>
      </c>
      <c r="P1132" t="s">
        <v>49</v>
      </c>
      <c r="Q1132">
        <v>8</v>
      </c>
      <c r="R1132">
        <v>1929</v>
      </c>
      <c r="S1132">
        <v>1950</v>
      </c>
      <c r="T1132" t="s">
        <v>50</v>
      </c>
      <c r="U1132" t="s">
        <v>51</v>
      </c>
      <c r="V1132" t="s">
        <v>141</v>
      </c>
      <c r="W1132" t="s">
        <v>55</v>
      </c>
      <c r="X1132" t="s">
        <v>56</v>
      </c>
      <c r="Y1132" t="s">
        <v>54</v>
      </c>
      <c r="Z1132" t="s">
        <v>57</v>
      </c>
      <c r="AA1132">
        <v>792</v>
      </c>
      <c r="AB1132" t="str">
        <f t="shared" si="68"/>
        <v>0-1000</v>
      </c>
      <c r="AC1132" t="s">
        <v>94</v>
      </c>
      <c r="AD1132" t="s">
        <v>60</v>
      </c>
      <c r="AE1132">
        <v>1517</v>
      </c>
      <c r="AF1132">
        <f t="shared" si="69"/>
        <v>1</v>
      </c>
      <c r="AG1132">
        <f t="shared" si="70"/>
        <v>2</v>
      </c>
      <c r="AH1132">
        <v>3</v>
      </c>
      <c r="AI1132">
        <v>1</v>
      </c>
      <c r="AJ1132" t="s">
        <v>54</v>
      </c>
      <c r="AK1132" t="str">
        <f t="shared" si="71"/>
        <v>1Gd</v>
      </c>
      <c r="AL1132">
        <v>7</v>
      </c>
      <c r="AM1132">
        <v>2</v>
      </c>
      <c r="AN1132" t="s">
        <v>54</v>
      </c>
      <c r="AO1132" t="s">
        <v>78</v>
      </c>
      <c r="AP1132" t="s">
        <v>58</v>
      </c>
      <c r="AQ1132">
        <v>2</v>
      </c>
      <c r="AR1132">
        <v>400</v>
      </c>
      <c r="AS1132" t="s">
        <v>55</v>
      </c>
      <c r="AT1132" t="s">
        <v>60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 t="s">
        <v>41</v>
      </c>
      <c r="BA1132">
        <v>6</v>
      </c>
      <c r="BB1132">
        <v>2006</v>
      </c>
      <c r="BC1132" t="s">
        <v>63</v>
      </c>
      <c r="BD1132" t="s">
        <v>64</v>
      </c>
      <c r="BE1132">
        <v>230000</v>
      </c>
    </row>
    <row r="1133" spans="1:57" x14ac:dyDescent="0.3">
      <c r="A1133">
        <v>1411</v>
      </c>
      <c r="B1133">
        <v>60</v>
      </c>
      <c r="C1133" t="s">
        <v>221</v>
      </c>
      <c r="D1133">
        <v>79</v>
      </c>
      <c r="E1133">
        <v>12420</v>
      </c>
      <c r="F1133" t="s">
        <v>40</v>
      </c>
      <c r="G1133" t="s">
        <v>42</v>
      </c>
      <c r="H1133" t="s">
        <v>43</v>
      </c>
      <c r="I1133" t="s">
        <v>44</v>
      </c>
      <c r="J1133" t="s">
        <v>45</v>
      </c>
      <c r="K1133" t="s">
        <v>46</v>
      </c>
      <c r="L1133" t="str">
        <f>VLOOKUP($K1133,[1]Zipcodes_neighbourhood!$A$2:$C$27,2,FALSE)</f>
        <v>College creek</v>
      </c>
      <c r="M1133">
        <f>VLOOKUP($K1133,[1]Zipcodes_neighbourhood!$A$2:$C$27,3,FALSE)</f>
        <v>50014</v>
      </c>
      <c r="N1133" t="s">
        <v>47</v>
      </c>
      <c r="O1133" t="s">
        <v>48</v>
      </c>
      <c r="P1133" t="s">
        <v>49</v>
      </c>
      <c r="Q1133">
        <v>7</v>
      </c>
      <c r="R1133">
        <v>2001</v>
      </c>
      <c r="S1133">
        <v>2001</v>
      </c>
      <c r="T1133" t="s">
        <v>50</v>
      </c>
      <c r="U1133" t="s">
        <v>51</v>
      </c>
      <c r="V1133" t="s">
        <v>52</v>
      </c>
      <c r="W1133" t="s">
        <v>54</v>
      </c>
      <c r="X1133" t="s">
        <v>56</v>
      </c>
      <c r="Y1133" t="s">
        <v>54</v>
      </c>
      <c r="Z1133" t="s">
        <v>57</v>
      </c>
      <c r="AA1133">
        <v>944</v>
      </c>
      <c r="AB1133" t="str">
        <f t="shared" si="68"/>
        <v>0-1000</v>
      </c>
      <c r="AC1133" t="s">
        <v>59</v>
      </c>
      <c r="AD1133" t="s">
        <v>60</v>
      </c>
      <c r="AE1133">
        <v>1840</v>
      </c>
      <c r="AF1133">
        <f t="shared" si="69"/>
        <v>0</v>
      </c>
      <c r="AG1133">
        <f t="shared" si="70"/>
        <v>1</v>
      </c>
      <c r="AH1133">
        <v>3</v>
      </c>
      <c r="AI1133">
        <v>1</v>
      </c>
      <c r="AJ1133" t="s">
        <v>54</v>
      </c>
      <c r="AK1133" t="str">
        <f t="shared" si="71"/>
        <v>1Gd</v>
      </c>
      <c r="AL1133">
        <v>6</v>
      </c>
      <c r="AM1133">
        <v>0</v>
      </c>
      <c r="AN1133" t="s">
        <v>41</v>
      </c>
      <c r="AO1133" t="s">
        <v>61</v>
      </c>
      <c r="AP1133" t="s">
        <v>62</v>
      </c>
      <c r="AQ1133">
        <v>2</v>
      </c>
      <c r="AR1133">
        <v>622</v>
      </c>
      <c r="AS1133" t="s">
        <v>55</v>
      </c>
      <c r="AT1133" t="s">
        <v>60</v>
      </c>
      <c r="AU1133">
        <v>0</v>
      </c>
      <c r="AV1133">
        <v>45</v>
      </c>
      <c r="AW1133">
        <v>0</v>
      </c>
      <c r="AX1133">
        <v>0</v>
      </c>
      <c r="AY1133">
        <v>0</v>
      </c>
      <c r="AZ1133" t="s">
        <v>41</v>
      </c>
      <c r="BA1133">
        <v>6</v>
      </c>
      <c r="BB1133">
        <v>2009</v>
      </c>
      <c r="BC1133" t="s">
        <v>63</v>
      </c>
      <c r="BD1133" t="s">
        <v>64</v>
      </c>
      <c r="BE1133">
        <v>230000</v>
      </c>
    </row>
    <row r="1134" spans="1:57" x14ac:dyDescent="0.3">
      <c r="A1134">
        <v>1133</v>
      </c>
      <c r="B1134">
        <v>70</v>
      </c>
      <c r="C1134" t="s">
        <v>222</v>
      </c>
      <c r="D1134">
        <v>90</v>
      </c>
      <c r="E1134">
        <v>9900</v>
      </c>
      <c r="F1134" t="s">
        <v>40</v>
      </c>
      <c r="G1134" t="s">
        <v>42</v>
      </c>
      <c r="H1134" t="s">
        <v>43</v>
      </c>
      <c r="I1134" t="s">
        <v>44</v>
      </c>
      <c r="J1134" t="s">
        <v>45</v>
      </c>
      <c r="K1134" t="s">
        <v>92</v>
      </c>
      <c r="L1134" t="str">
        <f>VLOOKUP($K1134,[1]Zipcodes_neighbourhood!$A$2:$C$27,2,FALSE)</f>
        <v>Old Town</v>
      </c>
      <c r="M1134">
        <f>VLOOKUP($K1134,[1]Zipcodes_neighbourhood!$A$2:$C$27,3,FALSE)</f>
        <v>51351</v>
      </c>
      <c r="N1134" t="s">
        <v>47</v>
      </c>
      <c r="O1134" t="s">
        <v>48</v>
      </c>
      <c r="P1134" t="s">
        <v>49</v>
      </c>
      <c r="Q1134">
        <v>6</v>
      </c>
      <c r="R1134">
        <v>1880</v>
      </c>
      <c r="S1134">
        <v>1950</v>
      </c>
      <c r="T1134" t="s">
        <v>50</v>
      </c>
      <c r="U1134" t="s">
        <v>51</v>
      </c>
      <c r="V1134" t="s">
        <v>75</v>
      </c>
      <c r="W1134" t="s">
        <v>55</v>
      </c>
      <c r="X1134" t="s">
        <v>77</v>
      </c>
      <c r="Y1134" t="s">
        <v>55</v>
      </c>
      <c r="Z1134" t="s">
        <v>72</v>
      </c>
      <c r="AA1134">
        <v>1008</v>
      </c>
      <c r="AB1134" t="str">
        <f t="shared" si="68"/>
        <v>1001-2000</v>
      </c>
      <c r="AC1134" t="s">
        <v>55</v>
      </c>
      <c r="AD1134" t="s">
        <v>60</v>
      </c>
      <c r="AE1134">
        <v>2210</v>
      </c>
      <c r="AF1134">
        <f t="shared" si="69"/>
        <v>0</v>
      </c>
      <c r="AG1134">
        <f t="shared" si="70"/>
        <v>2</v>
      </c>
      <c r="AH1134">
        <v>5</v>
      </c>
      <c r="AI1134">
        <v>1</v>
      </c>
      <c r="AJ1134" t="s">
        <v>94</v>
      </c>
      <c r="AK1134" t="str">
        <f t="shared" si="71"/>
        <v>1Fa</v>
      </c>
      <c r="AL1134">
        <v>8</v>
      </c>
      <c r="AM1134">
        <v>0</v>
      </c>
      <c r="AN1134" t="s">
        <v>41</v>
      </c>
      <c r="AO1134" t="s">
        <v>78</v>
      </c>
      <c r="AP1134" t="s">
        <v>58</v>
      </c>
      <c r="AQ1134">
        <v>1</v>
      </c>
      <c r="AR1134">
        <v>205</v>
      </c>
      <c r="AS1134" t="s">
        <v>94</v>
      </c>
      <c r="AT1134" t="s">
        <v>120</v>
      </c>
      <c r="AU1134">
        <v>0</v>
      </c>
      <c r="AV1134">
        <v>48</v>
      </c>
      <c r="AW1134">
        <v>0</v>
      </c>
      <c r="AX1134">
        <v>0</v>
      </c>
      <c r="AY1134">
        <v>0</v>
      </c>
      <c r="AZ1134" t="s">
        <v>41</v>
      </c>
      <c r="BA1134">
        <v>5</v>
      </c>
      <c r="BB1134">
        <v>2007</v>
      </c>
      <c r="BC1134" t="s">
        <v>63</v>
      </c>
      <c r="BD1134" t="s">
        <v>64</v>
      </c>
      <c r="BE1134">
        <v>117500</v>
      </c>
    </row>
    <row r="1135" spans="1:57" x14ac:dyDescent="0.3">
      <c r="A1135">
        <v>666</v>
      </c>
      <c r="B1135">
        <v>60</v>
      </c>
      <c r="C1135" t="s">
        <v>221</v>
      </c>
      <c r="D1135">
        <v>106</v>
      </c>
      <c r="E1135">
        <v>11194</v>
      </c>
      <c r="F1135" t="s">
        <v>40</v>
      </c>
      <c r="G1135" t="s">
        <v>71</v>
      </c>
      <c r="H1135" t="s">
        <v>43</v>
      </c>
      <c r="I1135" t="s">
        <v>44</v>
      </c>
      <c r="J1135" t="s">
        <v>73</v>
      </c>
      <c r="K1135" t="s">
        <v>132</v>
      </c>
      <c r="L1135" t="str">
        <f>VLOOKUP($K1135,[1]Zipcodes_neighbourhood!$A$2:$C$27,2,FALSE)</f>
        <v>Gilbert</v>
      </c>
      <c r="M1135">
        <f>VLOOKUP($K1135,[1]Zipcodes_neighbourhood!$A$2:$C$27,3,FALSE)</f>
        <v>50105</v>
      </c>
      <c r="N1135" t="s">
        <v>47</v>
      </c>
      <c r="O1135" t="s">
        <v>48</v>
      </c>
      <c r="P1135" t="s">
        <v>49</v>
      </c>
      <c r="Q1135">
        <v>8</v>
      </c>
      <c r="R1135">
        <v>2000</v>
      </c>
      <c r="S1135">
        <v>2000</v>
      </c>
      <c r="T1135" t="s">
        <v>50</v>
      </c>
      <c r="U1135" t="s">
        <v>51</v>
      </c>
      <c r="V1135" t="s">
        <v>52</v>
      </c>
      <c r="W1135" t="s">
        <v>54</v>
      </c>
      <c r="X1135" t="s">
        <v>56</v>
      </c>
      <c r="Y1135" t="s">
        <v>54</v>
      </c>
      <c r="Z1135" t="s">
        <v>57</v>
      </c>
      <c r="AA1135">
        <v>1406</v>
      </c>
      <c r="AB1135" t="str">
        <f t="shared" si="68"/>
        <v>1001-2000</v>
      </c>
      <c r="AC1135" t="s">
        <v>59</v>
      </c>
      <c r="AD1135" t="s">
        <v>60</v>
      </c>
      <c r="AE1135">
        <v>1936</v>
      </c>
      <c r="AF1135">
        <f t="shared" si="69"/>
        <v>0</v>
      </c>
      <c r="AG1135">
        <f t="shared" si="70"/>
        <v>2.2999999999999998</v>
      </c>
      <c r="AH1135">
        <v>3</v>
      </c>
      <c r="AI1135">
        <v>1</v>
      </c>
      <c r="AJ1135" t="s">
        <v>54</v>
      </c>
      <c r="AK1135" t="str">
        <f t="shared" si="71"/>
        <v>1Gd</v>
      </c>
      <c r="AL1135">
        <v>7</v>
      </c>
      <c r="AM1135">
        <v>1</v>
      </c>
      <c r="AN1135" t="s">
        <v>55</v>
      </c>
      <c r="AO1135" t="s">
        <v>61</v>
      </c>
      <c r="AP1135" t="s">
        <v>62</v>
      </c>
      <c r="AQ1135">
        <v>2</v>
      </c>
      <c r="AR1135">
        <v>504</v>
      </c>
      <c r="AS1135" t="s">
        <v>55</v>
      </c>
      <c r="AT1135" t="s">
        <v>60</v>
      </c>
      <c r="AU1135">
        <v>188</v>
      </c>
      <c r="AV1135">
        <v>124</v>
      </c>
      <c r="AW1135">
        <v>0</v>
      </c>
      <c r="AX1135">
        <v>0</v>
      </c>
      <c r="AY1135">
        <v>0</v>
      </c>
      <c r="AZ1135" t="s">
        <v>41</v>
      </c>
      <c r="BA1135">
        <v>11</v>
      </c>
      <c r="BB1135">
        <v>2006</v>
      </c>
      <c r="BC1135" t="s">
        <v>63</v>
      </c>
      <c r="BD1135" t="s">
        <v>64</v>
      </c>
      <c r="BE1135">
        <v>230500</v>
      </c>
    </row>
    <row r="1136" spans="1:57" x14ac:dyDescent="0.3">
      <c r="A1136">
        <v>140</v>
      </c>
      <c r="B1136">
        <v>60</v>
      </c>
      <c r="C1136" t="s">
        <v>221</v>
      </c>
      <c r="D1136">
        <v>65</v>
      </c>
      <c r="E1136">
        <v>15426</v>
      </c>
      <c r="F1136" t="s">
        <v>40</v>
      </c>
      <c r="G1136" t="s">
        <v>71</v>
      </c>
      <c r="H1136" t="s">
        <v>43</v>
      </c>
      <c r="I1136" t="s">
        <v>44</v>
      </c>
      <c r="J1136" t="s">
        <v>45</v>
      </c>
      <c r="K1136" t="s">
        <v>46</v>
      </c>
      <c r="L1136" t="str">
        <f>VLOOKUP($K1136,[1]Zipcodes_neighbourhood!$A$2:$C$27,2,FALSE)</f>
        <v>College creek</v>
      </c>
      <c r="M1136">
        <f>VLOOKUP($K1136,[1]Zipcodes_neighbourhood!$A$2:$C$27,3,FALSE)</f>
        <v>50014</v>
      </c>
      <c r="N1136" t="s">
        <v>47</v>
      </c>
      <c r="O1136" t="s">
        <v>48</v>
      </c>
      <c r="P1136" t="s">
        <v>49</v>
      </c>
      <c r="Q1136">
        <v>6</v>
      </c>
      <c r="R1136">
        <v>1997</v>
      </c>
      <c r="S1136">
        <v>1997</v>
      </c>
      <c r="T1136" t="s">
        <v>50</v>
      </c>
      <c r="U1136" t="s">
        <v>51</v>
      </c>
      <c r="V1136" t="s">
        <v>52</v>
      </c>
      <c r="W1136" t="s">
        <v>55</v>
      </c>
      <c r="X1136" t="s">
        <v>56</v>
      </c>
      <c r="Y1136" t="s">
        <v>54</v>
      </c>
      <c r="Z1136" t="s">
        <v>57</v>
      </c>
      <c r="AA1136">
        <v>928</v>
      </c>
      <c r="AB1136" t="str">
        <f t="shared" si="68"/>
        <v>0-1000</v>
      </c>
      <c r="AC1136" t="s">
        <v>59</v>
      </c>
      <c r="AD1136" t="s">
        <v>60</v>
      </c>
      <c r="AE1136">
        <v>1764</v>
      </c>
      <c r="AF1136">
        <f t="shared" si="69"/>
        <v>0</v>
      </c>
      <c r="AG1136">
        <f t="shared" si="70"/>
        <v>2.2999999999999998</v>
      </c>
      <c r="AH1136">
        <v>3</v>
      </c>
      <c r="AI1136">
        <v>1</v>
      </c>
      <c r="AJ1136" t="s">
        <v>54</v>
      </c>
      <c r="AK1136" t="str">
        <f t="shared" si="71"/>
        <v>1Gd</v>
      </c>
      <c r="AL1136">
        <v>7</v>
      </c>
      <c r="AM1136">
        <v>0</v>
      </c>
      <c r="AN1136" t="s">
        <v>41</v>
      </c>
      <c r="AO1136" t="s">
        <v>61</v>
      </c>
      <c r="AP1136" t="s">
        <v>62</v>
      </c>
      <c r="AQ1136">
        <v>2</v>
      </c>
      <c r="AR1136">
        <v>470</v>
      </c>
      <c r="AS1136" t="s">
        <v>55</v>
      </c>
      <c r="AT1136" t="s">
        <v>60</v>
      </c>
      <c r="AU1136">
        <v>276</v>
      </c>
      <c r="AV1136">
        <v>99</v>
      </c>
      <c r="AW1136">
        <v>0</v>
      </c>
      <c r="AX1136">
        <v>0</v>
      </c>
      <c r="AY1136">
        <v>0</v>
      </c>
      <c r="AZ1136" t="s">
        <v>85</v>
      </c>
      <c r="BA1136">
        <v>8</v>
      </c>
      <c r="BB1136">
        <v>2009</v>
      </c>
      <c r="BC1136" t="s">
        <v>63</v>
      </c>
      <c r="BD1136" t="s">
        <v>64</v>
      </c>
      <c r="BE1136">
        <v>231500</v>
      </c>
    </row>
    <row r="1137" spans="1:57" x14ac:dyDescent="0.3">
      <c r="A1137">
        <v>1136</v>
      </c>
      <c r="B1137">
        <v>30</v>
      </c>
      <c r="C1137" t="s">
        <v>222</v>
      </c>
      <c r="D1137">
        <v>60</v>
      </c>
      <c r="E1137">
        <v>6180</v>
      </c>
      <c r="F1137" t="s">
        <v>40</v>
      </c>
      <c r="G1137" t="s">
        <v>42</v>
      </c>
      <c r="H1137" t="s">
        <v>43</v>
      </c>
      <c r="I1137" t="s">
        <v>44</v>
      </c>
      <c r="J1137" t="s">
        <v>73</v>
      </c>
      <c r="K1137" t="s">
        <v>95</v>
      </c>
      <c r="L1137" t="str">
        <f>VLOOKUP($K1137,[1]Zipcodes_neighbourhood!$A$2:$C$27,2,FALSE)</f>
        <v>Brookside</v>
      </c>
      <c r="M1137">
        <f>VLOOKUP($K1137,[1]Zipcodes_neighbourhood!$A$2:$C$27,3,FALSE)</f>
        <v>50613</v>
      </c>
      <c r="N1137" t="s">
        <v>47</v>
      </c>
      <c r="O1137" t="s">
        <v>48</v>
      </c>
      <c r="P1137" t="s">
        <v>68</v>
      </c>
      <c r="Q1137">
        <v>6</v>
      </c>
      <c r="R1137">
        <v>1926</v>
      </c>
      <c r="S1137">
        <v>1950</v>
      </c>
      <c r="T1137" t="s">
        <v>50</v>
      </c>
      <c r="U1137" t="s">
        <v>51</v>
      </c>
      <c r="V1137" t="s">
        <v>75</v>
      </c>
      <c r="W1137" t="s">
        <v>55</v>
      </c>
      <c r="X1137" t="s">
        <v>77</v>
      </c>
      <c r="Y1137" t="s">
        <v>55</v>
      </c>
      <c r="Z1137" t="s">
        <v>57</v>
      </c>
      <c r="AA1137">
        <v>960</v>
      </c>
      <c r="AB1137" t="str">
        <f t="shared" si="68"/>
        <v>0-1000</v>
      </c>
      <c r="AC1137" t="s">
        <v>55</v>
      </c>
      <c r="AD1137" t="s">
        <v>120</v>
      </c>
      <c r="AE1137">
        <v>986</v>
      </c>
      <c r="AF1137">
        <f t="shared" si="69"/>
        <v>0</v>
      </c>
      <c r="AG1137">
        <f t="shared" si="70"/>
        <v>1</v>
      </c>
      <c r="AH1137">
        <v>2</v>
      </c>
      <c r="AI1137">
        <v>1</v>
      </c>
      <c r="AJ1137" t="s">
        <v>55</v>
      </c>
      <c r="AK1137" t="str">
        <f t="shared" si="71"/>
        <v>1TA</v>
      </c>
      <c r="AL1137">
        <v>5</v>
      </c>
      <c r="AM1137">
        <v>1</v>
      </c>
      <c r="AN1137" t="s">
        <v>54</v>
      </c>
      <c r="AO1137" t="s">
        <v>78</v>
      </c>
      <c r="AP1137" t="s">
        <v>58</v>
      </c>
      <c r="AQ1137">
        <v>1</v>
      </c>
      <c r="AR1137">
        <v>180</v>
      </c>
      <c r="AS1137" t="s">
        <v>55</v>
      </c>
      <c r="AT1137" t="s">
        <v>60</v>
      </c>
      <c r="AU1137">
        <v>0</v>
      </c>
      <c r="AV1137">
        <v>128</v>
      </c>
      <c r="AW1137">
        <v>0</v>
      </c>
      <c r="AX1137">
        <v>0</v>
      </c>
      <c r="AY1137">
        <v>0</v>
      </c>
      <c r="AZ1137" t="s">
        <v>41</v>
      </c>
      <c r="BA1137">
        <v>5</v>
      </c>
      <c r="BB1137">
        <v>2007</v>
      </c>
      <c r="BC1137" t="s">
        <v>63</v>
      </c>
      <c r="BD1137" t="s">
        <v>64</v>
      </c>
      <c r="BE1137">
        <v>102000</v>
      </c>
    </row>
    <row r="1138" spans="1:57" x14ac:dyDescent="0.3">
      <c r="A1138">
        <v>259</v>
      </c>
      <c r="B1138">
        <v>60</v>
      </c>
      <c r="C1138" t="s">
        <v>221</v>
      </c>
      <c r="D1138">
        <v>80</v>
      </c>
      <c r="E1138">
        <v>12435</v>
      </c>
      <c r="F1138" t="s">
        <v>40</v>
      </c>
      <c r="G1138" t="s">
        <v>42</v>
      </c>
      <c r="H1138" t="s">
        <v>43</v>
      </c>
      <c r="I1138" t="s">
        <v>44</v>
      </c>
      <c r="J1138" t="s">
        <v>45</v>
      </c>
      <c r="K1138" t="s">
        <v>46</v>
      </c>
      <c r="L1138" t="str">
        <f>VLOOKUP($K1138,[1]Zipcodes_neighbourhood!$A$2:$C$27,2,FALSE)</f>
        <v>College creek</v>
      </c>
      <c r="M1138">
        <f>VLOOKUP($K1138,[1]Zipcodes_neighbourhood!$A$2:$C$27,3,FALSE)</f>
        <v>50014</v>
      </c>
      <c r="N1138" t="s">
        <v>47</v>
      </c>
      <c r="O1138" t="s">
        <v>48</v>
      </c>
      <c r="P1138" t="s">
        <v>49</v>
      </c>
      <c r="Q1138">
        <v>7</v>
      </c>
      <c r="R1138">
        <v>2001</v>
      </c>
      <c r="S1138">
        <v>2001</v>
      </c>
      <c r="T1138" t="s">
        <v>50</v>
      </c>
      <c r="U1138" t="s">
        <v>51</v>
      </c>
      <c r="V1138" t="s">
        <v>52</v>
      </c>
      <c r="W1138" t="s">
        <v>54</v>
      </c>
      <c r="X1138" t="s">
        <v>56</v>
      </c>
      <c r="Y1138" t="s">
        <v>54</v>
      </c>
      <c r="Z1138" t="s">
        <v>57</v>
      </c>
      <c r="AA1138">
        <v>963</v>
      </c>
      <c r="AB1138" t="str">
        <f t="shared" si="68"/>
        <v>0-1000</v>
      </c>
      <c r="AC1138" t="s">
        <v>59</v>
      </c>
      <c r="AD1138" t="s">
        <v>60</v>
      </c>
      <c r="AE1138">
        <v>1792</v>
      </c>
      <c r="AF1138">
        <f t="shared" si="69"/>
        <v>0</v>
      </c>
      <c r="AG1138">
        <f t="shared" si="70"/>
        <v>1</v>
      </c>
      <c r="AH1138">
        <v>3</v>
      </c>
      <c r="AI1138">
        <v>1</v>
      </c>
      <c r="AJ1138" t="s">
        <v>54</v>
      </c>
      <c r="AK1138" t="str">
        <f t="shared" si="71"/>
        <v>1Gd</v>
      </c>
      <c r="AL1138">
        <v>7</v>
      </c>
      <c r="AM1138">
        <v>1</v>
      </c>
      <c r="AN1138" t="s">
        <v>55</v>
      </c>
      <c r="AO1138" t="s">
        <v>61</v>
      </c>
      <c r="AP1138" t="s">
        <v>62</v>
      </c>
      <c r="AQ1138">
        <v>2</v>
      </c>
      <c r="AR1138">
        <v>564</v>
      </c>
      <c r="AS1138" t="s">
        <v>55</v>
      </c>
      <c r="AT1138" t="s">
        <v>60</v>
      </c>
      <c r="AU1138">
        <v>0</v>
      </c>
      <c r="AV1138">
        <v>96</v>
      </c>
      <c r="AW1138">
        <v>0</v>
      </c>
      <c r="AX1138">
        <v>0</v>
      </c>
      <c r="AY1138">
        <v>245</v>
      </c>
      <c r="AZ1138" t="s">
        <v>41</v>
      </c>
      <c r="BA1138">
        <v>5</v>
      </c>
      <c r="BB1138">
        <v>2008</v>
      </c>
      <c r="BC1138" t="s">
        <v>63</v>
      </c>
      <c r="BD1138" t="s">
        <v>64</v>
      </c>
      <c r="BE1138">
        <v>231500</v>
      </c>
    </row>
    <row r="1139" spans="1:57" x14ac:dyDescent="0.3">
      <c r="A1139">
        <v>1003</v>
      </c>
      <c r="B1139">
        <v>20</v>
      </c>
      <c r="C1139" t="s">
        <v>221</v>
      </c>
      <c r="D1139">
        <v>75</v>
      </c>
      <c r="E1139">
        <v>11957</v>
      </c>
      <c r="F1139" t="s">
        <v>40</v>
      </c>
      <c r="G1139" t="s">
        <v>71</v>
      </c>
      <c r="H1139" t="s">
        <v>43</v>
      </c>
      <c r="I1139" t="s">
        <v>44</v>
      </c>
      <c r="J1139" t="s">
        <v>45</v>
      </c>
      <c r="K1139" t="s">
        <v>87</v>
      </c>
      <c r="L1139" t="str">
        <f>VLOOKUP($K1139,[1]Zipcodes_neighbourhood!$A$2:$C$27,2,FALSE)</f>
        <v>Somerset</v>
      </c>
      <c r="M1139">
        <f>VLOOKUP($K1139,[1]Zipcodes_neighbourhood!$A$2:$C$27,3,FALSE)</f>
        <v>50010</v>
      </c>
      <c r="N1139" t="s">
        <v>140</v>
      </c>
      <c r="O1139" t="s">
        <v>48</v>
      </c>
      <c r="P1139" t="s">
        <v>68</v>
      </c>
      <c r="Q1139">
        <v>8</v>
      </c>
      <c r="R1139">
        <v>2006</v>
      </c>
      <c r="S1139">
        <v>2006</v>
      </c>
      <c r="T1139" t="s">
        <v>50</v>
      </c>
      <c r="U1139" t="s">
        <v>51</v>
      </c>
      <c r="V1139" t="s">
        <v>52</v>
      </c>
      <c r="W1139" t="s">
        <v>54</v>
      </c>
      <c r="X1139" t="s">
        <v>56</v>
      </c>
      <c r="Y1139" t="s">
        <v>54</v>
      </c>
      <c r="Z1139" t="s">
        <v>57</v>
      </c>
      <c r="AA1139">
        <v>1574</v>
      </c>
      <c r="AB1139" t="str">
        <f t="shared" si="68"/>
        <v>1001-2000</v>
      </c>
      <c r="AC1139" t="s">
        <v>59</v>
      </c>
      <c r="AD1139" t="s">
        <v>60</v>
      </c>
      <c r="AE1139">
        <v>1574</v>
      </c>
      <c r="AF1139">
        <f t="shared" si="69"/>
        <v>0</v>
      </c>
      <c r="AG1139">
        <f t="shared" si="70"/>
        <v>1</v>
      </c>
      <c r="AH1139">
        <v>3</v>
      </c>
      <c r="AI1139">
        <v>1</v>
      </c>
      <c r="AJ1139" t="s">
        <v>54</v>
      </c>
      <c r="AK1139" t="str">
        <f t="shared" si="71"/>
        <v>1Gd</v>
      </c>
      <c r="AL1139">
        <v>7</v>
      </c>
      <c r="AM1139">
        <v>1</v>
      </c>
      <c r="AN1139" t="s">
        <v>54</v>
      </c>
      <c r="AO1139" t="s">
        <v>61</v>
      </c>
      <c r="AP1139" t="s">
        <v>62</v>
      </c>
      <c r="AQ1139">
        <v>3</v>
      </c>
      <c r="AR1139">
        <v>824</v>
      </c>
      <c r="AS1139" t="s">
        <v>55</v>
      </c>
      <c r="AT1139" t="s">
        <v>60</v>
      </c>
      <c r="AU1139">
        <v>144</v>
      </c>
      <c r="AV1139">
        <v>104</v>
      </c>
      <c r="AW1139">
        <v>0</v>
      </c>
      <c r="AX1139">
        <v>0</v>
      </c>
      <c r="AY1139">
        <v>0</v>
      </c>
      <c r="AZ1139" t="s">
        <v>41</v>
      </c>
      <c r="BA1139">
        <v>7</v>
      </c>
      <c r="BB1139">
        <v>2008</v>
      </c>
      <c r="BC1139" t="s">
        <v>63</v>
      </c>
      <c r="BD1139" t="s">
        <v>64</v>
      </c>
      <c r="BE1139">
        <v>232000</v>
      </c>
    </row>
    <row r="1140" spans="1:57" x14ac:dyDescent="0.3">
      <c r="A1140">
        <v>1304</v>
      </c>
      <c r="B1140">
        <v>20</v>
      </c>
      <c r="C1140" t="s">
        <v>221</v>
      </c>
      <c r="D1140">
        <v>73</v>
      </c>
      <c r="E1140">
        <v>8688</v>
      </c>
      <c r="F1140" t="s">
        <v>40</v>
      </c>
      <c r="G1140" t="s">
        <v>42</v>
      </c>
      <c r="H1140" t="s">
        <v>43</v>
      </c>
      <c r="I1140" t="s">
        <v>44</v>
      </c>
      <c r="J1140" t="s">
        <v>45</v>
      </c>
      <c r="K1140" t="s">
        <v>87</v>
      </c>
      <c r="L1140" t="str">
        <f>VLOOKUP($K1140,[1]Zipcodes_neighbourhood!$A$2:$C$27,2,FALSE)</f>
        <v>Somerset</v>
      </c>
      <c r="M1140">
        <f>VLOOKUP($K1140,[1]Zipcodes_neighbourhood!$A$2:$C$27,3,FALSE)</f>
        <v>50010</v>
      </c>
      <c r="N1140" t="s">
        <v>47</v>
      </c>
      <c r="O1140" t="s">
        <v>48</v>
      </c>
      <c r="P1140" t="s">
        <v>68</v>
      </c>
      <c r="Q1140">
        <v>7</v>
      </c>
      <c r="R1140">
        <v>2005</v>
      </c>
      <c r="S1140">
        <v>2005</v>
      </c>
      <c r="T1140" t="s">
        <v>50</v>
      </c>
      <c r="U1140" t="s">
        <v>51</v>
      </c>
      <c r="V1140" t="s">
        <v>52</v>
      </c>
      <c r="W1140" t="s">
        <v>54</v>
      </c>
      <c r="X1140" t="s">
        <v>56</v>
      </c>
      <c r="Y1140" t="s">
        <v>54</v>
      </c>
      <c r="Z1140" t="s">
        <v>81</v>
      </c>
      <c r="AA1140">
        <v>1616</v>
      </c>
      <c r="AB1140" t="str">
        <f t="shared" si="68"/>
        <v>1001-2000</v>
      </c>
      <c r="AC1140" t="s">
        <v>59</v>
      </c>
      <c r="AD1140" t="s">
        <v>60</v>
      </c>
      <c r="AE1140">
        <v>1616</v>
      </c>
      <c r="AF1140">
        <f t="shared" si="69"/>
        <v>1</v>
      </c>
      <c r="AG1140">
        <f t="shared" si="70"/>
        <v>2</v>
      </c>
      <c r="AH1140">
        <v>3</v>
      </c>
      <c r="AI1140">
        <v>1</v>
      </c>
      <c r="AJ1140" t="s">
        <v>54</v>
      </c>
      <c r="AK1140" t="str">
        <f t="shared" si="71"/>
        <v>1Gd</v>
      </c>
      <c r="AL1140">
        <v>7</v>
      </c>
      <c r="AM1140">
        <v>0</v>
      </c>
      <c r="AN1140" t="s">
        <v>41</v>
      </c>
      <c r="AO1140" t="s">
        <v>61</v>
      </c>
      <c r="AP1140" t="s">
        <v>62</v>
      </c>
      <c r="AQ1140">
        <v>3</v>
      </c>
      <c r="AR1140">
        <v>834</v>
      </c>
      <c r="AS1140" t="s">
        <v>55</v>
      </c>
      <c r="AT1140" t="s">
        <v>60</v>
      </c>
      <c r="AU1140">
        <v>208</v>
      </c>
      <c r="AV1140">
        <v>59</v>
      </c>
      <c r="AW1140">
        <v>0</v>
      </c>
      <c r="AX1140">
        <v>0</v>
      </c>
      <c r="AY1140">
        <v>0</v>
      </c>
      <c r="AZ1140" t="s">
        <v>41</v>
      </c>
      <c r="BA1140">
        <v>4</v>
      </c>
      <c r="BB1140">
        <v>2006</v>
      </c>
      <c r="BC1140" t="s">
        <v>63</v>
      </c>
      <c r="BD1140" t="s">
        <v>64</v>
      </c>
      <c r="BE1140">
        <v>232000</v>
      </c>
    </row>
    <row r="1141" spans="1:57" x14ac:dyDescent="0.3">
      <c r="A1141">
        <v>1370</v>
      </c>
      <c r="B1141">
        <v>20</v>
      </c>
      <c r="C1141" t="s">
        <v>221</v>
      </c>
      <c r="D1141">
        <v>48</v>
      </c>
      <c r="E1141">
        <v>10635</v>
      </c>
      <c r="F1141" t="s">
        <v>40</v>
      </c>
      <c r="G1141" t="s">
        <v>105</v>
      </c>
      <c r="H1141" t="s">
        <v>43</v>
      </c>
      <c r="I1141" t="s">
        <v>44</v>
      </c>
      <c r="J1141" t="s">
        <v>65</v>
      </c>
      <c r="K1141" t="s">
        <v>46</v>
      </c>
      <c r="L1141" t="str">
        <f>VLOOKUP($K1141,[1]Zipcodes_neighbourhood!$A$2:$C$27,2,FALSE)</f>
        <v>College creek</v>
      </c>
      <c r="M1141">
        <f>VLOOKUP($K1141,[1]Zipcodes_neighbourhood!$A$2:$C$27,3,FALSE)</f>
        <v>50014</v>
      </c>
      <c r="N1141" t="s">
        <v>47</v>
      </c>
      <c r="O1141" t="s">
        <v>48</v>
      </c>
      <c r="P1141" t="s">
        <v>68</v>
      </c>
      <c r="Q1141">
        <v>8</v>
      </c>
      <c r="R1141">
        <v>2003</v>
      </c>
      <c r="S1141">
        <v>2003</v>
      </c>
      <c r="T1141" t="s">
        <v>99</v>
      </c>
      <c r="U1141" t="s">
        <v>51</v>
      </c>
      <c r="V1141" t="s">
        <v>52</v>
      </c>
      <c r="W1141" t="s">
        <v>54</v>
      </c>
      <c r="X1141" t="s">
        <v>56</v>
      </c>
      <c r="Y1141" t="s">
        <v>54</v>
      </c>
      <c r="Z1141" t="s">
        <v>81</v>
      </c>
      <c r="AA1141">
        <v>1657</v>
      </c>
      <c r="AB1141" t="str">
        <f t="shared" si="68"/>
        <v>1001-2000</v>
      </c>
      <c r="AC1141" t="s">
        <v>59</v>
      </c>
      <c r="AD1141" t="s">
        <v>60</v>
      </c>
      <c r="AE1141">
        <v>1668</v>
      </c>
      <c r="AF1141">
        <f t="shared" si="69"/>
        <v>0</v>
      </c>
      <c r="AG1141">
        <f t="shared" si="70"/>
        <v>1</v>
      </c>
      <c r="AH1141">
        <v>3</v>
      </c>
      <c r="AI1141">
        <v>1</v>
      </c>
      <c r="AJ1141" t="s">
        <v>54</v>
      </c>
      <c r="AK1141" t="str">
        <f t="shared" si="71"/>
        <v>1Gd</v>
      </c>
      <c r="AL1141">
        <v>8</v>
      </c>
      <c r="AM1141">
        <v>1</v>
      </c>
      <c r="AN1141" t="s">
        <v>55</v>
      </c>
      <c r="AO1141" t="s">
        <v>61</v>
      </c>
      <c r="AP1141" t="s">
        <v>102</v>
      </c>
      <c r="AQ1141">
        <v>2</v>
      </c>
      <c r="AR1141">
        <v>502</v>
      </c>
      <c r="AS1141" t="s">
        <v>55</v>
      </c>
      <c r="AT1141" t="s">
        <v>60</v>
      </c>
      <c r="AU1141">
        <v>0</v>
      </c>
      <c r="AV1141">
        <v>262</v>
      </c>
      <c r="AW1141">
        <v>0</v>
      </c>
      <c r="AX1141">
        <v>0</v>
      </c>
      <c r="AY1141">
        <v>0</v>
      </c>
      <c r="AZ1141" t="s">
        <v>41</v>
      </c>
      <c r="BA1141">
        <v>5</v>
      </c>
      <c r="BB1141">
        <v>2010</v>
      </c>
      <c r="BC1141" t="s">
        <v>63</v>
      </c>
      <c r="BD1141" t="s">
        <v>64</v>
      </c>
      <c r="BE1141">
        <v>232000</v>
      </c>
    </row>
    <row r="1142" spans="1:57" x14ac:dyDescent="0.3">
      <c r="A1142">
        <v>788</v>
      </c>
      <c r="B1142">
        <v>60</v>
      </c>
      <c r="C1142" t="s">
        <v>221</v>
      </c>
      <c r="D1142">
        <v>76</v>
      </c>
      <c r="E1142">
        <v>10142</v>
      </c>
      <c r="F1142" t="s">
        <v>40</v>
      </c>
      <c r="G1142" t="s">
        <v>71</v>
      </c>
      <c r="H1142" t="s">
        <v>43</v>
      </c>
      <c r="I1142" t="s">
        <v>44</v>
      </c>
      <c r="J1142" t="s">
        <v>45</v>
      </c>
      <c r="K1142" t="s">
        <v>114</v>
      </c>
      <c r="L1142" t="str">
        <f>VLOOKUP($K1142,[1]Zipcodes_neighbourhood!$A$2:$C$27,2,FALSE)</f>
        <v>Sawyer West</v>
      </c>
      <c r="M1142">
        <f>VLOOKUP($K1142,[1]Zipcodes_neighbourhood!$A$2:$C$27,3,FALSE)</f>
        <v>50014</v>
      </c>
      <c r="N1142" t="s">
        <v>47</v>
      </c>
      <c r="O1142" t="s">
        <v>48</v>
      </c>
      <c r="P1142" t="s">
        <v>49</v>
      </c>
      <c r="Q1142">
        <v>7</v>
      </c>
      <c r="R1142">
        <v>2004</v>
      </c>
      <c r="S1142">
        <v>2004</v>
      </c>
      <c r="T1142" t="s">
        <v>50</v>
      </c>
      <c r="U1142" t="s">
        <v>51</v>
      </c>
      <c r="V1142" t="s">
        <v>52</v>
      </c>
      <c r="W1142" t="s">
        <v>54</v>
      </c>
      <c r="X1142" t="s">
        <v>56</v>
      </c>
      <c r="Y1142" t="s">
        <v>54</v>
      </c>
      <c r="Z1142" t="s">
        <v>57</v>
      </c>
      <c r="AA1142">
        <v>956</v>
      </c>
      <c r="AB1142" t="str">
        <f t="shared" si="68"/>
        <v>0-1000</v>
      </c>
      <c r="AC1142" t="s">
        <v>59</v>
      </c>
      <c r="AD1142" t="s">
        <v>60</v>
      </c>
      <c r="AE1142">
        <v>2084</v>
      </c>
      <c r="AF1142">
        <f t="shared" si="69"/>
        <v>1</v>
      </c>
      <c r="AG1142">
        <f t="shared" si="70"/>
        <v>1</v>
      </c>
      <c r="AH1142">
        <v>4</v>
      </c>
      <c r="AI1142">
        <v>1</v>
      </c>
      <c r="AJ1142" t="s">
        <v>54</v>
      </c>
      <c r="AK1142" t="str">
        <f t="shared" si="71"/>
        <v>1Gd</v>
      </c>
      <c r="AL1142">
        <v>8</v>
      </c>
      <c r="AM1142">
        <v>0</v>
      </c>
      <c r="AN1142" t="s">
        <v>41</v>
      </c>
      <c r="AO1142" t="s">
        <v>101</v>
      </c>
      <c r="AP1142" t="s">
        <v>62</v>
      </c>
      <c r="AQ1142">
        <v>2</v>
      </c>
      <c r="AR1142">
        <v>618</v>
      </c>
      <c r="AS1142" t="s">
        <v>55</v>
      </c>
      <c r="AT1142" t="s">
        <v>60</v>
      </c>
      <c r="AU1142">
        <v>0</v>
      </c>
      <c r="AV1142">
        <v>45</v>
      </c>
      <c r="AW1142">
        <v>0</v>
      </c>
      <c r="AX1142">
        <v>0</v>
      </c>
      <c r="AY1142">
        <v>0</v>
      </c>
      <c r="AZ1142" t="s">
        <v>41</v>
      </c>
      <c r="BA1142">
        <v>1</v>
      </c>
      <c r="BB1142">
        <v>2010</v>
      </c>
      <c r="BC1142" t="s">
        <v>63</v>
      </c>
      <c r="BD1142" t="s">
        <v>64</v>
      </c>
      <c r="BE1142">
        <v>233000</v>
      </c>
    </row>
    <row r="1143" spans="1:57" x14ac:dyDescent="0.3">
      <c r="A1143">
        <v>1166</v>
      </c>
      <c r="B1143">
        <v>20</v>
      </c>
      <c r="C1143" t="s">
        <v>221</v>
      </c>
      <c r="D1143">
        <v>79</v>
      </c>
      <c r="E1143">
        <v>9541</v>
      </c>
      <c r="F1143" t="s">
        <v>40</v>
      </c>
      <c r="G1143" t="s">
        <v>71</v>
      </c>
      <c r="H1143" t="s">
        <v>43</v>
      </c>
      <c r="I1143" t="s">
        <v>44</v>
      </c>
      <c r="J1143" t="s">
        <v>45</v>
      </c>
      <c r="K1143" t="s">
        <v>100</v>
      </c>
      <c r="L1143" t="str">
        <f>VLOOKUP($K1143,[1]Zipcodes_neighbourhood!$A$2:$C$27,2,FALSE)</f>
        <v>Northridge Heights</v>
      </c>
      <c r="M1143">
        <f>VLOOKUP($K1143,[1]Zipcodes_neighbourhood!$A$2:$C$27,3,FALSE)</f>
        <v>50010</v>
      </c>
      <c r="N1143" t="s">
        <v>47</v>
      </c>
      <c r="O1143" t="s">
        <v>48</v>
      </c>
      <c r="P1143" t="s">
        <v>68</v>
      </c>
      <c r="Q1143">
        <v>7</v>
      </c>
      <c r="R1143">
        <v>2009</v>
      </c>
      <c r="S1143">
        <v>2009</v>
      </c>
      <c r="T1143" t="s">
        <v>50</v>
      </c>
      <c r="U1143" t="s">
        <v>51</v>
      </c>
      <c r="V1143" t="s">
        <v>52</v>
      </c>
      <c r="W1143" t="s">
        <v>54</v>
      </c>
      <c r="X1143" t="s">
        <v>56</v>
      </c>
      <c r="Y1143" t="s">
        <v>54</v>
      </c>
      <c r="Z1143" t="s">
        <v>57</v>
      </c>
      <c r="AA1143">
        <v>1502</v>
      </c>
      <c r="AB1143" t="str">
        <f t="shared" si="68"/>
        <v>1001-2000</v>
      </c>
      <c r="AC1143" t="s">
        <v>59</v>
      </c>
      <c r="AD1143" t="s">
        <v>60</v>
      </c>
      <c r="AE1143">
        <v>1502</v>
      </c>
      <c r="AF1143">
        <f t="shared" si="69"/>
        <v>1</v>
      </c>
      <c r="AG1143">
        <f t="shared" si="70"/>
        <v>2.2999999999999998</v>
      </c>
      <c r="AH1143">
        <v>3</v>
      </c>
      <c r="AI1143">
        <v>1</v>
      </c>
      <c r="AJ1143" t="s">
        <v>54</v>
      </c>
      <c r="AK1143" t="str">
        <f t="shared" si="71"/>
        <v>1Gd</v>
      </c>
      <c r="AL1143">
        <v>7</v>
      </c>
      <c r="AM1143">
        <v>0</v>
      </c>
      <c r="AN1143" t="s">
        <v>41</v>
      </c>
      <c r="AO1143" t="s">
        <v>61</v>
      </c>
      <c r="AP1143" t="s">
        <v>62</v>
      </c>
      <c r="AQ1143">
        <v>2</v>
      </c>
      <c r="AR1143">
        <v>644</v>
      </c>
      <c r="AS1143" t="s">
        <v>55</v>
      </c>
      <c r="AT1143" t="s">
        <v>60</v>
      </c>
      <c r="AU1143">
        <v>0</v>
      </c>
      <c r="AV1143">
        <v>114</v>
      </c>
      <c r="AW1143">
        <v>0</v>
      </c>
      <c r="AX1143">
        <v>0</v>
      </c>
      <c r="AY1143">
        <v>0</v>
      </c>
      <c r="AZ1143" t="s">
        <v>41</v>
      </c>
      <c r="BA1143">
        <v>9</v>
      </c>
      <c r="BB1143">
        <v>2009</v>
      </c>
      <c r="BC1143" t="s">
        <v>103</v>
      </c>
      <c r="BD1143" t="s">
        <v>104</v>
      </c>
      <c r="BE1143">
        <v>233170</v>
      </c>
    </row>
    <row r="1144" spans="1:57" x14ac:dyDescent="0.3">
      <c r="A1144">
        <v>291</v>
      </c>
      <c r="B1144">
        <v>60</v>
      </c>
      <c r="C1144" t="s">
        <v>221</v>
      </c>
      <c r="D1144">
        <v>120</v>
      </c>
      <c r="E1144">
        <v>15611</v>
      </c>
      <c r="F1144" t="s">
        <v>40</v>
      </c>
      <c r="G1144" t="s">
        <v>42</v>
      </c>
      <c r="H1144" t="s">
        <v>43</v>
      </c>
      <c r="I1144" t="s">
        <v>44</v>
      </c>
      <c r="J1144" t="s">
        <v>45</v>
      </c>
      <c r="K1144" t="s">
        <v>46</v>
      </c>
      <c r="L1144" t="str">
        <f>VLOOKUP($K1144,[1]Zipcodes_neighbourhood!$A$2:$C$27,2,FALSE)</f>
        <v>College creek</v>
      </c>
      <c r="M1144">
        <f>VLOOKUP($K1144,[1]Zipcodes_neighbourhood!$A$2:$C$27,3,FALSE)</f>
        <v>50014</v>
      </c>
      <c r="N1144" t="s">
        <v>47</v>
      </c>
      <c r="O1144" t="s">
        <v>48</v>
      </c>
      <c r="P1144" t="s">
        <v>49</v>
      </c>
      <c r="Q1144">
        <v>8</v>
      </c>
      <c r="R1144">
        <v>2006</v>
      </c>
      <c r="S1144">
        <v>2006</v>
      </c>
      <c r="T1144" t="s">
        <v>50</v>
      </c>
      <c r="U1144" t="s">
        <v>51</v>
      </c>
      <c r="V1144" t="s">
        <v>52</v>
      </c>
      <c r="W1144" t="s">
        <v>54</v>
      </c>
      <c r="X1144" t="s">
        <v>56</v>
      </c>
      <c r="Y1144" t="s">
        <v>54</v>
      </c>
      <c r="Z1144" t="s">
        <v>81</v>
      </c>
      <c r="AA1144">
        <v>1079</v>
      </c>
      <c r="AB1144" t="str">
        <f t="shared" si="68"/>
        <v>1001-2000</v>
      </c>
      <c r="AC1144" t="s">
        <v>59</v>
      </c>
      <c r="AD1144" t="s">
        <v>60</v>
      </c>
      <c r="AE1144">
        <v>1919</v>
      </c>
      <c r="AF1144">
        <f t="shared" si="69"/>
        <v>1</v>
      </c>
      <c r="AG1144">
        <f t="shared" si="70"/>
        <v>3</v>
      </c>
      <c r="AH1144">
        <v>3</v>
      </c>
      <c r="AI1144">
        <v>1</v>
      </c>
      <c r="AJ1144" t="s">
        <v>54</v>
      </c>
      <c r="AK1144" t="str">
        <f t="shared" si="71"/>
        <v>1Gd</v>
      </c>
      <c r="AL1144">
        <v>8</v>
      </c>
      <c r="AM1144">
        <v>1</v>
      </c>
      <c r="AN1144" t="s">
        <v>54</v>
      </c>
      <c r="AO1144" t="s">
        <v>61</v>
      </c>
      <c r="AP1144" t="s">
        <v>62</v>
      </c>
      <c r="AQ1144">
        <v>2</v>
      </c>
      <c r="AR1144">
        <v>685</v>
      </c>
      <c r="AS1144" t="s">
        <v>54</v>
      </c>
      <c r="AT1144" t="s">
        <v>60</v>
      </c>
      <c r="AU1144">
        <v>0</v>
      </c>
      <c r="AV1144">
        <v>51</v>
      </c>
      <c r="AW1144">
        <v>0</v>
      </c>
      <c r="AX1144">
        <v>0</v>
      </c>
      <c r="AY1144">
        <v>0</v>
      </c>
      <c r="AZ1144" t="s">
        <v>41</v>
      </c>
      <c r="BA1144">
        <v>7</v>
      </c>
      <c r="BB1144">
        <v>2006</v>
      </c>
      <c r="BC1144" t="s">
        <v>103</v>
      </c>
      <c r="BD1144" t="s">
        <v>104</v>
      </c>
      <c r="BE1144">
        <v>233230</v>
      </c>
    </row>
    <row r="1145" spans="1:57" x14ac:dyDescent="0.3">
      <c r="A1145">
        <v>520</v>
      </c>
      <c r="B1145">
        <v>70</v>
      </c>
      <c r="C1145" t="s">
        <v>221</v>
      </c>
      <c r="D1145">
        <v>53</v>
      </c>
      <c r="E1145">
        <v>10918</v>
      </c>
      <c r="F1145" t="s">
        <v>40</v>
      </c>
      <c r="G1145" t="s">
        <v>42</v>
      </c>
      <c r="H1145" t="s">
        <v>43</v>
      </c>
      <c r="I1145" t="s">
        <v>44</v>
      </c>
      <c r="J1145" t="s">
        <v>45</v>
      </c>
      <c r="K1145" t="s">
        <v>74</v>
      </c>
      <c r="L1145" t="str">
        <f>VLOOKUP($K1145,[1]Zipcodes_neighbourhood!$A$2:$C$27,2,FALSE)</f>
        <v>Crawford</v>
      </c>
      <c r="M1145">
        <f>VLOOKUP($K1145,[1]Zipcodes_neighbourhood!$A$2:$C$27,3,FALSE)</f>
        <v>52621</v>
      </c>
      <c r="N1145" t="s">
        <v>47</v>
      </c>
      <c r="O1145" t="s">
        <v>48</v>
      </c>
      <c r="P1145" t="s">
        <v>49</v>
      </c>
      <c r="Q1145">
        <v>7</v>
      </c>
      <c r="R1145">
        <v>1926</v>
      </c>
      <c r="S1145">
        <v>2004</v>
      </c>
      <c r="T1145" t="s">
        <v>125</v>
      </c>
      <c r="U1145" t="s">
        <v>51</v>
      </c>
      <c r="V1145" t="s">
        <v>69</v>
      </c>
      <c r="W1145" t="s">
        <v>54</v>
      </c>
      <c r="X1145" t="s">
        <v>77</v>
      </c>
      <c r="Y1145" t="s">
        <v>54</v>
      </c>
      <c r="Z1145" t="s">
        <v>57</v>
      </c>
      <c r="AA1145">
        <v>1276</v>
      </c>
      <c r="AB1145" t="str">
        <f t="shared" si="68"/>
        <v>1001-2000</v>
      </c>
      <c r="AC1145" t="s">
        <v>59</v>
      </c>
      <c r="AD1145" t="s">
        <v>60</v>
      </c>
      <c r="AE1145">
        <v>2080</v>
      </c>
      <c r="AF1145">
        <f t="shared" si="69"/>
        <v>0</v>
      </c>
      <c r="AG1145">
        <f t="shared" si="70"/>
        <v>1</v>
      </c>
      <c r="AH1145">
        <v>3</v>
      </c>
      <c r="AI1145">
        <v>1</v>
      </c>
      <c r="AJ1145" t="s">
        <v>54</v>
      </c>
      <c r="AK1145" t="str">
        <f t="shared" si="71"/>
        <v>1Gd</v>
      </c>
      <c r="AL1145">
        <v>9</v>
      </c>
      <c r="AM1145">
        <v>2</v>
      </c>
      <c r="AN1145" t="s">
        <v>54</v>
      </c>
      <c r="AO1145" t="s">
        <v>78</v>
      </c>
      <c r="AP1145" t="s">
        <v>58</v>
      </c>
      <c r="AQ1145">
        <v>1</v>
      </c>
      <c r="AR1145">
        <v>282</v>
      </c>
      <c r="AS1145" t="s">
        <v>55</v>
      </c>
      <c r="AT1145" t="s">
        <v>60</v>
      </c>
      <c r="AU1145">
        <v>0</v>
      </c>
      <c r="AV1145">
        <v>0</v>
      </c>
      <c r="AW1145">
        <v>0</v>
      </c>
      <c r="AX1145">
        <v>145</v>
      </c>
      <c r="AY1145">
        <v>0</v>
      </c>
      <c r="AZ1145" t="s">
        <v>85</v>
      </c>
      <c r="BA1145">
        <v>6</v>
      </c>
      <c r="BB1145">
        <v>2009</v>
      </c>
      <c r="BC1145" t="s">
        <v>63</v>
      </c>
      <c r="BD1145" t="s">
        <v>64</v>
      </c>
      <c r="BE1145">
        <v>234000</v>
      </c>
    </row>
    <row r="1146" spans="1:57" x14ac:dyDescent="0.3">
      <c r="A1146">
        <v>560</v>
      </c>
      <c r="B1146">
        <v>120</v>
      </c>
      <c r="C1146" t="s">
        <v>221</v>
      </c>
      <c r="D1146" t="s">
        <v>41</v>
      </c>
      <c r="E1146">
        <v>3196</v>
      </c>
      <c r="F1146" t="s">
        <v>40</v>
      </c>
      <c r="G1146" t="s">
        <v>42</v>
      </c>
      <c r="H1146" t="s">
        <v>43</v>
      </c>
      <c r="I1146" t="s">
        <v>44</v>
      </c>
      <c r="J1146" t="s">
        <v>45</v>
      </c>
      <c r="K1146" t="s">
        <v>159</v>
      </c>
      <c r="L1146" t="str">
        <f>VLOOKUP($K1146,[1]Zipcodes_neighbourhood!$A$2:$C$27,2,FALSE)</f>
        <v>Bloomington Heights</v>
      </c>
      <c r="M1146">
        <f>VLOOKUP($K1146,[1]Zipcodes_neighbourhood!$A$2:$C$27,3,FALSE)</f>
        <v>50010</v>
      </c>
      <c r="N1146" t="s">
        <v>47</v>
      </c>
      <c r="O1146" t="s">
        <v>122</v>
      </c>
      <c r="P1146" t="s">
        <v>68</v>
      </c>
      <c r="Q1146">
        <v>7</v>
      </c>
      <c r="R1146">
        <v>2003</v>
      </c>
      <c r="S1146">
        <v>2004</v>
      </c>
      <c r="T1146" t="s">
        <v>50</v>
      </c>
      <c r="U1146" t="s">
        <v>51</v>
      </c>
      <c r="V1146" t="s">
        <v>52</v>
      </c>
      <c r="W1146" t="s">
        <v>54</v>
      </c>
      <c r="X1146" t="s">
        <v>56</v>
      </c>
      <c r="Y1146" t="s">
        <v>54</v>
      </c>
      <c r="Z1146" t="s">
        <v>54</v>
      </c>
      <c r="AA1146">
        <v>1374</v>
      </c>
      <c r="AB1146" t="str">
        <f t="shared" si="68"/>
        <v>1001-2000</v>
      </c>
      <c r="AC1146" t="s">
        <v>59</v>
      </c>
      <c r="AD1146" t="s">
        <v>60</v>
      </c>
      <c r="AE1146">
        <v>1557</v>
      </c>
      <c r="AF1146">
        <f t="shared" si="69"/>
        <v>1</v>
      </c>
      <c r="AG1146">
        <f t="shared" si="70"/>
        <v>1</v>
      </c>
      <c r="AH1146">
        <v>2</v>
      </c>
      <c r="AI1146">
        <v>1</v>
      </c>
      <c r="AJ1146" t="s">
        <v>54</v>
      </c>
      <c r="AK1146" t="str">
        <f t="shared" si="71"/>
        <v>1Gd</v>
      </c>
      <c r="AL1146">
        <v>7</v>
      </c>
      <c r="AM1146">
        <v>1</v>
      </c>
      <c r="AN1146" t="s">
        <v>55</v>
      </c>
      <c r="AO1146" t="s">
        <v>61</v>
      </c>
      <c r="AP1146" t="s">
        <v>102</v>
      </c>
      <c r="AQ1146">
        <v>2</v>
      </c>
      <c r="AR1146">
        <v>420</v>
      </c>
      <c r="AS1146" t="s">
        <v>55</v>
      </c>
      <c r="AT1146" t="s">
        <v>60</v>
      </c>
      <c r="AU1146">
        <v>143</v>
      </c>
      <c r="AV1146">
        <v>20</v>
      </c>
      <c r="AW1146">
        <v>0</v>
      </c>
      <c r="AX1146">
        <v>0</v>
      </c>
      <c r="AY1146">
        <v>0</v>
      </c>
      <c r="AZ1146" t="s">
        <v>41</v>
      </c>
      <c r="BA1146">
        <v>10</v>
      </c>
      <c r="BB1146">
        <v>2006</v>
      </c>
      <c r="BC1146" t="s">
        <v>63</v>
      </c>
      <c r="BD1146" t="s">
        <v>64</v>
      </c>
      <c r="BE1146">
        <v>234000</v>
      </c>
    </row>
    <row r="1147" spans="1:57" x14ac:dyDescent="0.3">
      <c r="A1147">
        <v>1146</v>
      </c>
      <c r="B1147">
        <v>50</v>
      </c>
      <c r="C1147" t="s">
        <v>222</v>
      </c>
      <c r="D1147">
        <v>52</v>
      </c>
      <c r="E1147">
        <v>6240</v>
      </c>
      <c r="F1147" t="s">
        <v>40</v>
      </c>
      <c r="G1147" t="s">
        <v>42</v>
      </c>
      <c r="H1147" t="s">
        <v>43</v>
      </c>
      <c r="I1147" t="s">
        <v>44</v>
      </c>
      <c r="J1147" t="s">
        <v>45</v>
      </c>
      <c r="K1147" t="s">
        <v>95</v>
      </c>
      <c r="L1147" t="str">
        <f>VLOOKUP($K1147,[1]Zipcodes_neighbourhood!$A$2:$C$27,2,FALSE)</f>
        <v>Brookside</v>
      </c>
      <c r="M1147">
        <f>VLOOKUP($K1147,[1]Zipcodes_neighbourhood!$A$2:$C$27,3,FALSE)</f>
        <v>50613</v>
      </c>
      <c r="N1147" t="s">
        <v>47</v>
      </c>
      <c r="O1147" t="s">
        <v>48</v>
      </c>
      <c r="P1147" t="s">
        <v>83</v>
      </c>
      <c r="Q1147">
        <v>5</v>
      </c>
      <c r="R1147">
        <v>1928</v>
      </c>
      <c r="S1147">
        <v>1950</v>
      </c>
      <c r="T1147" t="s">
        <v>50</v>
      </c>
      <c r="U1147" t="s">
        <v>51</v>
      </c>
      <c r="V1147" t="s">
        <v>69</v>
      </c>
      <c r="W1147" t="s">
        <v>55</v>
      </c>
      <c r="X1147" t="s">
        <v>77</v>
      </c>
      <c r="Y1147" t="s">
        <v>55</v>
      </c>
      <c r="Z1147" t="s">
        <v>57</v>
      </c>
      <c r="AA1147">
        <v>1042</v>
      </c>
      <c r="AB1147" t="str">
        <f t="shared" si="68"/>
        <v>1001-2000</v>
      </c>
      <c r="AC1147" t="s">
        <v>59</v>
      </c>
      <c r="AD1147" t="s">
        <v>60</v>
      </c>
      <c r="AE1147">
        <v>1576</v>
      </c>
      <c r="AF1147">
        <f t="shared" si="69"/>
        <v>0</v>
      </c>
      <c r="AG1147">
        <f t="shared" si="70"/>
        <v>1</v>
      </c>
      <c r="AH1147">
        <v>3</v>
      </c>
      <c r="AI1147">
        <v>1</v>
      </c>
      <c r="AJ1147" t="s">
        <v>55</v>
      </c>
      <c r="AK1147" t="str">
        <f t="shared" si="71"/>
        <v>1TA</v>
      </c>
      <c r="AL1147">
        <v>8</v>
      </c>
      <c r="AM1147">
        <v>1</v>
      </c>
      <c r="AN1147" t="s">
        <v>54</v>
      </c>
      <c r="AO1147" t="s">
        <v>78</v>
      </c>
      <c r="AP1147" t="s">
        <v>58</v>
      </c>
      <c r="AQ1147">
        <v>1</v>
      </c>
      <c r="AR1147">
        <v>225</v>
      </c>
      <c r="AS1147" t="s">
        <v>55</v>
      </c>
      <c r="AT1147" t="s">
        <v>60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 t="s">
        <v>41</v>
      </c>
      <c r="BA1147">
        <v>8</v>
      </c>
      <c r="BB1147">
        <v>2006</v>
      </c>
      <c r="BC1147" t="s">
        <v>63</v>
      </c>
      <c r="BD1147" t="s">
        <v>154</v>
      </c>
      <c r="BE1147">
        <v>149000</v>
      </c>
    </row>
    <row r="1148" spans="1:57" x14ac:dyDescent="0.3">
      <c r="A1148">
        <v>154</v>
      </c>
      <c r="B1148">
        <v>20</v>
      </c>
      <c r="C1148" t="s">
        <v>221</v>
      </c>
      <c r="D1148" t="s">
        <v>41</v>
      </c>
      <c r="E1148">
        <v>13500</v>
      </c>
      <c r="F1148" t="s">
        <v>40</v>
      </c>
      <c r="G1148" t="s">
        <v>42</v>
      </c>
      <c r="H1148" t="s">
        <v>43</v>
      </c>
      <c r="I1148" t="s">
        <v>44</v>
      </c>
      <c r="J1148" t="s">
        <v>45</v>
      </c>
      <c r="K1148" t="s">
        <v>143</v>
      </c>
      <c r="L1148" t="str">
        <f>VLOOKUP($K1148,[1]Zipcodes_neighbourhood!$A$2:$C$27,2,FALSE)</f>
        <v>Clear creek</v>
      </c>
      <c r="M1148" t="str">
        <f>VLOOKUP($K1148,[1]Zipcodes_neighbourhood!$A$2:$C$27,3,FALSE)</f>
        <v>52248(641)</v>
      </c>
      <c r="N1148" t="s">
        <v>47</v>
      </c>
      <c r="O1148" t="s">
        <v>48</v>
      </c>
      <c r="P1148" t="s">
        <v>68</v>
      </c>
      <c r="Q1148">
        <v>6</v>
      </c>
      <c r="R1148">
        <v>1960</v>
      </c>
      <c r="S1148">
        <v>1975</v>
      </c>
      <c r="T1148" t="s">
        <v>149</v>
      </c>
      <c r="U1148" t="s">
        <v>51</v>
      </c>
      <c r="V1148" t="s">
        <v>106</v>
      </c>
      <c r="W1148" t="s">
        <v>55</v>
      </c>
      <c r="X1148" t="s">
        <v>70</v>
      </c>
      <c r="Y1148" t="s">
        <v>54</v>
      </c>
      <c r="Z1148" t="s">
        <v>54</v>
      </c>
      <c r="AA1148">
        <v>1602</v>
      </c>
      <c r="AB1148" t="str">
        <f t="shared" si="68"/>
        <v>1001-2000</v>
      </c>
      <c r="AC1148" t="s">
        <v>54</v>
      </c>
      <c r="AD1148" t="s">
        <v>60</v>
      </c>
      <c r="AE1148">
        <v>1252</v>
      </c>
      <c r="AF1148">
        <f t="shared" si="69"/>
        <v>1</v>
      </c>
      <c r="AG1148">
        <f t="shared" si="70"/>
        <v>2</v>
      </c>
      <c r="AH1148">
        <v>1</v>
      </c>
      <c r="AI1148">
        <v>1</v>
      </c>
      <c r="AJ1148" t="s">
        <v>55</v>
      </c>
      <c r="AK1148" t="str">
        <f t="shared" si="71"/>
        <v>1TA</v>
      </c>
      <c r="AL1148">
        <v>4</v>
      </c>
      <c r="AM1148">
        <v>1</v>
      </c>
      <c r="AN1148" t="s">
        <v>54</v>
      </c>
      <c r="AO1148" t="s">
        <v>61</v>
      </c>
      <c r="AP1148" t="s">
        <v>62</v>
      </c>
      <c r="AQ1148">
        <v>2</v>
      </c>
      <c r="AR1148">
        <v>564</v>
      </c>
      <c r="AS1148" t="s">
        <v>55</v>
      </c>
      <c r="AT1148" t="s">
        <v>60</v>
      </c>
      <c r="AU1148">
        <v>409</v>
      </c>
      <c r="AV1148">
        <v>0</v>
      </c>
      <c r="AW1148">
        <v>0</v>
      </c>
      <c r="AX1148">
        <v>0</v>
      </c>
      <c r="AY1148">
        <v>0</v>
      </c>
      <c r="AZ1148" t="s">
        <v>41</v>
      </c>
      <c r="BA1148">
        <v>3</v>
      </c>
      <c r="BB1148">
        <v>2008</v>
      </c>
      <c r="BC1148" t="s">
        <v>63</v>
      </c>
      <c r="BD1148" t="s">
        <v>64</v>
      </c>
      <c r="BE1148">
        <v>235000</v>
      </c>
    </row>
    <row r="1149" spans="1:57" x14ac:dyDescent="0.3">
      <c r="A1149">
        <v>198</v>
      </c>
      <c r="B1149">
        <v>75</v>
      </c>
      <c r="C1149" t="s">
        <v>221</v>
      </c>
      <c r="D1149">
        <v>174</v>
      </c>
      <c r="E1149">
        <v>25419</v>
      </c>
      <c r="F1149" t="s">
        <v>40</v>
      </c>
      <c r="G1149" t="s">
        <v>42</v>
      </c>
      <c r="H1149" t="s">
        <v>43</v>
      </c>
      <c r="I1149" t="s">
        <v>44</v>
      </c>
      <c r="J1149" t="s">
        <v>73</v>
      </c>
      <c r="K1149" t="s">
        <v>107</v>
      </c>
      <c r="L1149" t="str">
        <f>VLOOKUP($K1149,[1]Zipcodes_neighbourhood!$A$2:$C$27,2,FALSE)</f>
        <v>NorthAmes</v>
      </c>
      <c r="M1149">
        <f>VLOOKUP($K1149,[1]Zipcodes_neighbourhood!$A$2:$C$27,3,FALSE)</f>
        <v>50010</v>
      </c>
      <c r="N1149" t="s">
        <v>93</v>
      </c>
      <c r="O1149" t="s">
        <v>48</v>
      </c>
      <c r="P1149" t="s">
        <v>49</v>
      </c>
      <c r="Q1149">
        <v>8</v>
      </c>
      <c r="R1149">
        <v>1918</v>
      </c>
      <c r="S1149">
        <v>1990</v>
      </c>
      <c r="T1149" t="s">
        <v>50</v>
      </c>
      <c r="U1149" t="s">
        <v>51</v>
      </c>
      <c r="V1149" t="s">
        <v>141</v>
      </c>
      <c r="W1149" t="s">
        <v>54</v>
      </c>
      <c r="X1149" t="s">
        <v>56</v>
      </c>
      <c r="Y1149" t="s">
        <v>55</v>
      </c>
      <c r="Z1149" t="s">
        <v>57</v>
      </c>
      <c r="AA1149">
        <v>1360</v>
      </c>
      <c r="AB1149" t="str">
        <f t="shared" si="68"/>
        <v>1001-2000</v>
      </c>
      <c r="AC1149" t="s">
        <v>54</v>
      </c>
      <c r="AD1149" t="s">
        <v>60</v>
      </c>
      <c r="AE1149">
        <v>3112</v>
      </c>
      <c r="AF1149">
        <f t="shared" si="69"/>
        <v>0</v>
      </c>
      <c r="AG1149">
        <f t="shared" si="70"/>
        <v>1.3</v>
      </c>
      <c r="AH1149">
        <v>4</v>
      </c>
      <c r="AI1149">
        <v>1</v>
      </c>
      <c r="AJ1149" t="s">
        <v>54</v>
      </c>
      <c r="AK1149" t="str">
        <f t="shared" si="71"/>
        <v>1Gd</v>
      </c>
      <c r="AL1149">
        <v>8</v>
      </c>
      <c r="AM1149">
        <v>1</v>
      </c>
      <c r="AN1149" t="s">
        <v>59</v>
      </c>
      <c r="AO1149" t="s">
        <v>78</v>
      </c>
      <c r="AP1149" t="s">
        <v>58</v>
      </c>
      <c r="AQ1149">
        <v>2</v>
      </c>
      <c r="AR1149">
        <v>795</v>
      </c>
      <c r="AS1149" t="s">
        <v>55</v>
      </c>
      <c r="AT1149" t="s">
        <v>60</v>
      </c>
      <c r="AU1149">
        <v>0</v>
      </c>
      <c r="AV1149">
        <v>16</v>
      </c>
      <c r="AW1149">
        <v>552</v>
      </c>
      <c r="AX1149">
        <v>0</v>
      </c>
      <c r="AY1149">
        <v>0</v>
      </c>
      <c r="AZ1149" t="s">
        <v>109</v>
      </c>
      <c r="BA1149">
        <v>3</v>
      </c>
      <c r="BB1149">
        <v>2006</v>
      </c>
      <c r="BC1149" t="s">
        <v>63</v>
      </c>
      <c r="BD1149" t="s">
        <v>79</v>
      </c>
      <c r="BE1149">
        <v>235000</v>
      </c>
    </row>
    <row r="1150" spans="1:57" x14ac:dyDescent="0.3">
      <c r="A1150">
        <v>1149</v>
      </c>
      <c r="B1150">
        <v>50</v>
      </c>
      <c r="C1150" t="s">
        <v>222</v>
      </c>
      <c r="D1150" t="s">
        <v>41</v>
      </c>
      <c r="E1150">
        <v>5700</v>
      </c>
      <c r="F1150" t="s">
        <v>40</v>
      </c>
      <c r="G1150" t="s">
        <v>42</v>
      </c>
      <c r="H1150" t="s">
        <v>43</v>
      </c>
      <c r="I1150" t="s">
        <v>44</v>
      </c>
      <c r="J1150" t="s">
        <v>45</v>
      </c>
      <c r="K1150" t="s">
        <v>92</v>
      </c>
      <c r="L1150" t="str">
        <f>VLOOKUP($K1150,[1]Zipcodes_neighbourhood!$A$2:$C$27,2,FALSE)</f>
        <v>Old Town</v>
      </c>
      <c r="M1150">
        <f>VLOOKUP($K1150,[1]Zipcodes_neighbourhood!$A$2:$C$27,3,FALSE)</f>
        <v>51351</v>
      </c>
      <c r="N1150" t="s">
        <v>47</v>
      </c>
      <c r="O1150" t="s">
        <v>48</v>
      </c>
      <c r="P1150" t="s">
        <v>83</v>
      </c>
      <c r="Q1150">
        <v>7</v>
      </c>
      <c r="R1150">
        <v>1926</v>
      </c>
      <c r="S1150">
        <v>1950</v>
      </c>
      <c r="T1150" t="s">
        <v>50</v>
      </c>
      <c r="U1150" t="s">
        <v>51</v>
      </c>
      <c r="V1150" t="s">
        <v>75</v>
      </c>
      <c r="W1150" t="s">
        <v>55</v>
      </c>
      <c r="X1150" t="s">
        <v>56</v>
      </c>
      <c r="Y1150" t="s">
        <v>55</v>
      </c>
      <c r="Z1150" t="s">
        <v>57</v>
      </c>
      <c r="AA1150">
        <v>572</v>
      </c>
      <c r="AB1150" t="str">
        <f t="shared" si="68"/>
        <v>0-1000</v>
      </c>
      <c r="AC1150" t="s">
        <v>55</v>
      </c>
      <c r="AD1150" t="s">
        <v>60</v>
      </c>
      <c r="AE1150">
        <v>1111</v>
      </c>
      <c r="AF1150">
        <f t="shared" si="69"/>
        <v>0</v>
      </c>
      <c r="AG1150">
        <f t="shared" si="70"/>
        <v>1</v>
      </c>
      <c r="AH1150">
        <v>2</v>
      </c>
      <c r="AI1150">
        <v>1</v>
      </c>
      <c r="AJ1150" t="s">
        <v>55</v>
      </c>
      <c r="AK1150" t="str">
        <f t="shared" si="71"/>
        <v>1TA</v>
      </c>
      <c r="AL1150">
        <v>5</v>
      </c>
      <c r="AM1150">
        <v>1</v>
      </c>
      <c r="AN1150" t="s">
        <v>54</v>
      </c>
      <c r="AO1150" t="s">
        <v>78</v>
      </c>
      <c r="AP1150" t="s">
        <v>58</v>
      </c>
      <c r="AQ1150">
        <v>1</v>
      </c>
      <c r="AR1150">
        <v>288</v>
      </c>
      <c r="AS1150" t="s">
        <v>55</v>
      </c>
      <c r="AT1150" t="s">
        <v>60</v>
      </c>
      <c r="AU1150">
        <v>0</v>
      </c>
      <c r="AV1150">
        <v>0</v>
      </c>
      <c r="AW1150">
        <v>176</v>
      </c>
      <c r="AX1150">
        <v>0</v>
      </c>
      <c r="AY1150">
        <v>0</v>
      </c>
      <c r="AZ1150" t="s">
        <v>41</v>
      </c>
      <c r="BA1150">
        <v>8</v>
      </c>
      <c r="BB1150">
        <v>2008</v>
      </c>
      <c r="BC1150" t="s">
        <v>63</v>
      </c>
      <c r="BD1150" t="s">
        <v>64</v>
      </c>
      <c r="BE1150">
        <v>116900</v>
      </c>
    </row>
    <row r="1151" spans="1:57" x14ac:dyDescent="0.3">
      <c r="A1151">
        <v>1150</v>
      </c>
      <c r="B1151">
        <v>70</v>
      </c>
      <c r="C1151" t="s">
        <v>222</v>
      </c>
      <c r="D1151">
        <v>50</v>
      </c>
      <c r="E1151">
        <v>9000</v>
      </c>
      <c r="F1151" t="s">
        <v>40</v>
      </c>
      <c r="G1151" t="s">
        <v>42</v>
      </c>
      <c r="H1151" t="s">
        <v>43</v>
      </c>
      <c r="I1151" t="s">
        <v>44</v>
      </c>
      <c r="J1151" t="s">
        <v>45</v>
      </c>
      <c r="K1151" t="s">
        <v>92</v>
      </c>
      <c r="L1151" t="str">
        <f>VLOOKUP($K1151,[1]Zipcodes_neighbourhood!$A$2:$C$27,2,FALSE)</f>
        <v>Old Town</v>
      </c>
      <c r="M1151">
        <f>VLOOKUP($K1151,[1]Zipcodes_neighbourhood!$A$2:$C$27,3,FALSE)</f>
        <v>51351</v>
      </c>
      <c r="N1151" t="s">
        <v>93</v>
      </c>
      <c r="O1151" t="s">
        <v>48</v>
      </c>
      <c r="P1151" t="s">
        <v>49</v>
      </c>
      <c r="Q1151">
        <v>7</v>
      </c>
      <c r="R1151">
        <v>1920</v>
      </c>
      <c r="S1151">
        <v>1988</v>
      </c>
      <c r="T1151" t="s">
        <v>99</v>
      </c>
      <c r="U1151" t="s">
        <v>51</v>
      </c>
      <c r="V1151" t="s">
        <v>52</v>
      </c>
      <c r="W1151" t="s">
        <v>55</v>
      </c>
      <c r="X1151" t="s">
        <v>56</v>
      </c>
      <c r="Y1151" t="s">
        <v>55</v>
      </c>
      <c r="Z1151" t="s">
        <v>57</v>
      </c>
      <c r="AA1151">
        <v>650</v>
      </c>
      <c r="AB1151" t="str">
        <f t="shared" si="68"/>
        <v>0-1000</v>
      </c>
      <c r="AC1151" t="s">
        <v>59</v>
      </c>
      <c r="AD1151" t="s">
        <v>60</v>
      </c>
      <c r="AE1151">
        <v>1482</v>
      </c>
      <c r="AF1151">
        <f t="shared" si="69"/>
        <v>0.3</v>
      </c>
      <c r="AG1151">
        <f t="shared" si="70"/>
        <v>1</v>
      </c>
      <c r="AH1151">
        <v>3</v>
      </c>
      <c r="AI1151">
        <v>1</v>
      </c>
      <c r="AJ1151" t="s">
        <v>55</v>
      </c>
      <c r="AK1151" t="str">
        <f t="shared" si="71"/>
        <v>1TA</v>
      </c>
      <c r="AL1151">
        <v>7</v>
      </c>
      <c r="AM1151">
        <v>0</v>
      </c>
      <c r="AN1151" t="s">
        <v>41</v>
      </c>
      <c r="AO1151" t="s">
        <v>78</v>
      </c>
      <c r="AP1151" t="s">
        <v>58</v>
      </c>
      <c r="AQ1151">
        <v>2</v>
      </c>
      <c r="AR1151">
        <v>324</v>
      </c>
      <c r="AS1151" t="s">
        <v>55</v>
      </c>
      <c r="AT1151" t="s">
        <v>60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 t="s">
        <v>41</v>
      </c>
      <c r="BA1151">
        <v>7</v>
      </c>
      <c r="BB1151">
        <v>2009</v>
      </c>
      <c r="BC1151" t="s">
        <v>63</v>
      </c>
      <c r="BD1151" t="s">
        <v>64</v>
      </c>
      <c r="BE1151">
        <v>143000</v>
      </c>
    </row>
    <row r="1152" spans="1:57" x14ac:dyDescent="0.3">
      <c r="A1152">
        <v>294</v>
      </c>
      <c r="B1152">
        <v>60</v>
      </c>
      <c r="C1152" t="s">
        <v>221</v>
      </c>
      <c r="D1152" t="s">
        <v>41</v>
      </c>
      <c r="E1152">
        <v>16659</v>
      </c>
      <c r="F1152" t="s">
        <v>40</v>
      </c>
      <c r="G1152" t="s">
        <v>71</v>
      </c>
      <c r="H1152" t="s">
        <v>43</v>
      </c>
      <c r="I1152" t="s">
        <v>44</v>
      </c>
      <c r="J1152" t="s">
        <v>73</v>
      </c>
      <c r="K1152" t="s">
        <v>89</v>
      </c>
      <c r="L1152" t="str">
        <f>VLOOKUP($K1152,[1]Zipcodes_neighbourhood!$A$2:$C$27,2,FALSE)</f>
        <v>Northwest Ames</v>
      </c>
      <c r="M1152">
        <f>VLOOKUP($K1152,[1]Zipcodes_neighbourhood!$A$2:$C$27,3,FALSE)</f>
        <v>50010</v>
      </c>
      <c r="N1152" t="s">
        <v>142</v>
      </c>
      <c r="O1152" t="s">
        <v>48</v>
      </c>
      <c r="P1152" t="s">
        <v>49</v>
      </c>
      <c r="Q1152">
        <v>7</v>
      </c>
      <c r="R1152">
        <v>1977</v>
      </c>
      <c r="S1152">
        <v>1994</v>
      </c>
      <c r="T1152" t="s">
        <v>50</v>
      </c>
      <c r="U1152" t="s">
        <v>51</v>
      </c>
      <c r="V1152" t="s">
        <v>106</v>
      </c>
      <c r="W1152" t="s">
        <v>55</v>
      </c>
      <c r="X1152" t="s">
        <v>70</v>
      </c>
      <c r="Y1152" t="s">
        <v>55</v>
      </c>
      <c r="Z1152" t="s">
        <v>57</v>
      </c>
      <c r="AA1152">
        <v>795</v>
      </c>
      <c r="AB1152" t="str">
        <f t="shared" si="68"/>
        <v>0-1000</v>
      </c>
      <c r="AC1152" t="s">
        <v>94</v>
      </c>
      <c r="AD1152" t="s">
        <v>60</v>
      </c>
      <c r="AE1152">
        <v>2263</v>
      </c>
      <c r="AF1152">
        <f t="shared" si="69"/>
        <v>0</v>
      </c>
      <c r="AG1152">
        <f t="shared" si="70"/>
        <v>1</v>
      </c>
      <c r="AH1152">
        <v>3</v>
      </c>
      <c r="AI1152">
        <v>1</v>
      </c>
      <c r="AJ1152" t="s">
        <v>54</v>
      </c>
      <c r="AK1152" t="str">
        <f t="shared" si="71"/>
        <v>1Gd</v>
      </c>
      <c r="AL1152">
        <v>9</v>
      </c>
      <c r="AM1152">
        <v>1</v>
      </c>
      <c r="AN1152" t="s">
        <v>55</v>
      </c>
      <c r="AO1152" t="s">
        <v>61</v>
      </c>
      <c r="AP1152" t="s">
        <v>102</v>
      </c>
      <c r="AQ1152">
        <v>2</v>
      </c>
      <c r="AR1152">
        <v>539</v>
      </c>
      <c r="AS1152" t="s">
        <v>55</v>
      </c>
      <c r="AT1152" t="s">
        <v>60</v>
      </c>
      <c r="AU1152">
        <v>0</v>
      </c>
      <c r="AV1152">
        <v>250</v>
      </c>
      <c r="AW1152">
        <v>0</v>
      </c>
      <c r="AX1152">
        <v>0</v>
      </c>
      <c r="AY1152">
        <v>0</v>
      </c>
      <c r="AZ1152" t="s">
        <v>41</v>
      </c>
      <c r="BA1152">
        <v>3</v>
      </c>
      <c r="BB1152">
        <v>2006</v>
      </c>
      <c r="BC1152" t="s">
        <v>63</v>
      </c>
      <c r="BD1152" t="s">
        <v>64</v>
      </c>
      <c r="BE1152">
        <v>235000</v>
      </c>
    </row>
    <row r="1153" spans="1:57" x14ac:dyDescent="0.3">
      <c r="A1153">
        <v>1169</v>
      </c>
      <c r="B1153">
        <v>70</v>
      </c>
      <c r="C1153" t="s">
        <v>221</v>
      </c>
      <c r="D1153">
        <v>120</v>
      </c>
      <c r="E1153">
        <v>13728</v>
      </c>
      <c r="F1153" t="s">
        <v>40</v>
      </c>
      <c r="G1153" t="s">
        <v>42</v>
      </c>
      <c r="H1153" t="s">
        <v>43</v>
      </c>
      <c r="I1153" t="s">
        <v>44</v>
      </c>
      <c r="J1153" t="s">
        <v>73</v>
      </c>
      <c r="K1153" t="s">
        <v>126</v>
      </c>
      <c r="L1153" t="str">
        <f>VLOOKUP($K1153,[1]Zipcodes_neighbourhood!$A$2:$C$27,2,FALSE)</f>
        <v>Edwards</v>
      </c>
      <c r="M1153">
        <f>VLOOKUP($K1153,[1]Zipcodes_neighbourhood!$A$2:$C$27,3,FALSE)</f>
        <v>50014</v>
      </c>
      <c r="N1153" t="s">
        <v>47</v>
      </c>
      <c r="O1153" t="s">
        <v>48</v>
      </c>
      <c r="P1153" t="s">
        <v>49</v>
      </c>
      <c r="Q1153">
        <v>6</v>
      </c>
      <c r="R1153">
        <v>1935</v>
      </c>
      <c r="S1153">
        <v>1986</v>
      </c>
      <c r="T1153" t="s">
        <v>99</v>
      </c>
      <c r="U1153" t="s">
        <v>51</v>
      </c>
      <c r="V1153" t="s">
        <v>141</v>
      </c>
      <c r="W1153" t="s">
        <v>55</v>
      </c>
      <c r="X1153" t="s">
        <v>70</v>
      </c>
      <c r="Y1153" t="s">
        <v>55</v>
      </c>
      <c r="Z1153" t="s">
        <v>57</v>
      </c>
      <c r="AA1153">
        <v>1127</v>
      </c>
      <c r="AB1153" t="str">
        <f t="shared" si="68"/>
        <v>1001-2000</v>
      </c>
      <c r="AC1153" t="s">
        <v>59</v>
      </c>
      <c r="AD1153" t="s">
        <v>60</v>
      </c>
      <c r="AE1153">
        <v>2108</v>
      </c>
      <c r="AF1153">
        <f t="shared" si="69"/>
        <v>0</v>
      </c>
      <c r="AG1153">
        <f t="shared" si="70"/>
        <v>1.3</v>
      </c>
      <c r="AH1153">
        <v>4</v>
      </c>
      <c r="AI1153">
        <v>1</v>
      </c>
      <c r="AJ1153" t="s">
        <v>54</v>
      </c>
      <c r="AK1153" t="str">
        <f t="shared" si="71"/>
        <v>1Gd</v>
      </c>
      <c r="AL1153">
        <v>7</v>
      </c>
      <c r="AM1153">
        <v>2</v>
      </c>
      <c r="AN1153" t="s">
        <v>55</v>
      </c>
      <c r="AO1153" t="s">
        <v>145</v>
      </c>
      <c r="AP1153" t="s">
        <v>58</v>
      </c>
      <c r="AQ1153">
        <v>2</v>
      </c>
      <c r="AR1153">
        <v>540</v>
      </c>
      <c r="AS1153" t="s">
        <v>55</v>
      </c>
      <c r="AT1153" t="s">
        <v>60</v>
      </c>
      <c r="AU1153">
        <v>0</v>
      </c>
      <c r="AV1153">
        <v>0</v>
      </c>
      <c r="AW1153">
        <v>0</v>
      </c>
      <c r="AX1153">
        <v>90</v>
      </c>
      <c r="AY1153">
        <v>0</v>
      </c>
      <c r="AZ1153" t="s">
        <v>41</v>
      </c>
      <c r="BA1153">
        <v>7</v>
      </c>
      <c r="BB1153">
        <v>2008</v>
      </c>
      <c r="BC1153" t="s">
        <v>63</v>
      </c>
      <c r="BD1153" t="s">
        <v>64</v>
      </c>
      <c r="BE1153">
        <v>235000</v>
      </c>
    </row>
    <row r="1154" spans="1:57" x14ac:dyDescent="0.3">
      <c r="A1154">
        <v>1355</v>
      </c>
      <c r="B1154">
        <v>60</v>
      </c>
      <c r="C1154" t="s">
        <v>221</v>
      </c>
      <c r="D1154" t="s">
        <v>41</v>
      </c>
      <c r="E1154">
        <v>10316</v>
      </c>
      <c r="F1154" t="s">
        <v>40</v>
      </c>
      <c r="G1154" t="s">
        <v>71</v>
      </c>
      <c r="H1154" t="s">
        <v>43</v>
      </c>
      <c r="I1154" t="s">
        <v>44</v>
      </c>
      <c r="J1154" t="s">
        <v>45</v>
      </c>
      <c r="K1154" t="s">
        <v>46</v>
      </c>
      <c r="L1154" t="str">
        <f>VLOOKUP($K1154,[1]Zipcodes_neighbourhood!$A$2:$C$27,2,FALSE)</f>
        <v>College creek</v>
      </c>
      <c r="M1154">
        <f>VLOOKUP($K1154,[1]Zipcodes_neighbourhood!$A$2:$C$27,3,FALSE)</f>
        <v>50014</v>
      </c>
      <c r="N1154" t="s">
        <v>47</v>
      </c>
      <c r="O1154" t="s">
        <v>48</v>
      </c>
      <c r="P1154" t="s">
        <v>49</v>
      </c>
      <c r="Q1154">
        <v>7</v>
      </c>
      <c r="R1154">
        <v>2000</v>
      </c>
      <c r="S1154">
        <v>2000</v>
      </c>
      <c r="T1154" t="s">
        <v>50</v>
      </c>
      <c r="U1154" t="s">
        <v>51</v>
      </c>
      <c r="V1154" t="s">
        <v>52</v>
      </c>
      <c r="W1154" t="s">
        <v>54</v>
      </c>
      <c r="X1154" t="s">
        <v>56</v>
      </c>
      <c r="Y1154" t="s">
        <v>54</v>
      </c>
      <c r="Z1154" t="s">
        <v>57</v>
      </c>
      <c r="AA1154">
        <v>992</v>
      </c>
      <c r="AB1154" t="str">
        <f t="shared" ref="AB1154:AB1217" si="72">IF(AA1154&lt;1001,"0-1000",IF(AA1154&lt;2001,"1001-2000",IF(AA1154&lt;3001,"3001-4000",IF(AA1154&lt;4001,"4001-5000",IF(AA1154&lt;5001,"4001-5000",IF(AA1154&gt;5000,"&gt;5000"))))))</f>
        <v>0-1000</v>
      </c>
      <c r="AC1154" t="s">
        <v>59</v>
      </c>
      <c r="AD1154" t="s">
        <v>60</v>
      </c>
      <c r="AE1154">
        <v>1865</v>
      </c>
      <c r="AF1154">
        <f t="shared" ref="AF1154:AF1217" si="73">bfb+bhb</f>
        <v>0</v>
      </c>
      <c r="AG1154">
        <f t="shared" ref="AG1154:AG1217" si="74">fb+hb</f>
        <v>1</v>
      </c>
      <c r="AH1154">
        <v>3</v>
      </c>
      <c r="AI1154">
        <v>1</v>
      </c>
      <c r="AJ1154" t="s">
        <v>54</v>
      </c>
      <c r="AK1154" t="str">
        <f t="shared" ref="AK1154:AK1217" si="75">CONCATENATE(KitchenAbvGr,KitchenQuality)</f>
        <v>1Gd</v>
      </c>
      <c r="AL1154">
        <v>7</v>
      </c>
      <c r="AM1154">
        <v>1</v>
      </c>
      <c r="AN1154" t="s">
        <v>55</v>
      </c>
      <c r="AO1154" t="s">
        <v>61</v>
      </c>
      <c r="AP1154" t="s">
        <v>62</v>
      </c>
      <c r="AQ1154">
        <v>3</v>
      </c>
      <c r="AR1154">
        <v>839</v>
      </c>
      <c r="AS1154" t="s">
        <v>55</v>
      </c>
      <c r="AT1154" t="s">
        <v>60</v>
      </c>
      <c r="AU1154">
        <v>0</v>
      </c>
      <c r="AV1154">
        <v>184</v>
      </c>
      <c r="AW1154">
        <v>0</v>
      </c>
      <c r="AX1154">
        <v>0</v>
      </c>
      <c r="AY1154">
        <v>0</v>
      </c>
      <c r="AZ1154" t="s">
        <v>41</v>
      </c>
      <c r="BA1154">
        <v>6</v>
      </c>
      <c r="BB1154">
        <v>2008</v>
      </c>
      <c r="BC1154" t="s">
        <v>63</v>
      </c>
      <c r="BD1154" t="s">
        <v>64</v>
      </c>
      <c r="BE1154">
        <v>235000</v>
      </c>
    </row>
    <row r="1155" spans="1:57" x14ac:dyDescent="0.3">
      <c r="A1155">
        <v>1154</v>
      </c>
      <c r="B1155">
        <v>30</v>
      </c>
      <c r="C1155" t="s">
        <v>222</v>
      </c>
      <c r="D1155" t="s">
        <v>41</v>
      </c>
      <c r="E1155">
        <v>5890</v>
      </c>
      <c r="F1155" t="s">
        <v>40</v>
      </c>
      <c r="G1155" t="s">
        <v>42</v>
      </c>
      <c r="H1155" t="s">
        <v>43</v>
      </c>
      <c r="I1155" t="s">
        <v>44</v>
      </c>
      <c r="J1155" t="s">
        <v>73</v>
      </c>
      <c r="K1155" t="s">
        <v>119</v>
      </c>
      <c r="L1155" t="str">
        <f>VLOOKUP($K1155,[1]Zipcodes_neighbourhood!$A$2:$C$27,2,FALSE)</f>
        <v>Iowa DOT and rail road</v>
      </c>
      <c r="M1155">
        <f>VLOOKUP($K1155,[1]Zipcodes_neighbourhood!$A$2:$C$27,3,FALSE)</f>
        <v>50313</v>
      </c>
      <c r="N1155" t="s">
        <v>47</v>
      </c>
      <c r="O1155" t="s">
        <v>48</v>
      </c>
      <c r="P1155" t="s">
        <v>68</v>
      </c>
      <c r="Q1155">
        <v>6</v>
      </c>
      <c r="R1155">
        <v>1930</v>
      </c>
      <c r="S1155">
        <v>2007</v>
      </c>
      <c r="T1155" t="s">
        <v>50</v>
      </c>
      <c r="U1155" t="s">
        <v>51</v>
      </c>
      <c r="V1155" t="s">
        <v>75</v>
      </c>
      <c r="W1155" t="s">
        <v>54</v>
      </c>
      <c r="X1155" t="s">
        <v>77</v>
      </c>
      <c r="Y1155" t="s">
        <v>55</v>
      </c>
      <c r="Z1155" t="s">
        <v>81</v>
      </c>
      <c r="AA1155">
        <v>816</v>
      </c>
      <c r="AB1155" t="str">
        <f t="shared" si="72"/>
        <v>0-1000</v>
      </c>
      <c r="AC1155" t="s">
        <v>59</v>
      </c>
      <c r="AD1155" t="s">
        <v>60</v>
      </c>
      <c r="AE1155">
        <v>816</v>
      </c>
      <c r="AF1155">
        <f t="shared" si="73"/>
        <v>0</v>
      </c>
      <c r="AG1155">
        <f t="shared" si="74"/>
        <v>1</v>
      </c>
      <c r="AH1155">
        <v>2</v>
      </c>
      <c r="AI1155">
        <v>1</v>
      </c>
      <c r="AJ1155" t="s">
        <v>55</v>
      </c>
      <c r="AK1155" t="str">
        <f t="shared" si="75"/>
        <v>1TA</v>
      </c>
      <c r="AL1155">
        <v>5</v>
      </c>
      <c r="AM1155">
        <v>0</v>
      </c>
      <c r="AN1155" t="s">
        <v>41</v>
      </c>
      <c r="AO1155" t="s">
        <v>78</v>
      </c>
      <c r="AP1155" t="s">
        <v>58</v>
      </c>
      <c r="AQ1155">
        <v>1</v>
      </c>
      <c r="AR1155">
        <v>432</v>
      </c>
      <c r="AS1155" t="s">
        <v>55</v>
      </c>
      <c r="AT1155" t="s">
        <v>60</v>
      </c>
      <c r="AU1155">
        <v>0</v>
      </c>
      <c r="AV1155">
        <v>0</v>
      </c>
      <c r="AW1155">
        <v>96</v>
      </c>
      <c r="AX1155">
        <v>0</v>
      </c>
      <c r="AY1155">
        <v>0</v>
      </c>
      <c r="AZ1155" t="s">
        <v>41</v>
      </c>
      <c r="BA1155">
        <v>6</v>
      </c>
      <c r="BB1155">
        <v>2008</v>
      </c>
      <c r="BC1155" t="s">
        <v>63</v>
      </c>
      <c r="BD1155" t="s">
        <v>64</v>
      </c>
      <c r="BE1155">
        <v>120500</v>
      </c>
    </row>
    <row r="1156" spans="1:57" x14ac:dyDescent="0.3">
      <c r="A1156">
        <v>1391</v>
      </c>
      <c r="B1156">
        <v>20</v>
      </c>
      <c r="C1156" t="s">
        <v>221</v>
      </c>
      <c r="D1156">
        <v>70</v>
      </c>
      <c r="E1156">
        <v>9100</v>
      </c>
      <c r="F1156" t="s">
        <v>40</v>
      </c>
      <c r="G1156" t="s">
        <v>42</v>
      </c>
      <c r="H1156" t="s">
        <v>43</v>
      </c>
      <c r="I1156" t="s">
        <v>44</v>
      </c>
      <c r="J1156" t="s">
        <v>45</v>
      </c>
      <c r="K1156" t="s">
        <v>46</v>
      </c>
      <c r="L1156" t="str">
        <f>VLOOKUP($K1156,[1]Zipcodes_neighbourhood!$A$2:$C$27,2,FALSE)</f>
        <v>College creek</v>
      </c>
      <c r="M1156">
        <f>VLOOKUP($K1156,[1]Zipcodes_neighbourhood!$A$2:$C$27,3,FALSE)</f>
        <v>50014</v>
      </c>
      <c r="N1156" t="s">
        <v>47</v>
      </c>
      <c r="O1156" t="s">
        <v>48</v>
      </c>
      <c r="P1156" t="s">
        <v>68</v>
      </c>
      <c r="Q1156">
        <v>7</v>
      </c>
      <c r="R1156">
        <v>2000</v>
      </c>
      <c r="S1156">
        <v>2000</v>
      </c>
      <c r="T1156" t="s">
        <v>50</v>
      </c>
      <c r="U1156" t="s">
        <v>51</v>
      </c>
      <c r="V1156" t="s">
        <v>52</v>
      </c>
      <c r="W1156" t="s">
        <v>54</v>
      </c>
      <c r="X1156" t="s">
        <v>56</v>
      </c>
      <c r="Y1156" t="s">
        <v>54</v>
      </c>
      <c r="Z1156" t="s">
        <v>81</v>
      </c>
      <c r="AA1156">
        <v>1525</v>
      </c>
      <c r="AB1156" t="str">
        <f t="shared" si="72"/>
        <v>1001-2000</v>
      </c>
      <c r="AC1156" t="s">
        <v>59</v>
      </c>
      <c r="AD1156" t="s">
        <v>60</v>
      </c>
      <c r="AE1156">
        <v>1525</v>
      </c>
      <c r="AF1156">
        <f t="shared" si="73"/>
        <v>0</v>
      </c>
      <c r="AG1156">
        <f t="shared" si="74"/>
        <v>1.6</v>
      </c>
      <c r="AH1156">
        <v>3</v>
      </c>
      <c r="AI1156">
        <v>1</v>
      </c>
      <c r="AJ1156" t="s">
        <v>54</v>
      </c>
      <c r="AK1156" t="str">
        <f t="shared" si="75"/>
        <v>1Gd</v>
      </c>
      <c r="AL1156">
        <v>6</v>
      </c>
      <c r="AM1156">
        <v>0</v>
      </c>
      <c r="AN1156" t="s">
        <v>41</v>
      </c>
      <c r="AO1156" t="s">
        <v>61</v>
      </c>
      <c r="AP1156" t="s">
        <v>62</v>
      </c>
      <c r="AQ1156">
        <v>2</v>
      </c>
      <c r="AR1156">
        <v>541</v>
      </c>
      <c r="AS1156" t="s">
        <v>55</v>
      </c>
      <c r="AT1156" t="s">
        <v>60</v>
      </c>
      <c r="AU1156">
        <v>219</v>
      </c>
      <c r="AV1156">
        <v>36</v>
      </c>
      <c r="AW1156">
        <v>0</v>
      </c>
      <c r="AX1156">
        <v>0</v>
      </c>
      <c r="AY1156">
        <v>0</v>
      </c>
      <c r="AZ1156" t="s">
        <v>41</v>
      </c>
      <c r="BA1156">
        <v>9</v>
      </c>
      <c r="BB1156">
        <v>2006</v>
      </c>
      <c r="BC1156" t="s">
        <v>63</v>
      </c>
      <c r="BD1156" t="s">
        <v>64</v>
      </c>
      <c r="BE1156">
        <v>235000</v>
      </c>
    </row>
    <row r="1157" spans="1:57" x14ac:dyDescent="0.3">
      <c r="A1157">
        <v>1159</v>
      </c>
      <c r="B1157">
        <v>20</v>
      </c>
      <c r="C1157" t="s">
        <v>221</v>
      </c>
      <c r="D1157">
        <v>92</v>
      </c>
      <c r="E1157">
        <v>11932</v>
      </c>
      <c r="F1157" t="s">
        <v>40</v>
      </c>
      <c r="G1157" t="s">
        <v>42</v>
      </c>
      <c r="H1157" t="s">
        <v>43</v>
      </c>
      <c r="I1157" t="s">
        <v>44</v>
      </c>
      <c r="J1157" t="s">
        <v>65</v>
      </c>
      <c r="K1157" t="s">
        <v>87</v>
      </c>
      <c r="L1157" t="str">
        <f>VLOOKUP($K1157,[1]Zipcodes_neighbourhood!$A$2:$C$27,2,FALSE)</f>
        <v>Somerset</v>
      </c>
      <c r="M1157">
        <f>VLOOKUP($K1157,[1]Zipcodes_neighbourhood!$A$2:$C$27,3,FALSE)</f>
        <v>50010</v>
      </c>
      <c r="N1157" t="s">
        <v>67</v>
      </c>
      <c r="O1157" t="s">
        <v>48</v>
      </c>
      <c r="P1157" t="s">
        <v>68</v>
      </c>
      <c r="Q1157">
        <v>8</v>
      </c>
      <c r="R1157">
        <v>2007</v>
      </c>
      <c r="S1157">
        <v>2008</v>
      </c>
      <c r="T1157" t="s">
        <v>50</v>
      </c>
      <c r="U1157" t="s">
        <v>51</v>
      </c>
      <c r="V1157" t="s">
        <v>52</v>
      </c>
      <c r="W1157" t="s">
        <v>54</v>
      </c>
      <c r="X1157" t="s">
        <v>56</v>
      </c>
      <c r="Y1157" t="s">
        <v>54</v>
      </c>
      <c r="Z1157" t="s">
        <v>57</v>
      </c>
      <c r="AA1157">
        <v>1580</v>
      </c>
      <c r="AB1157" t="str">
        <f t="shared" si="72"/>
        <v>1001-2000</v>
      </c>
      <c r="AC1157" t="s">
        <v>59</v>
      </c>
      <c r="AD1157" t="s">
        <v>60</v>
      </c>
      <c r="AE1157">
        <v>1580</v>
      </c>
      <c r="AF1157">
        <f t="shared" si="73"/>
        <v>1</v>
      </c>
      <c r="AG1157">
        <f t="shared" si="74"/>
        <v>2</v>
      </c>
      <c r="AH1157">
        <v>3</v>
      </c>
      <c r="AI1157">
        <v>1</v>
      </c>
      <c r="AJ1157" t="s">
        <v>54</v>
      </c>
      <c r="AK1157" t="str">
        <f t="shared" si="75"/>
        <v>1Gd</v>
      </c>
      <c r="AL1157">
        <v>7</v>
      </c>
      <c r="AM1157">
        <v>0</v>
      </c>
      <c r="AN1157" t="s">
        <v>41</v>
      </c>
      <c r="AO1157" t="s">
        <v>61</v>
      </c>
      <c r="AP1157" t="s">
        <v>62</v>
      </c>
      <c r="AQ1157">
        <v>3</v>
      </c>
      <c r="AR1157">
        <v>830</v>
      </c>
      <c r="AS1157" t="s">
        <v>55</v>
      </c>
      <c r="AT1157" t="s">
        <v>60</v>
      </c>
      <c r="AU1157">
        <v>0</v>
      </c>
      <c r="AV1157">
        <v>24</v>
      </c>
      <c r="AW1157">
        <v>0</v>
      </c>
      <c r="AX1157">
        <v>0</v>
      </c>
      <c r="AY1157">
        <v>0</v>
      </c>
      <c r="AZ1157" t="s">
        <v>41</v>
      </c>
      <c r="BA1157">
        <v>6</v>
      </c>
      <c r="BB1157">
        <v>2008</v>
      </c>
      <c r="BC1157" t="s">
        <v>144</v>
      </c>
      <c r="BD1157" t="s">
        <v>104</v>
      </c>
      <c r="BE1157">
        <v>235128</v>
      </c>
    </row>
    <row r="1158" spans="1:57" x14ac:dyDescent="0.3">
      <c r="A1158">
        <v>747</v>
      </c>
      <c r="B1158">
        <v>60</v>
      </c>
      <c r="C1158" t="s">
        <v>221</v>
      </c>
      <c r="D1158" t="s">
        <v>41</v>
      </c>
      <c r="E1158">
        <v>8795</v>
      </c>
      <c r="F1158" t="s">
        <v>40</v>
      </c>
      <c r="G1158" t="s">
        <v>71</v>
      </c>
      <c r="H1158" t="s">
        <v>43</v>
      </c>
      <c r="I1158" t="s">
        <v>44</v>
      </c>
      <c r="J1158" t="s">
        <v>45</v>
      </c>
      <c r="K1158" t="s">
        <v>132</v>
      </c>
      <c r="L1158" t="str">
        <f>VLOOKUP($K1158,[1]Zipcodes_neighbourhood!$A$2:$C$27,2,FALSE)</f>
        <v>Gilbert</v>
      </c>
      <c r="M1158">
        <f>VLOOKUP($K1158,[1]Zipcodes_neighbourhood!$A$2:$C$27,3,FALSE)</f>
        <v>50105</v>
      </c>
      <c r="N1158" t="s">
        <v>47</v>
      </c>
      <c r="O1158" t="s">
        <v>48</v>
      </c>
      <c r="P1158" t="s">
        <v>49</v>
      </c>
      <c r="Q1158">
        <v>7</v>
      </c>
      <c r="R1158">
        <v>2000</v>
      </c>
      <c r="S1158">
        <v>2000</v>
      </c>
      <c r="T1158" t="s">
        <v>50</v>
      </c>
      <c r="U1158" t="s">
        <v>51</v>
      </c>
      <c r="V1158" t="s">
        <v>52</v>
      </c>
      <c r="W1158" t="s">
        <v>54</v>
      </c>
      <c r="X1158" t="s">
        <v>56</v>
      </c>
      <c r="Y1158" t="s">
        <v>54</v>
      </c>
      <c r="Z1158" t="s">
        <v>57</v>
      </c>
      <c r="AA1158">
        <v>952</v>
      </c>
      <c r="AB1158" t="str">
        <f t="shared" si="72"/>
        <v>0-1000</v>
      </c>
      <c r="AC1158" t="s">
        <v>59</v>
      </c>
      <c r="AD1158" t="s">
        <v>60</v>
      </c>
      <c r="AE1158">
        <v>2256</v>
      </c>
      <c r="AF1158">
        <f t="shared" si="73"/>
        <v>0.3</v>
      </c>
      <c r="AG1158">
        <f t="shared" si="74"/>
        <v>2</v>
      </c>
      <c r="AH1158">
        <v>4</v>
      </c>
      <c r="AI1158">
        <v>1</v>
      </c>
      <c r="AJ1158" t="s">
        <v>54</v>
      </c>
      <c r="AK1158" t="str">
        <f t="shared" si="75"/>
        <v>1Gd</v>
      </c>
      <c r="AL1158">
        <v>8</v>
      </c>
      <c r="AM1158">
        <v>1</v>
      </c>
      <c r="AN1158" t="s">
        <v>55</v>
      </c>
      <c r="AO1158" t="s">
        <v>101</v>
      </c>
      <c r="AP1158" t="s">
        <v>102</v>
      </c>
      <c r="AQ1158">
        <v>2</v>
      </c>
      <c r="AR1158">
        <v>554</v>
      </c>
      <c r="AS1158" t="s">
        <v>55</v>
      </c>
      <c r="AT1158" t="s">
        <v>60</v>
      </c>
      <c r="AU1158">
        <v>224</v>
      </c>
      <c r="AV1158">
        <v>54</v>
      </c>
      <c r="AW1158">
        <v>0</v>
      </c>
      <c r="AX1158">
        <v>0</v>
      </c>
      <c r="AY1158">
        <v>0</v>
      </c>
      <c r="AZ1158" t="s">
        <v>41</v>
      </c>
      <c r="BA1158">
        <v>4</v>
      </c>
      <c r="BB1158">
        <v>2009</v>
      </c>
      <c r="BC1158" t="s">
        <v>63</v>
      </c>
      <c r="BD1158" t="s">
        <v>64</v>
      </c>
      <c r="BE1158">
        <v>236000</v>
      </c>
    </row>
    <row r="1159" spans="1:57" x14ac:dyDescent="0.3">
      <c r="A1159">
        <v>870</v>
      </c>
      <c r="B1159">
        <v>60</v>
      </c>
      <c r="C1159" t="s">
        <v>221</v>
      </c>
      <c r="D1159">
        <v>80</v>
      </c>
      <c r="E1159">
        <v>9938</v>
      </c>
      <c r="F1159" t="s">
        <v>40</v>
      </c>
      <c r="G1159" t="s">
        <v>42</v>
      </c>
      <c r="H1159" t="s">
        <v>43</v>
      </c>
      <c r="I1159" t="s">
        <v>44</v>
      </c>
      <c r="J1159" t="s">
        <v>45</v>
      </c>
      <c r="K1159" t="s">
        <v>114</v>
      </c>
      <c r="L1159" t="str">
        <f>VLOOKUP($K1159,[1]Zipcodes_neighbourhood!$A$2:$C$27,2,FALSE)</f>
        <v>Sawyer West</v>
      </c>
      <c r="M1159">
        <f>VLOOKUP($K1159,[1]Zipcodes_neighbourhood!$A$2:$C$27,3,FALSE)</f>
        <v>50014</v>
      </c>
      <c r="N1159" t="s">
        <v>47</v>
      </c>
      <c r="O1159" t="s">
        <v>48</v>
      </c>
      <c r="P1159" t="s">
        <v>49</v>
      </c>
      <c r="Q1159">
        <v>7</v>
      </c>
      <c r="R1159">
        <v>1993</v>
      </c>
      <c r="S1159">
        <v>1994</v>
      </c>
      <c r="T1159" t="s">
        <v>50</v>
      </c>
      <c r="U1159" t="s">
        <v>51</v>
      </c>
      <c r="V1159" t="s">
        <v>69</v>
      </c>
      <c r="W1159" t="s">
        <v>54</v>
      </c>
      <c r="X1159" t="s">
        <v>56</v>
      </c>
      <c r="Y1159" t="s">
        <v>54</v>
      </c>
      <c r="Z1159" t="s">
        <v>57</v>
      </c>
      <c r="AA1159">
        <v>1050</v>
      </c>
      <c r="AB1159" t="str">
        <f t="shared" si="72"/>
        <v>1001-2000</v>
      </c>
      <c r="AC1159" t="s">
        <v>59</v>
      </c>
      <c r="AD1159" t="s">
        <v>60</v>
      </c>
      <c r="AE1159">
        <v>1949</v>
      </c>
      <c r="AF1159">
        <f t="shared" si="73"/>
        <v>1</v>
      </c>
      <c r="AG1159">
        <f t="shared" si="74"/>
        <v>2</v>
      </c>
      <c r="AH1159">
        <v>3</v>
      </c>
      <c r="AI1159">
        <v>1</v>
      </c>
      <c r="AJ1159" t="s">
        <v>54</v>
      </c>
      <c r="AK1159" t="str">
        <f t="shared" si="75"/>
        <v>1Gd</v>
      </c>
      <c r="AL1159">
        <v>8</v>
      </c>
      <c r="AM1159">
        <v>1</v>
      </c>
      <c r="AN1159" t="s">
        <v>55</v>
      </c>
      <c r="AO1159" t="s">
        <v>61</v>
      </c>
      <c r="AP1159" t="s">
        <v>102</v>
      </c>
      <c r="AQ1159">
        <v>2</v>
      </c>
      <c r="AR1159">
        <v>574</v>
      </c>
      <c r="AS1159" t="s">
        <v>55</v>
      </c>
      <c r="AT1159" t="s">
        <v>60</v>
      </c>
      <c r="AU1159">
        <v>156</v>
      </c>
      <c r="AV1159">
        <v>90</v>
      </c>
      <c r="AW1159">
        <v>0</v>
      </c>
      <c r="AX1159">
        <v>0</v>
      </c>
      <c r="AY1159">
        <v>0</v>
      </c>
      <c r="AZ1159" t="s">
        <v>109</v>
      </c>
      <c r="BA1159">
        <v>6</v>
      </c>
      <c r="BB1159">
        <v>2010</v>
      </c>
      <c r="BC1159" t="s">
        <v>63</v>
      </c>
      <c r="BD1159" t="s">
        <v>64</v>
      </c>
      <c r="BE1159">
        <v>236000</v>
      </c>
    </row>
    <row r="1160" spans="1:57" x14ac:dyDescent="0.3">
      <c r="A1160">
        <v>731</v>
      </c>
      <c r="B1160">
        <v>120</v>
      </c>
      <c r="C1160" t="s">
        <v>221</v>
      </c>
      <c r="D1160">
        <v>39</v>
      </c>
      <c r="E1160">
        <v>5389</v>
      </c>
      <c r="F1160" t="s">
        <v>40</v>
      </c>
      <c r="G1160" t="s">
        <v>71</v>
      </c>
      <c r="H1160" t="s">
        <v>43</v>
      </c>
      <c r="I1160" t="s">
        <v>44</v>
      </c>
      <c r="J1160" t="s">
        <v>45</v>
      </c>
      <c r="K1160" t="s">
        <v>138</v>
      </c>
      <c r="L1160" t="e">
        <f>VLOOKUP($K1160,[1]Zipcodes_neighbourhood!$A$2:$C$27,2,FALSE)</f>
        <v>#N/A</v>
      </c>
      <c r="M1160" t="e">
        <f>VLOOKUP($K1160,[1]Zipcodes_neighbourhood!$A$2:$C$27,3,FALSE)</f>
        <v>#N/A</v>
      </c>
      <c r="N1160" t="s">
        <v>47</v>
      </c>
      <c r="O1160" t="s">
        <v>122</v>
      </c>
      <c r="P1160" t="s">
        <v>68</v>
      </c>
      <c r="Q1160">
        <v>8</v>
      </c>
      <c r="R1160">
        <v>1995</v>
      </c>
      <c r="S1160">
        <v>1996</v>
      </c>
      <c r="T1160" t="s">
        <v>50</v>
      </c>
      <c r="U1160" t="s">
        <v>51</v>
      </c>
      <c r="V1160" t="s">
        <v>123</v>
      </c>
      <c r="W1160" t="s">
        <v>54</v>
      </c>
      <c r="X1160" t="s">
        <v>56</v>
      </c>
      <c r="Y1160" t="s">
        <v>54</v>
      </c>
      <c r="Z1160" t="s">
        <v>57</v>
      </c>
      <c r="AA1160">
        <v>1595</v>
      </c>
      <c r="AB1160" t="str">
        <f t="shared" si="72"/>
        <v>1001-2000</v>
      </c>
      <c r="AC1160" t="s">
        <v>59</v>
      </c>
      <c r="AD1160" t="s">
        <v>60</v>
      </c>
      <c r="AE1160">
        <v>1616</v>
      </c>
      <c r="AF1160">
        <f t="shared" si="73"/>
        <v>0</v>
      </c>
      <c r="AG1160">
        <f t="shared" si="74"/>
        <v>2</v>
      </c>
      <c r="AH1160">
        <v>2</v>
      </c>
      <c r="AI1160">
        <v>1</v>
      </c>
      <c r="AJ1160" t="s">
        <v>54</v>
      </c>
      <c r="AK1160" t="str">
        <f t="shared" si="75"/>
        <v>1Gd</v>
      </c>
      <c r="AL1160">
        <v>5</v>
      </c>
      <c r="AM1160">
        <v>1</v>
      </c>
      <c r="AN1160" t="s">
        <v>55</v>
      </c>
      <c r="AO1160" t="s">
        <v>61</v>
      </c>
      <c r="AP1160" t="s">
        <v>62</v>
      </c>
      <c r="AQ1160">
        <v>2</v>
      </c>
      <c r="AR1160">
        <v>608</v>
      </c>
      <c r="AS1160" t="s">
        <v>55</v>
      </c>
      <c r="AT1160" t="s">
        <v>60</v>
      </c>
      <c r="AU1160">
        <v>237</v>
      </c>
      <c r="AV1160">
        <v>152</v>
      </c>
      <c r="AW1160">
        <v>0</v>
      </c>
      <c r="AX1160">
        <v>0</v>
      </c>
      <c r="AY1160">
        <v>0</v>
      </c>
      <c r="AZ1160" t="s">
        <v>41</v>
      </c>
      <c r="BA1160">
        <v>3</v>
      </c>
      <c r="BB1160">
        <v>2010</v>
      </c>
      <c r="BC1160" t="s">
        <v>63</v>
      </c>
      <c r="BD1160" t="s">
        <v>64</v>
      </c>
      <c r="BE1160">
        <v>236500</v>
      </c>
    </row>
    <row r="1161" spans="1:57" x14ac:dyDescent="0.3">
      <c r="A1161">
        <v>929</v>
      </c>
      <c r="B1161">
        <v>20</v>
      </c>
      <c r="C1161" t="s">
        <v>221</v>
      </c>
      <c r="D1161" t="s">
        <v>41</v>
      </c>
      <c r="E1161">
        <v>11838</v>
      </c>
      <c r="F1161" t="s">
        <v>40</v>
      </c>
      <c r="G1161" t="s">
        <v>42</v>
      </c>
      <c r="H1161" t="s">
        <v>43</v>
      </c>
      <c r="I1161" t="s">
        <v>44</v>
      </c>
      <c r="J1161" t="s">
        <v>45</v>
      </c>
      <c r="K1161" t="s">
        <v>46</v>
      </c>
      <c r="L1161" t="str">
        <f>VLOOKUP($K1161,[1]Zipcodes_neighbourhood!$A$2:$C$27,2,FALSE)</f>
        <v>College creek</v>
      </c>
      <c r="M1161">
        <f>VLOOKUP($K1161,[1]Zipcodes_neighbourhood!$A$2:$C$27,3,FALSE)</f>
        <v>50014</v>
      </c>
      <c r="N1161" t="s">
        <v>47</v>
      </c>
      <c r="O1161" t="s">
        <v>48</v>
      </c>
      <c r="P1161" t="s">
        <v>68</v>
      </c>
      <c r="Q1161">
        <v>8</v>
      </c>
      <c r="R1161">
        <v>2001</v>
      </c>
      <c r="S1161">
        <v>2001</v>
      </c>
      <c r="T1161" t="s">
        <v>99</v>
      </c>
      <c r="U1161" t="s">
        <v>51</v>
      </c>
      <c r="V1161" t="s">
        <v>52</v>
      </c>
      <c r="W1161" t="s">
        <v>54</v>
      </c>
      <c r="X1161" t="s">
        <v>56</v>
      </c>
      <c r="Y1161" t="s">
        <v>54</v>
      </c>
      <c r="Z1161" t="s">
        <v>81</v>
      </c>
      <c r="AA1161">
        <v>1753</v>
      </c>
      <c r="AB1161" t="str">
        <f t="shared" si="72"/>
        <v>1001-2000</v>
      </c>
      <c r="AC1161" t="s">
        <v>59</v>
      </c>
      <c r="AD1161" t="s">
        <v>60</v>
      </c>
      <c r="AE1161">
        <v>1788</v>
      </c>
      <c r="AF1161">
        <f t="shared" si="73"/>
        <v>0</v>
      </c>
      <c r="AG1161">
        <f t="shared" si="74"/>
        <v>2.2999999999999998</v>
      </c>
      <c r="AH1161">
        <v>3</v>
      </c>
      <c r="AI1161">
        <v>1</v>
      </c>
      <c r="AJ1161" t="s">
        <v>59</v>
      </c>
      <c r="AK1161" t="str">
        <f t="shared" si="75"/>
        <v>1Ex</v>
      </c>
      <c r="AL1161">
        <v>7</v>
      </c>
      <c r="AM1161">
        <v>1</v>
      </c>
      <c r="AN1161" t="s">
        <v>55</v>
      </c>
      <c r="AO1161" t="s">
        <v>61</v>
      </c>
      <c r="AP1161" t="s">
        <v>62</v>
      </c>
      <c r="AQ1161">
        <v>2</v>
      </c>
      <c r="AR1161">
        <v>522</v>
      </c>
      <c r="AS1161" t="s">
        <v>55</v>
      </c>
      <c r="AT1161" t="s">
        <v>60</v>
      </c>
      <c r="AU1161">
        <v>202</v>
      </c>
      <c r="AV1161">
        <v>151</v>
      </c>
      <c r="AW1161">
        <v>0</v>
      </c>
      <c r="AX1161">
        <v>0</v>
      </c>
      <c r="AY1161">
        <v>0</v>
      </c>
      <c r="AZ1161" t="s">
        <v>41</v>
      </c>
      <c r="BA1161">
        <v>6</v>
      </c>
      <c r="BB1161">
        <v>2009</v>
      </c>
      <c r="BC1161" t="s">
        <v>63</v>
      </c>
      <c r="BD1161" t="s">
        <v>64</v>
      </c>
      <c r="BE1161">
        <v>236500</v>
      </c>
    </row>
    <row r="1162" spans="1:57" x14ac:dyDescent="0.3">
      <c r="A1162">
        <v>833</v>
      </c>
      <c r="B1162">
        <v>60</v>
      </c>
      <c r="C1162" t="s">
        <v>221</v>
      </c>
      <c r="D1162">
        <v>44</v>
      </c>
      <c r="E1162">
        <v>9548</v>
      </c>
      <c r="F1162" t="s">
        <v>40</v>
      </c>
      <c r="G1162" t="s">
        <v>71</v>
      </c>
      <c r="H1162" t="s">
        <v>43</v>
      </c>
      <c r="I1162" t="s">
        <v>44</v>
      </c>
      <c r="J1162" t="s">
        <v>110</v>
      </c>
      <c r="K1162" t="s">
        <v>46</v>
      </c>
      <c r="L1162" t="str">
        <f>VLOOKUP($K1162,[1]Zipcodes_neighbourhood!$A$2:$C$27,2,FALSE)</f>
        <v>College creek</v>
      </c>
      <c r="M1162">
        <f>VLOOKUP($K1162,[1]Zipcodes_neighbourhood!$A$2:$C$27,3,FALSE)</f>
        <v>50014</v>
      </c>
      <c r="N1162" t="s">
        <v>47</v>
      </c>
      <c r="O1162" t="s">
        <v>48</v>
      </c>
      <c r="P1162" t="s">
        <v>49</v>
      </c>
      <c r="Q1162">
        <v>7</v>
      </c>
      <c r="R1162">
        <v>2003</v>
      </c>
      <c r="S1162">
        <v>2003</v>
      </c>
      <c r="T1162" t="s">
        <v>50</v>
      </c>
      <c r="U1162" t="s">
        <v>51</v>
      </c>
      <c r="V1162" t="s">
        <v>52</v>
      </c>
      <c r="W1162" t="s">
        <v>54</v>
      </c>
      <c r="X1162" t="s">
        <v>56</v>
      </c>
      <c r="Y1162" t="s">
        <v>54</v>
      </c>
      <c r="Z1162" t="s">
        <v>57</v>
      </c>
      <c r="AA1162">
        <v>941</v>
      </c>
      <c r="AB1162" t="str">
        <f t="shared" si="72"/>
        <v>0-1000</v>
      </c>
      <c r="AC1162" t="s">
        <v>59</v>
      </c>
      <c r="AD1162" t="s">
        <v>60</v>
      </c>
      <c r="AE1162">
        <v>1829</v>
      </c>
      <c r="AF1162">
        <f t="shared" si="73"/>
        <v>0</v>
      </c>
      <c r="AG1162">
        <f t="shared" si="74"/>
        <v>2.2999999999999998</v>
      </c>
      <c r="AH1162">
        <v>3</v>
      </c>
      <c r="AI1162">
        <v>1</v>
      </c>
      <c r="AJ1162" t="s">
        <v>54</v>
      </c>
      <c r="AK1162" t="str">
        <f t="shared" si="75"/>
        <v>1Gd</v>
      </c>
      <c r="AL1162">
        <v>7</v>
      </c>
      <c r="AM1162">
        <v>1</v>
      </c>
      <c r="AN1162" t="s">
        <v>55</v>
      </c>
      <c r="AO1162" t="s">
        <v>61</v>
      </c>
      <c r="AP1162" t="s">
        <v>62</v>
      </c>
      <c r="AQ1162">
        <v>2</v>
      </c>
      <c r="AR1162">
        <v>613</v>
      </c>
      <c r="AS1162" t="s">
        <v>55</v>
      </c>
      <c r="AT1162" t="s">
        <v>60</v>
      </c>
      <c r="AU1162">
        <v>192</v>
      </c>
      <c r="AV1162">
        <v>39</v>
      </c>
      <c r="AW1162">
        <v>0</v>
      </c>
      <c r="AX1162">
        <v>0</v>
      </c>
      <c r="AY1162">
        <v>0</v>
      </c>
      <c r="AZ1162" t="s">
        <v>41</v>
      </c>
      <c r="BA1162">
        <v>1</v>
      </c>
      <c r="BB1162">
        <v>2010</v>
      </c>
      <c r="BC1162" t="s">
        <v>63</v>
      </c>
      <c r="BD1162" t="s">
        <v>64</v>
      </c>
      <c r="BE1162">
        <v>237000</v>
      </c>
    </row>
    <row r="1163" spans="1:57" x14ac:dyDescent="0.3">
      <c r="A1163">
        <v>1279</v>
      </c>
      <c r="B1163">
        <v>60</v>
      </c>
      <c r="C1163" t="s">
        <v>221</v>
      </c>
      <c r="D1163">
        <v>75</v>
      </c>
      <c r="E1163">
        <v>9473</v>
      </c>
      <c r="F1163" t="s">
        <v>40</v>
      </c>
      <c r="G1163" t="s">
        <v>42</v>
      </c>
      <c r="H1163" t="s">
        <v>43</v>
      </c>
      <c r="I1163" t="s">
        <v>44</v>
      </c>
      <c r="J1163" t="s">
        <v>45</v>
      </c>
      <c r="K1163" t="s">
        <v>46</v>
      </c>
      <c r="L1163" t="str">
        <f>VLOOKUP($K1163,[1]Zipcodes_neighbourhood!$A$2:$C$27,2,FALSE)</f>
        <v>College creek</v>
      </c>
      <c r="M1163">
        <f>VLOOKUP($K1163,[1]Zipcodes_neighbourhood!$A$2:$C$27,3,FALSE)</f>
        <v>50014</v>
      </c>
      <c r="N1163" t="s">
        <v>47</v>
      </c>
      <c r="O1163" t="s">
        <v>48</v>
      </c>
      <c r="P1163" t="s">
        <v>49</v>
      </c>
      <c r="Q1163">
        <v>8</v>
      </c>
      <c r="R1163">
        <v>2002</v>
      </c>
      <c r="S1163">
        <v>2002</v>
      </c>
      <c r="T1163" t="s">
        <v>50</v>
      </c>
      <c r="U1163" t="s">
        <v>51</v>
      </c>
      <c r="V1163" t="s">
        <v>52</v>
      </c>
      <c r="W1163" t="s">
        <v>54</v>
      </c>
      <c r="X1163" t="s">
        <v>56</v>
      </c>
      <c r="Y1163" t="s">
        <v>54</v>
      </c>
      <c r="Z1163" t="s">
        <v>57</v>
      </c>
      <c r="AA1163">
        <v>1128</v>
      </c>
      <c r="AB1163" t="str">
        <f t="shared" si="72"/>
        <v>1001-2000</v>
      </c>
      <c r="AC1163" t="s">
        <v>59</v>
      </c>
      <c r="AD1163" t="s">
        <v>60</v>
      </c>
      <c r="AE1163">
        <v>2031</v>
      </c>
      <c r="AF1163">
        <f t="shared" si="73"/>
        <v>1</v>
      </c>
      <c r="AG1163">
        <f t="shared" si="74"/>
        <v>1</v>
      </c>
      <c r="AH1163">
        <v>3</v>
      </c>
      <c r="AI1163">
        <v>1</v>
      </c>
      <c r="AJ1163" t="s">
        <v>54</v>
      </c>
      <c r="AK1163" t="str">
        <f t="shared" si="75"/>
        <v>1Gd</v>
      </c>
      <c r="AL1163">
        <v>7</v>
      </c>
      <c r="AM1163">
        <v>1</v>
      </c>
      <c r="AN1163" t="s">
        <v>54</v>
      </c>
      <c r="AO1163" t="s">
        <v>61</v>
      </c>
      <c r="AP1163" t="s">
        <v>62</v>
      </c>
      <c r="AQ1163">
        <v>2</v>
      </c>
      <c r="AR1163">
        <v>577</v>
      </c>
      <c r="AS1163" t="s">
        <v>55</v>
      </c>
      <c r="AT1163" t="s">
        <v>60</v>
      </c>
      <c r="AU1163">
        <v>0</v>
      </c>
      <c r="AV1163">
        <v>211</v>
      </c>
      <c r="AW1163">
        <v>0</v>
      </c>
      <c r="AX1163">
        <v>0</v>
      </c>
      <c r="AY1163">
        <v>0</v>
      </c>
      <c r="AZ1163" t="s">
        <v>41</v>
      </c>
      <c r="BA1163">
        <v>3</v>
      </c>
      <c r="BB1163">
        <v>2008</v>
      </c>
      <c r="BC1163" t="s">
        <v>63</v>
      </c>
      <c r="BD1163" t="s">
        <v>64</v>
      </c>
      <c r="BE1163">
        <v>237000</v>
      </c>
    </row>
    <row r="1164" spans="1:57" x14ac:dyDescent="0.3">
      <c r="A1164">
        <v>1382</v>
      </c>
      <c r="B1164">
        <v>20</v>
      </c>
      <c r="C1164" t="s">
        <v>221</v>
      </c>
      <c r="D1164" t="s">
        <v>41</v>
      </c>
      <c r="E1164">
        <v>12925</v>
      </c>
      <c r="F1164" t="s">
        <v>40</v>
      </c>
      <c r="G1164" t="s">
        <v>71</v>
      </c>
      <c r="H1164" t="s">
        <v>43</v>
      </c>
      <c r="I1164" t="s">
        <v>44</v>
      </c>
      <c r="J1164" t="s">
        <v>73</v>
      </c>
      <c r="K1164" t="s">
        <v>107</v>
      </c>
      <c r="L1164" t="str">
        <f>VLOOKUP($K1164,[1]Zipcodes_neighbourhood!$A$2:$C$27,2,FALSE)</f>
        <v>NorthAmes</v>
      </c>
      <c r="M1164">
        <f>VLOOKUP($K1164,[1]Zipcodes_neighbourhood!$A$2:$C$27,3,FALSE)</f>
        <v>50010</v>
      </c>
      <c r="N1164" t="s">
        <v>47</v>
      </c>
      <c r="O1164" t="s">
        <v>48</v>
      </c>
      <c r="P1164" t="s">
        <v>68</v>
      </c>
      <c r="Q1164">
        <v>6</v>
      </c>
      <c r="R1164">
        <v>1970</v>
      </c>
      <c r="S1164">
        <v>1970</v>
      </c>
      <c r="T1164" t="s">
        <v>50</v>
      </c>
      <c r="U1164" t="s">
        <v>51</v>
      </c>
      <c r="V1164" t="s">
        <v>106</v>
      </c>
      <c r="W1164" t="s">
        <v>55</v>
      </c>
      <c r="X1164" t="s">
        <v>70</v>
      </c>
      <c r="Y1164" t="s">
        <v>55</v>
      </c>
      <c r="Z1164" t="s">
        <v>72</v>
      </c>
      <c r="AA1164">
        <v>1205</v>
      </c>
      <c r="AB1164" t="str">
        <f t="shared" si="72"/>
        <v>1001-2000</v>
      </c>
      <c r="AC1164" t="s">
        <v>59</v>
      </c>
      <c r="AD1164" t="s">
        <v>60</v>
      </c>
      <c r="AE1164">
        <v>2117</v>
      </c>
      <c r="AF1164">
        <f t="shared" si="73"/>
        <v>0</v>
      </c>
      <c r="AG1164">
        <f t="shared" si="74"/>
        <v>1</v>
      </c>
      <c r="AH1164">
        <v>4</v>
      </c>
      <c r="AI1164">
        <v>1</v>
      </c>
      <c r="AJ1164" t="s">
        <v>55</v>
      </c>
      <c r="AK1164" t="str">
        <f t="shared" si="75"/>
        <v>1TA</v>
      </c>
      <c r="AL1164">
        <v>7</v>
      </c>
      <c r="AM1164">
        <v>2</v>
      </c>
      <c r="AN1164" t="s">
        <v>54</v>
      </c>
      <c r="AO1164" t="s">
        <v>61</v>
      </c>
      <c r="AP1164" t="s">
        <v>102</v>
      </c>
      <c r="AQ1164">
        <v>2</v>
      </c>
      <c r="AR1164">
        <v>550</v>
      </c>
      <c r="AS1164" t="s">
        <v>55</v>
      </c>
      <c r="AT1164" t="s">
        <v>60</v>
      </c>
      <c r="AU1164">
        <v>0</v>
      </c>
      <c r="AV1164">
        <v>42</v>
      </c>
      <c r="AW1164">
        <v>0</v>
      </c>
      <c r="AX1164">
        <v>0</v>
      </c>
      <c r="AY1164">
        <v>0</v>
      </c>
      <c r="AZ1164" t="s">
        <v>41</v>
      </c>
      <c r="BA1164">
        <v>5</v>
      </c>
      <c r="BB1164">
        <v>2008</v>
      </c>
      <c r="BC1164" t="s">
        <v>63</v>
      </c>
      <c r="BD1164" t="s">
        <v>64</v>
      </c>
      <c r="BE1164">
        <v>237500</v>
      </c>
    </row>
    <row r="1165" spans="1:57" x14ac:dyDescent="0.3">
      <c r="A1165">
        <v>919</v>
      </c>
      <c r="B1165">
        <v>60</v>
      </c>
      <c r="C1165" t="s">
        <v>221</v>
      </c>
      <c r="D1165">
        <v>103</v>
      </c>
      <c r="E1165">
        <v>13125</v>
      </c>
      <c r="F1165" t="s">
        <v>40</v>
      </c>
      <c r="G1165" t="s">
        <v>71</v>
      </c>
      <c r="H1165" t="s">
        <v>43</v>
      </c>
      <c r="I1165" t="s">
        <v>44</v>
      </c>
      <c r="J1165" t="s">
        <v>73</v>
      </c>
      <c r="K1165" t="s">
        <v>114</v>
      </c>
      <c r="L1165" t="str">
        <f>VLOOKUP($K1165,[1]Zipcodes_neighbourhood!$A$2:$C$27,2,FALSE)</f>
        <v>Sawyer West</v>
      </c>
      <c r="M1165">
        <f>VLOOKUP($K1165,[1]Zipcodes_neighbourhood!$A$2:$C$27,3,FALSE)</f>
        <v>50014</v>
      </c>
      <c r="N1165" t="s">
        <v>47</v>
      </c>
      <c r="O1165" t="s">
        <v>48</v>
      </c>
      <c r="P1165" t="s">
        <v>49</v>
      </c>
      <c r="Q1165">
        <v>7</v>
      </c>
      <c r="R1165">
        <v>1991</v>
      </c>
      <c r="S1165">
        <v>1991</v>
      </c>
      <c r="T1165" t="s">
        <v>50</v>
      </c>
      <c r="U1165" t="s">
        <v>51</v>
      </c>
      <c r="V1165" t="s">
        <v>91</v>
      </c>
      <c r="W1165" t="s">
        <v>54</v>
      </c>
      <c r="X1165" t="s">
        <v>56</v>
      </c>
      <c r="Y1165" t="s">
        <v>59</v>
      </c>
      <c r="Z1165" t="s">
        <v>72</v>
      </c>
      <c r="AA1165">
        <v>1104</v>
      </c>
      <c r="AB1165" t="str">
        <f t="shared" si="72"/>
        <v>1001-2000</v>
      </c>
      <c r="AC1165" t="s">
        <v>59</v>
      </c>
      <c r="AD1165" t="s">
        <v>60</v>
      </c>
      <c r="AE1165">
        <v>2127</v>
      </c>
      <c r="AF1165">
        <f t="shared" si="73"/>
        <v>2</v>
      </c>
      <c r="AG1165">
        <f t="shared" si="74"/>
        <v>0.6</v>
      </c>
      <c r="AH1165">
        <v>4</v>
      </c>
      <c r="AI1165">
        <v>1</v>
      </c>
      <c r="AJ1165" t="s">
        <v>54</v>
      </c>
      <c r="AK1165" t="str">
        <f t="shared" si="75"/>
        <v>1Gd</v>
      </c>
      <c r="AL1165">
        <v>8</v>
      </c>
      <c r="AM1165">
        <v>1</v>
      </c>
      <c r="AN1165" t="s">
        <v>55</v>
      </c>
      <c r="AO1165" t="s">
        <v>61</v>
      </c>
      <c r="AP1165" t="s">
        <v>62</v>
      </c>
      <c r="AQ1165">
        <v>3</v>
      </c>
      <c r="AR1165">
        <v>833</v>
      </c>
      <c r="AS1165" t="s">
        <v>55</v>
      </c>
      <c r="AT1165" t="s">
        <v>60</v>
      </c>
      <c r="AU1165">
        <v>72</v>
      </c>
      <c r="AV1165">
        <v>192</v>
      </c>
      <c r="AW1165">
        <v>224</v>
      </c>
      <c r="AX1165">
        <v>0</v>
      </c>
      <c r="AY1165">
        <v>0</v>
      </c>
      <c r="AZ1165" t="s">
        <v>109</v>
      </c>
      <c r="BA1165">
        <v>11</v>
      </c>
      <c r="BB1165">
        <v>2007</v>
      </c>
      <c r="BC1165" t="s">
        <v>63</v>
      </c>
      <c r="BD1165" t="s">
        <v>64</v>
      </c>
      <c r="BE1165">
        <v>238000</v>
      </c>
    </row>
    <row r="1166" spans="1:57" x14ac:dyDescent="0.3">
      <c r="A1166">
        <v>173</v>
      </c>
      <c r="B1166">
        <v>160</v>
      </c>
      <c r="C1166" t="s">
        <v>221</v>
      </c>
      <c r="D1166">
        <v>44</v>
      </c>
      <c r="E1166">
        <v>5306</v>
      </c>
      <c r="F1166" t="s">
        <v>40</v>
      </c>
      <c r="G1166" t="s">
        <v>71</v>
      </c>
      <c r="H1166" t="s">
        <v>43</v>
      </c>
      <c r="I1166" t="s">
        <v>44</v>
      </c>
      <c r="J1166" t="s">
        <v>45</v>
      </c>
      <c r="K1166" t="s">
        <v>138</v>
      </c>
      <c r="L1166" t="e">
        <f>VLOOKUP($K1166,[1]Zipcodes_neighbourhood!$A$2:$C$27,2,FALSE)</f>
        <v>#N/A</v>
      </c>
      <c r="M1166" t="e">
        <f>VLOOKUP($K1166,[1]Zipcodes_neighbourhood!$A$2:$C$27,3,FALSE)</f>
        <v>#N/A</v>
      </c>
      <c r="N1166" t="s">
        <v>47</v>
      </c>
      <c r="O1166" t="s">
        <v>122</v>
      </c>
      <c r="P1166" t="s">
        <v>49</v>
      </c>
      <c r="Q1166">
        <v>7</v>
      </c>
      <c r="R1166">
        <v>1987</v>
      </c>
      <c r="S1166">
        <v>1987</v>
      </c>
      <c r="T1166" t="s">
        <v>50</v>
      </c>
      <c r="U1166" t="s">
        <v>51</v>
      </c>
      <c r="V1166" t="s">
        <v>91</v>
      </c>
      <c r="W1166" t="s">
        <v>54</v>
      </c>
      <c r="X1166" t="s">
        <v>56</v>
      </c>
      <c r="Y1166" t="s">
        <v>54</v>
      </c>
      <c r="Z1166" t="s">
        <v>57</v>
      </c>
      <c r="AA1166">
        <v>1064</v>
      </c>
      <c r="AB1166" t="str">
        <f t="shared" si="72"/>
        <v>1001-2000</v>
      </c>
      <c r="AC1166" t="s">
        <v>54</v>
      </c>
      <c r="AD1166" t="s">
        <v>60</v>
      </c>
      <c r="AE1166">
        <v>1767</v>
      </c>
      <c r="AF1166">
        <f t="shared" si="73"/>
        <v>1</v>
      </c>
      <c r="AG1166">
        <f t="shared" si="74"/>
        <v>1.3</v>
      </c>
      <c r="AH1166">
        <v>2</v>
      </c>
      <c r="AI1166">
        <v>1</v>
      </c>
      <c r="AJ1166" t="s">
        <v>54</v>
      </c>
      <c r="AK1166" t="str">
        <f t="shared" si="75"/>
        <v>1Gd</v>
      </c>
      <c r="AL1166">
        <v>5</v>
      </c>
      <c r="AM1166">
        <v>1</v>
      </c>
      <c r="AN1166" t="s">
        <v>55</v>
      </c>
      <c r="AO1166" t="s">
        <v>61</v>
      </c>
      <c r="AP1166" t="s">
        <v>62</v>
      </c>
      <c r="AQ1166">
        <v>2</v>
      </c>
      <c r="AR1166">
        <v>504</v>
      </c>
      <c r="AS1166" t="s">
        <v>54</v>
      </c>
      <c r="AT1166" t="s">
        <v>60</v>
      </c>
      <c r="AU1166">
        <v>441</v>
      </c>
      <c r="AV1166">
        <v>35</v>
      </c>
      <c r="AW1166">
        <v>0</v>
      </c>
      <c r="AX1166">
        <v>0</v>
      </c>
      <c r="AY1166">
        <v>0</v>
      </c>
      <c r="AZ1166" t="s">
        <v>41</v>
      </c>
      <c r="BA1166">
        <v>6</v>
      </c>
      <c r="BB1166">
        <v>2006</v>
      </c>
      <c r="BC1166" t="s">
        <v>63</v>
      </c>
      <c r="BD1166" t="s">
        <v>64</v>
      </c>
      <c r="BE1166">
        <v>239000</v>
      </c>
    </row>
    <row r="1167" spans="1:57" x14ac:dyDescent="0.3">
      <c r="A1167">
        <v>418</v>
      </c>
      <c r="B1167">
        <v>70</v>
      </c>
      <c r="C1167" t="s">
        <v>221</v>
      </c>
      <c r="D1167">
        <v>86</v>
      </c>
      <c r="E1167">
        <v>22420</v>
      </c>
      <c r="F1167" t="s">
        <v>40</v>
      </c>
      <c r="G1167" t="s">
        <v>71</v>
      </c>
      <c r="H1167" t="s">
        <v>43</v>
      </c>
      <c r="I1167" t="s">
        <v>44</v>
      </c>
      <c r="J1167" t="s">
        <v>45</v>
      </c>
      <c r="K1167" t="s">
        <v>74</v>
      </c>
      <c r="L1167" t="str">
        <f>VLOOKUP($K1167,[1]Zipcodes_neighbourhood!$A$2:$C$27,2,FALSE)</f>
        <v>Crawford</v>
      </c>
      <c r="M1167">
        <f>VLOOKUP($K1167,[1]Zipcodes_neighbourhood!$A$2:$C$27,3,FALSE)</f>
        <v>52621</v>
      </c>
      <c r="N1167" t="s">
        <v>67</v>
      </c>
      <c r="O1167" t="s">
        <v>48</v>
      </c>
      <c r="P1167" t="s">
        <v>49</v>
      </c>
      <c r="Q1167">
        <v>6</v>
      </c>
      <c r="R1167">
        <v>1918</v>
      </c>
      <c r="S1167">
        <v>1950</v>
      </c>
      <c r="T1167" t="s">
        <v>99</v>
      </c>
      <c r="U1167" t="s">
        <v>51</v>
      </c>
      <c r="V1167" t="s">
        <v>141</v>
      </c>
      <c r="W1167" t="s">
        <v>55</v>
      </c>
      <c r="X1167" t="s">
        <v>77</v>
      </c>
      <c r="Y1167" t="s">
        <v>54</v>
      </c>
      <c r="Z1167" t="s">
        <v>57</v>
      </c>
      <c r="AA1167">
        <v>1370</v>
      </c>
      <c r="AB1167" t="str">
        <f t="shared" si="72"/>
        <v>1001-2000</v>
      </c>
      <c r="AC1167" t="s">
        <v>55</v>
      </c>
      <c r="AD1167" t="s">
        <v>120</v>
      </c>
      <c r="AE1167">
        <v>2624</v>
      </c>
      <c r="AF1167">
        <f t="shared" si="73"/>
        <v>0</v>
      </c>
      <c r="AG1167">
        <f t="shared" si="74"/>
        <v>2</v>
      </c>
      <c r="AH1167">
        <v>4</v>
      </c>
      <c r="AI1167">
        <v>1</v>
      </c>
      <c r="AJ1167" t="s">
        <v>55</v>
      </c>
      <c r="AK1167" t="str">
        <f t="shared" si="75"/>
        <v>1TA</v>
      </c>
      <c r="AL1167">
        <v>10</v>
      </c>
      <c r="AM1167">
        <v>1</v>
      </c>
      <c r="AN1167" t="s">
        <v>54</v>
      </c>
      <c r="AO1167" t="s">
        <v>78</v>
      </c>
      <c r="AP1167" t="s">
        <v>58</v>
      </c>
      <c r="AQ1167">
        <v>3</v>
      </c>
      <c r="AR1167">
        <v>864</v>
      </c>
      <c r="AS1167" t="s">
        <v>55</v>
      </c>
      <c r="AT1167" t="s">
        <v>120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 t="s">
        <v>41</v>
      </c>
      <c r="BA1167">
        <v>11</v>
      </c>
      <c r="BB1167">
        <v>2007</v>
      </c>
      <c r="BC1167" t="s">
        <v>63</v>
      </c>
      <c r="BD1167" t="s">
        <v>64</v>
      </c>
      <c r="BE1167">
        <v>239000</v>
      </c>
    </row>
    <row r="1168" spans="1:57" x14ac:dyDescent="0.3">
      <c r="A1168">
        <v>964</v>
      </c>
      <c r="B1168">
        <v>20</v>
      </c>
      <c r="C1168" t="s">
        <v>221</v>
      </c>
      <c r="D1168">
        <v>122</v>
      </c>
      <c r="E1168">
        <v>11923</v>
      </c>
      <c r="F1168" t="s">
        <v>40</v>
      </c>
      <c r="G1168" t="s">
        <v>71</v>
      </c>
      <c r="H1168" t="s">
        <v>43</v>
      </c>
      <c r="I1168" t="s">
        <v>44</v>
      </c>
      <c r="J1168" t="s">
        <v>73</v>
      </c>
      <c r="K1168" t="s">
        <v>46</v>
      </c>
      <c r="L1168" t="str">
        <f>VLOOKUP($K1168,[1]Zipcodes_neighbourhood!$A$2:$C$27,2,FALSE)</f>
        <v>College creek</v>
      </c>
      <c r="M1168">
        <f>VLOOKUP($K1168,[1]Zipcodes_neighbourhood!$A$2:$C$27,3,FALSE)</f>
        <v>50014</v>
      </c>
      <c r="N1168" t="s">
        <v>47</v>
      </c>
      <c r="O1168" t="s">
        <v>48</v>
      </c>
      <c r="P1168" t="s">
        <v>68</v>
      </c>
      <c r="Q1168">
        <v>9</v>
      </c>
      <c r="R1168">
        <v>2007</v>
      </c>
      <c r="S1168">
        <v>2007</v>
      </c>
      <c r="T1168" t="s">
        <v>50</v>
      </c>
      <c r="U1168" t="s">
        <v>51</v>
      </c>
      <c r="V1168" t="s">
        <v>52</v>
      </c>
      <c r="W1168" t="s">
        <v>54</v>
      </c>
      <c r="X1168" t="s">
        <v>56</v>
      </c>
      <c r="Y1168" t="s">
        <v>59</v>
      </c>
      <c r="Z1168" t="s">
        <v>57</v>
      </c>
      <c r="AA1168">
        <v>1800</v>
      </c>
      <c r="AB1168" t="str">
        <f t="shared" si="72"/>
        <v>1001-2000</v>
      </c>
      <c r="AC1168" t="s">
        <v>59</v>
      </c>
      <c r="AD1168" t="s">
        <v>60</v>
      </c>
      <c r="AE1168">
        <v>1800</v>
      </c>
      <c r="AF1168">
        <f t="shared" si="73"/>
        <v>0</v>
      </c>
      <c r="AG1168">
        <f t="shared" si="74"/>
        <v>2</v>
      </c>
      <c r="AH1168">
        <v>2</v>
      </c>
      <c r="AI1168">
        <v>1</v>
      </c>
      <c r="AJ1168" t="s">
        <v>59</v>
      </c>
      <c r="AK1168" t="str">
        <f t="shared" si="75"/>
        <v>1Ex</v>
      </c>
      <c r="AL1168">
        <v>7</v>
      </c>
      <c r="AM1168">
        <v>0</v>
      </c>
      <c r="AN1168" t="s">
        <v>41</v>
      </c>
      <c r="AO1168" t="s">
        <v>61</v>
      </c>
      <c r="AP1168" t="s">
        <v>102</v>
      </c>
      <c r="AQ1168">
        <v>2</v>
      </c>
      <c r="AR1168">
        <v>702</v>
      </c>
      <c r="AS1168" t="s">
        <v>55</v>
      </c>
      <c r="AT1168" t="s">
        <v>60</v>
      </c>
      <c r="AU1168">
        <v>288</v>
      </c>
      <c r="AV1168">
        <v>136</v>
      </c>
      <c r="AW1168">
        <v>0</v>
      </c>
      <c r="AX1168">
        <v>0</v>
      </c>
      <c r="AY1168">
        <v>0</v>
      </c>
      <c r="AZ1168" t="s">
        <v>41</v>
      </c>
      <c r="BA1168">
        <v>5</v>
      </c>
      <c r="BB1168">
        <v>2009</v>
      </c>
      <c r="BC1168" t="s">
        <v>63</v>
      </c>
      <c r="BD1168" t="s">
        <v>64</v>
      </c>
      <c r="BE1168">
        <v>239000</v>
      </c>
    </row>
    <row r="1169" spans="1:57" x14ac:dyDescent="0.3">
      <c r="A1169">
        <v>1175</v>
      </c>
      <c r="B1169">
        <v>70</v>
      </c>
      <c r="C1169" t="s">
        <v>221</v>
      </c>
      <c r="D1169">
        <v>80</v>
      </c>
      <c r="E1169">
        <v>16560</v>
      </c>
      <c r="F1169" t="s">
        <v>40</v>
      </c>
      <c r="G1169" t="s">
        <v>71</v>
      </c>
      <c r="H1169" t="s">
        <v>43</v>
      </c>
      <c r="I1169" t="s">
        <v>44</v>
      </c>
      <c r="J1169" t="s">
        <v>45</v>
      </c>
      <c r="K1169" t="s">
        <v>74</v>
      </c>
      <c r="L1169" t="str">
        <f>VLOOKUP($K1169,[1]Zipcodes_neighbourhood!$A$2:$C$27,2,FALSE)</f>
        <v>Crawford</v>
      </c>
      <c r="M1169">
        <f>VLOOKUP($K1169,[1]Zipcodes_neighbourhood!$A$2:$C$27,3,FALSE)</f>
        <v>52621</v>
      </c>
      <c r="N1169" t="s">
        <v>47</v>
      </c>
      <c r="O1169" t="s">
        <v>48</v>
      </c>
      <c r="P1169" t="s">
        <v>49</v>
      </c>
      <c r="Q1169">
        <v>6</v>
      </c>
      <c r="R1169">
        <v>1932</v>
      </c>
      <c r="S1169">
        <v>1950</v>
      </c>
      <c r="T1169" t="s">
        <v>50</v>
      </c>
      <c r="U1169" t="s">
        <v>51</v>
      </c>
      <c r="V1169" t="s">
        <v>75</v>
      </c>
      <c r="W1169" t="s">
        <v>55</v>
      </c>
      <c r="X1169" t="s">
        <v>77</v>
      </c>
      <c r="Y1169" t="s">
        <v>54</v>
      </c>
      <c r="Z1169" t="s">
        <v>57</v>
      </c>
      <c r="AA1169">
        <v>952</v>
      </c>
      <c r="AB1169" t="str">
        <f t="shared" si="72"/>
        <v>0-1000</v>
      </c>
      <c r="AC1169" t="s">
        <v>55</v>
      </c>
      <c r="AD1169" t="s">
        <v>60</v>
      </c>
      <c r="AE1169">
        <v>2345</v>
      </c>
      <c r="AF1169">
        <f t="shared" si="73"/>
        <v>1</v>
      </c>
      <c r="AG1169">
        <f t="shared" si="74"/>
        <v>2.2999999999999998</v>
      </c>
      <c r="AH1169">
        <v>4</v>
      </c>
      <c r="AI1169">
        <v>1</v>
      </c>
      <c r="AJ1169" t="s">
        <v>55</v>
      </c>
      <c r="AK1169" t="str">
        <f t="shared" si="75"/>
        <v>1TA</v>
      </c>
      <c r="AL1169">
        <v>9</v>
      </c>
      <c r="AM1169">
        <v>1</v>
      </c>
      <c r="AN1169" t="s">
        <v>54</v>
      </c>
      <c r="AO1169" t="s">
        <v>78</v>
      </c>
      <c r="AP1169" t="s">
        <v>58</v>
      </c>
      <c r="AQ1169">
        <v>2</v>
      </c>
      <c r="AR1169">
        <v>360</v>
      </c>
      <c r="AS1169" t="s">
        <v>55</v>
      </c>
      <c r="AT1169" t="s">
        <v>60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 t="s">
        <v>41</v>
      </c>
      <c r="BA1169">
        <v>7</v>
      </c>
      <c r="BB1169">
        <v>2006</v>
      </c>
      <c r="BC1169" t="s">
        <v>63</v>
      </c>
      <c r="BD1169" t="s">
        <v>64</v>
      </c>
      <c r="BE1169">
        <v>239000</v>
      </c>
    </row>
    <row r="1170" spans="1:57" x14ac:dyDescent="0.3">
      <c r="A1170">
        <v>1376</v>
      </c>
      <c r="B1170">
        <v>20</v>
      </c>
      <c r="C1170" t="s">
        <v>221</v>
      </c>
      <c r="D1170">
        <v>89</v>
      </c>
      <c r="E1170">
        <v>10991</v>
      </c>
      <c r="F1170" t="s">
        <v>40</v>
      </c>
      <c r="G1170" t="s">
        <v>71</v>
      </c>
      <c r="H1170" t="s">
        <v>137</v>
      </c>
      <c r="I1170" t="s">
        <v>44</v>
      </c>
      <c r="J1170" t="s">
        <v>45</v>
      </c>
      <c r="K1170" t="s">
        <v>129</v>
      </c>
      <c r="L1170" t="str">
        <f>VLOOKUP($K1170,[1]Zipcodes_neighbourhood!$A$2:$C$27,2,FALSE)</f>
        <v>Timberland</v>
      </c>
      <c r="M1170">
        <f>VLOOKUP($K1170,[1]Zipcodes_neighbourhood!$A$2:$C$27,3,FALSE)</f>
        <v>50014</v>
      </c>
      <c r="N1170" t="s">
        <v>47</v>
      </c>
      <c r="O1170" t="s">
        <v>48</v>
      </c>
      <c r="P1170" t="s">
        <v>68</v>
      </c>
      <c r="Q1170">
        <v>8</v>
      </c>
      <c r="R1170">
        <v>2007</v>
      </c>
      <c r="S1170">
        <v>2007</v>
      </c>
      <c r="T1170" t="s">
        <v>50</v>
      </c>
      <c r="U1170" t="s">
        <v>51</v>
      </c>
      <c r="V1170" t="s">
        <v>52</v>
      </c>
      <c r="W1170" t="s">
        <v>54</v>
      </c>
      <c r="X1170" t="s">
        <v>56</v>
      </c>
      <c r="Y1170" t="s">
        <v>54</v>
      </c>
      <c r="Z1170" t="s">
        <v>54</v>
      </c>
      <c r="AA1170">
        <v>1571</v>
      </c>
      <c r="AB1170" t="str">
        <f t="shared" si="72"/>
        <v>1001-2000</v>
      </c>
      <c r="AC1170" t="s">
        <v>59</v>
      </c>
      <c r="AD1170" t="s">
        <v>60</v>
      </c>
      <c r="AE1170">
        <v>1571</v>
      </c>
      <c r="AF1170">
        <f t="shared" si="73"/>
        <v>0</v>
      </c>
      <c r="AG1170">
        <f t="shared" si="74"/>
        <v>2</v>
      </c>
      <c r="AH1170">
        <v>3</v>
      </c>
      <c r="AI1170">
        <v>1</v>
      </c>
      <c r="AJ1170" t="s">
        <v>54</v>
      </c>
      <c r="AK1170" t="str">
        <f t="shared" si="75"/>
        <v>1Gd</v>
      </c>
      <c r="AL1170">
        <v>7</v>
      </c>
      <c r="AM1170">
        <v>1</v>
      </c>
      <c r="AN1170" t="s">
        <v>54</v>
      </c>
      <c r="AO1170" t="s">
        <v>61</v>
      </c>
      <c r="AP1170" t="s">
        <v>102</v>
      </c>
      <c r="AQ1170">
        <v>3</v>
      </c>
      <c r="AR1170">
        <v>722</v>
      </c>
      <c r="AS1170" t="s">
        <v>55</v>
      </c>
      <c r="AT1170" t="s">
        <v>60</v>
      </c>
      <c r="AU1170">
        <v>100</v>
      </c>
      <c r="AV1170">
        <v>36</v>
      </c>
      <c r="AW1170">
        <v>0</v>
      </c>
      <c r="AX1170">
        <v>0</v>
      </c>
      <c r="AY1170">
        <v>0</v>
      </c>
      <c r="AZ1170" t="s">
        <v>41</v>
      </c>
      <c r="BA1170">
        <v>12</v>
      </c>
      <c r="BB1170">
        <v>2007</v>
      </c>
      <c r="BC1170" t="s">
        <v>103</v>
      </c>
      <c r="BD1170" t="s">
        <v>104</v>
      </c>
      <c r="BE1170">
        <v>239000</v>
      </c>
    </row>
    <row r="1171" spans="1:57" x14ac:dyDescent="0.3">
      <c r="A1171">
        <v>1134</v>
      </c>
      <c r="B1171">
        <v>60</v>
      </c>
      <c r="C1171" t="s">
        <v>221</v>
      </c>
      <c r="D1171">
        <v>80</v>
      </c>
      <c r="E1171">
        <v>9828</v>
      </c>
      <c r="F1171" t="s">
        <v>40</v>
      </c>
      <c r="G1171" t="s">
        <v>71</v>
      </c>
      <c r="H1171" t="s">
        <v>43</v>
      </c>
      <c r="I1171" t="s">
        <v>44</v>
      </c>
      <c r="J1171" t="s">
        <v>45</v>
      </c>
      <c r="K1171" t="s">
        <v>114</v>
      </c>
      <c r="L1171" t="str">
        <f>VLOOKUP($K1171,[1]Zipcodes_neighbourhood!$A$2:$C$27,2,FALSE)</f>
        <v>Sawyer West</v>
      </c>
      <c r="M1171">
        <f>VLOOKUP($K1171,[1]Zipcodes_neighbourhood!$A$2:$C$27,3,FALSE)</f>
        <v>50014</v>
      </c>
      <c r="N1171" t="s">
        <v>47</v>
      </c>
      <c r="O1171" t="s">
        <v>48</v>
      </c>
      <c r="P1171" t="s">
        <v>49</v>
      </c>
      <c r="Q1171">
        <v>8</v>
      </c>
      <c r="R1171">
        <v>1995</v>
      </c>
      <c r="S1171">
        <v>1995</v>
      </c>
      <c r="T1171" t="s">
        <v>50</v>
      </c>
      <c r="U1171" t="s">
        <v>51</v>
      </c>
      <c r="V1171" t="s">
        <v>52</v>
      </c>
      <c r="W1171" t="s">
        <v>54</v>
      </c>
      <c r="X1171" t="s">
        <v>56</v>
      </c>
      <c r="Y1171" t="s">
        <v>54</v>
      </c>
      <c r="Z1171" t="s">
        <v>57</v>
      </c>
      <c r="AA1171">
        <v>1128</v>
      </c>
      <c r="AB1171" t="str">
        <f t="shared" si="72"/>
        <v>1001-2000</v>
      </c>
      <c r="AC1171" t="s">
        <v>59</v>
      </c>
      <c r="AD1171" t="s">
        <v>60</v>
      </c>
      <c r="AE1171">
        <v>2020</v>
      </c>
      <c r="AF1171">
        <f t="shared" si="73"/>
        <v>1</v>
      </c>
      <c r="AG1171">
        <f t="shared" si="74"/>
        <v>3.3</v>
      </c>
      <c r="AH1171">
        <v>3</v>
      </c>
      <c r="AI1171">
        <v>1</v>
      </c>
      <c r="AJ1171" t="s">
        <v>54</v>
      </c>
      <c r="AK1171" t="str">
        <f t="shared" si="75"/>
        <v>1Gd</v>
      </c>
      <c r="AL1171">
        <v>8</v>
      </c>
      <c r="AM1171">
        <v>1</v>
      </c>
      <c r="AN1171" t="s">
        <v>55</v>
      </c>
      <c r="AO1171" t="s">
        <v>61</v>
      </c>
      <c r="AP1171" t="s">
        <v>62</v>
      </c>
      <c r="AQ1171">
        <v>2</v>
      </c>
      <c r="AR1171">
        <v>466</v>
      </c>
      <c r="AS1171" t="s">
        <v>55</v>
      </c>
      <c r="AT1171" t="s">
        <v>60</v>
      </c>
      <c r="AU1171">
        <v>0</v>
      </c>
      <c r="AV1171">
        <v>155</v>
      </c>
      <c r="AW1171">
        <v>0</v>
      </c>
      <c r="AX1171">
        <v>0</v>
      </c>
      <c r="AY1171">
        <v>0</v>
      </c>
      <c r="AZ1171" t="s">
        <v>41</v>
      </c>
      <c r="BA1171">
        <v>6</v>
      </c>
      <c r="BB1171">
        <v>2009</v>
      </c>
      <c r="BC1171" t="s">
        <v>63</v>
      </c>
      <c r="BD1171" t="s">
        <v>64</v>
      </c>
      <c r="BE1171">
        <v>239500</v>
      </c>
    </row>
    <row r="1172" spans="1:57" x14ac:dyDescent="0.3">
      <c r="A1172">
        <v>47</v>
      </c>
      <c r="B1172">
        <v>50</v>
      </c>
      <c r="C1172" t="s">
        <v>221</v>
      </c>
      <c r="D1172">
        <v>48</v>
      </c>
      <c r="E1172">
        <v>12822</v>
      </c>
      <c r="F1172" t="s">
        <v>40</v>
      </c>
      <c r="G1172" t="s">
        <v>71</v>
      </c>
      <c r="H1172" t="s">
        <v>43</v>
      </c>
      <c r="I1172" t="s">
        <v>44</v>
      </c>
      <c r="J1172" t="s">
        <v>110</v>
      </c>
      <c r="K1172" t="s">
        <v>82</v>
      </c>
      <c r="L1172" t="str">
        <f>VLOOKUP($K1172,[1]Zipcodes_neighbourhood!$A$2:$C$27,2,FALSE)</f>
        <v>Mitchell</v>
      </c>
      <c r="M1172">
        <f>VLOOKUP($K1172,[1]Zipcodes_neighbourhood!$A$2:$C$27,3,FALSE)</f>
        <v>50461</v>
      </c>
      <c r="N1172" t="s">
        <v>47</v>
      </c>
      <c r="O1172" t="s">
        <v>48</v>
      </c>
      <c r="P1172" t="s">
        <v>83</v>
      </c>
      <c r="Q1172">
        <v>7</v>
      </c>
      <c r="R1172">
        <v>2003</v>
      </c>
      <c r="S1172">
        <v>2003</v>
      </c>
      <c r="T1172" t="s">
        <v>50</v>
      </c>
      <c r="U1172" t="s">
        <v>51</v>
      </c>
      <c r="V1172" t="s">
        <v>52</v>
      </c>
      <c r="W1172" t="s">
        <v>54</v>
      </c>
      <c r="X1172" t="s">
        <v>56</v>
      </c>
      <c r="Y1172" t="s">
        <v>59</v>
      </c>
      <c r="Z1172" t="s">
        <v>57</v>
      </c>
      <c r="AA1172">
        <v>1434</v>
      </c>
      <c r="AB1172" t="str">
        <f t="shared" si="72"/>
        <v>1001-2000</v>
      </c>
      <c r="AC1172" t="s">
        <v>59</v>
      </c>
      <c r="AD1172" t="s">
        <v>60</v>
      </c>
      <c r="AE1172">
        <v>2149</v>
      </c>
      <c r="AF1172">
        <f t="shared" si="73"/>
        <v>1</v>
      </c>
      <c r="AG1172">
        <f t="shared" si="74"/>
        <v>1</v>
      </c>
      <c r="AH1172">
        <v>1</v>
      </c>
      <c r="AI1172">
        <v>1</v>
      </c>
      <c r="AJ1172" t="s">
        <v>54</v>
      </c>
      <c r="AK1172" t="str">
        <f t="shared" si="75"/>
        <v>1Gd</v>
      </c>
      <c r="AL1172">
        <v>6</v>
      </c>
      <c r="AM1172">
        <v>1</v>
      </c>
      <c r="AN1172" t="s">
        <v>59</v>
      </c>
      <c r="AO1172" t="s">
        <v>61</v>
      </c>
      <c r="AP1172" t="s">
        <v>62</v>
      </c>
      <c r="AQ1172">
        <v>2</v>
      </c>
      <c r="AR1172">
        <v>670</v>
      </c>
      <c r="AS1172" t="s">
        <v>55</v>
      </c>
      <c r="AT1172" t="s">
        <v>60</v>
      </c>
      <c r="AU1172">
        <v>168</v>
      </c>
      <c r="AV1172">
        <v>43</v>
      </c>
      <c r="AW1172">
        <v>0</v>
      </c>
      <c r="AX1172">
        <v>198</v>
      </c>
      <c r="AY1172">
        <v>0</v>
      </c>
      <c r="AZ1172" t="s">
        <v>41</v>
      </c>
      <c r="BA1172">
        <v>8</v>
      </c>
      <c r="BB1172">
        <v>2009</v>
      </c>
      <c r="BC1172" t="s">
        <v>63</v>
      </c>
      <c r="BD1172" t="s">
        <v>79</v>
      </c>
      <c r="BE1172">
        <v>239686</v>
      </c>
    </row>
    <row r="1173" spans="1:57" x14ac:dyDescent="0.3">
      <c r="A1173">
        <v>939</v>
      </c>
      <c r="B1173">
        <v>60</v>
      </c>
      <c r="C1173" t="s">
        <v>221</v>
      </c>
      <c r="D1173">
        <v>73</v>
      </c>
      <c r="E1173">
        <v>8760</v>
      </c>
      <c r="F1173" t="s">
        <v>40</v>
      </c>
      <c r="G1173" t="s">
        <v>42</v>
      </c>
      <c r="H1173" t="s">
        <v>43</v>
      </c>
      <c r="I1173" t="s">
        <v>44</v>
      </c>
      <c r="J1173" t="s">
        <v>45</v>
      </c>
      <c r="K1173" t="s">
        <v>46</v>
      </c>
      <c r="L1173" t="str">
        <f>VLOOKUP($K1173,[1]Zipcodes_neighbourhood!$A$2:$C$27,2,FALSE)</f>
        <v>College creek</v>
      </c>
      <c r="M1173">
        <f>VLOOKUP($K1173,[1]Zipcodes_neighbourhood!$A$2:$C$27,3,FALSE)</f>
        <v>50014</v>
      </c>
      <c r="N1173" t="s">
        <v>47</v>
      </c>
      <c r="O1173" t="s">
        <v>48</v>
      </c>
      <c r="P1173" t="s">
        <v>49</v>
      </c>
      <c r="Q1173">
        <v>7</v>
      </c>
      <c r="R1173">
        <v>2006</v>
      </c>
      <c r="S1173">
        <v>2006</v>
      </c>
      <c r="T1173" t="s">
        <v>50</v>
      </c>
      <c r="U1173" t="s">
        <v>51</v>
      </c>
      <c r="V1173" t="s">
        <v>52</v>
      </c>
      <c r="W1173" t="s">
        <v>54</v>
      </c>
      <c r="X1173" t="s">
        <v>56</v>
      </c>
      <c r="Y1173" t="s">
        <v>54</v>
      </c>
      <c r="Z1173" t="s">
        <v>72</v>
      </c>
      <c r="AA1173">
        <v>1391</v>
      </c>
      <c r="AB1173" t="str">
        <f t="shared" si="72"/>
        <v>1001-2000</v>
      </c>
      <c r="AC1173" t="s">
        <v>59</v>
      </c>
      <c r="AD1173" t="s">
        <v>60</v>
      </c>
      <c r="AE1173">
        <v>1962</v>
      </c>
      <c r="AF1173">
        <f t="shared" si="73"/>
        <v>1</v>
      </c>
      <c r="AG1173">
        <f t="shared" si="74"/>
        <v>1</v>
      </c>
      <c r="AH1173">
        <v>3</v>
      </c>
      <c r="AI1173">
        <v>1</v>
      </c>
      <c r="AJ1173" t="s">
        <v>54</v>
      </c>
      <c r="AK1173" t="str">
        <f t="shared" si="75"/>
        <v>1Gd</v>
      </c>
      <c r="AL1173">
        <v>7</v>
      </c>
      <c r="AM1173">
        <v>0</v>
      </c>
      <c r="AN1173" t="s">
        <v>41</v>
      </c>
      <c r="AO1173" t="s">
        <v>61</v>
      </c>
      <c r="AP1173" t="s">
        <v>62</v>
      </c>
      <c r="AQ1173">
        <v>3</v>
      </c>
      <c r="AR1173">
        <v>868</v>
      </c>
      <c r="AS1173" t="s">
        <v>55</v>
      </c>
      <c r="AT1173" t="s">
        <v>60</v>
      </c>
      <c r="AU1173">
        <v>0</v>
      </c>
      <c r="AV1173">
        <v>90</v>
      </c>
      <c r="AW1173">
        <v>0</v>
      </c>
      <c r="AX1173">
        <v>0</v>
      </c>
      <c r="AY1173">
        <v>0</v>
      </c>
      <c r="AZ1173" t="s">
        <v>41</v>
      </c>
      <c r="BA1173">
        <v>8</v>
      </c>
      <c r="BB1173">
        <v>2006</v>
      </c>
      <c r="BC1173" t="s">
        <v>103</v>
      </c>
      <c r="BD1173" t="s">
        <v>104</v>
      </c>
      <c r="BE1173">
        <v>239799</v>
      </c>
    </row>
    <row r="1174" spans="1:57" x14ac:dyDescent="0.3">
      <c r="A1174">
        <v>159</v>
      </c>
      <c r="B1174">
        <v>60</v>
      </c>
      <c r="C1174" t="s">
        <v>224</v>
      </c>
      <c r="D1174">
        <v>100</v>
      </c>
      <c r="E1174">
        <v>12552</v>
      </c>
      <c r="F1174" t="s">
        <v>40</v>
      </c>
      <c r="G1174" t="s">
        <v>42</v>
      </c>
      <c r="H1174" t="s">
        <v>43</v>
      </c>
      <c r="I1174" t="s">
        <v>44</v>
      </c>
      <c r="J1174" t="s">
        <v>73</v>
      </c>
      <c r="K1174" t="s">
        <v>87</v>
      </c>
      <c r="L1174" t="str">
        <f>VLOOKUP($K1174,[1]Zipcodes_neighbourhood!$A$2:$C$27,2,FALSE)</f>
        <v>Somerset</v>
      </c>
      <c r="M1174">
        <f>VLOOKUP($K1174,[1]Zipcodes_neighbourhood!$A$2:$C$27,3,FALSE)</f>
        <v>50010</v>
      </c>
      <c r="N1174" t="s">
        <v>47</v>
      </c>
      <c r="O1174" t="s">
        <v>48</v>
      </c>
      <c r="P1174" t="s">
        <v>49</v>
      </c>
      <c r="Q1174">
        <v>7</v>
      </c>
      <c r="R1174">
        <v>2004</v>
      </c>
      <c r="S1174">
        <v>2005</v>
      </c>
      <c r="T1174" t="s">
        <v>50</v>
      </c>
      <c r="U1174" t="s">
        <v>51</v>
      </c>
      <c r="V1174" t="s">
        <v>52</v>
      </c>
      <c r="W1174" t="s">
        <v>54</v>
      </c>
      <c r="X1174" t="s">
        <v>56</v>
      </c>
      <c r="Y1174" t="s">
        <v>54</v>
      </c>
      <c r="Z1174" t="s">
        <v>57</v>
      </c>
      <c r="AA1174">
        <v>991</v>
      </c>
      <c r="AB1174" t="str">
        <f t="shared" si="72"/>
        <v>0-1000</v>
      </c>
      <c r="AC1174" t="s">
        <v>59</v>
      </c>
      <c r="AD1174" t="s">
        <v>60</v>
      </c>
      <c r="AE1174">
        <v>1947</v>
      </c>
      <c r="AF1174">
        <f t="shared" si="73"/>
        <v>0</v>
      </c>
      <c r="AG1174">
        <f t="shared" si="74"/>
        <v>2.2999999999999998</v>
      </c>
      <c r="AH1174">
        <v>3</v>
      </c>
      <c r="AI1174">
        <v>1</v>
      </c>
      <c r="AJ1174" t="s">
        <v>54</v>
      </c>
      <c r="AK1174" t="str">
        <f t="shared" si="75"/>
        <v>1Gd</v>
      </c>
      <c r="AL1174">
        <v>8</v>
      </c>
      <c r="AM1174">
        <v>1</v>
      </c>
      <c r="AN1174" t="s">
        <v>54</v>
      </c>
      <c r="AO1174" t="s">
        <v>61</v>
      </c>
      <c r="AP1174" t="s">
        <v>62</v>
      </c>
      <c r="AQ1174">
        <v>2</v>
      </c>
      <c r="AR1174">
        <v>678</v>
      </c>
      <c r="AS1174" t="s">
        <v>55</v>
      </c>
      <c r="AT1174" t="s">
        <v>60</v>
      </c>
      <c r="AU1174">
        <v>0</v>
      </c>
      <c r="AV1174">
        <v>136</v>
      </c>
      <c r="AW1174">
        <v>0</v>
      </c>
      <c r="AX1174">
        <v>0</v>
      </c>
      <c r="AY1174">
        <v>0</v>
      </c>
      <c r="AZ1174" t="s">
        <v>108</v>
      </c>
      <c r="BA1174">
        <v>5</v>
      </c>
      <c r="BB1174">
        <v>2010</v>
      </c>
      <c r="BC1174" t="s">
        <v>63</v>
      </c>
      <c r="BD1174" t="s">
        <v>64</v>
      </c>
      <c r="BE1174">
        <v>254900</v>
      </c>
    </row>
    <row r="1175" spans="1:57" x14ac:dyDescent="0.3">
      <c r="A1175">
        <v>738</v>
      </c>
      <c r="B1175">
        <v>60</v>
      </c>
      <c r="C1175" t="s">
        <v>221</v>
      </c>
      <c r="D1175">
        <v>72</v>
      </c>
      <c r="E1175">
        <v>10463</v>
      </c>
      <c r="F1175" t="s">
        <v>40</v>
      </c>
      <c r="G1175" t="s">
        <v>71</v>
      </c>
      <c r="H1175" t="s">
        <v>137</v>
      </c>
      <c r="I1175" t="s">
        <v>44</v>
      </c>
      <c r="J1175" t="s">
        <v>110</v>
      </c>
      <c r="K1175" t="s">
        <v>132</v>
      </c>
      <c r="L1175" t="str">
        <f>VLOOKUP($K1175,[1]Zipcodes_neighbourhood!$A$2:$C$27,2,FALSE)</f>
        <v>Gilbert</v>
      </c>
      <c r="M1175">
        <f>VLOOKUP($K1175,[1]Zipcodes_neighbourhood!$A$2:$C$27,3,FALSE)</f>
        <v>50105</v>
      </c>
      <c r="N1175" t="s">
        <v>47</v>
      </c>
      <c r="O1175" t="s">
        <v>48</v>
      </c>
      <c r="P1175" t="s">
        <v>49</v>
      </c>
      <c r="Q1175">
        <v>8</v>
      </c>
      <c r="R1175">
        <v>2005</v>
      </c>
      <c r="S1175">
        <v>2005</v>
      </c>
      <c r="T1175" t="s">
        <v>50</v>
      </c>
      <c r="U1175" t="s">
        <v>51</v>
      </c>
      <c r="V1175" t="s">
        <v>52</v>
      </c>
      <c r="W1175" t="s">
        <v>54</v>
      </c>
      <c r="X1175" t="s">
        <v>56</v>
      </c>
      <c r="Y1175" t="s">
        <v>54</v>
      </c>
      <c r="Z1175" t="s">
        <v>57</v>
      </c>
      <c r="AA1175">
        <v>893</v>
      </c>
      <c r="AB1175" t="str">
        <f t="shared" si="72"/>
        <v>0-1000</v>
      </c>
      <c r="AC1175" t="s">
        <v>59</v>
      </c>
      <c r="AD1175" t="s">
        <v>60</v>
      </c>
      <c r="AE1175">
        <v>1801</v>
      </c>
      <c r="AF1175">
        <f t="shared" si="73"/>
        <v>0</v>
      </c>
      <c r="AG1175">
        <f t="shared" si="74"/>
        <v>3</v>
      </c>
      <c r="AH1175">
        <v>3</v>
      </c>
      <c r="AI1175">
        <v>1</v>
      </c>
      <c r="AJ1175" t="s">
        <v>54</v>
      </c>
      <c r="AK1175" t="str">
        <f t="shared" si="75"/>
        <v>1Gd</v>
      </c>
      <c r="AL1175">
        <v>8</v>
      </c>
      <c r="AM1175">
        <v>1</v>
      </c>
      <c r="AN1175" t="s">
        <v>54</v>
      </c>
      <c r="AO1175" t="s">
        <v>61</v>
      </c>
      <c r="AP1175" t="s">
        <v>102</v>
      </c>
      <c r="AQ1175">
        <v>3</v>
      </c>
      <c r="AR1175">
        <v>800</v>
      </c>
      <c r="AS1175" t="s">
        <v>55</v>
      </c>
      <c r="AT1175" t="s">
        <v>60</v>
      </c>
      <c r="AU1175">
        <v>0</v>
      </c>
      <c r="AV1175">
        <v>116</v>
      </c>
      <c r="AW1175">
        <v>0</v>
      </c>
      <c r="AX1175">
        <v>0</v>
      </c>
      <c r="AY1175">
        <v>0</v>
      </c>
      <c r="AZ1175" t="s">
        <v>41</v>
      </c>
      <c r="BA1175">
        <v>6</v>
      </c>
      <c r="BB1175">
        <v>2006</v>
      </c>
      <c r="BC1175" t="s">
        <v>63</v>
      </c>
      <c r="BD1175" t="s">
        <v>64</v>
      </c>
      <c r="BE1175">
        <v>239900</v>
      </c>
    </row>
    <row r="1176" spans="1:57" x14ac:dyDescent="0.3">
      <c r="A1176">
        <v>385</v>
      </c>
      <c r="B1176">
        <v>60</v>
      </c>
      <c r="C1176" t="s">
        <v>221</v>
      </c>
      <c r="D1176" t="s">
        <v>41</v>
      </c>
      <c r="E1176">
        <v>53107</v>
      </c>
      <c r="F1176" t="s">
        <v>40</v>
      </c>
      <c r="G1176" t="s">
        <v>105</v>
      </c>
      <c r="H1176" t="s">
        <v>133</v>
      </c>
      <c r="I1176" t="s">
        <v>44</v>
      </c>
      <c r="J1176" t="s">
        <v>73</v>
      </c>
      <c r="K1176" t="s">
        <v>143</v>
      </c>
      <c r="L1176" t="str">
        <f>VLOOKUP($K1176,[1]Zipcodes_neighbourhood!$A$2:$C$27,2,FALSE)</f>
        <v>Clear creek</v>
      </c>
      <c r="M1176" t="str">
        <f>VLOOKUP($K1176,[1]Zipcodes_neighbourhood!$A$2:$C$27,3,FALSE)</f>
        <v>52248(641)</v>
      </c>
      <c r="N1176" t="s">
        <v>67</v>
      </c>
      <c r="O1176" t="s">
        <v>48</v>
      </c>
      <c r="P1176" t="s">
        <v>49</v>
      </c>
      <c r="Q1176">
        <v>6</v>
      </c>
      <c r="R1176">
        <v>1992</v>
      </c>
      <c r="S1176">
        <v>1992</v>
      </c>
      <c r="T1176" t="s">
        <v>50</v>
      </c>
      <c r="U1176" t="s">
        <v>51</v>
      </c>
      <c r="V1176" t="s">
        <v>91</v>
      </c>
      <c r="W1176" t="s">
        <v>54</v>
      </c>
      <c r="X1176" t="s">
        <v>56</v>
      </c>
      <c r="Y1176" t="s">
        <v>54</v>
      </c>
      <c r="Z1176" t="s">
        <v>81</v>
      </c>
      <c r="AA1176">
        <v>1580</v>
      </c>
      <c r="AB1176" t="str">
        <f t="shared" si="72"/>
        <v>1001-2000</v>
      </c>
      <c r="AC1176" t="s">
        <v>59</v>
      </c>
      <c r="AD1176" t="s">
        <v>60</v>
      </c>
      <c r="AE1176">
        <v>1953</v>
      </c>
      <c r="AF1176">
        <f t="shared" si="73"/>
        <v>0</v>
      </c>
      <c r="AG1176">
        <f t="shared" si="74"/>
        <v>2.2999999999999998</v>
      </c>
      <c r="AH1176">
        <v>3</v>
      </c>
      <c r="AI1176">
        <v>1</v>
      </c>
      <c r="AJ1176" t="s">
        <v>54</v>
      </c>
      <c r="AK1176" t="str">
        <f t="shared" si="75"/>
        <v>1Gd</v>
      </c>
      <c r="AL1176">
        <v>9</v>
      </c>
      <c r="AM1176">
        <v>2</v>
      </c>
      <c r="AN1176" t="s">
        <v>94</v>
      </c>
      <c r="AO1176" t="s">
        <v>61</v>
      </c>
      <c r="AP1176" t="s">
        <v>102</v>
      </c>
      <c r="AQ1176">
        <v>2</v>
      </c>
      <c r="AR1176">
        <v>501</v>
      </c>
      <c r="AS1176" t="s">
        <v>55</v>
      </c>
      <c r="AT1176" t="s">
        <v>60</v>
      </c>
      <c r="AU1176">
        <v>216</v>
      </c>
      <c r="AV1176">
        <v>231</v>
      </c>
      <c r="AW1176">
        <v>0</v>
      </c>
      <c r="AX1176">
        <v>0</v>
      </c>
      <c r="AY1176">
        <v>0</v>
      </c>
      <c r="AZ1176" t="s">
        <v>41</v>
      </c>
      <c r="BA1176">
        <v>6</v>
      </c>
      <c r="BB1176">
        <v>2007</v>
      </c>
      <c r="BC1176" t="s">
        <v>63</v>
      </c>
      <c r="BD1176" t="s">
        <v>64</v>
      </c>
      <c r="BE1176">
        <v>240000</v>
      </c>
    </row>
    <row r="1177" spans="1:57" x14ac:dyDescent="0.3">
      <c r="A1177">
        <v>622</v>
      </c>
      <c r="B1177">
        <v>60</v>
      </c>
      <c r="C1177" t="s">
        <v>221</v>
      </c>
      <c r="D1177">
        <v>90</v>
      </c>
      <c r="E1177">
        <v>10800</v>
      </c>
      <c r="F1177" t="s">
        <v>40</v>
      </c>
      <c r="G1177" t="s">
        <v>42</v>
      </c>
      <c r="H1177" t="s">
        <v>43</v>
      </c>
      <c r="I1177" t="s">
        <v>44</v>
      </c>
      <c r="J1177" t="s">
        <v>45</v>
      </c>
      <c r="K1177" t="s">
        <v>89</v>
      </c>
      <c r="L1177" t="str">
        <f>VLOOKUP($K1177,[1]Zipcodes_neighbourhood!$A$2:$C$27,2,FALSE)</f>
        <v>Northwest Ames</v>
      </c>
      <c r="M1177">
        <f>VLOOKUP($K1177,[1]Zipcodes_neighbourhood!$A$2:$C$27,3,FALSE)</f>
        <v>50010</v>
      </c>
      <c r="N1177" t="s">
        <v>47</v>
      </c>
      <c r="O1177" t="s">
        <v>48</v>
      </c>
      <c r="P1177" t="s">
        <v>49</v>
      </c>
      <c r="Q1177">
        <v>6</v>
      </c>
      <c r="R1177">
        <v>1974</v>
      </c>
      <c r="S1177">
        <v>1997</v>
      </c>
      <c r="T1177" t="s">
        <v>50</v>
      </c>
      <c r="U1177" t="s">
        <v>51</v>
      </c>
      <c r="V1177" t="s">
        <v>91</v>
      </c>
      <c r="W1177" t="s">
        <v>55</v>
      </c>
      <c r="X1177" t="s">
        <v>70</v>
      </c>
      <c r="Y1177" t="s">
        <v>55</v>
      </c>
      <c r="Z1177" t="s">
        <v>57</v>
      </c>
      <c r="AA1177">
        <v>1522</v>
      </c>
      <c r="AB1177" t="str">
        <f t="shared" si="72"/>
        <v>1001-2000</v>
      </c>
      <c r="AC1177" t="s">
        <v>55</v>
      </c>
      <c r="AD1177" t="s">
        <v>60</v>
      </c>
      <c r="AE1177">
        <v>2614</v>
      </c>
      <c r="AF1177">
        <f t="shared" si="73"/>
        <v>0</v>
      </c>
      <c r="AG1177">
        <f t="shared" si="74"/>
        <v>2.2999999999999998</v>
      </c>
      <c r="AH1177">
        <v>4</v>
      </c>
      <c r="AI1177">
        <v>1</v>
      </c>
      <c r="AJ1177" t="s">
        <v>55</v>
      </c>
      <c r="AK1177" t="str">
        <f t="shared" si="75"/>
        <v>1TA</v>
      </c>
      <c r="AL1177">
        <v>9</v>
      </c>
      <c r="AM1177">
        <v>1</v>
      </c>
      <c r="AN1177" t="s">
        <v>55</v>
      </c>
      <c r="AO1177" t="s">
        <v>61</v>
      </c>
      <c r="AP1177" t="s">
        <v>62</v>
      </c>
      <c r="AQ1177">
        <v>2</v>
      </c>
      <c r="AR1177">
        <v>624</v>
      </c>
      <c r="AS1177" t="s">
        <v>55</v>
      </c>
      <c r="AT1177" t="s">
        <v>60</v>
      </c>
      <c r="AU1177">
        <v>38</v>
      </c>
      <c r="AV1177">
        <v>243</v>
      </c>
      <c r="AW1177">
        <v>0</v>
      </c>
      <c r="AX1177">
        <v>0</v>
      </c>
      <c r="AY1177">
        <v>0</v>
      </c>
      <c r="AZ1177" t="s">
        <v>41</v>
      </c>
      <c r="BA1177">
        <v>6</v>
      </c>
      <c r="BB1177">
        <v>2008</v>
      </c>
      <c r="BC1177" t="s">
        <v>63</v>
      </c>
      <c r="BD1177" t="s">
        <v>64</v>
      </c>
      <c r="BE1177">
        <v>240000</v>
      </c>
    </row>
    <row r="1178" spans="1:57" x14ac:dyDescent="0.3">
      <c r="A1178">
        <v>849</v>
      </c>
      <c r="B1178">
        <v>50</v>
      </c>
      <c r="C1178" t="s">
        <v>221</v>
      </c>
      <c r="D1178">
        <v>75</v>
      </c>
      <c r="E1178">
        <v>45600</v>
      </c>
      <c r="F1178" t="s">
        <v>40</v>
      </c>
      <c r="G1178" t="s">
        <v>105</v>
      </c>
      <c r="H1178" t="s">
        <v>118</v>
      </c>
      <c r="I1178" t="s">
        <v>44</v>
      </c>
      <c r="J1178" t="s">
        <v>45</v>
      </c>
      <c r="K1178" t="s">
        <v>143</v>
      </c>
      <c r="L1178" t="str">
        <f>VLOOKUP($K1178,[1]Zipcodes_neighbourhood!$A$2:$C$27,2,FALSE)</f>
        <v>Clear creek</v>
      </c>
      <c r="M1178" t="str">
        <f>VLOOKUP($K1178,[1]Zipcodes_neighbourhood!$A$2:$C$27,3,FALSE)</f>
        <v>52248(641)</v>
      </c>
      <c r="N1178" t="s">
        <v>47</v>
      </c>
      <c r="O1178" t="s">
        <v>48</v>
      </c>
      <c r="P1178" t="s">
        <v>83</v>
      </c>
      <c r="Q1178">
        <v>6</v>
      </c>
      <c r="R1178">
        <v>1908</v>
      </c>
      <c r="S1178">
        <v>1997</v>
      </c>
      <c r="T1178" t="s">
        <v>50</v>
      </c>
      <c r="U1178" t="s">
        <v>51</v>
      </c>
      <c r="V1178" t="s">
        <v>75</v>
      </c>
      <c r="W1178" t="s">
        <v>55</v>
      </c>
      <c r="X1178" t="s">
        <v>77</v>
      </c>
      <c r="Y1178" t="s">
        <v>55</v>
      </c>
      <c r="Z1178" t="s">
        <v>57</v>
      </c>
      <c r="AA1178">
        <v>907</v>
      </c>
      <c r="AB1178" t="str">
        <f t="shared" si="72"/>
        <v>0-1000</v>
      </c>
      <c r="AC1178" t="s">
        <v>55</v>
      </c>
      <c r="AD1178" t="s">
        <v>60</v>
      </c>
      <c r="AE1178">
        <v>2358</v>
      </c>
      <c r="AF1178">
        <f t="shared" si="73"/>
        <v>1</v>
      </c>
      <c r="AG1178">
        <f t="shared" si="74"/>
        <v>1</v>
      </c>
      <c r="AH1178">
        <v>5</v>
      </c>
      <c r="AI1178">
        <v>1</v>
      </c>
      <c r="AJ1178" t="s">
        <v>55</v>
      </c>
      <c r="AK1178" t="str">
        <f t="shared" si="75"/>
        <v>1TA</v>
      </c>
      <c r="AL1178">
        <v>10</v>
      </c>
      <c r="AM1178">
        <v>1</v>
      </c>
      <c r="AN1178" t="s">
        <v>54</v>
      </c>
      <c r="AO1178" t="s">
        <v>78</v>
      </c>
      <c r="AP1178" t="s">
        <v>58</v>
      </c>
      <c r="AQ1178">
        <v>2</v>
      </c>
      <c r="AR1178">
        <v>360</v>
      </c>
      <c r="AS1178" t="s">
        <v>94</v>
      </c>
      <c r="AT1178" t="s">
        <v>60</v>
      </c>
      <c r="AU1178">
        <v>486</v>
      </c>
      <c r="AV1178">
        <v>40</v>
      </c>
      <c r="AW1178">
        <v>0</v>
      </c>
      <c r="AX1178">
        <v>175</v>
      </c>
      <c r="AY1178">
        <v>0</v>
      </c>
      <c r="AZ1178" t="s">
        <v>41</v>
      </c>
      <c r="BA1178">
        <v>9</v>
      </c>
      <c r="BB1178">
        <v>2008</v>
      </c>
      <c r="BC1178" t="s">
        <v>63</v>
      </c>
      <c r="BD1178" t="s">
        <v>64</v>
      </c>
      <c r="BE1178">
        <v>240000</v>
      </c>
    </row>
    <row r="1179" spans="1:57" x14ac:dyDescent="0.3">
      <c r="A1179">
        <v>1178</v>
      </c>
      <c r="B1179">
        <v>50</v>
      </c>
      <c r="C1179" t="s">
        <v>222</v>
      </c>
      <c r="D1179" t="s">
        <v>41</v>
      </c>
      <c r="E1179">
        <v>3950</v>
      </c>
      <c r="F1179" t="s">
        <v>40</v>
      </c>
      <c r="G1179" t="s">
        <v>42</v>
      </c>
      <c r="H1179" t="s">
        <v>118</v>
      </c>
      <c r="I1179" t="s">
        <v>44</v>
      </c>
      <c r="J1179" t="s">
        <v>45</v>
      </c>
      <c r="K1179" t="s">
        <v>92</v>
      </c>
      <c r="L1179" t="str">
        <f>VLOOKUP($K1179,[1]Zipcodes_neighbourhood!$A$2:$C$27,2,FALSE)</f>
        <v>Old Town</v>
      </c>
      <c r="M1179">
        <f>VLOOKUP($K1179,[1]Zipcodes_neighbourhood!$A$2:$C$27,3,FALSE)</f>
        <v>51351</v>
      </c>
      <c r="N1179" t="s">
        <v>93</v>
      </c>
      <c r="O1179" t="s">
        <v>48</v>
      </c>
      <c r="P1179" t="s">
        <v>83</v>
      </c>
      <c r="Q1179">
        <v>6</v>
      </c>
      <c r="R1179">
        <v>1926</v>
      </c>
      <c r="S1179">
        <v>2004</v>
      </c>
      <c r="T1179" t="s">
        <v>50</v>
      </c>
      <c r="U1179" t="s">
        <v>51</v>
      </c>
      <c r="V1179" t="s">
        <v>69</v>
      </c>
      <c r="W1179" t="s">
        <v>55</v>
      </c>
      <c r="X1179" t="s">
        <v>70</v>
      </c>
      <c r="Y1179" t="s">
        <v>55</v>
      </c>
      <c r="Z1179" t="s">
        <v>57</v>
      </c>
      <c r="AA1179">
        <v>818</v>
      </c>
      <c r="AB1179" t="str">
        <f t="shared" si="72"/>
        <v>0-1000</v>
      </c>
      <c r="AC1179" t="s">
        <v>55</v>
      </c>
      <c r="AD1179" t="s">
        <v>60</v>
      </c>
      <c r="AE1179">
        <v>1224</v>
      </c>
      <c r="AF1179">
        <f t="shared" si="73"/>
        <v>0</v>
      </c>
      <c r="AG1179">
        <f t="shared" si="74"/>
        <v>1</v>
      </c>
      <c r="AH1179">
        <v>3</v>
      </c>
      <c r="AI1179">
        <v>1</v>
      </c>
      <c r="AJ1179" t="s">
        <v>55</v>
      </c>
      <c r="AK1179" t="str">
        <f t="shared" si="75"/>
        <v>1TA</v>
      </c>
      <c r="AL1179">
        <v>5</v>
      </c>
      <c r="AM1179">
        <v>0</v>
      </c>
      <c r="AN1179" t="s">
        <v>41</v>
      </c>
      <c r="AO1179" t="s">
        <v>78</v>
      </c>
      <c r="AP1179" t="s">
        <v>58</v>
      </c>
      <c r="AQ1179">
        <v>1</v>
      </c>
      <c r="AR1179">
        <v>210</v>
      </c>
      <c r="AS1179" t="s">
        <v>55</v>
      </c>
      <c r="AT1179" t="s">
        <v>120</v>
      </c>
      <c r="AU1179">
        <v>0</v>
      </c>
      <c r="AV1179">
        <v>0</v>
      </c>
      <c r="AW1179">
        <v>116</v>
      </c>
      <c r="AX1179">
        <v>0</v>
      </c>
      <c r="AY1179">
        <v>0</v>
      </c>
      <c r="AZ1179" t="s">
        <v>41</v>
      </c>
      <c r="BA1179">
        <v>12</v>
      </c>
      <c r="BB1179">
        <v>2009</v>
      </c>
      <c r="BC1179" t="s">
        <v>63</v>
      </c>
      <c r="BD1179" t="s">
        <v>64</v>
      </c>
      <c r="BE1179">
        <v>115000</v>
      </c>
    </row>
    <row r="1180" spans="1:57" x14ac:dyDescent="0.3">
      <c r="A1180">
        <v>904</v>
      </c>
      <c r="B1180">
        <v>20</v>
      </c>
      <c r="C1180" t="s">
        <v>221</v>
      </c>
      <c r="D1180">
        <v>50</v>
      </c>
      <c r="E1180">
        <v>14859</v>
      </c>
      <c r="F1180" t="s">
        <v>40</v>
      </c>
      <c r="G1180" t="s">
        <v>71</v>
      </c>
      <c r="H1180" t="s">
        <v>137</v>
      </c>
      <c r="I1180" t="s">
        <v>44</v>
      </c>
      <c r="J1180" t="s">
        <v>110</v>
      </c>
      <c r="K1180" t="s">
        <v>132</v>
      </c>
      <c r="L1180" t="str">
        <f>VLOOKUP($K1180,[1]Zipcodes_neighbourhood!$A$2:$C$27,2,FALSE)</f>
        <v>Gilbert</v>
      </c>
      <c r="M1180">
        <f>VLOOKUP($K1180,[1]Zipcodes_neighbourhood!$A$2:$C$27,3,FALSE)</f>
        <v>50105</v>
      </c>
      <c r="N1180" t="s">
        <v>47</v>
      </c>
      <c r="O1180" t="s">
        <v>48</v>
      </c>
      <c r="P1180" t="s">
        <v>68</v>
      </c>
      <c r="Q1180">
        <v>7</v>
      </c>
      <c r="R1180">
        <v>2006</v>
      </c>
      <c r="S1180">
        <v>2006</v>
      </c>
      <c r="T1180" t="s">
        <v>99</v>
      </c>
      <c r="U1180" t="s">
        <v>51</v>
      </c>
      <c r="V1180" t="s">
        <v>52</v>
      </c>
      <c r="W1180" t="s">
        <v>54</v>
      </c>
      <c r="X1180" t="s">
        <v>56</v>
      </c>
      <c r="Y1180" t="s">
        <v>54</v>
      </c>
      <c r="Z1180" t="s">
        <v>57</v>
      </c>
      <c r="AA1180">
        <v>1670</v>
      </c>
      <c r="AB1180" t="str">
        <f t="shared" si="72"/>
        <v>1001-2000</v>
      </c>
      <c r="AC1180" t="s">
        <v>59</v>
      </c>
      <c r="AD1180" t="s">
        <v>60</v>
      </c>
      <c r="AE1180">
        <v>1670</v>
      </c>
      <c r="AF1180">
        <f t="shared" si="73"/>
        <v>0</v>
      </c>
      <c r="AG1180">
        <f t="shared" si="74"/>
        <v>1.3</v>
      </c>
      <c r="AH1180">
        <v>3</v>
      </c>
      <c r="AI1180">
        <v>1</v>
      </c>
      <c r="AJ1180" t="s">
        <v>54</v>
      </c>
      <c r="AK1180" t="str">
        <f t="shared" si="75"/>
        <v>1Gd</v>
      </c>
      <c r="AL1180">
        <v>7</v>
      </c>
      <c r="AM1180">
        <v>1</v>
      </c>
      <c r="AN1180" t="s">
        <v>54</v>
      </c>
      <c r="AO1180" t="s">
        <v>61</v>
      </c>
      <c r="AP1180" t="s">
        <v>62</v>
      </c>
      <c r="AQ1180">
        <v>3</v>
      </c>
      <c r="AR1180">
        <v>690</v>
      </c>
      <c r="AS1180" t="s">
        <v>55</v>
      </c>
      <c r="AT1180" t="s">
        <v>60</v>
      </c>
      <c r="AU1180">
        <v>144</v>
      </c>
      <c r="AV1180">
        <v>60</v>
      </c>
      <c r="AW1180">
        <v>0</v>
      </c>
      <c r="AX1180">
        <v>0</v>
      </c>
      <c r="AY1180">
        <v>0</v>
      </c>
      <c r="AZ1180" t="s">
        <v>41</v>
      </c>
      <c r="BA1180">
        <v>8</v>
      </c>
      <c r="BB1180">
        <v>2006</v>
      </c>
      <c r="BC1180" t="s">
        <v>103</v>
      </c>
      <c r="BD1180" t="s">
        <v>104</v>
      </c>
      <c r="BE1180">
        <v>240000</v>
      </c>
    </row>
    <row r="1181" spans="1:57" x14ac:dyDescent="0.3">
      <c r="A1181">
        <v>1009</v>
      </c>
      <c r="B1181">
        <v>20</v>
      </c>
      <c r="C1181" t="s">
        <v>221</v>
      </c>
      <c r="D1181">
        <v>43</v>
      </c>
      <c r="E1181">
        <v>12118</v>
      </c>
      <c r="F1181" t="s">
        <v>40</v>
      </c>
      <c r="G1181" t="s">
        <v>71</v>
      </c>
      <c r="H1181" t="s">
        <v>43</v>
      </c>
      <c r="I1181" t="s">
        <v>44</v>
      </c>
      <c r="J1181" t="s">
        <v>110</v>
      </c>
      <c r="K1181" t="s">
        <v>82</v>
      </c>
      <c r="L1181" t="str">
        <f>VLOOKUP($K1181,[1]Zipcodes_neighbourhood!$A$2:$C$27,2,FALSE)</f>
        <v>Mitchell</v>
      </c>
      <c r="M1181">
        <f>VLOOKUP($K1181,[1]Zipcodes_neighbourhood!$A$2:$C$27,3,FALSE)</f>
        <v>50461</v>
      </c>
      <c r="N1181" t="s">
        <v>47</v>
      </c>
      <c r="O1181" t="s">
        <v>48</v>
      </c>
      <c r="P1181" t="s">
        <v>68</v>
      </c>
      <c r="Q1181">
        <v>7</v>
      </c>
      <c r="R1181">
        <v>2004</v>
      </c>
      <c r="S1181">
        <v>2005</v>
      </c>
      <c r="T1181" t="s">
        <v>99</v>
      </c>
      <c r="U1181" t="s">
        <v>51</v>
      </c>
      <c r="V1181" t="s">
        <v>52</v>
      </c>
      <c r="W1181" t="s">
        <v>54</v>
      </c>
      <c r="X1181" t="s">
        <v>56</v>
      </c>
      <c r="Y1181" t="s">
        <v>59</v>
      </c>
      <c r="Z1181" t="s">
        <v>72</v>
      </c>
      <c r="AA1181">
        <v>1710</v>
      </c>
      <c r="AB1181" t="str">
        <f t="shared" si="72"/>
        <v>1001-2000</v>
      </c>
      <c r="AC1181" t="s">
        <v>59</v>
      </c>
      <c r="AD1181" t="s">
        <v>60</v>
      </c>
      <c r="AE1181">
        <v>1710</v>
      </c>
      <c r="AF1181">
        <f t="shared" si="73"/>
        <v>0</v>
      </c>
      <c r="AG1181">
        <f t="shared" si="74"/>
        <v>1</v>
      </c>
      <c r="AH1181">
        <v>3</v>
      </c>
      <c r="AI1181">
        <v>1</v>
      </c>
      <c r="AJ1181" t="s">
        <v>54</v>
      </c>
      <c r="AK1181" t="str">
        <f t="shared" si="75"/>
        <v>1Gd</v>
      </c>
      <c r="AL1181">
        <v>7</v>
      </c>
      <c r="AM1181">
        <v>1</v>
      </c>
      <c r="AN1181" t="s">
        <v>54</v>
      </c>
      <c r="AO1181" t="s">
        <v>61</v>
      </c>
      <c r="AP1181" t="s">
        <v>102</v>
      </c>
      <c r="AQ1181">
        <v>2</v>
      </c>
      <c r="AR1181">
        <v>550</v>
      </c>
      <c r="AS1181" t="s">
        <v>55</v>
      </c>
      <c r="AT1181" t="s">
        <v>60</v>
      </c>
      <c r="AU1181">
        <v>100</v>
      </c>
      <c r="AV1181">
        <v>48</v>
      </c>
      <c r="AW1181">
        <v>0</v>
      </c>
      <c r="AX1181">
        <v>180</v>
      </c>
      <c r="AY1181">
        <v>0</v>
      </c>
      <c r="AZ1181" t="s">
        <v>41</v>
      </c>
      <c r="BA1181">
        <v>4</v>
      </c>
      <c r="BB1181">
        <v>2009</v>
      </c>
      <c r="BC1181" t="s">
        <v>63</v>
      </c>
      <c r="BD1181" t="s">
        <v>64</v>
      </c>
      <c r="BE1181">
        <v>240000</v>
      </c>
    </row>
    <row r="1182" spans="1:57" x14ac:dyDescent="0.3">
      <c r="A1182">
        <v>1448</v>
      </c>
      <c r="B1182">
        <v>60</v>
      </c>
      <c r="C1182" t="s">
        <v>221</v>
      </c>
      <c r="D1182">
        <v>80</v>
      </c>
      <c r="E1182">
        <v>10000</v>
      </c>
      <c r="F1182" t="s">
        <v>40</v>
      </c>
      <c r="G1182" t="s">
        <v>42</v>
      </c>
      <c r="H1182" t="s">
        <v>43</v>
      </c>
      <c r="I1182" t="s">
        <v>44</v>
      </c>
      <c r="J1182" t="s">
        <v>45</v>
      </c>
      <c r="K1182" t="s">
        <v>46</v>
      </c>
      <c r="L1182" t="str">
        <f>VLOOKUP($K1182,[1]Zipcodes_neighbourhood!$A$2:$C$27,2,FALSE)</f>
        <v>College creek</v>
      </c>
      <c r="M1182">
        <f>VLOOKUP($K1182,[1]Zipcodes_neighbourhood!$A$2:$C$27,3,FALSE)</f>
        <v>50014</v>
      </c>
      <c r="N1182" t="s">
        <v>47</v>
      </c>
      <c r="O1182" t="s">
        <v>48</v>
      </c>
      <c r="P1182" t="s">
        <v>49</v>
      </c>
      <c r="Q1182">
        <v>8</v>
      </c>
      <c r="R1182">
        <v>1995</v>
      </c>
      <c r="S1182">
        <v>1996</v>
      </c>
      <c r="T1182" t="s">
        <v>50</v>
      </c>
      <c r="U1182" t="s">
        <v>51</v>
      </c>
      <c r="V1182" t="s">
        <v>52</v>
      </c>
      <c r="W1182" t="s">
        <v>54</v>
      </c>
      <c r="X1182" t="s">
        <v>56</v>
      </c>
      <c r="Y1182" t="s">
        <v>54</v>
      </c>
      <c r="Z1182" t="s">
        <v>57</v>
      </c>
      <c r="AA1182">
        <v>1220</v>
      </c>
      <c r="AB1182" t="str">
        <f t="shared" si="72"/>
        <v>1001-2000</v>
      </c>
      <c r="AC1182" t="s">
        <v>59</v>
      </c>
      <c r="AD1182" t="s">
        <v>60</v>
      </c>
      <c r="AE1182">
        <v>2090</v>
      </c>
      <c r="AF1182">
        <f t="shared" si="73"/>
        <v>0</v>
      </c>
      <c r="AG1182">
        <f t="shared" si="74"/>
        <v>2.2999999999999998</v>
      </c>
      <c r="AH1182">
        <v>3</v>
      </c>
      <c r="AI1182">
        <v>1</v>
      </c>
      <c r="AJ1182" t="s">
        <v>54</v>
      </c>
      <c r="AK1182" t="str">
        <f t="shared" si="75"/>
        <v>1Gd</v>
      </c>
      <c r="AL1182">
        <v>8</v>
      </c>
      <c r="AM1182">
        <v>1</v>
      </c>
      <c r="AN1182" t="s">
        <v>55</v>
      </c>
      <c r="AO1182" t="s">
        <v>61</v>
      </c>
      <c r="AP1182" t="s">
        <v>62</v>
      </c>
      <c r="AQ1182">
        <v>2</v>
      </c>
      <c r="AR1182">
        <v>556</v>
      </c>
      <c r="AS1182" t="s">
        <v>55</v>
      </c>
      <c r="AT1182" t="s">
        <v>60</v>
      </c>
      <c r="AU1182">
        <v>0</v>
      </c>
      <c r="AV1182">
        <v>65</v>
      </c>
      <c r="AW1182">
        <v>0</v>
      </c>
      <c r="AX1182">
        <v>0</v>
      </c>
      <c r="AY1182">
        <v>0</v>
      </c>
      <c r="AZ1182" t="s">
        <v>41</v>
      </c>
      <c r="BA1182">
        <v>12</v>
      </c>
      <c r="BB1182">
        <v>2007</v>
      </c>
      <c r="BC1182" t="s">
        <v>63</v>
      </c>
      <c r="BD1182" t="s">
        <v>64</v>
      </c>
      <c r="BE1182">
        <v>240000</v>
      </c>
    </row>
    <row r="1183" spans="1:57" x14ac:dyDescent="0.3">
      <c r="A1183">
        <v>1182</v>
      </c>
      <c r="B1183">
        <v>120</v>
      </c>
      <c r="C1183" t="s">
        <v>222</v>
      </c>
      <c r="D1183">
        <v>64</v>
      </c>
      <c r="E1183">
        <v>5587</v>
      </c>
      <c r="F1183" t="s">
        <v>40</v>
      </c>
      <c r="G1183" t="s">
        <v>71</v>
      </c>
      <c r="H1183" t="s">
        <v>137</v>
      </c>
      <c r="I1183" t="s">
        <v>44</v>
      </c>
      <c r="J1183" t="s">
        <v>45</v>
      </c>
      <c r="K1183" t="s">
        <v>74</v>
      </c>
      <c r="L1183" t="str">
        <f>VLOOKUP($K1183,[1]Zipcodes_neighbourhood!$A$2:$C$27,2,FALSE)</f>
        <v>Crawford</v>
      </c>
      <c r="M1183">
        <f>VLOOKUP($K1183,[1]Zipcodes_neighbourhood!$A$2:$C$27,3,FALSE)</f>
        <v>52621</v>
      </c>
      <c r="N1183" t="s">
        <v>47</v>
      </c>
      <c r="O1183" t="s">
        <v>122</v>
      </c>
      <c r="P1183" t="s">
        <v>68</v>
      </c>
      <c r="Q1183">
        <v>8</v>
      </c>
      <c r="R1183">
        <v>2008</v>
      </c>
      <c r="S1183">
        <v>2008</v>
      </c>
      <c r="T1183" t="s">
        <v>99</v>
      </c>
      <c r="U1183" t="s">
        <v>51</v>
      </c>
      <c r="V1183" t="s">
        <v>123</v>
      </c>
      <c r="W1183" t="s">
        <v>59</v>
      </c>
      <c r="X1183" t="s">
        <v>56</v>
      </c>
      <c r="Y1183" t="s">
        <v>59</v>
      </c>
      <c r="Z1183" t="s">
        <v>54</v>
      </c>
      <c r="AA1183">
        <v>1600</v>
      </c>
      <c r="AB1183" t="str">
        <f t="shared" si="72"/>
        <v>1001-2000</v>
      </c>
      <c r="AC1183" t="s">
        <v>59</v>
      </c>
      <c r="AD1183" t="s">
        <v>60</v>
      </c>
      <c r="AE1183">
        <v>1652</v>
      </c>
      <c r="AF1183">
        <f t="shared" si="73"/>
        <v>1.3</v>
      </c>
      <c r="AG1183">
        <f t="shared" si="74"/>
        <v>2</v>
      </c>
      <c r="AH1183">
        <v>2</v>
      </c>
      <c r="AI1183">
        <v>1</v>
      </c>
      <c r="AJ1183" t="s">
        <v>54</v>
      </c>
      <c r="AK1183" t="str">
        <f t="shared" si="75"/>
        <v>1Gd</v>
      </c>
      <c r="AL1183">
        <v>5</v>
      </c>
      <c r="AM1183">
        <v>1</v>
      </c>
      <c r="AN1183" t="s">
        <v>54</v>
      </c>
      <c r="AO1183" t="s">
        <v>61</v>
      </c>
      <c r="AP1183" t="s">
        <v>102</v>
      </c>
      <c r="AQ1183">
        <v>2</v>
      </c>
      <c r="AR1183">
        <v>482</v>
      </c>
      <c r="AS1183" t="s">
        <v>55</v>
      </c>
      <c r="AT1183" t="s">
        <v>60</v>
      </c>
      <c r="AU1183">
        <v>162</v>
      </c>
      <c r="AV1183">
        <v>53</v>
      </c>
      <c r="AW1183">
        <v>0</v>
      </c>
      <c r="AX1183">
        <v>0</v>
      </c>
      <c r="AY1183">
        <v>153</v>
      </c>
      <c r="AZ1183" t="s">
        <v>41</v>
      </c>
      <c r="BA1183">
        <v>11</v>
      </c>
      <c r="BB1183">
        <v>2008</v>
      </c>
      <c r="BC1183" t="s">
        <v>103</v>
      </c>
      <c r="BD1183" t="s">
        <v>104</v>
      </c>
      <c r="BE1183">
        <v>392500</v>
      </c>
    </row>
    <row r="1184" spans="1:57" x14ac:dyDescent="0.3">
      <c r="A1184">
        <v>246</v>
      </c>
      <c r="B1184">
        <v>20</v>
      </c>
      <c r="C1184" t="s">
        <v>221</v>
      </c>
      <c r="D1184">
        <v>80</v>
      </c>
      <c r="E1184">
        <v>10400</v>
      </c>
      <c r="F1184" t="s">
        <v>40</v>
      </c>
      <c r="G1184" t="s">
        <v>42</v>
      </c>
      <c r="H1184" t="s">
        <v>43</v>
      </c>
      <c r="I1184" t="s">
        <v>44</v>
      </c>
      <c r="J1184" t="s">
        <v>45</v>
      </c>
      <c r="K1184" t="s">
        <v>89</v>
      </c>
      <c r="L1184" t="str">
        <f>VLOOKUP($K1184,[1]Zipcodes_neighbourhood!$A$2:$C$27,2,FALSE)</f>
        <v>Northwest Ames</v>
      </c>
      <c r="M1184">
        <f>VLOOKUP($K1184,[1]Zipcodes_neighbourhood!$A$2:$C$27,3,FALSE)</f>
        <v>50010</v>
      </c>
      <c r="N1184" t="s">
        <v>47</v>
      </c>
      <c r="O1184" t="s">
        <v>48</v>
      </c>
      <c r="P1184" t="s">
        <v>68</v>
      </c>
      <c r="Q1184">
        <v>7</v>
      </c>
      <c r="R1184">
        <v>1988</v>
      </c>
      <c r="S1184">
        <v>1988</v>
      </c>
      <c r="T1184" t="s">
        <v>50</v>
      </c>
      <c r="U1184" t="s">
        <v>51</v>
      </c>
      <c r="V1184" t="s">
        <v>75</v>
      </c>
      <c r="W1184" t="s">
        <v>55</v>
      </c>
      <c r="X1184" t="s">
        <v>70</v>
      </c>
      <c r="Y1184" t="s">
        <v>54</v>
      </c>
      <c r="Z1184" t="s">
        <v>81</v>
      </c>
      <c r="AA1184">
        <v>1845</v>
      </c>
      <c r="AB1184" t="str">
        <f t="shared" si="72"/>
        <v>1001-2000</v>
      </c>
      <c r="AC1184" t="s">
        <v>54</v>
      </c>
      <c r="AD1184" t="s">
        <v>60</v>
      </c>
      <c r="AE1184">
        <v>1872</v>
      </c>
      <c r="AF1184">
        <f t="shared" si="73"/>
        <v>1</v>
      </c>
      <c r="AG1184">
        <f t="shared" si="74"/>
        <v>3.3</v>
      </c>
      <c r="AH1184">
        <v>3</v>
      </c>
      <c r="AI1184">
        <v>1</v>
      </c>
      <c r="AJ1184" t="s">
        <v>55</v>
      </c>
      <c r="AK1184" t="str">
        <f t="shared" si="75"/>
        <v>1TA</v>
      </c>
      <c r="AL1184">
        <v>6</v>
      </c>
      <c r="AM1184">
        <v>1</v>
      </c>
      <c r="AN1184" t="s">
        <v>55</v>
      </c>
      <c r="AO1184" t="s">
        <v>61</v>
      </c>
      <c r="AP1184" t="s">
        <v>102</v>
      </c>
      <c r="AQ1184">
        <v>2</v>
      </c>
      <c r="AR1184">
        <v>604</v>
      </c>
      <c r="AS1184" t="s">
        <v>55</v>
      </c>
      <c r="AT1184" t="s">
        <v>60</v>
      </c>
      <c r="AU1184">
        <v>197</v>
      </c>
      <c r="AV1184">
        <v>39</v>
      </c>
      <c r="AW1184">
        <v>0</v>
      </c>
      <c r="AX1184">
        <v>0</v>
      </c>
      <c r="AY1184">
        <v>0</v>
      </c>
      <c r="AZ1184" t="s">
        <v>41</v>
      </c>
      <c r="BA1184">
        <v>6</v>
      </c>
      <c r="BB1184">
        <v>2006</v>
      </c>
      <c r="BC1184" t="s">
        <v>63</v>
      </c>
      <c r="BD1184" t="s">
        <v>64</v>
      </c>
      <c r="BE1184">
        <v>241500</v>
      </c>
    </row>
    <row r="1185" spans="1:57" x14ac:dyDescent="0.3">
      <c r="A1185">
        <v>272</v>
      </c>
      <c r="B1185">
        <v>20</v>
      </c>
      <c r="C1185" t="s">
        <v>221</v>
      </c>
      <c r="D1185">
        <v>73</v>
      </c>
      <c r="E1185">
        <v>39104</v>
      </c>
      <c r="F1185" t="s">
        <v>40</v>
      </c>
      <c r="G1185" t="s">
        <v>71</v>
      </c>
      <c r="H1185" t="s">
        <v>133</v>
      </c>
      <c r="I1185" t="s">
        <v>44</v>
      </c>
      <c r="J1185" t="s">
        <v>110</v>
      </c>
      <c r="K1185" t="s">
        <v>143</v>
      </c>
      <c r="L1185" t="str">
        <f>VLOOKUP($K1185,[1]Zipcodes_neighbourhood!$A$2:$C$27,2,FALSE)</f>
        <v>Clear creek</v>
      </c>
      <c r="M1185" t="str">
        <f>VLOOKUP($K1185,[1]Zipcodes_neighbourhood!$A$2:$C$27,3,FALSE)</f>
        <v>52248(641)</v>
      </c>
      <c r="N1185" t="s">
        <v>47</v>
      </c>
      <c r="O1185" t="s">
        <v>48</v>
      </c>
      <c r="P1185" t="s">
        <v>68</v>
      </c>
      <c r="Q1185">
        <v>7</v>
      </c>
      <c r="R1185">
        <v>1954</v>
      </c>
      <c r="S1185">
        <v>2005</v>
      </c>
      <c r="T1185" t="s">
        <v>149</v>
      </c>
      <c r="U1185" t="s">
        <v>165</v>
      </c>
      <c r="V1185" t="s">
        <v>106</v>
      </c>
      <c r="W1185" t="s">
        <v>55</v>
      </c>
      <c r="X1185" t="s">
        <v>70</v>
      </c>
      <c r="Y1185" t="s">
        <v>54</v>
      </c>
      <c r="Z1185" t="s">
        <v>54</v>
      </c>
      <c r="AA1185">
        <v>1385</v>
      </c>
      <c r="AB1185" t="str">
        <f t="shared" si="72"/>
        <v>1001-2000</v>
      </c>
      <c r="AC1185" t="s">
        <v>59</v>
      </c>
      <c r="AD1185" t="s">
        <v>60</v>
      </c>
      <c r="AE1185">
        <v>1363</v>
      </c>
      <c r="AF1185">
        <f t="shared" si="73"/>
        <v>1</v>
      </c>
      <c r="AG1185">
        <f t="shared" si="74"/>
        <v>1</v>
      </c>
      <c r="AH1185">
        <v>2</v>
      </c>
      <c r="AI1185">
        <v>1</v>
      </c>
      <c r="AJ1185" t="s">
        <v>55</v>
      </c>
      <c r="AK1185" t="str">
        <f t="shared" si="75"/>
        <v>1TA</v>
      </c>
      <c r="AL1185">
        <v>5</v>
      </c>
      <c r="AM1185">
        <v>2</v>
      </c>
      <c r="AN1185" t="s">
        <v>55</v>
      </c>
      <c r="AO1185" t="s">
        <v>61</v>
      </c>
      <c r="AP1185" t="s">
        <v>58</v>
      </c>
      <c r="AQ1185">
        <v>2</v>
      </c>
      <c r="AR1185">
        <v>439</v>
      </c>
      <c r="AS1185" t="s">
        <v>55</v>
      </c>
      <c r="AT1185" t="s">
        <v>60</v>
      </c>
      <c r="AU1185">
        <v>81</v>
      </c>
      <c r="AV1185">
        <v>0</v>
      </c>
      <c r="AW1185">
        <v>0</v>
      </c>
      <c r="AX1185">
        <v>0</v>
      </c>
      <c r="AY1185">
        <v>0</v>
      </c>
      <c r="AZ1185" t="s">
        <v>41</v>
      </c>
      <c r="BA1185">
        <v>4</v>
      </c>
      <c r="BB1185">
        <v>2008</v>
      </c>
      <c r="BC1185" t="s">
        <v>63</v>
      </c>
      <c r="BD1185" t="s">
        <v>64</v>
      </c>
      <c r="BE1185">
        <v>241500</v>
      </c>
    </row>
    <row r="1186" spans="1:57" x14ac:dyDescent="0.3">
      <c r="A1186">
        <v>325</v>
      </c>
      <c r="B1186">
        <v>80</v>
      </c>
      <c r="C1186" t="s">
        <v>221</v>
      </c>
      <c r="D1186">
        <v>96</v>
      </c>
      <c r="E1186">
        <v>11275</v>
      </c>
      <c r="F1186" t="s">
        <v>40</v>
      </c>
      <c r="G1186" t="s">
        <v>42</v>
      </c>
      <c r="H1186" t="s">
        <v>43</v>
      </c>
      <c r="I1186" t="s">
        <v>44</v>
      </c>
      <c r="J1186" t="s">
        <v>73</v>
      </c>
      <c r="K1186" t="s">
        <v>107</v>
      </c>
      <c r="L1186" t="str">
        <f>VLOOKUP($K1186,[1]Zipcodes_neighbourhood!$A$2:$C$27,2,FALSE)</f>
        <v>NorthAmes</v>
      </c>
      <c r="M1186">
        <f>VLOOKUP($K1186,[1]Zipcodes_neighbourhood!$A$2:$C$27,3,FALSE)</f>
        <v>50010</v>
      </c>
      <c r="N1186" t="s">
        <v>90</v>
      </c>
      <c r="O1186" t="s">
        <v>48</v>
      </c>
      <c r="P1186" t="s">
        <v>135</v>
      </c>
      <c r="Q1186">
        <v>7</v>
      </c>
      <c r="R1186">
        <v>1967</v>
      </c>
      <c r="S1186">
        <v>2007</v>
      </c>
      <c r="T1186" t="s">
        <v>147</v>
      </c>
      <c r="U1186" t="s">
        <v>156</v>
      </c>
      <c r="V1186" t="s">
        <v>75</v>
      </c>
      <c r="W1186" t="s">
        <v>54</v>
      </c>
      <c r="X1186" t="s">
        <v>70</v>
      </c>
      <c r="Y1186" t="s">
        <v>54</v>
      </c>
      <c r="Z1186" t="s">
        <v>57</v>
      </c>
      <c r="AA1186">
        <v>710</v>
      </c>
      <c r="AB1186" t="str">
        <f t="shared" si="72"/>
        <v>0-1000</v>
      </c>
      <c r="AC1186" t="s">
        <v>59</v>
      </c>
      <c r="AD1186" t="s">
        <v>60</v>
      </c>
      <c r="AE1186">
        <v>2978</v>
      </c>
      <c r="AF1186">
        <f t="shared" si="73"/>
        <v>1</v>
      </c>
      <c r="AG1186">
        <f t="shared" si="74"/>
        <v>1.3</v>
      </c>
      <c r="AH1186">
        <v>5</v>
      </c>
      <c r="AI1186">
        <v>1</v>
      </c>
      <c r="AJ1186" t="s">
        <v>54</v>
      </c>
      <c r="AK1186" t="str">
        <f t="shared" si="75"/>
        <v>1Gd</v>
      </c>
      <c r="AL1186">
        <v>11</v>
      </c>
      <c r="AM1186">
        <v>1</v>
      </c>
      <c r="AN1186" t="s">
        <v>54</v>
      </c>
      <c r="AO1186" t="s">
        <v>101</v>
      </c>
      <c r="AP1186" t="s">
        <v>102</v>
      </c>
      <c r="AQ1186">
        <v>2</v>
      </c>
      <c r="AR1186">
        <v>564</v>
      </c>
      <c r="AS1186" t="s">
        <v>55</v>
      </c>
      <c r="AT1186" t="s">
        <v>60</v>
      </c>
      <c r="AU1186">
        <v>240</v>
      </c>
      <c r="AV1186">
        <v>0</v>
      </c>
      <c r="AW1186">
        <v>0</v>
      </c>
      <c r="AX1186">
        <v>0</v>
      </c>
      <c r="AY1186">
        <v>0</v>
      </c>
      <c r="AZ1186" t="s">
        <v>41</v>
      </c>
      <c r="BA1186">
        <v>6</v>
      </c>
      <c r="BB1186">
        <v>2010</v>
      </c>
      <c r="BC1186" t="s">
        <v>63</v>
      </c>
      <c r="BD1186" t="s">
        <v>64</v>
      </c>
      <c r="BE1186">
        <v>242000</v>
      </c>
    </row>
    <row r="1187" spans="1:57" x14ac:dyDescent="0.3">
      <c r="A1187">
        <v>935</v>
      </c>
      <c r="B1187">
        <v>20</v>
      </c>
      <c r="C1187" t="s">
        <v>221</v>
      </c>
      <c r="D1187">
        <v>313</v>
      </c>
      <c r="E1187">
        <v>27650</v>
      </c>
      <c r="F1187" t="s">
        <v>40</v>
      </c>
      <c r="G1187" t="s">
        <v>105</v>
      </c>
      <c r="H1187" t="s">
        <v>137</v>
      </c>
      <c r="I1187" t="s">
        <v>44</v>
      </c>
      <c r="J1187" t="s">
        <v>45</v>
      </c>
      <c r="K1187" t="s">
        <v>107</v>
      </c>
      <c r="L1187" t="str">
        <f>VLOOKUP($K1187,[1]Zipcodes_neighbourhood!$A$2:$C$27,2,FALSE)</f>
        <v>NorthAmes</v>
      </c>
      <c r="M1187">
        <f>VLOOKUP($K1187,[1]Zipcodes_neighbourhood!$A$2:$C$27,3,FALSE)</f>
        <v>50010</v>
      </c>
      <c r="N1187" t="s">
        <v>142</v>
      </c>
      <c r="O1187" t="s">
        <v>48</v>
      </c>
      <c r="P1187" t="s">
        <v>68</v>
      </c>
      <c r="Q1187">
        <v>7</v>
      </c>
      <c r="R1187">
        <v>1960</v>
      </c>
      <c r="S1187">
        <v>2007</v>
      </c>
      <c r="T1187" t="s">
        <v>149</v>
      </c>
      <c r="U1187" t="s">
        <v>171</v>
      </c>
      <c r="V1187" t="s">
        <v>75</v>
      </c>
      <c r="W1187" t="s">
        <v>55</v>
      </c>
      <c r="X1187" t="s">
        <v>70</v>
      </c>
      <c r="Y1187" t="s">
        <v>54</v>
      </c>
      <c r="Z1187" t="s">
        <v>54</v>
      </c>
      <c r="AA1187">
        <v>585</v>
      </c>
      <c r="AB1187" t="str">
        <f t="shared" si="72"/>
        <v>0-1000</v>
      </c>
      <c r="AC1187" t="s">
        <v>59</v>
      </c>
      <c r="AD1187" t="s">
        <v>60</v>
      </c>
      <c r="AE1187">
        <v>2069</v>
      </c>
      <c r="AF1187">
        <f t="shared" si="73"/>
        <v>1</v>
      </c>
      <c r="AG1187">
        <f t="shared" si="74"/>
        <v>1</v>
      </c>
      <c r="AH1187">
        <v>4</v>
      </c>
      <c r="AI1187">
        <v>1</v>
      </c>
      <c r="AJ1187" t="s">
        <v>54</v>
      </c>
      <c r="AK1187" t="str">
        <f t="shared" si="75"/>
        <v>1Gd</v>
      </c>
      <c r="AL1187">
        <v>9</v>
      </c>
      <c r="AM1187">
        <v>1</v>
      </c>
      <c r="AN1187" t="s">
        <v>54</v>
      </c>
      <c r="AO1187" t="s">
        <v>61</v>
      </c>
      <c r="AP1187" t="s">
        <v>62</v>
      </c>
      <c r="AQ1187">
        <v>2</v>
      </c>
      <c r="AR1187">
        <v>505</v>
      </c>
      <c r="AS1187" t="s">
        <v>55</v>
      </c>
      <c r="AT1187" t="s">
        <v>60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 t="s">
        <v>41</v>
      </c>
      <c r="BA1187">
        <v>11</v>
      </c>
      <c r="BB1187">
        <v>2008</v>
      </c>
      <c r="BC1187" t="s">
        <v>63</v>
      </c>
      <c r="BD1187" t="s">
        <v>64</v>
      </c>
      <c r="BE1187">
        <v>242000</v>
      </c>
    </row>
    <row r="1188" spans="1:57" x14ac:dyDescent="0.3">
      <c r="A1188">
        <v>176</v>
      </c>
      <c r="B1188">
        <v>20</v>
      </c>
      <c r="C1188" t="s">
        <v>221</v>
      </c>
      <c r="D1188">
        <v>84</v>
      </c>
      <c r="E1188">
        <v>12615</v>
      </c>
      <c r="F1188" t="s">
        <v>40</v>
      </c>
      <c r="G1188" t="s">
        <v>42</v>
      </c>
      <c r="H1188" t="s">
        <v>43</v>
      </c>
      <c r="I1188" t="s">
        <v>44</v>
      </c>
      <c r="J1188" t="s">
        <v>73</v>
      </c>
      <c r="K1188" t="s">
        <v>126</v>
      </c>
      <c r="L1188" t="str">
        <f>VLOOKUP($K1188,[1]Zipcodes_neighbourhood!$A$2:$C$27,2,FALSE)</f>
        <v>Edwards</v>
      </c>
      <c r="M1188">
        <f>VLOOKUP($K1188,[1]Zipcodes_neighbourhood!$A$2:$C$27,3,FALSE)</f>
        <v>50014</v>
      </c>
      <c r="N1188" t="s">
        <v>47</v>
      </c>
      <c r="O1188" t="s">
        <v>48</v>
      </c>
      <c r="P1188" t="s">
        <v>68</v>
      </c>
      <c r="Q1188">
        <v>6</v>
      </c>
      <c r="R1188">
        <v>1950</v>
      </c>
      <c r="S1188">
        <v>2001</v>
      </c>
      <c r="T1188" t="s">
        <v>50</v>
      </c>
      <c r="U1188" t="s">
        <v>51</v>
      </c>
      <c r="V1188" t="s">
        <v>76</v>
      </c>
      <c r="W1188" t="s">
        <v>55</v>
      </c>
      <c r="X1188" t="s">
        <v>70</v>
      </c>
      <c r="Y1188" t="s">
        <v>55</v>
      </c>
      <c r="Z1188" t="s">
        <v>81</v>
      </c>
      <c r="AA1188">
        <v>1202</v>
      </c>
      <c r="AB1188" t="str">
        <f t="shared" si="72"/>
        <v>1001-2000</v>
      </c>
      <c r="AC1188" t="s">
        <v>55</v>
      </c>
      <c r="AD1188" t="s">
        <v>60</v>
      </c>
      <c r="AE1188">
        <v>2158</v>
      </c>
      <c r="AF1188">
        <f t="shared" si="73"/>
        <v>1</v>
      </c>
      <c r="AG1188">
        <f t="shared" si="74"/>
        <v>2</v>
      </c>
      <c r="AH1188">
        <v>4</v>
      </c>
      <c r="AI1188">
        <v>1</v>
      </c>
      <c r="AJ1188" t="s">
        <v>54</v>
      </c>
      <c r="AK1188" t="str">
        <f t="shared" si="75"/>
        <v>1Gd</v>
      </c>
      <c r="AL1188">
        <v>7</v>
      </c>
      <c r="AM1188">
        <v>1</v>
      </c>
      <c r="AN1188" t="s">
        <v>54</v>
      </c>
      <c r="AO1188" t="s">
        <v>61</v>
      </c>
      <c r="AP1188" t="s">
        <v>58</v>
      </c>
      <c r="AQ1188">
        <v>2</v>
      </c>
      <c r="AR1188">
        <v>576</v>
      </c>
      <c r="AS1188" t="s">
        <v>55</v>
      </c>
      <c r="AT1188" t="s">
        <v>60</v>
      </c>
      <c r="AU1188">
        <v>0</v>
      </c>
      <c r="AV1188">
        <v>29</v>
      </c>
      <c r="AW1188">
        <v>39</v>
      </c>
      <c r="AX1188">
        <v>0</v>
      </c>
      <c r="AY1188">
        <v>0</v>
      </c>
      <c r="AZ1188" t="s">
        <v>85</v>
      </c>
      <c r="BA1188">
        <v>6</v>
      </c>
      <c r="BB1188">
        <v>2007</v>
      </c>
      <c r="BC1188" t="s">
        <v>63</v>
      </c>
      <c r="BD1188" t="s">
        <v>64</v>
      </c>
      <c r="BE1188">
        <v>243000</v>
      </c>
    </row>
    <row r="1189" spans="1:57" x14ac:dyDescent="0.3">
      <c r="A1189">
        <v>71</v>
      </c>
      <c r="B1189">
        <v>20</v>
      </c>
      <c r="C1189" t="s">
        <v>221</v>
      </c>
      <c r="D1189">
        <v>95</v>
      </c>
      <c r="E1189">
        <v>13651</v>
      </c>
      <c r="F1189" t="s">
        <v>40</v>
      </c>
      <c r="G1189" t="s">
        <v>71</v>
      </c>
      <c r="H1189" t="s">
        <v>43</v>
      </c>
      <c r="I1189" t="s">
        <v>44</v>
      </c>
      <c r="J1189" t="s">
        <v>45</v>
      </c>
      <c r="K1189" t="s">
        <v>107</v>
      </c>
      <c r="L1189" t="str">
        <f>VLOOKUP($K1189,[1]Zipcodes_neighbourhood!$A$2:$C$27,2,FALSE)</f>
        <v>NorthAmes</v>
      </c>
      <c r="M1189">
        <f>VLOOKUP($K1189,[1]Zipcodes_neighbourhood!$A$2:$C$27,3,FALSE)</f>
        <v>50010</v>
      </c>
      <c r="N1189" t="s">
        <v>47</v>
      </c>
      <c r="O1189" t="s">
        <v>48</v>
      </c>
      <c r="P1189" t="s">
        <v>68</v>
      </c>
      <c r="Q1189">
        <v>7</v>
      </c>
      <c r="R1189">
        <v>1973</v>
      </c>
      <c r="S1189">
        <v>1973</v>
      </c>
      <c r="T1189" t="s">
        <v>50</v>
      </c>
      <c r="U1189" t="s">
        <v>51</v>
      </c>
      <c r="V1189" t="s">
        <v>106</v>
      </c>
      <c r="W1189" t="s">
        <v>55</v>
      </c>
      <c r="X1189" t="s">
        <v>70</v>
      </c>
      <c r="Y1189" t="s">
        <v>54</v>
      </c>
      <c r="Z1189" t="s">
        <v>54</v>
      </c>
      <c r="AA1189">
        <v>2223</v>
      </c>
      <c r="AB1189" t="str">
        <f t="shared" si="72"/>
        <v>3001-4000</v>
      </c>
      <c r="AC1189" t="s">
        <v>59</v>
      </c>
      <c r="AD1189" t="s">
        <v>60</v>
      </c>
      <c r="AE1189">
        <v>2223</v>
      </c>
      <c r="AF1189">
        <f t="shared" si="73"/>
        <v>1</v>
      </c>
      <c r="AG1189">
        <f t="shared" si="74"/>
        <v>2</v>
      </c>
      <c r="AH1189">
        <v>3</v>
      </c>
      <c r="AI1189">
        <v>1</v>
      </c>
      <c r="AJ1189" t="s">
        <v>55</v>
      </c>
      <c r="AK1189" t="str">
        <f t="shared" si="75"/>
        <v>1TA</v>
      </c>
      <c r="AL1189">
        <v>8</v>
      </c>
      <c r="AM1189">
        <v>2</v>
      </c>
      <c r="AN1189" t="s">
        <v>54</v>
      </c>
      <c r="AO1189" t="s">
        <v>61</v>
      </c>
      <c r="AP1189" t="s">
        <v>102</v>
      </c>
      <c r="AQ1189">
        <v>2</v>
      </c>
      <c r="AR1189">
        <v>516</v>
      </c>
      <c r="AS1189" t="s">
        <v>55</v>
      </c>
      <c r="AT1189" t="s">
        <v>60</v>
      </c>
      <c r="AU1189">
        <v>300</v>
      </c>
      <c r="AV1189">
        <v>0</v>
      </c>
      <c r="AW1189">
        <v>0</v>
      </c>
      <c r="AX1189">
        <v>0</v>
      </c>
      <c r="AY1189">
        <v>0</v>
      </c>
      <c r="AZ1189" t="s">
        <v>41</v>
      </c>
      <c r="BA1189">
        <v>2</v>
      </c>
      <c r="BB1189">
        <v>2007</v>
      </c>
      <c r="BC1189" t="s">
        <v>63</v>
      </c>
      <c r="BD1189" t="s">
        <v>64</v>
      </c>
      <c r="BE1189">
        <v>244000</v>
      </c>
    </row>
    <row r="1190" spans="1:57" x14ac:dyDescent="0.3">
      <c r="A1190">
        <v>132</v>
      </c>
      <c r="B1190">
        <v>60</v>
      </c>
      <c r="C1190" t="s">
        <v>221</v>
      </c>
      <c r="D1190" t="s">
        <v>41</v>
      </c>
      <c r="E1190">
        <v>12224</v>
      </c>
      <c r="F1190" t="s">
        <v>40</v>
      </c>
      <c r="G1190" t="s">
        <v>71</v>
      </c>
      <c r="H1190" t="s">
        <v>43</v>
      </c>
      <c r="I1190" t="s">
        <v>44</v>
      </c>
      <c r="J1190" t="s">
        <v>73</v>
      </c>
      <c r="K1190" t="s">
        <v>132</v>
      </c>
      <c r="L1190" t="str">
        <f>VLOOKUP($K1190,[1]Zipcodes_neighbourhood!$A$2:$C$27,2,FALSE)</f>
        <v>Gilbert</v>
      </c>
      <c r="M1190">
        <f>VLOOKUP($K1190,[1]Zipcodes_neighbourhood!$A$2:$C$27,3,FALSE)</f>
        <v>50105</v>
      </c>
      <c r="N1190" t="s">
        <v>47</v>
      </c>
      <c r="O1190" t="s">
        <v>48</v>
      </c>
      <c r="P1190" t="s">
        <v>49</v>
      </c>
      <c r="Q1190">
        <v>6</v>
      </c>
      <c r="R1190">
        <v>2000</v>
      </c>
      <c r="S1190">
        <v>2000</v>
      </c>
      <c r="T1190" t="s">
        <v>50</v>
      </c>
      <c r="U1190" t="s">
        <v>51</v>
      </c>
      <c r="V1190" t="s">
        <v>52</v>
      </c>
      <c r="W1190" t="s">
        <v>54</v>
      </c>
      <c r="X1190" t="s">
        <v>56</v>
      </c>
      <c r="Y1190" t="s">
        <v>54</v>
      </c>
      <c r="Z1190" t="s">
        <v>57</v>
      </c>
      <c r="AA1190">
        <v>992</v>
      </c>
      <c r="AB1190" t="str">
        <f t="shared" si="72"/>
        <v>0-1000</v>
      </c>
      <c r="AC1190" t="s">
        <v>59</v>
      </c>
      <c r="AD1190" t="s">
        <v>60</v>
      </c>
      <c r="AE1190">
        <v>2054</v>
      </c>
      <c r="AF1190">
        <f t="shared" si="73"/>
        <v>0</v>
      </c>
      <c r="AG1190">
        <f t="shared" si="74"/>
        <v>2.2999999999999998</v>
      </c>
      <c r="AH1190">
        <v>3</v>
      </c>
      <c r="AI1190">
        <v>1</v>
      </c>
      <c r="AJ1190" t="s">
        <v>54</v>
      </c>
      <c r="AK1190" t="str">
        <f t="shared" si="75"/>
        <v>1Gd</v>
      </c>
      <c r="AL1190">
        <v>7</v>
      </c>
      <c r="AM1190">
        <v>1</v>
      </c>
      <c r="AN1190" t="s">
        <v>55</v>
      </c>
      <c r="AO1190" t="s">
        <v>101</v>
      </c>
      <c r="AP1190" t="s">
        <v>62</v>
      </c>
      <c r="AQ1190">
        <v>2</v>
      </c>
      <c r="AR1190">
        <v>390</v>
      </c>
      <c r="AS1190" t="s">
        <v>55</v>
      </c>
      <c r="AT1190" t="s">
        <v>60</v>
      </c>
      <c r="AU1190">
        <v>24</v>
      </c>
      <c r="AV1190">
        <v>48</v>
      </c>
      <c r="AW1190">
        <v>0</v>
      </c>
      <c r="AX1190">
        <v>0</v>
      </c>
      <c r="AY1190">
        <v>0</v>
      </c>
      <c r="AZ1190" t="s">
        <v>41</v>
      </c>
      <c r="BA1190">
        <v>7</v>
      </c>
      <c r="BB1190">
        <v>2009</v>
      </c>
      <c r="BC1190" t="s">
        <v>63</v>
      </c>
      <c r="BD1190" t="s">
        <v>64</v>
      </c>
      <c r="BE1190">
        <v>244000</v>
      </c>
    </row>
    <row r="1191" spans="1:57" x14ac:dyDescent="0.3">
      <c r="A1191">
        <v>1251</v>
      </c>
      <c r="B1191">
        <v>20</v>
      </c>
      <c r="C1191" t="s">
        <v>221</v>
      </c>
      <c r="D1191">
        <v>93</v>
      </c>
      <c r="E1191">
        <v>11160</v>
      </c>
      <c r="F1191" t="s">
        <v>40</v>
      </c>
      <c r="G1191" t="s">
        <v>42</v>
      </c>
      <c r="H1191" t="s">
        <v>43</v>
      </c>
      <c r="I1191" t="s">
        <v>44</v>
      </c>
      <c r="J1191" t="s">
        <v>73</v>
      </c>
      <c r="K1191" t="s">
        <v>107</v>
      </c>
      <c r="L1191" t="str">
        <f>VLOOKUP($K1191,[1]Zipcodes_neighbourhood!$A$2:$C$27,2,FALSE)</f>
        <v>NorthAmes</v>
      </c>
      <c r="M1191">
        <f>VLOOKUP($K1191,[1]Zipcodes_neighbourhood!$A$2:$C$27,3,FALSE)</f>
        <v>50010</v>
      </c>
      <c r="N1191" t="s">
        <v>47</v>
      </c>
      <c r="O1191" t="s">
        <v>48</v>
      </c>
      <c r="P1191" t="s">
        <v>68</v>
      </c>
      <c r="Q1191">
        <v>7</v>
      </c>
      <c r="R1191">
        <v>1968</v>
      </c>
      <c r="S1191">
        <v>1968</v>
      </c>
      <c r="T1191" t="s">
        <v>99</v>
      </c>
      <c r="U1191" t="s">
        <v>51</v>
      </c>
      <c r="V1191" t="s">
        <v>53</v>
      </c>
      <c r="W1191" t="s">
        <v>54</v>
      </c>
      <c r="X1191" t="s">
        <v>70</v>
      </c>
      <c r="Y1191" t="s">
        <v>55</v>
      </c>
      <c r="Z1191" t="s">
        <v>57</v>
      </c>
      <c r="AA1191">
        <v>2110</v>
      </c>
      <c r="AB1191" t="str">
        <f t="shared" si="72"/>
        <v>3001-4000</v>
      </c>
      <c r="AC1191" t="s">
        <v>59</v>
      </c>
      <c r="AD1191" t="s">
        <v>60</v>
      </c>
      <c r="AE1191">
        <v>2110</v>
      </c>
      <c r="AF1191">
        <f t="shared" si="73"/>
        <v>0</v>
      </c>
      <c r="AG1191">
        <f t="shared" si="74"/>
        <v>2.2999999999999998</v>
      </c>
      <c r="AH1191">
        <v>3</v>
      </c>
      <c r="AI1191">
        <v>1</v>
      </c>
      <c r="AJ1191" t="s">
        <v>59</v>
      </c>
      <c r="AK1191" t="str">
        <f t="shared" si="75"/>
        <v>1Ex</v>
      </c>
      <c r="AL1191">
        <v>8</v>
      </c>
      <c r="AM1191">
        <v>2</v>
      </c>
      <c r="AN1191" t="s">
        <v>55</v>
      </c>
      <c r="AO1191" t="s">
        <v>61</v>
      </c>
      <c r="AP1191" t="s">
        <v>102</v>
      </c>
      <c r="AQ1191">
        <v>2</v>
      </c>
      <c r="AR1191">
        <v>522</v>
      </c>
      <c r="AS1191" t="s">
        <v>55</v>
      </c>
      <c r="AT1191" t="s">
        <v>60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 t="s">
        <v>41</v>
      </c>
      <c r="BA1191">
        <v>4</v>
      </c>
      <c r="BB1191">
        <v>2010</v>
      </c>
      <c r="BC1191" t="s">
        <v>63</v>
      </c>
      <c r="BD1191" t="s">
        <v>64</v>
      </c>
      <c r="BE1191">
        <v>244000</v>
      </c>
    </row>
    <row r="1192" spans="1:57" x14ac:dyDescent="0.3">
      <c r="A1192">
        <v>940</v>
      </c>
      <c r="B1192">
        <v>70</v>
      </c>
      <c r="C1192" t="s">
        <v>221</v>
      </c>
      <c r="D1192" t="s">
        <v>41</v>
      </c>
      <c r="E1192">
        <v>24090</v>
      </c>
      <c r="F1192" t="s">
        <v>40</v>
      </c>
      <c r="G1192" t="s">
        <v>42</v>
      </c>
      <c r="H1192" t="s">
        <v>43</v>
      </c>
      <c r="I1192" t="s">
        <v>44</v>
      </c>
      <c r="J1192" t="s">
        <v>45</v>
      </c>
      <c r="K1192" t="s">
        <v>143</v>
      </c>
      <c r="L1192" t="str">
        <f>VLOOKUP($K1192,[1]Zipcodes_neighbourhood!$A$2:$C$27,2,FALSE)</f>
        <v>Clear creek</v>
      </c>
      <c r="M1192" t="str">
        <f>VLOOKUP($K1192,[1]Zipcodes_neighbourhood!$A$2:$C$27,3,FALSE)</f>
        <v>52248(641)</v>
      </c>
      <c r="N1192" t="s">
        <v>47</v>
      </c>
      <c r="O1192" t="s">
        <v>48</v>
      </c>
      <c r="P1192" t="s">
        <v>49</v>
      </c>
      <c r="Q1192">
        <v>7</v>
      </c>
      <c r="R1192">
        <v>1940</v>
      </c>
      <c r="S1192">
        <v>1950</v>
      </c>
      <c r="T1192" t="s">
        <v>50</v>
      </c>
      <c r="U1192" t="s">
        <v>51</v>
      </c>
      <c r="V1192" t="s">
        <v>69</v>
      </c>
      <c r="W1192" t="s">
        <v>55</v>
      </c>
      <c r="X1192" t="s">
        <v>70</v>
      </c>
      <c r="Y1192" t="s">
        <v>55</v>
      </c>
      <c r="Z1192" t="s">
        <v>72</v>
      </c>
      <c r="AA1192">
        <v>1032</v>
      </c>
      <c r="AB1192" t="str">
        <f t="shared" si="72"/>
        <v>1001-2000</v>
      </c>
      <c r="AC1192" t="s">
        <v>59</v>
      </c>
      <c r="AD1192" t="s">
        <v>60</v>
      </c>
      <c r="AE1192">
        <v>2403</v>
      </c>
      <c r="AF1192">
        <f t="shared" si="73"/>
        <v>1</v>
      </c>
      <c r="AG1192">
        <f t="shared" si="74"/>
        <v>1</v>
      </c>
      <c r="AH1192">
        <v>4</v>
      </c>
      <c r="AI1192">
        <v>1</v>
      </c>
      <c r="AJ1192" t="s">
        <v>55</v>
      </c>
      <c r="AK1192" t="str">
        <f t="shared" si="75"/>
        <v>1TA</v>
      </c>
      <c r="AL1192">
        <v>10</v>
      </c>
      <c r="AM1192">
        <v>2</v>
      </c>
      <c r="AN1192" t="s">
        <v>55</v>
      </c>
      <c r="AO1192" t="s">
        <v>61</v>
      </c>
      <c r="AP1192" t="s">
        <v>58</v>
      </c>
      <c r="AQ1192">
        <v>1</v>
      </c>
      <c r="AR1192">
        <v>349</v>
      </c>
      <c r="AS1192" t="s">
        <v>55</v>
      </c>
      <c r="AT1192" t="s">
        <v>60</v>
      </c>
      <c r="AU1192">
        <v>56</v>
      </c>
      <c r="AV1192">
        <v>0</v>
      </c>
      <c r="AW1192">
        <v>318</v>
      </c>
      <c r="AX1192">
        <v>0</v>
      </c>
      <c r="AY1192">
        <v>0</v>
      </c>
      <c r="AZ1192" t="s">
        <v>41</v>
      </c>
      <c r="BA1192">
        <v>6</v>
      </c>
      <c r="BB1192">
        <v>2010</v>
      </c>
      <c r="BC1192" t="s">
        <v>116</v>
      </c>
      <c r="BD1192" t="s">
        <v>64</v>
      </c>
      <c r="BE1192">
        <v>244400</v>
      </c>
    </row>
    <row r="1193" spans="1:57" x14ac:dyDescent="0.3">
      <c r="A1193">
        <v>241</v>
      </c>
      <c r="B1193">
        <v>20</v>
      </c>
      <c r="C1193" t="s">
        <v>224</v>
      </c>
      <c r="D1193">
        <v>75</v>
      </c>
      <c r="E1193">
        <v>9000</v>
      </c>
      <c r="F1193" t="s">
        <v>40</v>
      </c>
      <c r="G1193" t="s">
        <v>42</v>
      </c>
      <c r="H1193" t="s">
        <v>43</v>
      </c>
      <c r="I1193" t="s">
        <v>44</v>
      </c>
      <c r="J1193" t="s">
        <v>45</v>
      </c>
      <c r="K1193" t="s">
        <v>87</v>
      </c>
      <c r="L1193" t="str">
        <f>VLOOKUP($K1193,[1]Zipcodes_neighbourhood!$A$2:$C$27,2,FALSE)</f>
        <v>Somerset</v>
      </c>
      <c r="M1193">
        <f>VLOOKUP($K1193,[1]Zipcodes_neighbourhood!$A$2:$C$27,3,FALSE)</f>
        <v>50010</v>
      </c>
      <c r="N1193" t="s">
        <v>47</v>
      </c>
      <c r="O1193" t="s">
        <v>48</v>
      </c>
      <c r="P1193" t="s">
        <v>68</v>
      </c>
      <c r="Q1193">
        <v>8</v>
      </c>
      <c r="R1193">
        <v>2008</v>
      </c>
      <c r="S1193">
        <v>2008</v>
      </c>
      <c r="T1193" t="s">
        <v>50</v>
      </c>
      <c r="U1193" t="s">
        <v>51</v>
      </c>
      <c r="V1193" t="s">
        <v>52</v>
      </c>
      <c r="W1193" t="s">
        <v>54</v>
      </c>
      <c r="X1193" t="s">
        <v>56</v>
      </c>
      <c r="Y1193" t="s">
        <v>54</v>
      </c>
      <c r="Z1193" t="s">
        <v>81</v>
      </c>
      <c r="AA1193">
        <v>1566</v>
      </c>
      <c r="AB1193" t="str">
        <f t="shared" si="72"/>
        <v>1001-2000</v>
      </c>
      <c r="AC1193" t="s">
        <v>59</v>
      </c>
      <c r="AD1193" t="s">
        <v>60</v>
      </c>
      <c r="AE1193">
        <v>1566</v>
      </c>
      <c r="AF1193">
        <f t="shared" si="73"/>
        <v>0</v>
      </c>
      <c r="AG1193">
        <f t="shared" si="74"/>
        <v>2.2999999999999998</v>
      </c>
      <c r="AH1193">
        <v>3</v>
      </c>
      <c r="AI1193">
        <v>1</v>
      </c>
      <c r="AJ1193" t="s">
        <v>54</v>
      </c>
      <c r="AK1193" t="str">
        <f t="shared" si="75"/>
        <v>1Gd</v>
      </c>
      <c r="AL1193">
        <v>7</v>
      </c>
      <c r="AM1193">
        <v>0</v>
      </c>
      <c r="AN1193" t="s">
        <v>41</v>
      </c>
      <c r="AO1193" t="s">
        <v>61</v>
      </c>
      <c r="AP1193" t="s">
        <v>62</v>
      </c>
      <c r="AQ1193">
        <v>2</v>
      </c>
      <c r="AR1193">
        <v>750</v>
      </c>
      <c r="AS1193" t="s">
        <v>55</v>
      </c>
      <c r="AT1193" t="s">
        <v>60</v>
      </c>
      <c r="AU1193">
        <v>144</v>
      </c>
      <c r="AV1193">
        <v>168</v>
      </c>
      <c r="AW1193">
        <v>0</v>
      </c>
      <c r="AX1193">
        <v>0</v>
      </c>
      <c r="AY1193">
        <v>0</v>
      </c>
      <c r="AZ1193" t="s">
        <v>41</v>
      </c>
      <c r="BA1193">
        <v>4</v>
      </c>
      <c r="BB1193">
        <v>2010</v>
      </c>
      <c r="BC1193" t="s">
        <v>63</v>
      </c>
      <c r="BD1193" t="s">
        <v>64</v>
      </c>
      <c r="BE1193">
        <v>262500</v>
      </c>
    </row>
    <row r="1194" spans="1:57" x14ac:dyDescent="0.3">
      <c r="A1194">
        <v>1193</v>
      </c>
      <c r="B1194">
        <v>50</v>
      </c>
      <c r="C1194" t="s">
        <v>222</v>
      </c>
      <c r="D1194">
        <v>60</v>
      </c>
      <c r="E1194">
        <v>9600</v>
      </c>
      <c r="F1194" t="s">
        <v>40</v>
      </c>
      <c r="G1194" t="s">
        <v>42</v>
      </c>
      <c r="H1194" t="s">
        <v>43</v>
      </c>
      <c r="I1194" t="s">
        <v>44</v>
      </c>
      <c r="J1194" t="s">
        <v>45</v>
      </c>
      <c r="K1194" t="s">
        <v>92</v>
      </c>
      <c r="L1194" t="str">
        <f>VLOOKUP($K1194,[1]Zipcodes_neighbourhood!$A$2:$C$27,2,FALSE)</f>
        <v>Old Town</v>
      </c>
      <c r="M1194">
        <f>VLOOKUP($K1194,[1]Zipcodes_neighbourhood!$A$2:$C$27,3,FALSE)</f>
        <v>51351</v>
      </c>
      <c r="N1194" t="s">
        <v>47</v>
      </c>
      <c r="O1194" t="s">
        <v>48</v>
      </c>
      <c r="P1194" t="s">
        <v>83</v>
      </c>
      <c r="Q1194">
        <v>5</v>
      </c>
      <c r="R1194">
        <v>1925</v>
      </c>
      <c r="S1194">
        <v>1994</v>
      </c>
      <c r="T1194" t="s">
        <v>125</v>
      </c>
      <c r="U1194" t="s">
        <v>51</v>
      </c>
      <c r="V1194" t="s">
        <v>52</v>
      </c>
      <c r="W1194" t="s">
        <v>55</v>
      </c>
      <c r="X1194" t="s">
        <v>56</v>
      </c>
      <c r="Y1194" t="s">
        <v>55</v>
      </c>
      <c r="Z1194" t="s">
        <v>72</v>
      </c>
      <c r="AA1194">
        <v>702</v>
      </c>
      <c r="AB1194" t="str">
        <f t="shared" si="72"/>
        <v>0-1000</v>
      </c>
      <c r="AC1194" t="s">
        <v>54</v>
      </c>
      <c r="AD1194" t="s">
        <v>60</v>
      </c>
      <c r="AE1194">
        <v>1472</v>
      </c>
      <c r="AF1194">
        <f t="shared" si="73"/>
        <v>0</v>
      </c>
      <c r="AG1194">
        <f t="shared" si="74"/>
        <v>1</v>
      </c>
      <c r="AH1194">
        <v>3</v>
      </c>
      <c r="AI1194">
        <v>1</v>
      </c>
      <c r="AJ1194" t="s">
        <v>54</v>
      </c>
      <c r="AK1194" t="str">
        <f t="shared" si="75"/>
        <v>1Gd</v>
      </c>
      <c r="AL1194">
        <v>6</v>
      </c>
      <c r="AM1194">
        <v>0</v>
      </c>
      <c r="AN1194" t="s">
        <v>41</v>
      </c>
      <c r="AO1194" t="s">
        <v>78</v>
      </c>
      <c r="AP1194" t="s">
        <v>58</v>
      </c>
      <c r="AQ1194">
        <v>1</v>
      </c>
      <c r="AR1194">
        <v>250</v>
      </c>
      <c r="AS1194" t="s">
        <v>55</v>
      </c>
      <c r="AT1194" t="s">
        <v>130</v>
      </c>
      <c r="AU1194">
        <v>0</v>
      </c>
      <c r="AV1194">
        <v>0</v>
      </c>
      <c r="AW1194">
        <v>84</v>
      </c>
      <c r="AX1194">
        <v>0</v>
      </c>
      <c r="AY1194">
        <v>0</v>
      </c>
      <c r="AZ1194" t="s">
        <v>108</v>
      </c>
      <c r="BA1194">
        <v>7</v>
      </c>
      <c r="BB1194">
        <v>2007</v>
      </c>
      <c r="BC1194" t="s">
        <v>63</v>
      </c>
      <c r="BD1194" t="s">
        <v>64</v>
      </c>
      <c r="BE1194">
        <v>125000</v>
      </c>
    </row>
    <row r="1195" spans="1:57" x14ac:dyDescent="0.3">
      <c r="A1195">
        <v>1194</v>
      </c>
      <c r="B1195">
        <v>120</v>
      </c>
      <c r="C1195" t="s">
        <v>222</v>
      </c>
      <c r="D1195" t="s">
        <v>41</v>
      </c>
      <c r="E1195">
        <v>4500</v>
      </c>
      <c r="F1195" t="s">
        <v>40</v>
      </c>
      <c r="G1195" t="s">
        <v>42</v>
      </c>
      <c r="H1195" t="s">
        <v>43</v>
      </c>
      <c r="I1195" t="s">
        <v>44</v>
      </c>
      <c r="J1195" t="s">
        <v>65</v>
      </c>
      <c r="K1195" t="s">
        <v>82</v>
      </c>
      <c r="L1195" t="str">
        <f>VLOOKUP($K1195,[1]Zipcodes_neighbourhood!$A$2:$C$27,2,FALSE)</f>
        <v>Mitchell</v>
      </c>
      <c r="M1195">
        <f>VLOOKUP($K1195,[1]Zipcodes_neighbourhood!$A$2:$C$27,3,FALSE)</f>
        <v>50461</v>
      </c>
      <c r="N1195" t="s">
        <v>47</v>
      </c>
      <c r="O1195" t="s">
        <v>122</v>
      </c>
      <c r="P1195" t="s">
        <v>68</v>
      </c>
      <c r="Q1195">
        <v>6</v>
      </c>
      <c r="R1195">
        <v>1999</v>
      </c>
      <c r="S1195">
        <v>1999</v>
      </c>
      <c r="T1195" t="s">
        <v>99</v>
      </c>
      <c r="U1195" t="s">
        <v>51</v>
      </c>
      <c r="V1195" t="s">
        <v>52</v>
      </c>
      <c r="W1195" t="s">
        <v>55</v>
      </c>
      <c r="X1195" t="s">
        <v>56</v>
      </c>
      <c r="Y1195" t="s">
        <v>59</v>
      </c>
      <c r="Z1195" t="s">
        <v>57</v>
      </c>
      <c r="AA1195">
        <v>1224</v>
      </c>
      <c r="AB1195" t="str">
        <f t="shared" si="72"/>
        <v>1001-2000</v>
      </c>
      <c r="AC1195" t="s">
        <v>59</v>
      </c>
      <c r="AD1195" t="s">
        <v>60</v>
      </c>
      <c r="AE1195">
        <v>1224</v>
      </c>
      <c r="AF1195">
        <f t="shared" si="73"/>
        <v>1</v>
      </c>
      <c r="AG1195">
        <f t="shared" si="74"/>
        <v>2</v>
      </c>
      <c r="AH1195">
        <v>2</v>
      </c>
      <c r="AI1195">
        <v>1</v>
      </c>
      <c r="AJ1195" t="s">
        <v>55</v>
      </c>
      <c r="AK1195" t="str">
        <f t="shared" si="75"/>
        <v>1TA</v>
      </c>
      <c r="AL1195">
        <v>5</v>
      </c>
      <c r="AM1195">
        <v>0</v>
      </c>
      <c r="AN1195" t="s">
        <v>41</v>
      </c>
      <c r="AO1195" t="s">
        <v>61</v>
      </c>
      <c r="AP1195" t="s">
        <v>102</v>
      </c>
      <c r="AQ1195">
        <v>2</v>
      </c>
      <c r="AR1195">
        <v>402</v>
      </c>
      <c r="AS1195" t="s">
        <v>55</v>
      </c>
      <c r="AT1195" t="s">
        <v>60</v>
      </c>
      <c r="AU1195">
        <v>0</v>
      </c>
      <c r="AV1195">
        <v>304</v>
      </c>
      <c r="AW1195">
        <v>0</v>
      </c>
      <c r="AX1195">
        <v>0</v>
      </c>
      <c r="AY1195">
        <v>0</v>
      </c>
      <c r="AZ1195" t="s">
        <v>41</v>
      </c>
      <c r="BA1195">
        <v>6</v>
      </c>
      <c r="BB1195">
        <v>2009</v>
      </c>
      <c r="BC1195" t="s">
        <v>63</v>
      </c>
      <c r="BD1195" t="s">
        <v>64</v>
      </c>
      <c r="BE1195">
        <v>165000</v>
      </c>
    </row>
    <row r="1196" spans="1:57" x14ac:dyDescent="0.3">
      <c r="A1196">
        <v>284</v>
      </c>
      <c r="B1196">
        <v>20</v>
      </c>
      <c r="C1196" t="s">
        <v>221</v>
      </c>
      <c r="D1196">
        <v>74</v>
      </c>
      <c r="E1196">
        <v>9612</v>
      </c>
      <c r="F1196" t="s">
        <v>40</v>
      </c>
      <c r="G1196" t="s">
        <v>42</v>
      </c>
      <c r="H1196" t="s">
        <v>43</v>
      </c>
      <c r="I1196" t="s">
        <v>44</v>
      </c>
      <c r="J1196" t="s">
        <v>45</v>
      </c>
      <c r="K1196" t="s">
        <v>87</v>
      </c>
      <c r="L1196" t="str">
        <f>VLOOKUP($K1196,[1]Zipcodes_neighbourhood!$A$2:$C$27,2,FALSE)</f>
        <v>Somerset</v>
      </c>
      <c r="M1196">
        <f>VLOOKUP($K1196,[1]Zipcodes_neighbourhood!$A$2:$C$27,3,FALSE)</f>
        <v>50010</v>
      </c>
      <c r="N1196" t="s">
        <v>67</v>
      </c>
      <c r="O1196" t="s">
        <v>48</v>
      </c>
      <c r="P1196" t="s">
        <v>68</v>
      </c>
      <c r="Q1196">
        <v>8</v>
      </c>
      <c r="R1196">
        <v>2008</v>
      </c>
      <c r="S1196">
        <v>2009</v>
      </c>
      <c r="T1196" t="s">
        <v>50</v>
      </c>
      <c r="U1196" t="s">
        <v>51</v>
      </c>
      <c r="V1196" t="s">
        <v>52</v>
      </c>
      <c r="W1196" t="s">
        <v>54</v>
      </c>
      <c r="X1196" t="s">
        <v>56</v>
      </c>
      <c r="Y1196" t="s">
        <v>54</v>
      </c>
      <c r="Z1196" t="s">
        <v>57</v>
      </c>
      <c r="AA1196">
        <v>1468</v>
      </c>
      <c r="AB1196" t="str">
        <f t="shared" si="72"/>
        <v>1001-2000</v>
      </c>
      <c r="AC1196" t="s">
        <v>59</v>
      </c>
      <c r="AD1196" t="s">
        <v>60</v>
      </c>
      <c r="AE1196">
        <v>1468</v>
      </c>
      <c r="AF1196">
        <f t="shared" si="73"/>
        <v>0</v>
      </c>
      <c r="AG1196">
        <f t="shared" si="74"/>
        <v>1.3</v>
      </c>
      <c r="AH1196">
        <v>3</v>
      </c>
      <c r="AI1196">
        <v>1</v>
      </c>
      <c r="AJ1196" t="s">
        <v>54</v>
      </c>
      <c r="AK1196" t="str">
        <f t="shared" si="75"/>
        <v>1Gd</v>
      </c>
      <c r="AL1196">
        <v>6</v>
      </c>
      <c r="AM1196">
        <v>1</v>
      </c>
      <c r="AN1196" t="s">
        <v>54</v>
      </c>
      <c r="AO1196" t="s">
        <v>61</v>
      </c>
      <c r="AP1196" t="s">
        <v>102</v>
      </c>
      <c r="AQ1196">
        <v>3</v>
      </c>
      <c r="AR1196">
        <v>898</v>
      </c>
      <c r="AS1196" t="s">
        <v>55</v>
      </c>
      <c r="AT1196" t="s">
        <v>60</v>
      </c>
      <c r="AU1196">
        <v>210</v>
      </c>
      <c r="AV1196">
        <v>150</v>
      </c>
      <c r="AW1196">
        <v>0</v>
      </c>
      <c r="AX1196">
        <v>0</v>
      </c>
      <c r="AY1196">
        <v>0</v>
      </c>
      <c r="AZ1196" t="s">
        <v>41</v>
      </c>
      <c r="BA1196">
        <v>12</v>
      </c>
      <c r="BB1196">
        <v>2009</v>
      </c>
      <c r="BC1196" t="s">
        <v>103</v>
      </c>
      <c r="BD1196" t="s">
        <v>104</v>
      </c>
      <c r="BE1196">
        <v>244600</v>
      </c>
    </row>
    <row r="1197" spans="1:57" x14ac:dyDescent="0.3">
      <c r="A1197">
        <v>83</v>
      </c>
      <c r="B1197">
        <v>20</v>
      </c>
      <c r="C1197" t="s">
        <v>221</v>
      </c>
      <c r="D1197">
        <v>78</v>
      </c>
      <c r="E1197">
        <v>10206</v>
      </c>
      <c r="F1197" t="s">
        <v>40</v>
      </c>
      <c r="G1197" t="s">
        <v>42</v>
      </c>
      <c r="H1197" t="s">
        <v>43</v>
      </c>
      <c r="I1197" t="s">
        <v>44</v>
      </c>
      <c r="J1197" t="s">
        <v>45</v>
      </c>
      <c r="K1197" t="s">
        <v>87</v>
      </c>
      <c r="L1197" t="str">
        <f>VLOOKUP($K1197,[1]Zipcodes_neighbourhood!$A$2:$C$27,2,FALSE)</f>
        <v>Somerset</v>
      </c>
      <c r="M1197">
        <f>VLOOKUP($K1197,[1]Zipcodes_neighbourhood!$A$2:$C$27,3,FALSE)</f>
        <v>50010</v>
      </c>
      <c r="N1197" t="s">
        <v>47</v>
      </c>
      <c r="O1197" t="s">
        <v>48</v>
      </c>
      <c r="P1197" t="s">
        <v>68</v>
      </c>
      <c r="Q1197">
        <v>8</v>
      </c>
      <c r="R1197">
        <v>2007</v>
      </c>
      <c r="S1197">
        <v>2007</v>
      </c>
      <c r="T1197" t="s">
        <v>50</v>
      </c>
      <c r="U1197" t="s">
        <v>51</v>
      </c>
      <c r="V1197" t="s">
        <v>52</v>
      </c>
      <c r="W1197" t="s">
        <v>55</v>
      </c>
      <c r="X1197" t="s">
        <v>56</v>
      </c>
      <c r="Y1197" t="s">
        <v>54</v>
      </c>
      <c r="Z1197" t="s">
        <v>57</v>
      </c>
      <c r="AA1197">
        <v>1563</v>
      </c>
      <c r="AB1197" t="str">
        <f t="shared" si="72"/>
        <v>1001-2000</v>
      </c>
      <c r="AC1197" t="s">
        <v>59</v>
      </c>
      <c r="AD1197" t="s">
        <v>60</v>
      </c>
      <c r="AE1197">
        <v>1563</v>
      </c>
      <c r="AF1197">
        <f t="shared" si="73"/>
        <v>0</v>
      </c>
      <c r="AG1197">
        <f t="shared" si="74"/>
        <v>2.2999999999999998</v>
      </c>
      <c r="AH1197">
        <v>3</v>
      </c>
      <c r="AI1197">
        <v>1</v>
      </c>
      <c r="AJ1197" t="s">
        <v>54</v>
      </c>
      <c r="AK1197" t="str">
        <f t="shared" si="75"/>
        <v>1Gd</v>
      </c>
      <c r="AL1197">
        <v>6</v>
      </c>
      <c r="AM1197">
        <v>1</v>
      </c>
      <c r="AN1197" t="s">
        <v>54</v>
      </c>
      <c r="AO1197" t="s">
        <v>61</v>
      </c>
      <c r="AP1197" t="s">
        <v>62</v>
      </c>
      <c r="AQ1197">
        <v>3</v>
      </c>
      <c r="AR1197">
        <v>758</v>
      </c>
      <c r="AS1197" t="s">
        <v>55</v>
      </c>
      <c r="AT1197" t="s">
        <v>60</v>
      </c>
      <c r="AU1197">
        <v>144</v>
      </c>
      <c r="AV1197">
        <v>99</v>
      </c>
      <c r="AW1197">
        <v>0</v>
      </c>
      <c r="AX1197">
        <v>0</v>
      </c>
      <c r="AY1197">
        <v>0</v>
      </c>
      <c r="AZ1197" t="s">
        <v>41</v>
      </c>
      <c r="BA1197">
        <v>10</v>
      </c>
      <c r="BB1197">
        <v>2008</v>
      </c>
      <c r="BC1197" t="s">
        <v>63</v>
      </c>
      <c r="BD1197" t="s">
        <v>64</v>
      </c>
      <c r="BE1197">
        <v>245000</v>
      </c>
    </row>
    <row r="1198" spans="1:57" x14ac:dyDescent="0.3">
      <c r="A1198">
        <v>1167</v>
      </c>
      <c r="B1198">
        <v>20</v>
      </c>
      <c r="C1198" t="s">
        <v>221</v>
      </c>
      <c r="D1198">
        <v>64</v>
      </c>
      <c r="E1198">
        <v>10475</v>
      </c>
      <c r="F1198" t="s">
        <v>40</v>
      </c>
      <c r="G1198" t="s">
        <v>71</v>
      </c>
      <c r="H1198" t="s">
        <v>43</v>
      </c>
      <c r="I1198" t="s">
        <v>44</v>
      </c>
      <c r="J1198" t="s">
        <v>73</v>
      </c>
      <c r="K1198" t="s">
        <v>46</v>
      </c>
      <c r="L1198" t="str">
        <f>VLOOKUP($K1198,[1]Zipcodes_neighbourhood!$A$2:$C$27,2,FALSE)</f>
        <v>College creek</v>
      </c>
      <c r="M1198">
        <f>VLOOKUP($K1198,[1]Zipcodes_neighbourhood!$A$2:$C$27,3,FALSE)</f>
        <v>50014</v>
      </c>
      <c r="N1198" t="s">
        <v>47</v>
      </c>
      <c r="O1198" t="s">
        <v>48</v>
      </c>
      <c r="P1198" t="s">
        <v>68</v>
      </c>
      <c r="Q1198">
        <v>8</v>
      </c>
      <c r="R1198">
        <v>2008</v>
      </c>
      <c r="S1198">
        <v>2008</v>
      </c>
      <c r="T1198" t="s">
        <v>50</v>
      </c>
      <c r="U1198" t="s">
        <v>51</v>
      </c>
      <c r="V1198" t="s">
        <v>52</v>
      </c>
      <c r="W1198" t="s">
        <v>54</v>
      </c>
      <c r="X1198" t="s">
        <v>56</v>
      </c>
      <c r="Y1198" t="s">
        <v>54</v>
      </c>
      <c r="Z1198" t="s">
        <v>81</v>
      </c>
      <c r="AA1198">
        <v>1694</v>
      </c>
      <c r="AB1198" t="str">
        <f t="shared" si="72"/>
        <v>1001-2000</v>
      </c>
      <c r="AC1198" t="s">
        <v>59</v>
      </c>
      <c r="AD1198" t="s">
        <v>60</v>
      </c>
      <c r="AE1198">
        <v>1694</v>
      </c>
      <c r="AF1198">
        <f t="shared" si="73"/>
        <v>0</v>
      </c>
      <c r="AG1198">
        <f t="shared" si="74"/>
        <v>2.2999999999999998</v>
      </c>
      <c r="AH1198">
        <v>3</v>
      </c>
      <c r="AI1198">
        <v>1</v>
      </c>
      <c r="AJ1198" t="s">
        <v>54</v>
      </c>
      <c r="AK1198" t="str">
        <f t="shared" si="75"/>
        <v>1Gd</v>
      </c>
      <c r="AL1198">
        <v>7</v>
      </c>
      <c r="AM1198">
        <v>0</v>
      </c>
      <c r="AN1198" t="s">
        <v>41</v>
      </c>
      <c r="AO1198" t="s">
        <v>61</v>
      </c>
      <c r="AP1198" t="s">
        <v>62</v>
      </c>
      <c r="AQ1198">
        <v>3</v>
      </c>
      <c r="AR1198">
        <v>776</v>
      </c>
      <c r="AS1198" t="s">
        <v>55</v>
      </c>
      <c r="AT1198" t="s">
        <v>60</v>
      </c>
      <c r="AU1198">
        <v>160</v>
      </c>
      <c r="AV1198">
        <v>33</v>
      </c>
      <c r="AW1198">
        <v>0</v>
      </c>
      <c r="AX1198">
        <v>0</v>
      </c>
      <c r="AY1198">
        <v>0</v>
      </c>
      <c r="AZ1198" t="s">
        <v>41</v>
      </c>
      <c r="BA1198">
        <v>2</v>
      </c>
      <c r="BB1198">
        <v>2010</v>
      </c>
      <c r="BC1198" t="s">
        <v>63</v>
      </c>
      <c r="BD1198" t="s">
        <v>64</v>
      </c>
      <c r="BE1198">
        <v>245350</v>
      </c>
    </row>
    <row r="1199" spans="1:57" x14ac:dyDescent="0.3">
      <c r="A1199">
        <v>1198</v>
      </c>
      <c r="B1199">
        <v>75</v>
      </c>
      <c r="C1199" t="s">
        <v>222</v>
      </c>
      <c r="D1199">
        <v>65</v>
      </c>
      <c r="E1199">
        <v>8850</v>
      </c>
      <c r="F1199" t="s">
        <v>40</v>
      </c>
      <c r="G1199" t="s">
        <v>71</v>
      </c>
      <c r="H1199" t="s">
        <v>118</v>
      </c>
      <c r="I1199" t="s">
        <v>44</v>
      </c>
      <c r="J1199" t="s">
        <v>73</v>
      </c>
      <c r="K1199" t="s">
        <v>92</v>
      </c>
      <c r="L1199" t="str">
        <f>VLOOKUP($K1199,[1]Zipcodes_neighbourhood!$A$2:$C$27,2,FALSE)</f>
        <v>Old Town</v>
      </c>
      <c r="M1199">
        <f>VLOOKUP($K1199,[1]Zipcodes_neighbourhood!$A$2:$C$27,3,FALSE)</f>
        <v>51351</v>
      </c>
      <c r="N1199" t="s">
        <v>47</v>
      </c>
      <c r="O1199" t="s">
        <v>48</v>
      </c>
      <c r="P1199" t="s">
        <v>139</v>
      </c>
      <c r="Q1199">
        <v>7</v>
      </c>
      <c r="R1199">
        <v>1916</v>
      </c>
      <c r="S1199">
        <v>1950</v>
      </c>
      <c r="T1199" t="s">
        <v>50</v>
      </c>
      <c r="U1199" t="s">
        <v>51</v>
      </c>
      <c r="V1199" t="s">
        <v>69</v>
      </c>
      <c r="W1199" t="s">
        <v>55</v>
      </c>
      <c r="X1199" t="s">
        <v>77</v>
      </c>
      <c r="Y1199" t="s">
        <v>55</v>
      </c>
      <c r="Z1199" t="s">
        <v>57</v>
      </c>
      <c r="AA1199">
        <v>815</v>
      </c>
      <c r="AB1199" t="str">
        <f t="shared" si="72"/>
        <v>0-1000</v>
      </c>
      <c r="AC1199" t="s">
        <v>59</v>
      </c>
      <c r="AD1199" t="s">
        <v>60</v>
      </c>
      <c r="AE1199">
        <v>1690</v>
      </c>
      <c r="AF1199">
        <f t="shared" si="73"/>
        <v>0</v>
      </c>
      <c r="AG1199">
        <f t="shared" si="74"/>
        <v>1</v>
      </c>
      <c r="AH1199">
        <v>3</v>
      </c>
      <c r="AI1199">
        <v>1</v>
      </c>
      <c r="AJ1199" t="s">
        <v>55</v>
      </c>
      <c r="AK1199" t="str">
        <f t="shared" si="75"/>
        <v>1TA</v>
      </c>
      <c r="AL1199">
        <v>7</v>
      </c>
      <c r="AM1199">
        <v>1</v>
      </c>
      <c r="AN1199" t="s">
        <v>54</v>
      </c>
      <c r="AO1199" t="s">
        <v>78</v>
      </c>
      <c r="AP1199" t="s">
        <v>58</v>
      </c>
      <c r="AQ1199">
        <v>1</v>
      </c>
      <c r="AR1199">
        <v>225</v>
      </c>
      <c r="AS1199" t="s">
        <v>55</v>
      </c>
      <c r="AT1199" t="s">
        <v>60</v>
      </c>
      <c r="AU1199">
        <v>0</v>
      </c>
      <c r="AV1199">
        <v>0</v>
      </c>
      <c r="AW1199">
        <v>330</v>
      </c>
      <c r="AX1199">
        <v>0</v>
      </c>
      <c r="AY1199">
        <v>0</v>
      </c>
      <c r="AZ1199" t="s">
        <v>41</v>
      </c>
      <c r="BA1199">
        <v>7</v>
      </c>
      <c r="BB1199">
        <v>2006</v>
      </c>
      <c r="BC1199" t="s">
        <v>167</v>
      </c>
      <c r="BD1199" t="s">
        <v>64</v>
      </c>
      <c r="BE1199">
        <v>144000</v>
      </c>
    </row>
    <row r="1200" spans="1:57" x14ac:dyDescent="0.3">
      <c r="A1200">
        <v>401</v>
      </c>
      <c r="B1200">
        <v>120</v>
      </c>
      <c r="C1200" t="s">
        <v>221</v>
      </c>
      <c r="D1200">
        <v>38</v>
      </c>
      <c r="E1200">
        <v>14963</v>
      </c>
      <c r="F1200" t="s">
        <v>40</v>
      </c>
      <c r="G1200" t="s">
        <v>105</v>
      </c>
      <c r="H1200" t="s">
        <v>43</v>
      </c>
      <c r="I1200" t="s">
        <v>44</v>
      </c>
      <c r="J1200" t="s">
        <v>45</v>
      </c>
      <c r="K1200" t="s">
        <v>66</v>
      </c>
      <c r="L1200" t="str">
        <f>VLOOKUP($K1200,[1]Zipcodes_neighbourhood!$A$2:$C$27,2,FALSE)</f>
        <v>Veenker</v>
      </c>
      <c r="M1200">
        <f>VLOOKUP($K1200,[1]Zipcodes_neighbourhood!$A$2:$C$27,3,FALSE)</f>
        <v>50011</v>
      </c>
      <c r="N1200" t="s">
        <v>47</v>
      </c>
      <c r="O1200" t="s">
        <v>122</v>
      </c>
      <c r="P1200" t="s">
        <v>68</v>
      </c>
      <c r="Q1200">
        <v>8</v>
      </c>
      <c r="R1200">
        <v>1996</v>
      </c>
      <c r="S1200">
        <v>1996</v>
      </c>
      <c r="T1200" t="s">
        <v>50</v>
      </c>
      <c r="U1200" t="s">
        <v>51</v>
      </c>
      <c r="V1200" t="s">
        <v>53</v>
      </c>
      <c r="W1200" t="s">
        <v>54</v>
      </c>
      <c r="X1200" t="s">
        <v>56</v>
      </c>
      <c r="Y1200" t="s">
        <v>54</v>
      </c>
      <c r="Z1200" t="s">
        <v>57</v>
      </c>
      <c r="AA1200">
        <v>1260</v>
      </c>
      <c r="AB1200" t="str">
        <f t="shared" si="72"/>
        <v>1001-2000</v>
      </c>
      <c r="AC1200" t="s">
        <v>59</v>
      </c>
      <c r="AD1200" t="s">
        <v>60</v>
      </c>
      <c r="AE1200">
        <v>1288</v>
      </c>
      <c r="AF1200">
        <f t="shared" si="73"/>
        <v>0</v>
      </c>
      <c r="AG1200">
        <f t="shared" si="74"/>
        <v>2</v>
      </c>
      <c r="AH1200">
        <v>1</v>
      </c>
      <c r="AI1200">
        <v>1</v>
      </c>
      <c r="AJ1200" t="s">
        <v>59</v>
      </c>
      <c r="AK1200" t="str">
        <f t="shared" si="75"/>
        <v>1Ex</v>
      </c>
      <c r="AL1200">
        <v>4</v>
      </c>
      <c r="AM1200">
        <v>2</v>
      </c>
      <c r="AN1200" t="s">
        <v>54</v>
      </c>
      <c r="AO1200" t="s">
        <v>61</v>
      </c>
      <c r="AP1200" t="s">
        <v>102</v>
      </c>
      <c r="AQ1200">
        <v>2</v>
      </c>
      <c r="AR1200">
        <v>500</v>
      </c>
      <c r="AS1200" t="s">
        <v>55</v>
      </c>
      <c r="AT1200" t="s">
        <v>60</v>
      </c>
      <c r="AU1200">
        <v>120</v>
      </c>
      <c r="AV1200">
        <v>30</v>
      </c>
      <c r="AW1200">
        <v>0</v>
      </c>
      <c r="AX1200">
        <v>224</v>
      </c>
      <c r="AY1200">
        <v>0</v>
      </c>
      <c r="AZ1200" t="s">
        <v>41</v>
      </c>
      <c r="BA1200">
        <v>12</v>
      </c>
      <c r="BB1200">
        <v>2008</v>
      </c>
      <c r="BC1200" t="s">
        <v>63</v>
      </c>
      <c r="BD1200" t="s">
        <v>64</v>
      </c>
      <c r="BE1200">
        <v>245500</v>
      </c>
    </row>
    <row r="1201" spans="1:57" x14ac:dyDescent="0.3">
      <c r="A1201">
        <v>1395</v>
      </c>
      <c r="B1201">
        <v>120</v>
      </c>
      <c r="C1201" t="s">
        <v>221</v>
      </c>
      <c r="D1201">
        <v>53</v>
      </c>
      <c r="E1201">
        <v>4045</v>
      </c>
      <c r="F1201" t="s">
        <v>40</v>
      </c>
      <c r="G1201" t="s">
        <v>42</v>
      </c>
      <c r="H1201" t="s">
        <v>43</v>
      </c>
      <c r="I1201" t="s">
        <v>44</v>
      </c>
      <c r="J1201" t="s">
        <v>45</v>
      </c>
      <c r="K1201" t="s">
        <v>159</v>
      </c>
      <c r="L1201" t="str">
        <f>VLOOKUP($K1201,[1]Zipcodes_neighbourhood!$A$2:$C$27,2,FALSE)</f>
        <v>Bloomington Heights</v>
      </c>
      <c r="M1201">
        <f>VLOOKUP($K1201,[1]Zipcodes_neighbourhood!$A$2:$C$27,3,FALSE)</f>
        <v>50010</v>
      </c>
      <c r="N1201" t="s">
        <v>47</v>
      </c>
      <c r="O1201" t="s">
        <v>122</v>
      </c>
      <c r="P1201" t="s">
        <v>68</v>
      </c>
      <c r="Q1201">
        <v>7</v>
      </c>
      <c r="R1201">
        <v>2006</v>
      </c>
      <c r="S1201">
        <v>2006</v>
      </c>
      <c r="T1201" t="s">
        <v>99</v>
      </c>
      <c r="U1201" t="s">
        <v>51</v>
      </c>
      <c r="V1201" t="s">
        <v>52</v>
      </c>
      <c r="W1201" t="s">
        <v>54</v>
      </c>
      <c r="X1201" t="s">
        <v>56</v>
      </c>
      <c r="Y1201" t="s">
        <v>54</v>
      </c>
      <c r="Z1201" t="s">
        <v>81</v>
      </c>
      <c r="AA1201">
        <v>1356</v>
      </c>
      <c r="AB1201" t="str">
        <f t="shared" si="72"/>
        <v>1001-2000</v>
      </c>
      <c r="AC1201" t="s">
        <v>59</v>
      </c>
      <c r="AD1201" t="s">
        <v>60</v>
      </c>
      <c r="AE1201">
        <v>1500</v>
      </c>
      <c r="AF1201">
        <f t="shared" si="73"/>
        <v>0</v>
      </c>
      <c r="AG1201">
        <f t="shared" si="74"/>
        <v>1.3</v>
      </c>
      <c r="AH1201">
        <v>2</v>
      </c>
      <c r="AI1201">
        <v>1</v>
      </c>
      <c r="AJ1201" t="s">
        <v>54</v>
      </c>
      <c r="AK1201" t="str">
        <f t="shared" si="75"/>
        <v>1Gd</v>
      </c>
      <c r="AL1201">
        <v>6</v>
      </c>
      <c r="AM1201">
        <v>1</v>
      </c>
      <c r="AN1201" t="s">
        <v>54</v>
      </c>
      <c r="AO1201" t="s">
        <v>61</v>
      </c>
      <c r="AP1201" t="s">
        <v>102</v>
      </c>
      <c r="AQ1201">
        <v>3</v>
      </c>
      <c r="AR1201">
        <v>648</v>
      </c>
      <c r="AS1201" t="s">
        <v>55</v>
      </c>
      <c r="AT1201" t="s">
        <v>60</v>
      </c>
      <c r="AU1201">
        <v>161</v>
      </c>
      <c r="AV1201">
        <v>20</v>
      </c>
      <c r="AW1201">
        <v>0</v>
      </c>
      <c r="AX1201">
        <v>0</v>
      </c>
      <c r="AY1201">
        <v>0</v>
      </c>
      <c r="AZ1201" t="s">
        <v>41</v>
      </c>
      <c r="BA1201">
        <v>10</v>
      </c>
      <c r="BB1201">
        <v>2006</v>
      </c>
      <c r="BC1201" t="s">
        <v>103</v>
      </c>
      <c r="BD1201" t="s">
        <v>104</v>
      </c>
      <c r="BE1201">
        <v>246578</v>
      </c>
    </row>
    <row r="1202" spans="1:57" x14ac:dyDescent="0.3">
      <c r="A1202">
        <v>542</v>
      </c>
      <c r="B1202">
        <v>60</v>
      </c>
      <c r="C1202" t="s">
        <v>221</v>
      </c>
      <c r="D1202" t="s">
        <v>41</v>
      </c>
      <c r="E1202">
        <v>11000</v>
      </c>
      <c r="F1202" t="s">
        <v>40</v>
      </c>
      <c r="G1202" t="s">
        <v>42</v>
      </c>
      <c r="H1202" t="s">
        <v>43</v>
      </c>
      <c r="I1202" t="s">
        <v>44</v>
      </c>
      <c r="J1202" t="s">
        <v>65</v>
      </c>
      <c r="K1202" t="s">
        <v>80</v>
      </c>
      <c r="L1202" t="str">
        <f>VLOOKUP($K1202,[1]Zipcodes_neighbourhood!$A$2:$C$27,2,FALSE)</f>
        <v>Northridge</v>
      </c>
      <c r="M1202">
        <f>VLOOKUP($K1202,[1]Zipcodes_neighbourhood!$A$2:$C$27,3,FALSE)</f>
        <v>50010</v>
      </c>
      <c r="N1202" t="s">
        <v>47</v>
      </c>
      <c r="O1202" t="s">
        <v>48</v>
      </c>
      <c r="P1202" t="s">
        <v>49</v>
      </c>
      <c r="Q1202">
        <v>8</v>
      </c>
      <c r="R1202">
        <v>2000</v>
      </c>
      <c r="S1202">
        <v>2000</v>
      </c>
      <c r="T1202" t="s">
        <v>50</v>
      </c>
      <c r="U1202" t="s">
        <v>51</v>
      </c>
      <c r="V1202" t="s">
        <v>52</v>
      </c>
      <c r="W1202" t="s">
        <v>54</v>
      </c>
      <c r="X1202" t="s">
        <v>56</v>
      </c>
      <c r="Y1202" t="s">
        <v>54</v>
      </c>
      <c r="Z1202" t="s">
        <v>57</v>
      </c>
      <c r="AA1202">
        <v>969</v>
      </c>
      <c r="AB1202" t="str">
        <f t="shared" si="72"/>
        <v>0-1000</v>
      </c>
      <c r="AC1202" t="s">
        <v>59</v>
      </c>
      <c r="AD1202" t="s">
        <v>60</v>
      </c>
      <c r="AE1202">
        <v>2285</v>
      </c>
      <c r="AF1202">
        <f t="shared" si="73"/>
        <v>0</v>
      </c>
      <c r="AG1202">
        <f t="shared" si="74"/>
        <v>1</v>
      </c>
      <c r="AH1202">
        <v>4</v>
      </c>
      <c r="AI1202">
        <v>1</v>
      </c>
      <c r="AJ1202" t="s">
        <v>54</v>
      </c>
      <c r="AK1202" t="str">
        <f t="shared" si="75"/>
        <v>1Gd</v>
      </c>
      <c r="AL1202">
        <v>8</v>
      </c>
      <c r="AM1202">
        <v>1</v>
      </c>
      <c r="AN1202" t="s">
        <v>55</v>
      </c>
      <c r="AO1202" t="s">
        <v>101</v>
      </c>
      <c r="AP1202" t="s">
        <v>102</v>
      </c>
      <c r="AQ1202">
        <v>3</v>
      </c>
      <c r="AR1202">
        <v>648</v>
      </c>
      <c r="AS1202" t="s">
        <v>55</v>
      </c>
      <c r="AT1202" t="s">
        <v>60</v>
      </c>
      <c r="AU1202">
        <v>0</v>
      </c>
      <c r="AV1202">
        <v>56</v>
      </c>
      <c r="AW1202">
        <v>0</v>
      </c>
      <c r="AX1202">
        <v>0</v>
      </c>
      <c r="AY1202">
        <v>0</v>
      </c>
      <c r="AZ1202" t="s">
        <v>41</v>
      </c>
      <c r="BA1202">
        <v>6</v>
      </c>
      <c r="BB1202">
        <v>2007</v>
      </c>
      <c r="BC1202" t="s">
        <v>63</v>
      </c>
      <c r="BD1202" t="s">
        <v>64</v>
      </c>
      <c r="BE1202">
        <v>248000</v>
      </c>
    </row>
    <row r="1203" spans="1:57" x14ac:dyDescent="0.3">
      <c r="A1203">
        <v>1058</v>
      </c>
      <c r="B1203">
        <v>60</v>
      </c>
      <c r="C1203" t="s">
        <v>221</v>
      </c>
      <c r="D1203" t="s">
        <v>41</v>
      </c>
      <c r="E1203">
        <v>29959</v>
      </c>
      <c r="F1203" t="s">
        <v>40</v>
      </c>
      <c r="G1203" t="s">
        <v>105</v>
      </c>
      <c r="H1203" t="s">
        <v>43</v>
      </c>
      <c r="I1203" t="s">
        <v>44</v>
      </c>
      <c r="J1203" t="s">
        <v>65</v>
      </c>
      <c r="K1203" t="s">
        <v>80</v>
      </c>
      <c r="L1203" t="str">
        <f>VLOOKUP($K1203,[1]Zipcodes_neighbourhood!$A$2:$C$27,2,FALSE)</f>
        <v>Northridge</v>
      </c>
      <c r="M1203">
        <f>VLOOKUP($K1203,[1]Zipcodes_neighbourhood!$A$2:$C$27,3,FALSE)</f>
        <v>50010</v>
      </c>
      <c r="N1203" t="s">
        <v>47</v>
      </c>
      <c r="O1203" t="s">
        <v>48</v>
      </c>
      <c r="P1203" t="s">
        <v>49</v>
      </c>
      <c r="Q1203">
        <v>7</v>
      </c>
      <c r="R1203">
        <v>1994</v>
      </c>
      <c r="S1203">
        <v>1994</v>
      </c>
      <c r="T1203" t="s">
        <v>50</v>
      </c>
      <c r="U1203" t="s">
        <v>51</v>
      </c>
      <c r="V1203" t="s">
        <v>91</v>
      </c>
      <c r="W1203" t="s">
        <v>54</v>
      </c>
      <c r="X1203" t="s">
        <v>56</v>
      </c>
      <c r="Y1203" t="s">
        <v>54</v>
      </c>
      <c r="Z1203" t="s">
        <v>57</v>
      </c>
      <c r="AA1203">
        <v>973</v>
      </c>
      <c r="AB1203" t="str">
        <f t="shared" si="72"/>
        <v>0-1000</v>
      </c>
      <c r="AC1203" t="s">
        <v>59</v>
      </c>
      <c r="AD1203" t="s">
        <v>60</v>
      </c>
      <c r="AE1203">
        <v>1850</v>
      </c>
      <c r="AF1203">
        <f t="shared" si="73"/>
        <v>0</v>
      </c>
      <c r="AG1203">
        <f t="shared" si="74"/>
        <v>2.2999999999999998</v>
      </c>
      <c r="AH1203">
        <v>3</v>
      </c>
      <c r="AI1203">
        <v>1</v>
      </c>
      <c r="AJ1203" t="s">
        <v>54</v>
      </c>
      <c r="AK1203" t="str">
        <f t="shared" si="75"/>
        <v>1Gd</v>
      </c>
      <c r="AL1203">
        <v>7</v>
      </c>
      <c r="AM1203">
        <v>1</v>
      </c>
      <c r="AN1203" t="s">
        <v>54</v>
      </c>
      <c r="AO1203" t="s">
        <v>101</v>
      </c>
      <c r="AP1203" t="s">
        <v>102</v>
      </c>
      <c r="AQ1203">
        <v>2</v>
      </c>
      <c r="AR1203">
        <v>467</v>
      </c>
      <c r="AS1203" t="s">
        <v>55</v>
      </c>
      <c r="AT1203" t="s">
        <v>60</v>
      </c>
      <c r="AU1203">
        <v>168</v>
      </c>
      <c r="AV1203">
        <v>98</v>
      </c>
      <c r="AW1203">
        <v>0</v>
      </c>
      <c r="AX1203">
        <v>0</v>
      </c>
      <c r="AY1203">
        <v>0</v>
      </c>
      <c r="AZ1203" t="s">
        <v>41</v>
      </c>
      <c r="BA1203">
        <v>1</v>
      </c>
      <c r="BB1203">
        <v>2009</v>
      </c>
      <c r="BC1203" t="s">
        <v>63</v>
      </c>
      <c r="BD1203" t="s">
        <v>64</v>
      </c>
      <c r="BE1203">
        <v>248000</v>
      </c>
    </row>
    <row r="1204" spans="1:57" x14ac:dyDescent="0.3">
      <c r="A1204">
        <v>1203</v>
      </c>
      <c r="B1204">
        <v>50</v>
      </c>
      <c r="C1204" t="s">
        <v>222</v>
      </c>
      <c r="D1204">
        <v>50</v>
      </c>
      <c r="E1204">
        <v>6000</v>
      </c>
      <c r="F1204" t="s">
        <v>40</v>
      </c>
      <c r="G1204" t="s">
        <v>42</v>
      </c>
      <c r="H1204" t="s">
        <v>43</v>
      </c>
      <c r="I1204" t="s">
        <v>44</v>
      </c>
      <c r="J1204" t="s">
        <v>73</v>
      </c>
      <c r="K1204" t="s">
        <v>95</v>
      </c>
      <c r="L1204" t="str">
        <f>VLOOKUP($K1204,[1]Zipcodes_neighbourhood!$A$2:$C$27,2,FALSE)</f>
        <v>Brookside</v>
      </c>
      <c r="M1204">
        <f>VLOOKUP($K1204,[1]Zipcodes_neighbourhood!$A$2:$C$27,3,FALSE)</f>
        <v>50613</v>
      </c>
      <c r="N1204" t="s">
        <v>47</v>
      </c>
      <c r="O1204" t="s">
        <v>48</v>
      </c>
      <c r="P1204" t="s">
        <v>83</v>
      </c>
      <c r="Q1204">
        <v>5</v>
      </c>
      <c r="R1204">
        <v>1925</v>
      </c>
      <c r="S1204">
        <v>1997</v>
      </c>
      <c r="T1204" t="s">
        <v>50</v>
      </c>
      <c r="U1204" t="s">
        <v>51</v>
      </c>
      <c r="V1204" t="s">
        <v>75</v>
      </c>
      <c r="W1204" t="s">
        <v>55</v>
      </c>
      <c r="X1204" t="s">
        <v>77</v>
      </c>
      <c r="Y1204" t="s">
        <v>55</v>
      </c>
      <c r="Z1204" t="s">
        <v>57</v>
      </c>
      <c r="AA1204">
        <v>884</v>
      </c>
      <c r="AB1204" t="str">
        <f t="shared" si="72"/>
        <v>0-1000</v>
      </c>
      <c r="AC1204" t="s">
        <v>59</v>
      </c>
      <c r="AD1204" t="s">
        <v>60</v>
      </c>
      <c r="AE1204">
        <v>1348</v>
      </c>
      <c r="AF1204">
        <f t="shared" si="73"/>
        <v>1</v>
      </c>
      <c r="AG1204">
        <f t="shared" si="74"/>
        <v>1</v>
      </c>
      <c r="AH1204">
        <v>3</v>
      </c>
      <c r="AI1204">
        <v>1</v>
      </c>
      <c r="AJ1204" t="s">
        <v>55</v>
      </c>
      <c r="AK1204" t="str">
        <f t="shared" si="75"/>
        <v>1TA</v>
      </c>
      <c r="AL1204">
        <v>5</v>
      </c>
      <c r="AM1204">
        <v>1</v>
      </c>
      <c r="AN1204" t="s">
        <v>94</v>
      </c>
      <c r="AO1204" t="s">
        <v>78</v>
      </c>
      <c r="AP1204" t="s">
        <v>58</v>
      </c>
      <c r="AQ1204">
        <v>1</v>
      </c>
      <c r="AR1204">
        <v>216</v>
      </c>
      <c r="AS1204" t="s">
        <v>55</v>
      </c>
      <c r="AT1204" t="s">
        <v>120</v>
      </c>
      <c r="AU1204">
        <v>0</v>
      </c>
      <c r="AV1204">
        <v>0</v>
      </c>
      <c r="AW1204">
        <v>208</v>
      </c>
      <c r="AX1204">
        <v>0</v>
      </c>
      <c r="AY1204">
        <v>0</v>
      </c>
      <c r="AZ1204" t="s">
        <v>41</v>
      </c>
      <c r="BA1204">
        <v>5</v>
      </c>
      <c r="BB1204">
        <v>2009</v>
      </c>
      <c r="BC1204" t="s">
        <v>63</v>
      </c>
      <c r="BD1204" t="s">
        <v>64</v>
      </c>
      <c r="BE1204">
        <v>117000</v>
      </c>
    </row>
    <row r="1205" spans="1:57" x14ac:dyDescent="0.3">
      <c r="A1205">
        <v>1242</v>
      </c>
      <c r="B1205">
        <v>20</v>
      </c>
      <c r="C1205" t="s">
        <v>221</v>
      </c>
      <c r="D1205">
        <v>83</v>
      </c>
      <c r="E1205">
        <v>9849</v>
      </c>
      <c r="F1205" t="s">
        <v>40</v>
      </c>
      <c r="G1205" t="s">
        <v>42</v>
      </c>
      <c r="H1205" t="s">
        <v>43</v>
      </c>
      <c r="I1205" t="s">
        <v>44</v>
      </c>
      <c r="J1205" t="s">
        <v>45</v>
      </c>
      <c r="K1205" t="s">
        <v>87</v>
      </c>
      <c r="L1205" t="str">
        <f>VLOOKUP($K1205,[1]Zipcodes_neighbourhood!$A$2:$C$27,2,FALSE)</f>
        <v>Somerset</v>
      </c>
      <c r="M1205">
        <f>VLOOKUP($K1205,[1]Zipcodes_neighbourhood!$A$2:$C$27,3,FALSE)</f>
        <v>50010</v>
      </c>
      <c r="N1205" t="s">
        <v>47</v>
      </c>
      <c r="O1205" t="s">
        <v>48</v>
      </c>
      <c r="P1205" t="s">
        <v>68</v>
      </c>
      <c r="Q1205">
        <v>7</v>
      </c>
      <c r="R1205">
        <v>2007</v>
      </c>
      <c r="S1205">
        <v>2007</v>
      </c>
      <c r="T1205" t="s">
        <v>99</v>
      </c>
      <c r="U1205" t="s">
        <v>51</v>
      </c>
      <c r="V1205" t="s">
        <v>52</v>
      </c>
      <c r="W1205" t="s">
        <v>54</v>
      </c>
      <c r="X1205" t="s">
        <v>56</v>
      </c>
      <c r="Y1205" t="s">
        <v>54</v>
      </c>
      <c r="Z1205" t="s">
        <v>81</v>
      </c>
      <c r="AA1205">
        <v>1689</v>
      </c>
      <c r="AB1205" t="str">
        <f t="shared" si="72"/>
        <v>1001-2000</v>
      </c>
      <c r="AC1205" t="s">
        <v>59</v>
      </c>
      <c r="AD1205" t="s">
        <v>60</v>
      </c>
      <c r="AE1205">
        <v>1689</v>
      </c>
      <c r="AF1205">
        <f t="shared" si="73"/>
        <v>0</v>
      </c>
      <c r="AG1205">
        <f t="shared" si="74"/>
        <v>2</v>
      </c>
      <c r="AH1205">
        <v>3</v>
      </c>
      <c r="AI1205">
        <v>1</v>
      </c>
      <c r="AJ1205" t="s">
        <v>54</v>
      </c>
      <c r="AK1205" t="str">
        <f t="shared" si="75"/>
        <v>1Gd</v>
      </c>
      <c r="AL1205">
        <v>7</v>
      </c>
      <c r="AM1205">
        <v>0</v>
      </c>
      <c r="AN1205" t="s">
        <v>41</v>
      </c>
      <c r="AO1205" t="s">
        <v>61</v>
      </c>
      <c r="AP1205" t="s">
        <v>62</v>
      </c>
      <c r="AQ1205">
        <v>3</v>
      </c>
      <c r="AR1205">
        <v>954</v>
      </c>
      <c r="AS1205" t="s">
        <v>55</v>
      </c>
      <c r="AT1205" t="s">
        <v>60</v>
      </c>
      <c r="AU1205">
        <v>0</v>
      </c>
      <c r="AV1205">
        <v>56</v>
      </c>
      <c r="AW1205">
        <v>0</v>
      </c>
      <c r="AX1205">
        <v>0</v>
      </c>
      <c r="AY1205">
        <v>0</v>
      </c>
      <c r="AZ1205" t="s">
        <v>41</v>
      </c>
      <c r="BA1205">
        <v>6</v>
      </c>
      <c r="BB1205">
        <v>2007</v>
      </c>
      <c r="BC1205" t="s">
        <v>103</v>
      </c>
      <c r="BD1205" t="s">
        <v>104</v>
      </c>
      <c r="BE1205">
        <v>248328</v>
      </c>
    </row>
    <row r="1206" spans="1:57" x14ac:dyDescent="0.3">
      <c r="A1206">
        <v>867</v>
      </c>
      <c r="B1206">
        <v>20</v>
      </c>
      <c r="C1206" t="s">
        <v>221</v>
      </c>
      <c r="D1206">
        <v>67</v>
      </c>
      <c r="E1206">
        <v>10656</v>
      </c>
      <c r="F1206" t="s">
        <v>40</v>
      </c>
      <c r="G1206" t="s">
        <v>71</v>
      </c>
      <c r="H1206" t="s">
        <v>137</v>
      </c>
      <c r="I1206" t="s">
        <v>44</v>
      </c>
      <c r="J1206" t="s">
        <v>45</v>
      </c>
      <c r="K1206" t="s">
        <v>129</v>
      </c>
      <c r="L1206" t="str">
        <f>VLOOKUP($K1206,[1]Zipcodes_neighbourhood!$A$2:$C$27,2,FALSE)</f>
        <v>Timberland</v>
      </c>
      <c r="M1206">
        <f>VLOOKUP($K1206,[1]Zipcodes_neighbourhood!$A$2:$C$27,3,FALSE)</f>
        <v>50014</v>
      </c>
      <c r="N1206" t="s">
        <v>47</v>
      </c>
      <c r="O1206" t="s">
        <v>48</v>
      </c>
      <c r="P1206" t="s">
        <v>68</v>
      </c>
      <c r="Q1206">
        <v>8</v>
      </c>
      <c r="R1206">
        <v>2006</v>
      </c>
      <c r="S1206">
        <v>2007</v>
      </c>
      <c r="T1206" t="s">
        <v>50</v>
      </c>
      <c r="U1206" t="s">
        <v>51</v>
      </c>
      <c r="V1206" t="s">
        <v>52</v>
      </c>
      <c r="W1206" t="s">
        <v>54</v>
      </c>
      <c r="X1206" t="s">
        <v>56</v>
      </c>
      <c r="Y1206" t="s">
        <v>54</v>
      </c>
      <c r="Z1206" t="s">
        <v>81</v>
      </c>
      <c r="AA1206">
        <v>1638</v>
      </c>
      <c r="AB1206" t="str">
        <f t="shared" si="72"/>
        <v>1001-2000</v>
      </c>
      <c r="AC1206" t="s">
        <v>59</v>
      </c>
      <c r="AD1206" t="s">
        <v>60</v>
      </c>
      <c r="AE1206">
        <v>1646</v>
      </c>
      <c r="AF1206">
        <f t="shared" si="73"/>
        <v>1</v>
      </c>
      <c r="AG1206">
        <f t="shared" si="74"/>
        <v>1.3</v>
      </c>
      <c r="AH1206">
        <v>3</v>
      </c>
      <c r="AI1206">
        <v>1</v>
      </c>
      <c r="AJ1206" t="s">
        <v>54</v>
      </c>
      <c r="AK1206" t="str">
        <f t="shared" si="75"/>
        <v>1Gd</v>
      </c>
      <c r="AL1206">
        <v>6</v>
      </c>
      <c r="AM1206">
        <v>1</v>
      </c>
      <c r="AN1206" t="s">
        <v>54</v>
      </c>
      <c r="AO1206" t="s">
        <v>61</v>
      </c>
      <c r="AP1206" t="s">
        <v>62</v>
      </c>
      <c r="AQ1206">
        <v>3</v>
      </c>
      <c r="AR1206">
        <v>870</v>
      </c>
      <c r="AS1206" t="s">
        <v>55</v>
      </c>
      <c r="AT1206" t="s">
        <v>60</v>
      </c>
      <c r="AU1206">
        <v>192</v>
      </c>
      <c r="AV1206">
        <v>80</v>
      </c>
      <c r="AW1206">
        <v>0</v>
      </c>
      <c r="AX1206">
        <v>0</v>
      </c>
      <c r="AY1206">
        <v>0</v>
      </c>
      <c r="AZ1206" t="s">
        <v>41</v>
      </c>
      <c r="BA1206">
        <v>11</v>
      </c>
      <c r="BB1206">
        <v>2007</v>
      </c>
      <c r="BC1206" t="s">
        <v>103</v>
      </c>
      <c r="BD1206" t="s">
        <v>104</v>
      </c>
      <c r="BE1206">
        <v>248900</v>
      </c>
    </row>
    <row r="1207" spans="1:57" x14ac:dyDescent="0.3">
      <c r="A1207">
        <v>5</v>
      </c>
      <c r="B1207">
        <v>60</v>
      </c>
      <c r="C1207" t="s">
        <v>221</v>
      </c>
      <c r="D1207">
        <v>84</v>
      </c>
      <c r="E1207">
        <v>14260</v>
      </c>
      <c r="F1207" t="s">
        <v>40</v>
      </c>
      <c r="G1207" t="s">
        <v>71</v>
      </c>
      <c r="H1207" t="s">
        <v>43</v>
      </c>
      <c r="I1207" t="s">
        <v>44</v>
      </c>
      <c r="J1207" t="s">
        <v>65</v>
      </c>
      <c r="K1207" t="s">
        <v>80</v>
      </c>
      <c r="L1207" t="str">
        <f>VLOOKUP($K1207,[1]Zipcodes_neighbourhood!$A$2:$C$27,2,FALSE)</f>
        <v>Northridge</v>
      </c>
      <c r="M1207">
        <f>VLOOKUP($K1207,[1]Zipcodes_neighbourhood!$A$2:$C$27,3,FALSE)</f>
        <v>50010</v>
      </c>
      <c r="N1207" t="s">
        <v>47</v>
      </c>
      <c r="O1207" t="s">
        <v>48</v>
      </c>
      <c r="P1207" t="s">
        <v>49</v>
      </c>
      <c r="Q1207">
        <v>8</v>
      </c>
      <c r="R1207">
        <v>2000</v>
      </c>
      <c r="S1207">
        <v>2000</v>
      </c>
      <c r="T1207" t="s">
        <v>50</v>
      </c>
      <c r="U1207" t="s">
        <v>51</v>
      </c>
      <c r="V1207" t="s">
        <v>52</v>
      </c>
      <c r="W1207" t="s">
        <v>54</v>
      </c>
      <c r="X1207" t="s">
        <v>56</v>
      </c>
      <c r="Y1207" t="s">
        <v>54</v>
      </c>
      <c r="Z1207" t="s">
        <v>81</v>
      </c>
      <c r="AA1207">
        <v>1145</v>
      </c>
      <c r="AB1207" t="str">
        <f t="shared" si="72"/>
        <v>1001-2000</v>
      </c>
      <c r="AC1207" t="s">
        <v>59</v>
      </c>
      <c r="AD1207" t="s">
        <v>60</v>
      </c>
      <c r="AE1207">
        <v>2198</v>
      </c>
      <c r="AF1207">
        <f t="shared" si="73"/>
        <v>0</v>
      </c>
      <c r="AG1207">
        <f t="shared" si="74"/>
        <v>2</v>
      </c>
      <c r="AH1207">
        <v>4</v>
      </c>
      <c r="AI1207">
        <v>1</v>
      </c>
      <c r="AJ1207" t="s">
        <v>54</v>
      </c>
      <c r="AK1207" t="str">
        <f t="shared" si="75"/>
        <v>1Gd</v>
      </c>
      <c r="AL1207">
        <v>9</v>
      </c>
      <c r="AM1207">
        <v>1</v>
      </c>
      <c r="AN1207" t="s">
        <v>55</v>
      </c>
      <c r="AO1207" t="s">
        <v>61</v>
      </c>
      <c r="AP1207" t="s">
        <v>62</v>
      </c>
      <c r="AQ1207">
        <v>3</v>
      </c>
      <c r="AR1207">
        <v>836</v>
      </c>
      <c r="AS1207" t="s">
        <v>55</v>
      </c>
      <c r="AT1207" t="s">
        <v>60</v>
      </c>
      <c r="AU1207">
        <v>192</v>
      </c>
      <c r="AV1207">
        <v>84</v>
      </c>
      <c r="AW1207">
        <v>0</v>
      </c>
      <c r="AX1207">
        <v>0</v>
      </c>
      <c r="AY1207">
        <v>0</v>
      </c>
      <c r="AZ1207" t="s">
        <v>41</v>
      </c>
      <c r="BA1207">
        <v>12</v>
      </c>
      <c r="BB1207">
        <v>2008</v>
      </c>
      <c r="BC1207" t="s">
        <v>63</v>
      </c>
      <c r="BD1207" t="s">
        <v>64</v>
      </c>
      <c r="BE1207">
        <v>250000</v>
      </c>
    </row>
    <row r="1208" spans="1:57" x14ac:dyDescent="0.3">
      <c r="A1208">
        <v>1207</v>
      </c>
      <c r="B1208">
        <v>20</v>
      </c>
      <c r="C1208" t="s">
        <v>225</v>
      </c>
      <c r="D1208" t="s">
        <v>41</v>
      </c>
      <c r="E1208">
        <v>8900</v>
      </c>
      <c r="F1208" t="s">
        <v>40</v>
      </c>
      <c r="G1208" t="s">
        <v>42</v>
      </c>
      <c r="H1208" t="s">
        <v>43</v>
      </c>
      <c r="I1208" t="s">
        <v>44</v>
      </c>
      <c r="J1208" t="s">
        <v>45</v>
      </c>
      <c r="K1208" t="s">
        <v>114</v>
      </c>
      <c r="L1208" t="str">
        <f>VLOOKUP($K1208,[1]Zipcodes_neighbourhood!$A$2:$C$27,2,FALSE)</f>
        <v>Sawyer West</v>
      </c>
      <c r="M1208">
        <f>VLOOKUP($K1208,[1]Zipcodes_neighbourhood!$A$2:$C$27,3,FALSE)</f>
        <v>50014</v>
      </c>
      <c r="N1208" t="s">
        <v>47</v>
      </c>
      <c r="O1208" t="s">
        <v>48</v>
      </c>
      <c r="P1208" t="s">
        <v>68</v>
      </c>
      <c r="Q1208">
        <v>4</v>
      </c>
      <c r="R1208">
        <v>1966</v>
      </c>
      <c r="S1208">
        <v>1966</v>
      </c>
      <c r="T1208" t="s">
        <v>50</v>
      </c>
      <c r="U1208" t="s">
        <v>51</v>
      </c>
      <c r="V1208" t="s">
        <v>91</v>
      </c>
      <c r="W1208" t="s">
        <v>55</v>
      </c>
      <c r="X1208" t="s">
        <v>70</v>
      </c>
      <c r="Y1208" t="s">
        <v>55</v>
      </c>
      <c r="Z1208" t="s">
        <v>57</v>
      </c>
      <c r="AA1208">
        <v>1056</v>
      </c>
      <c r="AB1208" t="str">
        <f t="shared" si="72"/>
        <v>1001-2000</v>
      </c>
      <c r="AC1208" t="s">
        <v>55</v>
      </c>
      <c r="AD1208" t="s">
        <v>60</v>
      </c>
      <c r="AE1208">
        <v>1056</v>
      </c>
      <c r="AF1208">
        <f t="shared" si="73"/>
        <v>1</v>
      </c>
      <c r="AG1208">
        <f t="shared" si="74"/>
        <v>1</v>
      </c>
      <c r="AH1208">
        <v>2</v>
      </c>
      <c r="AI1208">
        <v>1</v>
      </c>
      <c r="AJ1208" t="s">
        <v>55</v>
      </c>
      <c r="AK1208" t="str">
        <f t="shared" si="75"/>
        <v>1TA</v>
      </c>
      <c r="AL1208">
        <v>5</v>
      </c>
      <c r="AM1208">
        <v>0</v>
      </c>
      <c r="AN1208" t="s">
        <v>41</v>
      </c>
      <c r="AO1208" t="s">
        <v>78</v>
      </c>
      <c r="AP1208" t="s">
        <v>58</v>
      </c>
      <c r="AQ1208">
        <v>1</v>
      </c>
      <c r="AR1208">
        <v>384</v>
      </c>
      <c r="AS1208" t="s">
        <v>55</v>
      </c>
      <c r="AT1208" t="s">
        <v>60</v>
      </c>
      <c r="AU1208">
        <v>0</v>
      </c>
      <c r="AV1208">
        <v>42</v>
      </c>
      <c r="AW1208">
        <v>0</v>
      </c>
      <c r="AX1208">
        <v>0</v>
      </c>
      <c r="AY1208">
        <v>0</v>
      </c>
      <c r="AZ1208" t="s">
        <v>85</v>
      </c>
      <c r="BA1208">
        <v>11</v>
      </c>
      <c r="BB1208">
        <v>2006</v>
      </c>
      <c r="BC1208" t="s">
        <v>63</v>
      </c>
      <c r="BD1208" t="s">
        <v>64</v>
      </c>
      <c r="BE1208">
        <v>107000</v>
      </c>
    </row>
    <row r="1209" spans="1:57" x14ac:dyDescent="0.3">
      <c r="A1209">
        <v>469</v>
      </c>
      <c r="B1209">
        <v>20</v>
      </c>
      <c r="C1209" t="s">
        <v>221</v>
      </c>
      <c r="D1209">
        <v>98</v>
      </c>
      <c r="E1209">
        <v>11428</v>
      </c>
      <c r="F1209" t="s">
        <v>40</v>
      </c>
      <c r="G1209" t="s">
        <v>71</v>
      </c>
      <c r="H1209" t="s">
        <v>43</v>
      </c>
      <c r="I1209" t="s">
        <v>44</v>
      </c>
      <c r="J1209" t="s">
        <v>45</v>
      </c>
      <c r="K1209" t="s">
        <v>100</v>
      </c>
      <c r="L1209" t="str">
        <f>VLOOKUP($K1209,[1]Zipcodes_neighbourhood!$A$2:$C$27,2,FALSE)</f>
        <v>Northridge Heights</v>
      </c>
      <c r="M1209">
        <f>VLOOKUP($K1209,[1]Zipcodes_neighbourhood!$A$2:$C$27,3,FALSE)</f>
        <v>50010</v>
      </c>
      <c r="N1209" t="s">
        <v>47</v>
      </c>
      <c r="O1209" t="s">
        <v>48</v>
      </c>
      <c r="P1209" t="s">
        <v>68</v>
      </c>
      <c r="Q1209">
        <v>8</v>
      </c>
      <c r="R1209">
        <v>2006</v>
      </c>
      <c r="S1209">
        <v>2006</v>
      </c>
      <c r="T1209" t="s">
        <v>50</v>
      </c>
      <c r="U1209" t="s">
        <v>51</v>
      </c>
      <c r="V1209" t="s">
        <v>52</v>
      </c>
      <c r="W1209" t="s">
        <v>54</v>
      </c>
      <c r="X1209" t="s">
        <v>56</v>
      </c>
      <c r="Y1209" t="s">
        <v>54</v>
      </c>
      <c r="Z1209" t="s">
        <v>57</v>
      </c>
      <c r="AA1209">
        <v>1626</v>
      </c>
      <c r="AB1209" t="str">
        <f t="shared" si="72"/>
        <v>1001-2000</v>
      </c>
      <c r="AC1209" t="s">
        <v>59</v>
      </c>
      <c r="AD1209" t="s">
        <v>60</v>
      </c>
      <c r="AE1209">
        <v>1634</v>
      </c>
      <c r="AF1209">
        <f t="shared" si="73"/>
        <v>1</v>
      </c>
      <c r="AG1209">
        <f t="shared" si="74"/>
        <v>2</v>
      </c>
      <c r="AH1209">
        <v>3</v>
      </c>
      <c r="AI1209">
        <v>1</v>
      </c>
      <c r="AJ1209" t="s">
        <v>54</v>
      </c>
      <c r="AK1209" t="str">
        <f t="shared" si="75"/>
        <v>1Gd</v>
      </c>
      <c r="AL1209">
        <v>7</v>
      </c>
      <c r="AM1209">
        <v>1</v>
      </c>
      <c r="AN1209" t="s">
        <v>54</v>
      </c>
      <c r="AO1209" t="s">
        <v>61</v>
      </c>
      <c r="AP1209" t="s">
        <v>62</v>
      </c>
      <c r="AQ1209">
        <v>3</v>
      </c>
      <c r="AR1209">
        <v>866</v>
      </c>
      <c r="AS1209" t="s">
        <v>55</v>
      </c>
      <c r="AT1209" t="s">
        <v>60</v>
      </c>
      <c r="AU1209">
        <v>0</v>
      </c>
      <c r="AV1209">
        <v>44</v>
      </c>
      <c r="AW1209">
        <v>0</v>
      </c>
      <c r="AX1209">
        <v>0</v>
      </c>
      <c r="AY1209">
        <v>0</v>
      </c>
      <c r="AZ1209" t="s">
        <v>41</v>
      </c>
      <c r="BA1209">
        <v>5</v>
      </c>
      <c r="BB1209">
        <v>2007</v>
      </c>
      <c r="BC1209" t="s">
        <v>63</v>
      </c>
      <c r="BD1209" t="s">
        <v>64</v>
      </c>
      <c r="BE1209">
        <v>250000</v>
      </c>
    </row>
    <row r="1210" spans="1:57" x14ac:dyDescent="0.3">
      <c r="A1210">
        <v>860</v>
      </c>
      <c r="B1210">
        <v>60</v>
      </c>
      <c r="C1210" t="s">
        <v>221</v>
      </c>
      <c r="D1210" t="s">
        <v>41</v>
      </c>
      <c r="E1210">
        <v>11029</v>
      </c>
      <c r="F1210" t="s">
        <v>40</v>
      </c>
      <c r="G1210" t="s">
        <v>71</v>
      </c>
      <c r="H1210" t="s">
        <v>43</v>
      </c>
      <c r="I1210" t="s">
        <v>44</v>
      </c>
      <c r="J1210" t="s">
        <v>73</v>
      </c>
      <c r="K1210" t="s">
        <v>89</v>
      </c>
      <c r="L1210" t="str">
        <f>VLOOKUP($K1210,[1]Zipcodes_neighbourhood!$A$2:$C$27,2,FALSE)</f>
        <v>Northwest Ames</v>
      </c>
      <c r="M1210">
        <f>VLOOKUP($K1210,[1]Zipcodes_neighbourhood!$A$2:$C$27,3,FALSE)</f>
        <v>50010</v>
      </c>
      <c r="N1210" t="s">
        <v>142</v>
      </c>
      <c r="O1210" t="s">
        <v>48</v>
      </c>
      <c r="P1210" t="s">
        <v>49</v>
      </c>
      <c r="Q1210">
        <v>6</v>
      </c>
      <c r="R1210">
        <v>1968</v>
      </c>
      <c r="S1210">
        <v>1984</v>
      </c>
      <c r="T1210" t="s">
        <v>50</v>
      </c>
      <c r="U1210" t="s">
        <v>51</v>
      </c>
      <c r="V1210" t="s">
        <v>91</v>
      </c>
      <c r="W1210" t="s">
        <v>55</v>
      </c>
      <c r="X1210" t="s">
        <v>70</v>
      </c>
      <c r="Y1210" t="s">
        <v>55</v>
      </c>
      <c r="Z1210" t="s">
        <v>72</v>
      </c>
      <c r="AA1210">
        <v>1054</v>
      </c>
      <c r="AB1210" t="str">
        <f t="shared" si="72"/>
        <v>1001-2000</v>
      </c>
      <c r="AC1210" t="s">
        <v>55</v>
      </c>
      <c r="AD1210" t="s">
        <v>60</v>
      </c>
      <c r="AE1210">
        <v>2654</v>
      </c>
      <c r="AF1210">
        <f t="shared" si="73"/>
        <v>1</v>
      </c>
      <c r="AG1210">
        <f t="shared" si="74"/>
        <v>1</v>
      </c>
      <c r="AH1210">
        <v>4</v>
      </c>
      <c r="AI1210">
        <v>1</v>
      </c>
      <c r="AJ1210" t="s">
        <v>54</v>
      </c>
      <c r="AK1210" t="str">
        <f t="shared" si="75"/>
        <v>1Gd</v>
      </c>
      <c r="AL1210">
        <v>9</v>
      </c>
      <c r="AM1210">
        <v>1</v>
      </c>
      <c r="AN1210" t="s">
        <v>54</v>
      </c>
      <c r="AO1210" t="s">
        <v>61</v>
      </c>
      <c r="AP1210" t="s">
        <v>58</v>
      </c>
      <c r="AQ1210">
        <v>2</v>
      </c>
      <c r="AR1210">
        <v>619</v>
      </c>
      <c r="AS1210" t="s">
        <v>55</v>
      </c>
      <c r="AT1210" t="s">
        <v>60</v>
      </c>
      <c r="AU1210">
        <v>0</v>
      </c>
      <c r="AV1210">
        <v>65</v>
      </c>
      <c r="AW1210">
        <v>0</v>
      </c>
      <c r="AX1210">
        <v>222</v>
      </c>
      <c r="AY1210">
        <v>0</v>
      </c>
      <c r="AZ1210" t="s">
        <v>41</v>
      </c>
      <c r="BA1210">
        <v>8</v>
      </c>
      <c r="BB1210">
        <v>2006</v>
      </c>
      <c r="BC1210" t="s">
        <v>63</v>
      </c>
      <c r="BD1210" t="s">
        <v>64</v>
      </c>
      <c r="BE1210">
        <v>250000</v>
      </c>
    </row>
    <row r="1211" spans="1:57" x14ac:dyDescent="0.3">
      <c r="A1211">
        <v>908</v>
      </c>
      <c r="B1211">
        <v>50</v>
      </c>
      <c r="C1211" t="s">
        <v>221</v>
      </c>
      <c r="D1211">
        <v>86</v>
      </c>
      <c r="E1211">
        <v>11500</v>
      </c>
      <c r="F1211" t="s">
        <v>40</v>
      </c>
      <c r="G1211" t="s">
        <v>71</v>
      </c>
      <c r="H1211" t="s">
        <v>43</v>
      </c>
      <c r="I1211" t="s">
        <v>44</v>
      </c>
      <c r="J1211" t="s">
        <v>45</v>
      </c>
      <c r="K1211" t="s">
        <v>74</v>
      </c>
      <c r="L1211" t="str">
        <f>VLOOKUP($K1211,[1]Zipcodes_neighbourhood!$A$2:$C$27,2,FALSE)</f>
        <v>Crawford</v>
      </c>
      <c r="M1211">
        <f>VLOOKUP($K1211,[1]Zipcodes_neighbourhood!$A$2:$C$27,3,FALSE)</f>
        <v>52621</v>
      </c>
      <c r="N1211" t="s">
        <v>47</v>
      </c>
      <c r="O1211" t="s">
        <v>48</v>
      </c>
      <c r="P1211" t="s">
        <v>83</v>
      </c>
      <c r="Q1211">
        <v>7</v>
      </c>
      <c r="R1211">
        <v>1936</v>
      </c>
      <c r="S1211">
        <v>1987</v>
      </c>
      <c r="T1211" t="s">
        <v>50</v>
      </c>
      <c r="U1211" t="s">
        <v>51</v>
      </c>
      <c r="V1211" t="s">
        <v>53</v>
      </c>
      <c r="W1211" t="s">
        <v>54</v>
      </c>
      <c r="X1211" t="s">
        <v>70</v>
      </c>
      <c r="Y1211" t="s">
        <v>54</v>
      </c>
      <c r="Z1211" t="s">
        <v>57</v>
      </c>
      <c r="AA1211">
        <v>1017</v>
      </c>
      <c r="AB1211" t="str">
        <f t="shared" si="72"/>
        <v>1001-2000</v>
      </c>
      <c r="AC1211" t="s">
        <v>54</v>
      </c>
      <c r="AD1211" t="s">
        <v>60</v>
      </c>
      <c r="AE1211">
        <v>2057</v>
      </c>
      <c r="AF1211">
        <f t="shared" si="73"/>
        <v>1</v>
      </c>
      <c r="AG1211">
        <f t="shared" si="74"/>
        <v>2</v>
      </c>
      <c r="AH1211">
        <v>3</v>
      </c>
      <c r="AI1211">
        <v>1</v>
      </c>
      <c r="AJ1211" t="s">
        <v>54</v>
      </c>
      <c r="AK1211" t="str">
        <f t="shared" si="75"/>
        <v>1Gd</v>
      </c>
      <c r="AL1211">
        <v>6</v>
      </c>
      <c r="AM1211">
        <v>1</v>
      </c>
      <c r="AN1211" t="s">
        <v>54</v>
      </c>
      <c r="AO1211" t="s">
        <v>61</v>
      </c>
      <c r="AP1211" t="s">
        <v>102</v>
      </c>
      <c r="AQ1211">
        <v>1</v>
      </c>
      <c r="AR1211">
        <v>180</v>
      </c>
      <c r="AS1211" t="s">
        <v>94</v>
      </c>
      <c r="AT1211" t="s">
        <v>60</v>
      </c>
      <c r="AU1211">
        <v>0</v>
      </c>
      <c r="AV1211">
        <v>0</v>
      </c>
      <c r="AW1211">
        <v>0</v>
      </c>
      <c r="AX1211">
        <v>322</v>
      </c>
      <c r="AY1211">
        <v>0</v>
      </c>
      <c r="AZ1211" t="s">
        <v>41</v>
      </c>
      <c r="BA1211">
        <v>6</v>
      </c>
      <c r="BB1211">
        <v>2006</v>
      </c>
      <c r="BC1211" t="s">
        <v>63</v>
      </c>
      <c r="BD1211" t="s">
        <v>64</v>
      </c>
      <c r="BE1211">
        <v>250000</v>
      </c>
    </row>
    <row r="1212" spans="1:57" x14ac:dyDescent="0.3">
      <c r="A1212">
        <v>1181</v>
      </c>
      <c r="B1212">
        <v>60</v>
      </c>
      <c r="C1212" t="s">
        <v>221</v>
      </c>
      <c r="D1212" t="s">
        <v>41</v>
      </c>
      <c r="E1212">
        <v>11170</v>
      </c>
      <c r="F1212" t="s">
        <v>40</v>
      </c>
      <c r="G1212" t="s">
        <v>105</v>
      </c>
      <c r="H1212" t="s">
        <v>43</v>
      </c>
      <c r="I1212" t="s">
        <v>44</v>
      </c>
      <c r="J1212" t="s">
        <v>73</v>
      </c>
      <c r="K1212" t="s">
        <v>129</v>
      </c>
      <c r="L1212" t="str">
        <f>VLOOKUP($K1212,[1]Zipcodes_neighbourhood!$A$2:$C$27,2,FALSE)</f>
        <v>Timberland</v>
      </c>
      <c r="M1212">
        <f>VLOOKUP($K1212,[1]Zipcodes_neighbourhood!$A$2:$C$27,3,FALSE)</f>
        <v>50014</v>
      </c>
      <c r="N1212" t="s">
        <v>47</v>
      </c>
      <c r="O1212" t="s">
        <v>48</v>
      </c>
      <c r="P1212" t="s">
        <v>49</v>
      </c>
      <c r="Q1212">
        <v>7</v>
      </c>
      <c r="R1212">
        <v>1990</v>
      </c>
      <c r="S1212">
        <v>1991</v>
      </c>
      <c r="T1212" t="s">
        <v>50</v>
      </c>
      <c r="U1212" t="s">
        <v>51</v>
      </c>
      <c r="V1212" t="s">
        <v>69</v>
      </c>
      <c r="W1212" t="s">
        <v>55</v>
      </c>
      <c r="X1212" t="s">
        <v>84</v>
      </c>
      <c r="Y1212" t="s">
        <v>54</v>
      </c>
      <c r="Z1212" t="s">
        <v>57</v>
      </c>
      <c r="AA1212">
        <v>1216</v>
      </c>
      <c r="AB1212" t="str">
        <f t="shared" si="72"/>
        <v>1001-2000</v>
      </c>
      <c r="AC1212" t="s">
        <v>59</v>
      </c>
      <c r="AD1212" t="s">
        <v>60</v>
      </c>
      <c r="AE1212">
        <v>2514</v>
      </c>
      <c r="AF1212">
        <f t="shared" si="73"/>
        <v>0</v>
      </c>
      <c r="AG1212">
        <f t="shared" si="74"/>
        <v>2.2999999999999998</v>
      </c>
      <c r="AH1212">
        <v>4</v>
      </c>
      <c r="AI1212">
        <v>1</v>
      </c>
      <c r="AJ1212" t="s">
        <v>55</v>
      </c>
      <c r="AK1212" t="str">
        <f t="shared" si="75"/>
        <v>1TA</v>
      </c>
      <c r="AL1212">
        <v>8</v>
      </c>
      <c r="AM1212">
        <v>0</v>
      </c>
      <c r="AN1212" t="s">
        <v>41</v>
      </c>
      <c r="AO1212" t="s">
        <v>61</v>
      </c>
      <c r="AP1212" t="s">
        <v>102</v>
      </c>
      <c r="AQ1212">
        <v>2</v>
      </c>
      <c r="AR1212">
        <v>693</v>
      </c>
      <c r="AS1212" t="s">
        <v>55</v>
      </c>
      <c r="AT1212" t="s">
        <v>60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 t="s">
        <v>109</v>
      </c>
      <c r="BA1212">
        <v>4</v>
      </c>
      <c r="BB1212">
        <v>2006</v>
      </c>
      <c r="BC1212" t="s">
        <v>63</v>
      </c>
      <c r="BD1212" t="s">
        <v>64</v>
      </c>
      <c r="BE1212">
        <v>250000</v>
      </c>
    </row>
    <row r="1213" spans="1:57" x14ac:dyDescent="0.3">
      <c r="A1213">
        <v>1387</v>
      </c>
      <c r="B1213">
        <v>60</v>
      </c>
      <c r="C1213" t="s">
        <v>221</v>
      </c>
      <c r="D1213">
        <v>80</v>
      </c>
      <c r="E1213">
        <v>16692</v>
      </c>
      <c r="F1213" t="s">
        <v>40</v>
      </c>
      <c r="G1213" t="s">
        <v>71</v>
      </c>
      <c r="H1213" t="s">
        <v>43</v>
      </c>
      <c r="I1213" t="s">
        <v>44</v>
      </c>
      <c r="J1213" t="s">
        <v>45</v>
      </c>
      <c r="K1213" t="s">
        <v>89</v>
      </c>
      <c r="L1213" t="str">
        <f>VLOOKUP($K1213,[1]Zipcodes_neighbourhood!$A$2:$C$27,2,FALSE)</f>
        <v>Northwest Ames</v>
      </c>
      <c r="M1213">
        <f>VLOOKUP($K1213,[1]Zipcodes_neighbourhood!$A$2:$C$27,3,FALSE)</f>
        <v>50010</v>
      </c>
      <c r="N1213" t="s">
        <v>140</v>
      </c>
      <c r="O1213" t="s">
        <v>48</v>
      </c>
      <c r="P1213" t="s">
        <v>49</v>
      </c>
      <c r="Q1213">
        <v>7</v>
      </c>
      <c r="R1213">
        <v>1978</v>
      </c>
      <c r="S1213">
        <v>1978</v>
      </c>
      <c r="T1213" t="s">
        <v>50</v>
      </c>
      <c r="U1213" t="s">
        <v>51</v>
      </c>
      <c r="V1213" t="s">
        <v>106</v>
      </c>
      <c r="W1213" t="s">
        <v>55</v>
      </c>
      <c r="X1213" t="s">
        <v>70</v>
      </c>
      <c r="Y1213" t="s">
        <v>54</v>
      </c>
      <c r="Z1213" t="s">
        <v>57</v>
      </c>
      <c r="AA1213">
        <v>1392</v>
      </c>
      <c r="AB1213" t="str">
        <f t="shared" si="72"/>
        <v>1001-2000</v>
      </c>
      <c r="AC1213" t="s">
        <v>55</v>
      </c>
      <c r="AD1213" t="s">
        <v>60</v>
      </c>
      <c r="AE1213">
        <v>2784</v>
      </c>
      <c r="AF1213">
        <f t="shared" si="73"/>
        <v>0</v>
      </c>
      <c r="AG1213">
        <f t="shared" si="74"/>
        <v>2</v>
      </c>
      <c r="AH1213">
        <v>5</v>
      </c>
      <c r="AI1213">
        <v>1</v>
      </c>
      <c r="AJ1213" t="s">
        <v>54</v>
      </c>
      <c r="AK1213" t="str">
        <f t="shared" si="75"/>
        <v>1Gd</v>
      </c>
      <c r="AL1213">
        <v>12</v>
      </c>
      <c r="AM1213">
        <v>2</v>
      </c>
      <c r="AN1213" t="s">
        <v>55</v>
      </c>
      <c r="AO1213" t="s">
        <v>61</v>
      </c>
      <c r="AP1213" t="s">
        <v>62</v>
      </c>
      <c r="AQ1213">
        <v>2</v>
      </c>
      <c r="AR1213">
        <v>564</v>
      </c>
      <c r="AS1213" t="s">
        <v>55</v>
      </c>
      <c r="AT1213" t="s">
        <v>60</v>
      </c>
      <c r="AU1213">
        <v>0</v>
      </c>
      <c r="AV1213">
        <v>112</v>
      </c>
      <c r="AW1213">
        <v>0</v>
      </c>
      <c r="AX1213">
        <v>440</v>
      </c>
      <c r="AY1213">
        <v>0</v>
      </c>
      <c r="AZ1213" t="s">
        <v>85</v>
      </c>
      <c r="BA1213">
        <v>7</v>
      </c>
      <c r="BB1213">
        <v>2006</v>
      </c>
      <c r="BC1213" t="s">
        <v>63</v>
      </c>
      <c r="BD1213" t="s">
        <v>64</v>
      </c>
      <c r="BE1213">
        <v>250000</v>
      </c>
    </row>
    <row r="1214" spans="1:57" x14ac:dyDescent="0.3">
      <c r="A1214">
        <v>475</v>
      </c>
      <c r="B1214">
        <v>120</v>
      </c>
      <c r="C1214" t="s">
        <v>221</v>
      </c>
      <c r="D1214">
        <v>41</v>
      </c>
      <c r="E1214">
        <v>5330</v>
      </c>
      <c r="F1214" t="s">
        <v>40</v>
      </c>
      <c r="G1214" t="s">
        <v>42</v>
      </c>
      <c r="H1214" t="s">
        <v>43</v>
      </c>
      <c r="I1214" t="s">
        <v>44</v>
      </c>
      <c r="J1214" t="s">
        <v>45</v>
      </c>
      <c r="K1214" t="s">
        <v>138</v>
      </c>
      <c r="L1214" t="e">
        <f>VLOOKUP($K1214,[1]Zipcodes_neighbourhood!$A$2:$C$27,2,FALSE)</f>
        <v>#N/A</v>
      </c>
      <c r="M1214" t="e">
        <f>VLOOKUP($K1214,[1]Zipcodes_neighbourhood!$A$2:$C$27,3,FALSE)</f>
        <v>#N/A</v>
      </c>
      <c r="N1214" t="s">
        <v>47</v>
      </c>
      <c r="O1214" t="s">
        <v>122</v>
      </c>
      <c r="P1214" t="s">
        <v>68</v>
      </c>
      <c r="Q1214">
        <v>8</v>
      </c>
      <c r="R1214">
        <v>2000</v>
      </c>
      <c r="S1214">
        <v>2000</v>
      </c>
      <c r="T1214" t="s">
        <v>50</v>
      </c>
      <c r="U1214" t="s">
        <v>51</v>
      </c>
      <c r="V1214" t="s">
        <v>123</v>
      </c>
      <c r="W1214" t="s">
        <v>54</v>
      </c>
      <c r="X1214" t="s">
        <v>56</v>
      </c>
      <c r="Y1214" t="s">
        <v>54</v>
      </c>
      <c r="Z1214" t="s">
        <v>81</v>
      </c>
      <c r="AA1214">
        <v>1494</v>
      </c>
      <c r="AB1214" t="str">
        <f t="shared" si="72"/>
        <v>1001-2000</v>
      </c>
      <c r="AC1214" t="s">
        <v>59</v>
      </c>
      <c r="AD1214" t="s">
        <v>60</v>
      </c>
      <c r="AE1214">
        <v>1652</v>
      </c>
      <c r="AF1214">
        <f t="shared" si="73"/>
        <v>1</v>
      </c>
      <c r="AG1214">
        <f t="shared" si="74"/>
        <v>1</v>
      </c>
      <c r="AH1214">
        <v>2</v>
      </c>
      <c r="AI1214">
        <v>1</v>
      </c>
      <c r="AJ1214" t="s">
        <v>59</v>
      </c>
      <c r="AK1214" t="str">
        <f t="shared" si="75"/>
        <v>1Ex</v>
      </c>
      <c r="AL1214">
        <v>6</v>
      </c>
      <c r="AM1214">
        <v>0</v>
      </c>
      <c r="AN1214" t="s">
        <v>41</v>
      </c>
      <c r="AO1214" t="s">
        <v>61</v>
      </c>
      <c r="AP1214" t="s">
        <v>62</v>
      </c>
      <c r="AQ1214">
        <v>2</v>
      </c>
      <c r="AR1214">
        <v>499</v>
      </c>
      <c r="AS1214" t="s">
        <v>55</v>
      </c>
      <c r="AT1214" t="s">
        <v>60</v>
      </c>
      <c r="AU1214">
        <v>96</v>
      </c>
      <c r="AV1214">
        <v>48</v>
      </c>
      <c r="AW1214">
        <v>0</v>
      </c>
      <c r="AX1214">
        <v>0</v>
      </c>
      <c r="AY1214">
        <v>0</v>
      </c>
      <c r="AZ1214" t="s">
        <v>41</v>
      </c>
      <c r="BA1214">
        <v>8</v>
      </c>
      <c r="BB1214">
        <v>2007</v>
      </c>
      <c r="BC1214" t="s">
        <v>63</v>
      </c>
      <c r="BD1214" t="s">
        <v>64</v>
      </c>
      <c r="BE1214">
        <v>251000</v>
      </c>
    </row>
    <row r="1215" spans="1:57" x14ac:dyDescent="0.3">
      <c r="A1215">
        <v>938</v>
      </c>
      <c r="B1215">
        <v>60</v>
      </c>
      <c r="C1215" t="s">
        <v>221</v>
      </c>
      <c r="D1215">
        <v>75</v>
      </c>
      <c r="E1215">
        <v>9675</v>
      </c>
      <c r="F1215" t="s">
        <v>40</v>
      </c>
      <c r="G1215" t="s">
        <v>42</v>
      </c>
      <c r="H1215" t="s">
        <v>43</v>
      </c>
      <c r="I1215" t="s">
        <v>44</v>
      </c>
      <c r="J1215" t="s">
        <v>45</v>
      </c>
      <c r="K1215" t="s">
        <v>87</v>
      </c>
      <c r="L1215" t="str">
        <f>VLOOKUP($K1215,[1]Zipcodes_neighbourhood!$A$2:$C$27,2,FALSE)</f>
        <v>Somerset</v>
      </c>
      <c r="M1215">
        <f>VLOOKUP($K1215,[1]Zipcodes_neighbourhood!$A$2:$C$27,3,FALSE)</f>
        <v>50010</v>
      </c>
      <c r="N1215" t="s">
        <v>47</v>
      </c>
      <c r="O1215" t="s">
        <v>48</v>
      </c>
      <c r="P1215" t="s">
        <v>49</v>
      </c>
      <c r="Q1215">
        <v>7</v>
      </c>
      <c r="R1215">
        <v>2005</v>
      </c>
      <c r="S1215">
        <v>2005</v>
      </c>
      <c r="T1215" t="s">
        <v>50</v>
      </c>
      <c r="U1215" t="s">
        <v>51</v>
      </c>
      <c r="V1215" t="s">
        <v>52</v>
      </c>
      <c r="W1215" t="s">
        <v>54</v>
      </c>
      <c r="X1215" t="s">
        <v>56</v>
      </c>
      <c r="Y1215" t="s">
        <v>54</v>
      </c>
      <c r="Z1215" t="s">
        <v>72</v>
      </c>
      <c r="AA1215">
        <v>1113</v>
      </c>
      <c r="AB1215" t="str">
        <f t="shared" si="72"/>
        <v>1001-2000</v>
      </c>
      <c r="AC1215" t="s">
        <v>59</v>
      </c>
      <c r="AD1215" t="s">
        <v>60</v>
      </c>
      <c r="AE1215">
        <v>1971</v>
      </c>
      <c r="AF1215">
        <f t="shared" si="73"/>
        <v>1.3</v>
      </c>
      <c r="AG1215">
        <f t="shared" si="74"/>
        <v>0</v>
      </c>
      <c r="AH1215">
        <v>3</v>
      </c>
      <c r="AI1215">
        <v>1</v>
      </c>
      <c r="AJ1215" t="s">
        <v>54</v>
      </c>
      <c r="AK1215" t="str">
        <f t="shared" si="75"/>
        <v>1Gd</v>
      </c>
      <c r="AL1215">
        <v>8</v>
      </c>
      <c r="AM1215">
        <v>1</v>
      </c>
      <c r="AN1215" t="s">
        <v>54</v>
      </c>
      <c r="AO1215" t="s">
        <v>61</v>
      </c>
      <c r="AP1215" t="s">
        <v>62</v>
      </c>
      <c r="AQ1215">
        <v>2</v>
      </c>
      <c r="AR1215">
        <v>689</v>
      </c>
      <c r="AS1215" t="s">
        <v>55</v>
      </c>
      <c r="AT1215" t="s">
        <v>60</v>
      </c>
      <c r="AU1215">
        <v>0</v>
      </c>
      <c r="AV1215">
        <v>48</v>
      </c>
      <c r="AW1215">
        <v>0</v>
      </c>
      <c r="AX1215">
        <v>0</v>
      </c>
      <c r="AY1215">
        <v>0</v>
      </c>
      <c r="AZ1215" t="s">
        <v>41</v>
      </c>
      <c r="BA1215">
        <v>2</v>
      </c>
      <c r="BB1215">
        <v>2009</v>
      </c>
      <c r="BC1215" t="s">
        <v>63</v>
      </c>
      <c r="BD1215" t="s">
        <v>64</v>
      </c>
      <c r="BE1215">
        <v>253000</v>
      </c>
    </row>
    <row r="1216" spans="1:57" x14ac:dyDescent="0.3">
      <c r="A1216">
        <v>582</v>
      </c>
      <c r="B1216">
        <v>20</v>
      </c>
      <c r="C1216" t="s">
        <v>221</v>
      </c>
      <c r="D1216">
        <v>98</v>
      </c>
      <c r="E1216">
        <v>12704</v>
      </c>
      <c r="F1216" t="s">
        <v>40</v>
      </c>
      <c r="G1216" t="s">
        <v>42</v>
      </c>
      <c r="H1216" t="s">
        <v>43</v>
      </c>
      <c r="I1216" t="s">
        <v>44</v>
      </c>
      <c r="J1216" t="s">
        <v>45</v>
      </c>
      <c r="K1216" t="s">
        <v>100</v>
      </c>
      <c r="L1216" t="str">
        <f>VLOOKUP($K1216,[1]Zipcodes_neighbourhood!$A$2:$C$27,2,FALSE)</f>
        <v>Northridge Heights</v>
      </c>
      <c r="M1216">
        <f>VLOOKUP($K1216,[1]Zipcodes_neighbourhood!$A$2:$C$27,3,FALSE)</f>
        <v>50010</v>
      </c>
      <c r="N1216" t="s">
        <v>47</v>
      </c>
      <c r="O1216" t="s">
        <v>48</v>
      </c>
      <c r="P1216" t="s">
        <v>68</v>
      </c>
      <c r="Q1216">
        <v>8</v>
      </c>
      <c r="R1216">
        <v>2008</v>
      </c>
      <c r="S1216">
        <v>2009</v>
      </c>
      <c r="T1216" t="s">
        <v>99</v>
      </c>
      <c r="U1216" t="s">
        <v>51</v>
      </c>
      <c r="V1216" t="s">
        <v>52</v>
      </c>
      <c r="W1216" t="s">
        <v>59</v>
      </c>
      <c r="X1216" t="s">
        <v>56</v>
      </c>
      <c r="Y1216" t="s">
        <v>59</v>
      </c>
      <c r="Z1216" t="s">
        <v>57</v>
      </c>
      <c r="AA1216">
        <v>2042</v>
      </c>
      <c r="AB1216" t="str">
        <f t="shared" si="72"/>
        <v>3001-4000</v>
      </c>
      <c r="AC1216" t="s">
        <v>59</v>
      </c>
      <c r="AD1216" t="s">
        <v>60</v>
      </c>
      <c r="AE1216">
        <v>2042</v>
      </c>
      <c r="AF1216">
        <f t="shared" si="73"/>
        <v>1</v>
      </c>
      <c r="AG1216">
        <f t="shared" si="74"/>
        <v>1</v>
      </c>
      <c r="AH1216">
        <v>3</v>
      </c>
      <c r="AI1216">
        <v>1</v>
      </c>
      <c r="AJ1216" t="s">
        <v>59</v>
      </c>
      <c r="AK1216" t="str">
        <f t="shared" si="75"/>
        <v>1Ex</v>
      </c>
      <c r="AL1216">
        <v>8</v>
      </c>
      <c r="AM1216">
        <v>1</v>
      </c>
      <c r="AN1216" t="s">
        <v>54</v>
      </c>
      <c r="AO1216" t="s">
        <v>61</v>
      </c>
      <c r="AP1216" t="s">
        <v>62</v>
      </c>
      <c r="AQ1216">
        <v>3</v>
      </c>
      <c r="AR1216">
        <v>1390</v>
      </c>
      <c r="AS1216" t="s">
        <v>55</v>
      </c>
      <c r="AT1216" t="s">
        <v>60</v>
      </c>
      <c r="AU1216">
        <v>0</v>
      </c>
      <c r="AV1216">
        <v>90</v>
      </c>
      <c r="AW1216">
        <v>0</v>
      </c>
      <c r="AX1216">
        <v>0</v>
      </c>
      <c r="AY1216">
        <v>0</v>
      </c>
      <c r="AZ1216" t="s">
        <v>41</v>
      </c>
      <c r="BA1216">
        <v>8</v>
      </c>
      <c r="BB1216">
        <v>2009</v>
      </c>
      <c r="BC1216" t="s">
        <v>103</v>
      </c>
      <c r="BD1216" t="s">
        <v>104</v>
      </c>
      <c r="BE1216">
        <v>253293</v>
      </c>
    </row>
    <row r="1217" spans="1:57" x14ac:dyDescent="0.3">
      <c r="A1217">
        <v>708</v>
      </c>
      <c r="B1217">
        <v>120</v>
      </c>
      <c r="C1217" t="s">
        <v>221</v>
      </c>
      <c r="D1217">
        <v>48</v>
      </c>
      <c r="E1217">
        <v>6240</v>
      </c>
      <c r="F1217" t="s">
        <v>40</v>
      </c>
      <c r="G1217" t="s">
        <v>42</v>
      </c>
      <c r="H1217" t="s">
        <v>43</v>
      </c>
      <c r="I1217" t="s">
        <v>44</v>
      </c>
      <c r="J1217" t="s">
        <v>45</v>
      </c>
      <c r="K1217" t="s">
        <v>100</v>
      </c>
      <c r="L1217" t="str">
        <f>VLOOKUP($K1217,[1]Zipcodes_neighbourhood!$A$2:$C$27,2,FALSE)</f>
        <v>Northridge Heights</v>
      </c>
      <c r="M1217">
        <f>VLOOKUP($K1217,[1]Zipcodes_neighbourhood!$A$2:$C$27,3,FALSE)</f>
        <v>50010</v>
      </c>
      <c r="N1217" t="s">
        <v>47</v>
      </c>
      <c r="O1217" t="s">
        <v>122</v>
      </c>
      <c r="P1217" t="s">
        <v>68</v>
      </c>
      <c r="Q1217">
        <v>8</v>
      </c>
      <c r="R1217">
        <v>2006</v>
      </c>
      <c r="S1217">
        <v>2006</v>
      </c>
      <c r="T1217" t="s">
        <v>99</v>
      </c>
      <c r="U1217" t="s">
        <v>51</v>
      </c>
      <c r="V1217" t="s">
        <v>69</v>
      </c>
      <c r="W1217" t="s">
        <v>54</v>
      </c>
      <c r="X1217" t="s">
        <v>56</v>
      </c>
      <c r="Y1217" t="s">
        <v>54</v>
      </c>
      <c r="Z1217" t="s">
        <v>57</v>
      </c>
      <c r="AA1217">
        <v>1324</v>
      </c>
      <c r="AB1217" t="str">
        <f t="shared" si="72"/>
        <v>1001-2000</v>
      </c>
      <c r="AC1217" t="s">
        <v>59</v>
      </c>
      <c r="AD1217" t="s">
        <v>60</v>
      </c>
      <c r="AE1217">
        <v>1324</v>
      </c>
      <c r="AF1217">
        <f t="shared" si="73"/>
        <v>0</v>
      </c>
      <c r="AG1217">
        <f t="shared" si="74"/>
        <v>1</v>
      </c>
      <c r="AH1217">
        <v>2</v>
      </c>
      <c r="AI1217">
        <v>1</v>
      </c>
      <c r="AJ1217" t="s">
        <v>54</v>
      </c>
      <c r="AK1217" t="str">
        <f t="shared" si="75"/>
        <v>1Gd</v>
      </c>
      <c r="AL1217">
        <v>6</v>
      </c>
      <c r="AM1217">
        <v>1</v>
      </c>
      <c r="AN1217" t="s">
        <v>54</v>
      </c>
      <c r="AO1217" t="s">
        <v>61</v>
      </c>
      <c r="AP1217" t="s">
        <v>102</v>
      </c>
      <c r="AQ1217">
        <v>2</v>
      </c>
      <c r="AR1217">
        <v>550</v>
      </c>
      <c r="AS1217" t="s">
        <v>55</v>
      </c>
      <c r="AT1217" t="s">
        <v>60</v>
      </c>
      <c r="AU1217">
        <v>192</v>
      </c>
      <c r="AV1217">
        <v>38</v>
      </c>
      <c r="AW1217">
        <v>0</v>
      </c>
      <c r="AX1217">
        <v>0</v>
      </c>
      <c r="AY1217">
        <v>0</v>
      </c>
      <c r="AZ1217" t="s">
        <v>41</v>
      </c>
      <c r="BA1217">
        <v>12</v>
      </c>
      <c r="BB1217">
        <v>2009</v>
      </c>
      <c r="BC1217" t="s">
        <v>63</v>
      </c>
      <c r="BD1217" t="s">
        <v>64</v>
      </c>
      <c r="BE1217">
        <v>254000</v>
      </c>
    </row>
    <row r="1218" spans="1:57" x14ac:dyDescent="0.3">
      <c r="A1218">
        <v>1217</v>
      </c>
      <c r="B1218">
        <v>90</v>
      </c>
      <c r="C1218" t="s">
        <v>222</v>
      </c>
      <c r="D1218">
        <v>68</v>
      </c>
      <c r="E1218">
        <v>8930</v>
      </c>
      <c r="F1218" t="s">
        <v>40</v>
      </c>
      <c r="G1218" t="s">
        <v>42</v>
      </c>
      <c r="H1218" t="s">
        <v>43</v>
      </c>
      <c r="I1218" t="s">
        <v>44</v>
      </c>
      <c r="J1218" t="s">
        <v>45</v>
      </c>
      <c r="K1218" t="s">
        <v>98</v>
      </c>
      <c r="L1218" t="str">
        <f>VLOOKUP($K1218,[1]Zipcodes_neighbourhood!$A$2:$C$27,2,FALSE)</f>
        <v>Sawyer</v>
      </c>
      <c r="M1218">
        <f>VLOOKUP($K1218,[1]Zipcodes_neighbourhood!$A$2:$C$27,3,FALSE)</f>
        <v>52627</v>
      </c>
      <c r="N1218" t="s">
        <v>115</v>
      </c>
      <c r="O1218" t="s">
        <v>111</v>
      </c>
      <c r="P1218" t="s">
        <v>83</v>
      </c>
      <c r="Q1218">
        <v>6</v>
      </c>
      <c r="R1218">
        <v>1978</v>
      </c>
      <c r="S1218">
        <v>1978</v>
      </c>
      <c r="T1218" t="s">
        <v>50</v>
      </c>
      <c r="U1218" t="s">
        <v>51</v>
      </c>
      <c r="V1218" t="s">
        <v>52</v>
      </c>
      <c r="W1218" t="s">
        <v>55</v>
      </c>
      <c r="X1218" t="s">
        <v>112</v>
      </c>
      <c r="Y1218" t="s">
        <v>41</v>
      </c>
      <c r="Z1218" t="s">
        <v>41</v>
      </c>
      <c r="AA1218">
        <v>0</v>
      </c>
      <c r="AB1218" t="str">
        <f t="shared" ref="AB1218:AB1281" si="76">IF(AA1218&lt;1001,"0-1000",IF(AA1218&lt;2001,"1001-2000",IF(AA1218&lt;3001,"3001-4000",IF(AA1218&lt;4001,"4001-5000",IF(AA1218&lt;5001,"4001-5000",IF(AA1218&gt;5000,"&gt;5000"))))))</f>
        <v>0-1000</v>
      </c>
      <c r="AC1218" t="s">
        <v>55</v>
      </c>
      <c r="AD1218" t="s">
        <v>60</v>
      </c>
      <c r="AE1218">
        <v>1902</v>
      </c>
      <c r="AF1218">
        <f t="shared" ref="AF1218:AF1281" si="77">bfb+bhb</f>
        <v>0</v>
      </c>
      <c r="AG1218">
        <f t="shared" ref="AG1218:AG1281" si="78">fb+hb</f>
        <v>2</v>
      </c>
      <c r="AH1218">
        <v>4</v>
      </c>
      <c r="AI1218">
        <v>2</v>
      </c>
      <c r="AJ1218" t="s">
        <v>55</v>
      </c>
      <c r="AK1218" t="str">
        <f t="shared" ref="AK1218:AK1281" si="79">CONCATENATE(KitchenAbvGr,KitchenQuality)</f>
        <v>2TA</v>
      </c>
      <c r="AL1218">
        <v>8</v>
      </c>
      <c r="AM1218">
        <v>0</v>
      </c>
      <c r="AN1218" t="s">
        <v>41</v>
      </c>
      <c r="AO1218" t="s">
        <v>61</v>
      </c>
      <c r="AP1218" t="s">
        <v>58</v>
      </c>
      <c r="AQ1218">
        <v>2</v>
      </c>
      <c r="AR1218">
        <v>539</v>
      </c>
      <c r="AS1218" t="s">
        <v>55</v>
      </c>
      <c r="AT1218" t="s">
        <v>60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 t="s">
        <v>41</v>
      </c>
      <c r="BA1218">
        <v>4</v>
      </c>
      <c r="BB1218">
        <v>2010</v>
      </c>
      <c r="BC1218" t="s">
        <v>63</v>
      </c>
      <c r="BD1218" t="s">
        <v>64</v>
      </c>
      <c r="BE1218">
        <v>112000</v>
      </c>
    </row>
    <row r="1219" spans="1:57" x14ac:dyDescent="0.3">
      <c r="A1219">
        <v>550</v>
      </c>
      <c r="B1219">
        <v>60</v>
      </c>
      <c r="C1219" t="s">
        <v>224</v>
      </c>
      <c r="D1219">
        <v>75</v>
      </c>
      <c r="E1219">
        <v>9375</v>
      </c>
      <c r="F1219" t="s">
        <v>40</v>
      </c>
      <c r="G1219" t="s">
        <v>42</v>
      </c>
      <c r="H1219" t="s">
        <v>43</v>
      </c>
      <c r="I1219" t="s">
        <v>44</v>
      </c>
      <c r="J1219" t="s">
        <v>45</v>
      </c>
      <c r="K1219" t="s">
        <v>87</v>
      </c>
      <c r="L1219" t="str">
        <f>VLOOKUP($K1219,[1]Zipcodes_neighbourhood!$A$2:$C$27,2,FALSE)</f>
        <v>Somerset</v>
      </c>
      <c r="M1219">
        <f>VLOOKUP($K1219,[1]Zipcodes_neighbourhood!$A$2:$C$27,3,FALSE)</f>
        <v>50010</v>
      </c>
      <c r="N1219" t="s">
        <v>47</v>
      </c>
      <c r="O1219" t="s">
        <v>48</v>
      </c>
      <c r="P1219" t="s">
        <v>49</v>
      </c>
      <c r="Q1219">
        <v>7</v>
      </c>
      <c r="R1219">
        <v>2003</v>
      </c>
      <c r="S1219">
        <v>2004</v>
      </c>
      <c r="T1219" t="s">
        <v>50</v>
      </c>
      <c r="U1219" t="s">
        <v>51</v>
      </c>
      <c r="V1219" t="s">
        <v>52</v>
      </c>
      <c r="W1219" t="s">
        <v>54</v>
      </c>
      <c r="X1219" t="s">
        <v>56</v>
      </c>
      <c r="Y1219" t="s">
        <v>54</v>
      </c>
      <c r="Z1219" t="s">
        <v>57</v>
      </c>
      <c r="AA1219">
        <v>912</v>
      </c>
      <c r="AB1219" t="str">
        <f t="shared" si="76"/>
        <v>0-1000</v>
      </c>
      <c r="AC1219" t="s">
        <v>59</v>
      </c>
      <c r="AD1219" t="s">
        <v>60</v>
      </c>
      <c r="AE1219">
        <v>2094</v>
      </c>
      <c r="AF1219">
        <f t="shared" si="77"/>
        <v>1</v>
      </c>
      <c r="AG1219">
        <f t="shared" si="78"/>
        <v>2</v>
      </c>
      <c r="AH1219">
        <v>4</v>
      </c>
      <c r="AI1219">
        <v>1</v>
      </c>
      <c r="AJ1219" t="s">
        <v>54</v>
      </c>
      <c r="AK1219" t="str">
        <f t="shared" si="79"/>
        <v>1Gd</v>
      </c>
      <c r="AL1219">
        <v>8</v>
      </c>
      <c r="AM1219">
        <v>1</v>
      </c>
      <c r="AN1219" t="s">
        <v>54</v>
      </c>
      <c r="AO1219" t="s">
        <v>101</v>
      </c>
      <c r="AP1219" t="s">
        <v>102</v>
      </c>
      <c r="AQ1219">
        <v>2</v>
      </c>
      <c r="AR1219">
        <v>615</v>
      </c>
      <c r="AS1219" t="s">
        <v>55</v>
      </c>
      <c r="AT1219" t="s">
        <v>60</v>
      </c>
      <c r="AU1219">
        <v>182</v>
      </c>
      <c r="AV1219">
        <v>182</v>
      </c>
      <c r="AW1219">
        <v>0</v>
      </c>
      <c r="AX1219">
        <v>0</v>
      </c>
      <c r="AY1219">
        <v>0</v>
      </c>
      <c r="AZ1219" t="s">
        <v>41</v>
      </c>
      <c r="BA1219">
        <v>11</v>
      </c>
      <c r="BB1219">
        <v>2009</v>
      </c>
      <c r="BC1219" t="s">
        <v>63</v>
      </c>
      <c r="BD1219" t="s">
        <v>64</v>
      </c>
      <c r="BE1219">
        <v>263000</v>
      </c>
    </row>
    <row r="1220" spans="1:57" x14ac:dyDescent="0.3">
      <c r="A1220">
        <v>1219</v>
      </c>
      <c r="B1220">
        <v>50</v>
      </c>
      <c r="C1220" t="s">
        <v>222</v>
      </c>
      <c r="D1220">
        <v>52</v>
      </c>
      <c r="E1220">
        <v>6240</v>
      </c>
      <c r="F1220" t="s">
        <v>40</v>
      </c>
      <c r="G1220" t="s">
        <v>42</v>
      </c>
      <c r="H1220" t="s">
        <v>43</v>
      </c>
      <c r="I1220" t="s">
        <v>44</v>
      </c>
      <c r="J1220" t="s">
        <v>45</v>
      </c>
      <c r="K1220" t="s">
        <v>95</v>
      </c>
      <c r="L1220" t="str">
        <f>VLOOKUP($K1220,[1]Zipcodes_neighbourhood!$A$2:$C$27,2,FALSE)</f>
        <v>Brookside</v>
      </c>
      <c r="M1220">
        <f>VLOOKUP($K1220,[1]Zipcodes_neighbourhood!$A$2:$C$27,3,FALSE)</f>
        <v>50613</v>
      </c>
      <c r="N1220" t="s">
        <v>47</v>
      </c>
      <c r="O1220" t="s">
        <v>48</v>
      </c>
      <c r="P1220" t="s">
        <v>83</v>
      </c>
      <c r="Q1220">
        <v>4</v>
      </c>
      <c r="R1220">
        <v>1947</v>
      </c>
      <c r="S1220">
        <v>1950</v>
      </c>
      <c r="T1220" t="s">
        <v>50</v>
      </c>
      <c r="U1220" t="s">
        <v>51</v>
      </c>
      <c r="V1220" t="s">
        <v>127</v>
      </c>
      <c r="W1220" t="s">
        <v>55</v>
      </c>
      <c r="X1220" t="s">
        <v>112</v>
      </c>
      <c r="Y1220" t="s">
        <v>41</v>
      </c>
      <c r="Z1220" t="s">
        <v>41</v>
      </c>
      <c r="AA1220">
        <v>0</v>
      </c>
      <c r="AB1220" t="str">
        <f t="shared" si="76"/>
        <v>0-1000</v>
      </c>
      <c r="AC1220" t="s">
        <v>54</v>
      </c>
      <c r="AD1220" t="s">
        <v>120</v>
      </c>
      <c r="AE1220">
        <v>912</v>
      </c>
      <c r="AF1220">
        <f t="shared" si="77"/>
        <v>0</v>
      </c>
      <c r="AG1220">
        <f t="shared" si="78"/>
        <v>1</v>
      </c>
      <c r="AH1220">
        <v>2</v>
      </c>
      <c r="AI1220">
        <v>1</v>
      </c>
      <c r="AJ1220" t="s">
        <v>55</v>
      </c>
      <c r="AK1220" t="str">
        <f t="shared" si="79"/>
        <v>1TA</v>
      </c>
      <c r="AL1220">
        <v>3</v>
      </c>
      <c r="AM1220">
        <v>0</v>
      </c>
      <c r="AN1220" t="s">
        <v>41</v>
      </c>
      <c r="AO1220" t="s">
        <v>41</v>
      </c>
      <c r="AP1220" t="s">
        <v>41</v>
      </c>
      <c r="AQ1220">
        <v>0</v>
      </c>
      <c r="AR1220">
        <v>0</v>
      </c>
      <c r="AS1220" t="s">
        <v>41</v>
      </c>
      <c r="AT1220" t="s">
        <v>120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 t="s">
        <v>41</v>
      </c>
      <c r="BA1220">
        <v>7</v>
      </c>
      <c r="BB1220">
        <v>2006</v>
      </c>
      <c r="BC1220" t="s">
        <v>63</v>
      </c>
      <c r="BD1220" t="s">
        <v>64</v>
      </c>
      <c r="BE1220">
        <v>80500</v>
      </c>
    </row>
    <row r="1221" spans="1:57" x14ac:dyDescent="0.3">
      <c r="A1221">
        <v>1220</v>
      </c>
      <c r="B1221">
        <v>160</v>
      </c>
      <c r="C1221" t="s">
        <v>222</v>
      </c>
      <c r="D1221">
        <v>21</v>
      </c>
      <c r="E1221">
        <v>1680</v>
      </c>
      <c r="F1221" t="s">
        <v>40</v>
      </c>
      <c r="G1221" t="s">
        <v>42</v>
      </c>
      <c r="H1221" t="s">
        <v>43</v>
      </c>
      <c r="I1221" t="s">
        <v>44</v>
      </c>
      <c r="J1221" t="s">
        <v>45</v>
      </c>
      <c r="K1221" t="s">
        <v>160</v>
      </c>
      <c r="L1221" t="str">
        <f>VLOOKUP($K1221,[1]Zipcodes_neighbourhood!$A$2:$C$27,2,FALSE)</f>
        <v>Briardale</v>
      </c>
      <c r="M1221">
        <f>VLOOKUP($K1221,[1]Zipcodes_neighbourhood!$A$2:$C$27,3,FALSE)</f>
        <v>50010</v>
      </c>
      <c r="N1221" t="s">
        <v>47</v>
      </c>
      <c r="O1221" t="s">
        <v>136</v>
      </c>
      <c r="P1221" t="s">
        <v>49</v>
      </c>
      <c r="Q1221">
        <v>6</v>
      </c>
      <c r="R1221">
        <v>1971</v>
      </c>
      <c r="S1221">
        <v>1971</v>
      </c>
      <c r="T1221" t="s">
        <v>50</v>
      </c>
      <c r="U1221" t="s">
        <v>51</v>
      </c>
      <c r="V1221" t="s">
        <v>123</v>
      </c>
      <c r="W1221" t="s">
        <v>55</v>
      </c>
      <c r="X1221" t="s">
        <v>70</v>
      </c>
      <c r="Y1221" t="s">
        <v>55</v>
      </c>
      <c r="Z1221" t="s">
        <v>57</v>
      </c>
      <c r="AA1221">
        <v>672</v>
      </c>
      <c r="AB1221" t="str">
        <f t="shared" si="76"/>
        <v>0-1000</v>
      </c>
      <c r="AC1221" t="s">
        <v>55</v>
      </c>
      <c r="AD1221" t="s">
        <v>60</v>
      </c>
      <c r="AE1221">
        <v>1218</v>
      </c>
      <c r="AF1221">
        <f t="shared" si="77"/>
        <v>0</v>
      </c>
      <c r="AG1221">
        <f t="shared" si="78"/>
        <v>1.3</v>
      </c>
      <c r="AH1221">
        <v>3</v>
      </c>
      <c r="AI1221">
        <v>1</v>
      </c>
      <c r="AJ1221" t="s">
        <v>55</v>
      </c>
      <c r="AK1221" t="str">
        <f t="shared" si="79"/>
        <v>1TA</v>
      </c>
      <c r="AL1221">
        <v>7</v>
      </c>
      <c r="AM1221">
        <v>0</v>
      </c>
      <c r="AN1221" t="s">
        <v>41</v>
      </c>
      <c r="AO1221" t="s">
        <v>41</v>
      </c>
      <c r="AP1221" t="s">
        <v>41</v>
      </c>
      <c r="AQ1221">
        <v>0</v>
      </c>
      <c r="AR1221">
        <v>0</v>
      </c>
      <c r="AS1221" t="s">
        <v>41</v>
      </c>
      <c r="AT1221" t="s">
        <v>120</v>
      </c>
      <c r="AU1221">
        <v>201</v>
      </c>
      <c r="AV1221">
        <v>0</v>
      </c>
      <c r="AW1221">
        <v>0</v>
      </c>
      <c r="AX1221">
        <v>0</v>
      </c>
      <c r="AY1221">
        <v>0</v>
      </c>
      <c r="AZ1221" t="s">
        <v>41</v>
      </c>
      <c r="BA1221">
        <v>4</v>
      </c>
      <c r="BB1221">
        <v>2006</v>
      </c>
      <c r="BC1221" t="s">
        <v>63</v>
      </c>
      <c r="BD1221" t="s">
        <v>79</v>
      </c>
      <c r="BE1221">
        <v>91500</v>
      </c>
    </row>
    <row r="1222" spans="1:57" x14ac:dyDescent="0.3">
      <c r="A1222">
        <v>907</v>
      </c>
      <c r="B1222">
        <v>20</v>
      </c>
      <c r="C1222" t="s">
        <v>221</v>
      </c>
      <c r="D1222">
        <v>116</v>
      </c>
      <c r="E1222">
        <v>13501</v>
      </c>
      <c r="F1222" t="s">
        <v>40</v>
      </c>
      <c r="G1222" t="s">
        <v>71</v>
      </c>
      <c r="H1222" t="s">
        <v>43</v>
      </c>
      <c r="I1222" t="s">
        <v>44</v>
      </c>
      <c r="J1222" t="s">
        <v>73</v>
      </c>
      <c r="K1222" t="s">
        <v>87</v>
      </c>
      <c r="L1222" t="str">
        <f>VLOOKUP($K1222,[1]Zipcodes_neighbourhood!$A$2:$C$27,2,FALSE)</f>
        <v>Somerset</v>
      </c>
      <c r="M1222">
        <f>VLOOKUP($K1222,[1]Zipcodes_neighbourhood!$A$2:$C$27,3,FALSE)</f>
        <v>50010</v>
      </c>
      <c r="N1222" t="s">
        <v>47</v>
      </c>
      <c r="O1222" t="s">
        <v>48</v>
      </c>
      <c r="P1222" t="s">
        <v>68</v>
      </c>
      <c r="Q1222">
        <v>8</v>
      </c>
      <c r="R1222">
        <v>2006</v>
      </c>
      <c r="S1222">
        <v>2006</v>
      </c>
      <c r="T1222" t="s">
        <v>50</v>
      </c>
      <c r="U1222" t="s">
        <v>51</v>
      </c>
      <c r="V1222" t="s">
        <v>52</v>
      </c>
      <c r="W1222" t="s">
        <v>54</v>
      </c>
      <c r="X1222" t="s">
        <v>56</v>
      </c>
      <c r="Y1222" t="s">
        <v>54</v>
      </c>
      <c r="Z1222" t="s">
        <v>57</v>
      </c>
      <c r="AA1222">
        <v>1623</v>
      </c>
      <c r="AB1222" t="str">
        <f t="shared" si="76"/>
        <v>1001-2000</v>
      </c>
      <c r="AC1222" t="s">
        <v>59</v>
      </c>
      <c r="AD1222" t="s">
        <v>60</v>
      </c>
      <c r="AE1222">
        <v>1636</v>
      </c>
      <c r="AF1222">
        <f t="shared" si="77"/>
        <v>0</v>
      </c>
      <c r="AG1222">
        <f t="shared" si="78"/>
        <v>1</v>
      </c>
      <c r="AH1222">
        <v>3</v>
      </c>
      <c r="AI1222">
        <v>1</v>
      </c>
      <c r="AJ1222" t="s">
        <v>54</v>
      </c>
      <c r="AK1222" t="str">
        <f t="shared" si="79"/>
        <v>1Gd</v>
      </c>
      <c r="AL1222">
        <v>8</v>
      </c>
      <c r="AM1222">
        <v>1</v>
      </c>
      <c r="AN1222" t="s">
        <v>54</v>
      </c>
      <c r="AO1222" t="s">
        <v>61</v>
      </c>
      <c r="AP1222" t="s">
        <v>62</v>
      </c>
      <c r="AQ1222">
        <v>3</v>
      </c>
      <c r="AR1222">
        <v>865</v>
      </c>
      <c r="AS1222" t="s">
        <v>55</v>
      </c>
      <c r="AT1222" t="s">
        <v>60</v>
      </c>
      <c r="AU1222">
        <v>0</v>
      </c>
      <c r="AV1222">
        <v>60</v>
      </c>
      <c r="AW1222">
        <v>0</v>
      </c>
      <c r="AX1222">
        <v>0</v>
      </c>
      <c r="AY1222">
        <v>0</v>
      </c>
      <c r="AZ1222" t="s">
        <v>41</v>
      </c>
      <c r="BA1222">
        <v>6</v>
      </c>
      <c r="BB1222">
        <v>2007</v>
      </c>
      <c r="BC1222" t="s">
        <v>63</v>
      </c>
      <c r="BD1222" t="s">
        <v>64</v>
      </c>
      <c r="BE1222">
        <v>255000</v>
      </c>
    </row>
    <row r="1223" spans="1:57" x14ac:dyDescent="0.3">
      <c r="A1223">
        <v>1055</v>
      </c>
      <c r="B1223">
        <v>60</v>
      </c>
      <c r="C1223" t="s">
        <v>221</v>
      </c>
      <c r="D1223">
        <v>90</v>
      </c>
      <c r="E1223">
        <v>11367</v>
      </c>
      <c r="F1223" t="s">
        <v>40</v>
      </c>
      <c r="G1223" t="s">
        <v>42</v>
      </c>
      <c r="H1223" t="s">
        <v>43</v>
      </c>
      <c r="I1223" t="s">
        <v>44</v>
      </c>
      <c r="J1223" t="s">
        <v>73</v>
      </c>
      <c r="K1223" t="s">
        <v>46</v>
      </c>
      <c r="L1223" t="str">
        <f>VLOOKUP($K1223,[1]Zipcodes_neighbourhood!$A$2:$C$27,2,FALSE)</f>
        <v>College creek</v>
      </c>
      <c r="M1223">
        <f>VLOOKUP($K1223,[1]Zipcodes_neighbourhood!$A$2:$C$27,3,FALSE)</f>
        <v>50014</v>
      </c>
      <c r="N1223" t="s">
        <v>47</v>
      </c>
      <c r="O1223" t="s">
        <v>48</v>
      </c>
      <c r="P1223" t="s">
        <v>49</v>
      </c>
      <c r="Q1223">
        <v>8</v>
      </c>
      <c r="R1223">
        <v>2002</v>
      </c>
      <c r="S1223">
        <v>2002</v>
      </c>
      <c r="T1223" t="s">
        <v>50</v>
      </c>
      <c r="U1223" t="s">
        <v>51</v>
      </c>
      <c r="V1223" t="s">
        <v>52</v>
      </c>
      <c r="W1223" t="s">
        <v>54</v>
      </c>
      <c r="X1223" t="s">
        <v>56</v>
      </c>
      <c r="Y1223" t="s">
        <v>54</v>
      </c>
      <c r="Z1223" t="s">
        <v>72</v>
      </c>
      <c r="AA1223">
        <v>1065</v>
      </c>
      <c r="AB1223" t="str">
        <f t="shared" si="76"/>
        <v>1001-2000</v>
      </c>
      <c r="AC1223" t="s">
        <v>59</v>
      </c>
      <c r="AD1223" t="s">
        <v>60</v>
      </c>
      <c r="AE1223">
        <v>1989</v>
      </c>
      <c r="AF1223">
        <f t="shared" si="77"/>
        <v>0</v>
      </c>
      <c r="AG1223">
        <f t="shared" si="78"/>
        <v>1</v>
      </c>
      <c r="AH1223">
        <v>3</v>
      </c>
      <c r="AI1223">
        <v>1</v>
      </c>
      <c r="AJ1223" t="s">
        <v>54</v>
      </c>
      <c r="AK1223" t="str">
        <f t="shared" si="79"/>
        <v>1Gd</v>
      </c>
      <c r="AL1223">
        <v>7</v>
      </c>
      <c r="AM1223">
        <v>1</v>
      </c>
      <c r="AN1223" t="s">
        <v>54</v>
      </c>
      <c r="AO1223" t="s">
        <v>61</v>
      </c>
      <c r="AP1223" t="s">
        <v>102</v>
      </c>
      <c r="AQ1223">
        <v>2</v>
      </c>
      <c r="AR1223">
        <v>586</v>
      </c>
      <c r="AS1223" t="s">
        <v>55</v>
      </c>
      <c r="AT1223" t="s">
        <v>60</v>
      </c>
      <c r="AU1223">
        <v>199</v>
      </c>
      <c r="AV1223">
        <v>60</v>
      </c>
      <c r="AW1223">
        <v>0</v>
      </c>
      <c r="AX1223">
        <v>0</v>
      </c>
      <c r="AY1223">
        <v>0</v>
      </c>
      <c r="AZ1223" t="s">
        <v>41</v>
      </c>
      <c r="BA1223">
        <v>11</v>
      </c>
      <c r="BB1223">
        <v>2006</v>
      </c>
      <c r="BC1223" t="s">
        <v>63</v>
      </c>
      <c r="BD1223" t="s">
        <v>64</v>
      </c>
      <c r="BE1223">
        <v>255000</v>
      </c>
    </row>
    <row r="1224" spans="1:57" x14ac:dyDescent="0.3">
      <c r="A1224">
        <v>553</v>
      </c>
      <c r="B1224">
        <v>20</v>
      </c>
      <c r="C1224" t="s">
        <v>221</v>
      </c>
      <c r="D1224">
        <v>87</v>
      </c>
      <c r="E1224">
        <v>11146</v>
      </c>
      <c r="F1224" t="s">
        <v>40</v>
      </c>
      <c r="G1224" t="s">
        <v>71</v>
      </c>
      <c r="H1224" t="s">
        <v>43</v>
      </c>
      <c r="I1224" t="s">
        <v>44</v>
      </c>
      <c r="J1224" t="s">
        <v>45</v>
      </c>
      <c r="K1224" t="s">
        <v>100</v>
      </c>
      <c r="L1224" t="str">
        <f>VLOOKUP($K1224,[1]Zipcodes_neighbourhood!$A$2:$C$27,2,FALSE)</f>
        <v>Northridge Heights</v>
      </c>
      <c r="M1224">
        <f>VLOOKUP($K1224,[1]Zipcodes_neighbourhood!$A$2:$C$27,3,FALSE)</f>
        <v>50010</v>
      </c>
      <c r="N1224" t="s">
        <v>47</v>
      </c>
      <c r="O1224" t="s">
        <v>48</v>
      </c>
      <c r="P1224" t="s">
        <v>68</v>
      </c>
      <c r="Q1224">
        <v>8</v>
      </c>
      <c r="R1224">
        <v>2006</v>
      </c>
      <c r="S1224">
        <v>2006</v>
      </c>
      <c r="T1224" t="s">
        <v>50</v>
      </c>
      <c r="U1224" t="s">
        <v>51</v>
      </c>
      <c r="V1224" t="s">
        <v>52</v>
      </c>
      <c r="W1224" t="s">
        <v>54</v>
      </c>
      <c r="X1224" t="s">
        <v>56</v>
      </c>
      <c r="Y1224" t="s">
        <v>59</v>
      </c>
      <c r="Z1224" t="s">
        <v>81</v>
      </c>
      <c r="AA1224">
        <v>1709</v>
      </c>
      <c r="AB1224" t="str">
        <f t="shared" si="76"/>
        <v>1001-2000</v>
      </c>
      <c r="AC1224" t="s">
        <v>59</v>
      </c>
      <c r="AD1224" t="s">
        <v>60</v>
      </c>
      <c r="AE1224">
        <v>1717</v>
      </c>
      <c r="AF1224">
        <f t="shared" si="77"/>
        <v>0</v>
      </c>
      <c r="AG1224">
        <f t="shared" si="78"/>
        <v>2</v>
      </c>
      <c r="AH1224">
        <v>3</v>
      </c>
      <c r="AI1224">
        <v>1</v>
      </c>
      <c r="AJ1224" t="s">
        <v>54</v>
      </c>
      <c r="AK1224" t="str">
        <f t="shared" si="79"/>
        <v>1Gd</v>
      </c>
      <c r="AL1224">
        <v>7</v>
      </c>
      <c r="AM1224">
        <v>1</v>
      </c>
      <c r="AN1224" t="s">
        <v>54</v>
      </c>
      <c r="AO1224" t="s">
        <v>61</v>
      </c>
      <c r="AP1224" t="s">
        <v>62</v>
      </c>
      <c r="AQ1224">
        <v>3</v>
      </c>
      <c r="AR1224">
        <v>908</v>
      </c>
      <c r="AS1224" t="s">
        <v>55</v>
      </c>
      <c r="AT1224" t="s">
        <v>60</v>
      </c>
      <c r="AU1224">
        <v>169</v>
      </c>
      <c r="AV1224">
        <v>39</v>
      </c>
      <c r="AW1224">
        <v>0</v>
      </c>
      <c r="AX1224">
        <v>0</v>
      </c>
      <c r="AY1224">
        <v>0</v>
      </c>
      <c r="AZ1224" t="s">
        <v>41</v>
      </c>
      <c r="BA1224">
        <v>7</v>
      </c>
      <c r="BB1224">
        <v>2009</v>
      </c>
      <c r="BC1224" t="s">
        <v>63</v>
      </c>
      <c r="BD1224" t="s">
        <v>64</v>
      </c>
      <c r="BE1224">
        <v>255500</v>
      </c>
    </row>
    <row r="1225" spans="1:57" x14ac:dyDescent="0.3">
      <c r="A1225">
        <v>984</v>
      </c>
      <c r="B1225">
        <v>60</v>
      </c>
      <c r="C1225" t="s">
        <v>221</v>
      </c>
      <c r="D1225" t="s">
        <v>41</v>
      </c>
      <c r="E1225">
        <v>11250</v>
      </c>
      <c r="F1225" t="s">
        <v>40</v>
      </c>
      <c r="G1225" t="s">
        <v>42</v>
      </c>
      <c r="H1225" t="s">
        <v>43</v>
      </c>
      <c r="I1225" t="s">
        <v>44</v>
      </c>
      <c r="J1225" t="s">
        <v>73</v>
      </c>
      <c r="K1225" t="s">
        <v>46</v>
      </c>
      <c r="L1225" t="str">
        <f>VLOOKUP($K1225,[1]Zipcodes_neighbourhood!$A$2:$C$27,2,FALSE)</f>
        <v>College creek</v>
      </c>
      <c r="M1225">
        <f>VLOOKUP($K1225,[1]Zipcodes_neighbourhood!$A$2:$C$27,3,FALSE)</f>
        <v>50014</v>
      </c>
      <c r="N1225" t="s">
        <v>47</v>
      </c>
      <c r="O1225" t="s">
        <v>48</v>
      </c>
      <c r="P1225" t="s">
        <v>49</v>
      </c>
      <c r="Q1225">
        <v>8</v>
      </c>
      <c r="R1225">
        <v>2002</v>
      </c>
      <c r="S1225">
        <v>2002</v>
      </c>
      <c r="T1225" t="s">
        <v>50</v>
      </c>
      <c r="U1225" t="s">
        <v>51</v>
      </c>
      <c r="V1225" t="s">
        <v>123</v>
      </c>
      <c r="W1225" t="s">
        <v>54</v>
      </c>
      <c r="X1225" t="s">
        <v>56</v>
      </c>
      <c r="Y1225" t="s">
        <v>54</v>
      </c>
      <c r="Z1225" t="s">
        <v>72</v>
      </c>
      <c r="AA1225">
        <v>1128</v>
      </c>
      <c r="AB1225" t="str">
        <f t="shared" si="76"/>
        <v>1001-2000</v>
      </c>
      <c r="AC1225" t="s">
        <v>59</v>
      </c>
      <c r="AD1225" t="s">
        <v>60</v>
      </c>
      <c r="AE1225">
        <v>2290</v>
      </c>
      <c r="AF1225">
        <f t="shared" si="77"/>
        <v>0</v>
      </c>
      <c r="AG1225">
        <f t="shared" si="78"/>
        <v>2</v>
      </c>
      <c r="AH1225">
        <v>4</v>
      </c>
      <c r="AI1225">
        <v>1</v>
      </c>
      <c r="AJ1225" t="s">
        <v>54</v>
      </c>
      <c r="AK1225" t="str">
        <f t="shared" si="79"/>
        <v>1Gd</v>
      </c>
      <c r="AL1225">
        <v>9</v>
      </c>
      <c r="AM1225">
        <v>1</v>
      </c>
      <c r="AN1225" t="s">
        <v>54</v>
      </c>
      <c r="AO1225" t="s">
        <v>61</v>
      </c>
      <c r="AP1225" t="s">
        <v>58</v>
      </c>
      <c r="AQ1225">
        <v>2</v>
      </c>
      <c r="AR1225">
        <v>779</v>
      </c>
      <c r="AS1225" t="s">
        <v>55</v>
      </c>
      <c r="AT1225" t="s">
        <v>60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 t="s">
        <v>41</v>
      </c>
      <c r="BA1225">
        <v>5</v>
      </c>
      <c r="BB1225">
        <v>2008</v>
      </c>
      <c r="BC1225" t="s">
        <v>63</v>
      </c>
      <c r="BD1225" t="s">
        <v>64</v>
      </c>
      <c r="BE1225">
        <v>255900</v>
      </c>
    </row>
    <row r="1226" spans="1:57" x14ac:dyDescent="0.3">
      <c r="A1226">
        <v>458</v>
      </c>
      <c r="B1226">
        <v>20</v>
      </c>
      <c r="C1226" t="s">
        <v>221</v>
      </c>
      <c r="D1226" t="s">
        <v>41</v>
      </c>
      <c r="E1226">
        <v>53227</v>
      </c>
      <c r="F1226" t="s">
        <v>40</v>
      </c>
      <c r="G1226" t="s">
        <v>71</v>
      </c>
      <c r="H1226" t="s">
        <v>133</v>
      </c>
      <c r="I1226" t="s">
        <v>44</v>
      </c>
      <c r="J1226" t="s">
        <v>110</v>
      </c>
      <c r="K1226" t="s">
        <v>143</v>
      </c>
      <c r="L1226" t="str">
        <f>VLOOKUP($K1226,[1]Zipcodes_neighbourhood!$A$2:$C$27,2,FALSE)</f>
        <v>Clear creek</v>
      </c>
      <c r="M1226" t="str">
        <f>VLOOKUP($K1226,[1]Zipcodes_neighbourhood!$A$2:$C$27,3,FALSE)</f>
        <v>52248(641)</v>
      </c>
      <c r="N1226" t="s">
        <v>47</v>
      </c>
      <c r="O1226" t="s">
        <v>48</v>
      </c>
      <c r="P1226" t="s">
        <v>68</v>
      </c>
      <c r="Q1226">
        <v>4</v>
      </c>
      <c r="R1226">
        <v>1954</v>
      </c>
      <c r="S1226">
        <v>1994</v>
      </c>
      <c r="T1226" t="s">
        <v>149</v>
      </c>
      <c r="U1226" t="s">
        <v>171</v>
      </c>
      <c r="V1226" t="s">
        <v>106</v>
      </c>
      <c r="W1226" t="s">
        <v>55</v>
      </c>
      <c r="X1226" t="s">
        <v>70</v>
      </c>
      <c r="Y1226" t="s">
        <v>54</v>
      </c>
      <c r="Z1226" t="s">
        <v>54</v>
      </c>
      <c r="AA1226">
        <v>1364</v>
      </c>
      <c r="AB1226" t="str">
        <f t="shared" si="76"/>
        <v>1001-2000</v>
      </c>
      <c r="AC1226" t="s">
        <v>59</v>
      </c>
      <c r="AD1226" t="s">
        <v>60</v>
      </c>
      <c r="AE1226">
        <v>1663</v>
      </c>
      <c r="AF1226">
        <f t="shared" si="77"/>
        <v>1</v>
      </c>
      <c r="AG1226">
        <f t="shared" si="78"/>
        <v>2.2999999999999998</v>
      </c>
      <c r="AH1226">
        <v>2</v>
      </c>
      <c r="AI1226">
        <v>1</v>
      </c>
      <c r="AJ1226" t="s">
        <v>54</v>
      </c>
      <c r="AK1226" t="str">
        <f t="shared" si="79"/>
        <v>1Gd</v>
      </c>
      <c r="AL1226">
        <v>6</v>
      </c>
      <c r="AM1226">
        <v>2</v>
      </c>
      <c r="AN1226" t="s">
        <v>54</v>
      </c>
      <c r="AO1226" t="s">
        <v>61</v>
      </c>
      <c r="AP1226" t="s">
        <v>102</v>
      </c>
      <c r="AQ1226">
        <v>2</v>
      </c>
      <c r="AR1226">
        <v>529</v>
      </c>
      <c r="AS1226" t="s">
        <v>55</v>
      </c>
      <c r="AT1226" t="s">
        <v>60</v>
      </c>
      <c r="AU1226">
        <v>224</v>
      </c>
      <c r="AV1226">
        <v>137</v>
      </c>
      <c r="AW1226">
        <v>0</v>
      </c>
      <c r="AX1226">
        <v>0</v>
      </c>
      <c r="AY1226">
        <v>0</v>
      </c>
      <c r="AZ1226" t="s">
        <v>41</v>
      </c>
      <c r="BA1226">
        <v>3</v>
      </c>
      <c r="BB1226">
        <v>2008</v>
      </c>
      <c r="BC1226" t="s">
        <v>63</v>
      </c>
      <c r="BD1226" t="s">
        <v>64</v>
      </c>
      <c r="BE1226">
        <v>256000</v>
      </c>
    </row>
    <row r="1227" spans="1:57" x14ac:dyDescent="0.3">
      <c r="A1227">
        <v>26</v>
      </c>
      <c r="B1227">
        <v>20</v>
      </c>
      <c r="C1227" t="s">
        <v>221</v>
      </c>
      <c r="D1227">
        <v>110</v>
      </c>
      <c r="E1227">
        <v>14230</v>
      </c>
      <c r="F1227" t="s">
        <v>40</v>
      </c>
      <c r="G1227" t="s">
        <v>42</v>
      </c>
      <c r="H1227" t="s">
        <v>43</v>
      </c>
      <c r="I1227" t="s">
        <v>44</v>
      </c>
      <c r="J1227" t="s">
        <v>73</v>
      </c>
      <c r="K1227" t="s">
        <v>100</v>
      </c>
      <c r="L1227" t="str">
        <f>VLOOKUP($K1227,[1]Zipcodes_neighbourhood!$A$2:$C$27,2,FALSE)</f>
        <v>Northridge Heights</v>
      </c>
      <c r="M1227">
        <f>VLOOKUP($K1227,[1]Zipcodes_neighbourhood!$A$2:$C$27,3,FALSE)</f>
        <v>50010</v>
      </c>
      <c r="N1227" t="s">
        <v>47</v>
      </c>
      <c r="O1227" t="s">
        <v>48</v>
      </c>
      <c r="P1227" t="s">
        <v>68</v>
      </c>
      <c r="Q1227">
        <v>8</v>
      </c>
      <c r="R1227">
        <v>2007</v>
      </c>
      <c r="S1227">
        <v>2007</v>
      </c>
      <c r="T1227" t="s">
        <v>50</v>
      </c>
      <c r="U1227" t="s">
        <v>51</v>
      </c>
      <c r="V1227" t="s">
        <v>52</v>
      </c>
      <c r="W1227" t="s">
        <v>54</v>
      </c>
      <c r="X1227" t="s">
        <v>56</v>
      </c>
      <c r="Y1227" t="s">
        <v>54</v>
      </c>
      <c r="Z1227" t="s">
        <v>57</v>
      </c>
      <c r="AA1227">
        <v>1566</v>
      </c>
      <c r="AB1227" t="str">
        <f t="shared" si="76"/>
        <v>1001-2000</v>
      </c>
      <c r="AC1227" t="s">
        <v>59</v>
      </c>
      <c r="AD1227" t="s">
        <v>60</v>
      </c>
      <c r="AE1227">
        <v>1600</v>
      </c>
      <c r="AF1227">
        <f t="shared" si="77"/>
        <v>0.3</v>
      </c>
      <c r="AG1227">
        <f t="shared" si="78"/>
        <v>1</v>
      </c>
      <c r="AH1227">
        <v>3</v>
      </c>
      <c r="AI1227">
        <v>1</v>
      </c>
      <c r="AJ1227" t="s">
        <v>54</v>
      </c>
      <c r="AK1227" t="str">
        <f t="shared" si="79"/>
        <v>1Gd</v>
      </c>
      <c r="AL1227">
        <v>7</v>
      </c>
      <c r="AM1227">
        <v>1</v>
      </c>
      <c r="AN1227" t="s">
        <v>54</v>
      </c>
      <c r="AO1227" t="s">
        <v>61</v>
      </c>
      <c r="AP1227" t="s">
        <v>62</v>
      </c>
      <c r="AQ1227">
        <v>3</v>
      </c>
      <c r="AR1227">
        <v>890</v>
      </c>
      <c r="AS1227" t="s">
        <v>55</v>
      </c>
      <c r="AT1227" t="s">
        <v>60</v>
      </c>
      <c r="AU1227">
        <v>0</v>
      </c>
      <c r="AV1227">
        <v>56</v>
      </c>
      <c r="AW1227">
        <v>0</v>
      </c>
      <c r="AX1227">
        <v>0</v>
      </c>
      <c r="AY1227">
        <v>0</v>
      </c>
      <c r="AZ1227" t="s">
        <v>41</v>
      </c>
      <c r="BA1227">
        <v>7</v>
      </c>
      <c r="BB1227">
        <v>2009</v>
      </c>
      <c r="BC1227" t="s">
        <v>63</v>
      </c>
      <c r="BD1227" t="s">
        <v>64</v>
      </c>
      <c r="BE1227">
        <v>256300</v>
      </c>
    </row>
    <row r="1228" spans="1:57" x14ac:dyDescent="0.3">
      <c r="A1228">
        <v>1414</v>
      </c>
      <c r="B1228">
        <v>20</v>
      </c>
      <c r="C1228" t="s">
        <v>221</v>
      </c>
      <c r="D1228">
        <v>88</v>
      </c>
      <c r="E1228">
        <v>10994</v>
      </c>
      <c r="F1228" t="s">
        <v>40</v>
      </c>
      <c r="G1228" t="s">
        <v>71</v>
      </c>
      <c r="H1228" t="s">
        <v>43</v>
      </c>
      <c r="I1228" t="s">
        <v>44</v>
      </c>
      <c r="J1228" t="s">
        <v>73</v>
      </c>
      <c r="K1228" t="s">
        <v>114</v>
      </c>
      <c r="L1228" t="str">
        <f>VLOOKUP($K1228,[1]Zipcodes_neighbourhood!$A$2:$C$27,2,FALSE)</f>
        <v>Sawyer West</v>
      </c>
      <c r="M1228">
        <f>VLOOKUP($K1228,[1]Zipcodes_neighbourhood!$A$2:$C$27,3,FALSE)</f>
        <v>50014</v>
      </c>
      <c r="N1228" t="s">
        <v>47</v>
      </c>
      <c r="O1228" t="s">
        <v>48</v>
      </c>
      <c r="P1228" t="s">
        <v>68</v>
      </c>
      <c r="Q1228">
        <v>8</v>
      </c>
      <c r="R1228">
        <v>2005</v>
      </c>
      <c r="S1228">
        <v>2006</v>
      </c>
      <c r="T1228" t="s">
        <v>50</v>
      </c>
      <c r="U1228" t="s">
        <v>51</v>
      </c>
      <c r="V1228" t="s">
        <v>52</v>
      </c>
      <c r="W1228" t="s">
        <v>54</v>
      </c>
      <c r="X1228" t="s">
        <v>56</v>
      </c>
      <c r="Y1228" t="s">
        <v>54</v>
      </c>
      <c r="Z1228" t="s">
        <v>57</v>
      </c>
      <c r="AA1228">
        <v>1844</v>
      </c>
      <c r="AB1228" t="str">
        <f t="shared" si="76"/>
        <v>1001-2000</v>
      </c>
      <c r="AC1228" t="s">
        <v>59</v>
      </c>
      <c r="AD1228" t="s">
        <v>60</v>
      </c>
      <c r="AE1228">
        <v>1844</v>
      </c>
      <c r="AF1228">
        <f t="shared" si="77"/>
        <v>0</v>
      </c>
      <c r="AG1228">
        <f t="shared" si="78"/>
        <v>2.2999999999999998</v>
      </c>
      <c r="AH1228">
        <v>2</v>
      </c>
      <c r="AI1228">
        <v>1</v>
      </c>
      <c r="AJ1228" t="s">
        <v>54</v>
      </c>
      <c r="AK1228" t="str">
        <f t="shared" si="79"/>
        <v>1Gd</v>
      </c>
      <c r="AL1228">
        <v>7</v>
      </c>
      <c r="AM1228">
        <v>1</v>
      </c>
      <c r="AN1228" t="s">
        <v>54</v>
      </c>
      <c r="AO1228" t="s">
        <v>61</v>
      </c>
      <c r="AP1228" t="s">
        <v>102</v>
      </c>
      <c r="AQ1228">
        <v>2</v>
      </c>
      <c r="AR1228">
        <v>620</v>
      </c>
      <c r="AS1228" t="s">
        <v>55</v>
      </c>
      <c r="AT1228" t="s">
        <v>60</v>
      </c>
      <c r="AU1228">
        <v>165</v>
      </c>
      <c r="AV1228">
        <v>44</v>
      </c>
      <c r="AW1228">
        <v>0</v>
      </c>
      <c r="AX1228">
        <v>0</v>
      </c>
      <c r="AY1228">
        <v>0</v>
      </c>
      <c r="AZ1228" t="s">
        <v>41</v>
      </c>
      <c r="BA1228">
        <v>9</v>
      </c>
      <c r="BB1228">
        <v>2009</v>
      </c>
      <c r="BC1228" t="s">
        <v>116</v>
      </c>
      <c r="BD1228" t="s">
        <v>79</v>
      </c>
      <c r="BE1228">
        <v>257000</v>
      </c>
    </row>
    <row r="1229" spans="1:57" x14ac:dyDescent="0.3">
      <c r="A1229">
        <v>674</v>
      </c>
      <c r="B1229">
        <v>20</v>
      </c>
      <c r="C1229" t="s">
        <v>221</v>
      </c>
      <c r="D1229">
        <v>110</v>
      </c>
      <c r="E1229">
        <v>14442</v>
      </c>
      <c r="F1229" t="s">
        <v>40</v>
      </c>
      <c r="G1229" t="s">
        <v>42</v>
      </c>
      <c r="H1229" t="s">
        <v>43</v>
      </c>
      <c r="I1229" t="s">
        <v>44</v>
      </c>
      <c r="J1229" t="s">
        <v>45</v>
      </c>
      <c r="K1229" t="s">
        <v>74</v>
      </c>
      <c r="L1229" t="str">
        <f>VLOOKUP($K1229,[1]Zipcodes_neighbourhood!$A$2:$C$27,2,FALSE)</f>
        <v>Crawford</v>
      </c>
      <c r="M1229">
        <f>VLOOKUP($K1229,[1]Zipcodes_neighbourhood!$A$2:$C$27,3,FALSE)</f>
        <v>52621</v>
      </c>
      <c r="N1229" t="s">
        <v>47</v>
      </c>
      <c r="O1229" t="s">
        <v>48</v>
      </c>
      <c r="P1229" t="s">
        <v>68</v>
      </c>
      <c r="Q1229">
        <v>6</v>
      </c>
      <c r="R1229">
        <v>1957</v>
      </c>
      <c r="S1229">
        <v>2004</v>
      </c>
      <c r="T1229" t="s">
        <v>99</v>
      </c>
      <c r="U1229" t="s">
        <v>51</v>
      </c>
      <c r="V1229" t="s">
        <v>123</v>
      </c>
      <c r="W1229" t="s">
        <v>55</v>
      </c>
      <c r="X1229" t="s">
        <v>56</v>
      </c>
      <c r="Y1229" t="s">
        <v>55</v>
      </c>
      <c r="Z1229" t="s">
        <v>57</v>
      </c>
      <c r="AA1229">
        <v>1477</v>
      </c>
      <c r="AB1229" t="str">
        <f t="shared" si="76"/>
        <v>1001-2000</v>
      </c>
      <c r="AC1229" t="s">
        <v>59</v>
      </c>
      <c r="AD1229" t="s">
        <v>60</v>
      </c>
      <c r="AE1229">
        <v>1839</v>
      </c>
      <c r="AF1229">
        <f t="shared" si="77"/>
        <v>1</v>
      </c>
      <c r="AG1229">
        <f t="shared" si="78"/>
        <v>1</v>
      </c>
      <c r="AH1229">
        <v>3</v>
      </c>
      <c r="AI1229">
        <v>1</v>
      </c>
      <c r="AJ1229" t="s">
        <v>54</v>
      </c>
      <c r="AK1229" t="str">
        <f t="shared" si="79"/>
        <v>1Gd</v>
      </c>
      <c r="AL1229">
        <v>7</v>
      </c>
      <c r="AM1229">
        <v>2</v>
      </c>
      <c r="AN1229" t="s">
        <v>55</v>
      </c>
      <c r="AO1229" t="s">
        <v>61</v>
      </c>
      <c r="AP1229" t="s">
        <v>102</v>
      </c>
      <c r="AQ1229">
        <v>2</v>
      </c>
      <c r="AR1229">
        <v>416</v>
      </c>
      <c r="AS1229" t="s">
        <v>55</v>
      </c>
      <c r="AT1229" t="s">
        <v>60</v>
      </c>
      <c r="AU1229">
        <v>0</v>
      </c>
      <c r="AV1229">
        <v>87</v>
      </c>
      <c r="AW1229">
        <v>0</v>
      </c>
      <c r="AX1229">
        <v>200</v>
      </c>
      <c r="AY1229">
        <v>0</v>
      </c>
      <c r="AZ1229" t="s">
        <v>41</v>
      </c>
      <c r="BA1229">
        <v>6</v>
      </c>
      <c r="BB1229">
        <v>2007</v>
      </c>
      <c r="BC1229" t="s">
        <v>63</v>
      </c>
      <c r="BD1229" t="s">
        <v>64</v>
      </c>
      <c r="BE1229">
        <v>257500</v>
      </c>
    </row>
    <row r="1230" spans="1:57" x14ac:dyDescent="0.3">
      <c r="A1230">
        <v>404</v>
      </c>
      <c r="B1230">
        <v>60</v>
      </c>
      <c r="C1230" t="s">
        <v>221</v>
      </c>
      <c r="D1230">
        <v>93</v>
      </c>
      <c r="E1230">
        <v>12090</v>
      </c>
      <c r="F1230" t="s">
        <v>40</v>
      </c>
      <c r="G1230" t="s">
        <v>42</v>
      </c>
      <c r="H1230" t="s">
        <v>43</v>
      </c>
      <c r="I1230" t="s">
        <v>44</v>
      </c>
      <c r="J1230" t="s">
        <v>73</v>
      </c>
      <c r="K1230" t="s">
        <v>80</v>
      </c>
      <c r="L1230" t="str">
        <f>VLOOKUP($K1230,[1]Zipcodes_neighbourhood!$A$2:$C$27,2,FALSE)</f>
        <v>Northridge</v>
      </c>
      <c r="M1230">
        <f>VLOOKUP($K1230,[1]Zipcodes_neighbourhood!$A$2:$C$27,3,FALSE)</f>
        <v>50010</v>
      </c>
      <c r="N1230" t="s">
        <v>47</v>
      </c>
      <c r="O1230" t="s">
        <v>48</v>
      </c>
      <c r="P1230" t="s">
        <v>49</v>
      </c>
      <c r="Q1230">
        <v>8</v>
      </c>
      <c r="R1230">
        <v>1998</v>
      </c>
      <c r="S1230">
        <v>1998</v>
      </c>
      <c r="T1230" t="s">
        <v>99</v>
      </c>
      <c r="U1230" t="s">
        <v>51</v>
      </c>
      <c r="V1230" t="s">
        <v>52</v>
      </c>
      <c r="W1230" t="s">
        <v>54</v>
      </c>
      <c r="X1230" t="s">
        <v>56</v>
      </c>
      <c r="Y1230" t="s">
        <v>54</v>
      </c>
      <c r="Z1230" t="s">
        <v>57</v>
      </c>
      <c r="AA1230">
        <v>1141</v>
      </c>
      <c r="AB1230" t="str">
        <f t="shared" si="76"/>
        <v>1001-2000</v>
      </c>
      <c r="AC1230" t="s">
        <v>54</v>
      </c>
      <c r="AD1230" t="s">
        <v>60</v>
      </c>
      <c r="AE1230">
        <v>2263</v>
      </c>
      <c r="AF1230">
        <f t="shared" si="77"/>
        <v>1</v>
      </c>
      <c r="AG1230">
        <f t="shared" si="78"/>
        <v>1.3</v>
      </c>
      <c r="AH1230">
        <v>4</v>
      </c>
      <c r="AI1230">
        <v>1</v>
      </c>
      <c r="AJ1230" t="s">
        <v>54</v>
      </c>
      <c r="AK1230" t="str">
        <f t="shared" si="79"/>
        <v>1Gd</v>
      </c>
      <c r="AL1230">
        <v>10</v>
      </c>
      <c r="AM1230">
        <v>1</v>
      </c>
      <c r="AN1230" t="s">
        <v>55</v>
      </c>
      <c r="AO1230" t="s">
        <v>101</v>
      </c>
      <c r="AP1230" t="s">
        <v>102</v>
      </c>
      <c r="AQ1230">
        <v>2</v>
      </c>
      <c r="AR1230">
        <v>420</v>
      </c>
      <c r="AS1230" t="s">
        <v>55</v>
      </c>
      <c r="AT1230" t="s">
        <v>60</v>
      </c>
      <c r="AU1230">
        <v>144</v>
      </c>
      <c r="AV1230">
        <v>123</v>
      </c>
      <c r="AW1230">
        <v>0</v>
      </c>
      <c r="AX1230">
        <v>0</v>
      </c>
      <c r="AY1230">
        <v>0</v>
      </c>
      <c r="AZ1230" t="s">
        <v>41</v>
      </c>
      <c r="BA1230">
        <v>7</v>
      </c>
      <c r="BB1230">
        <v>2006</v>
      </c>
      <c r="BC1230" t="s">
        <v>63</v>
      </c>
      <c r="BD1230" t="s">
        <v>79</v>
      </c>
      <c r="BE1230">
        <v>258000</v>
      </c>
    </row>
    <row r="1231" spans="1:57" x14ac:dyDescent="0.3">
      <c r="A1231">
        <v>1128</v>
      </c>
      <c r="B1231">
        <v>20</v>
      </c>
      <c r="C1231" t="s">
        <v>221</v>
      </c>
      <c r="D1231">
        <v>182</v>
      </c>
      <c r="E1231">
        <v>14572</v>
      </c>
      <c r="F1231" t="s">
        <v>40</v>
      </c>
      <c r="G1231" t="s">
        <v>163</v>
      </c>
      <c r="H1231" t="s">
        <v>43</v>
      </c>
      <c r="I1231" t="s">
        <v>44</v>
      </c>
      <c r="J1231" t="s">
        <v>73</v>
      </c>
      <c r="K1231" t="s">
        <v>132</v>
      </c>
      <c r="L1231" t="str">
        <f>VLOOKUP($K1231,[1]Zipcodes_neighbourhood!$A$2:$C$27,2,FALSE)</f>
        <v>Gilbert</v>
      </c>
      <c r="M1231">
        <f>VLOOKUP($K1231,[1]Zipcodes_neighbourhood!$A$2:$C$27,3,FALSE)</f>
        <v>50105</v>
      </c>
      <c r="N1231" t="s">
        <v>47</v>
      </c>
      <c r="O1231" t="s">
        <v>48</v>
      </c>
      <c r="P1231" t="s">
        <v>68</v>
      </c>
      <c r="Q1231">
        <v>7</v>
      </c>
      <c r="R1231">
        <v>2004</v>
      </c>
      <c r="S1231">
        <v>2004</v>
      </c>
      <c r="T1231" t="s">
        <v>99</v>
      </c>
      <c r="U1231" t="s">
        <v>51</v>
      </c>
      <c r="V1231" t="s">
        <v>52</v>
      </c>
      <c r="W1231" t="s">
        <v>54</v>
      </c>
      <c r="X1231" t="s">
        <v>56</v>
      </c>
      <c r="Y1231" t="s">
        <v>54</v>
      </c>
      <c r="Z1231" t="s">
        <v>81</v>
      </c>
      <c r="AA1231">
        <v>1530</v>
      </c>
      <c r="AB1231" t="str">
        <f t="shared" si="76"/>
        <v>1001-2000</v>
      </c>
      <c r="AC1231" t="s">
        <v>59</v>
      </c>
      <c r="AD1231" t="s">
        <v>60</v>
      </c>
      <c r="AE1231">
        <v>1530</v>
      </c>
      <c r="AF1231">
        <f t="shared" si="77"/>
        <v>0</v>
      </c>
      <c r="AG1231">
        <f t="shared" si="78"/>
        <v>2</v>
      </c>
      <c r="AH1231">
        <v>3</v>
      </c>
      <c r="AI1231">
        <v>1</v>
      </c>
      <c r="AJ1231" t="s">
        <v>54</v>
      </c>
      <c r="AK1231" t="str">
        <f t="shared" si="79"/>
        <v>1Gd</v>
      </c>
      <c r="AL1231">
        <v>7</v>
      </c>
      <c r="AM1231">
        <v>1</v>
      </c>
      <c r="AN1231" t="s">
        <v>54</v>
      </c>
      <c r="AO1231" t="s">
        <v>61</v>
      </c>
      <c r="AP1231" t="s">
        <v>102</v>
      </c>
      <c r="AQ1231">
        <v>3</v>
      </c>
      <c r="AR1231">
        <v>630</v>
      </c>
      <c r="AS1231" t="s">
        <v>55</v>
      </c>
      <c r="AT1231" t="s">
        <v>60</v>
      </c>
      <c r="AU1231">
        <v>144</v>
      </c>
      <c r="AV1231">
        <v>36</v>
      </c>
      <c r="AW1231">
        <v>0</v>
      </c>
      <c r="AX1231">
        <v>0</v>
      </c>
      <c r="AY1231">
        <v>0</v>
      </c>
      <c r="AZ1231" t="s">
        <v>41</v>
      </c>
      <c r="BA1231">
        <v>11</v>
      </c>
      <c r="BB1231">
        <v>2007</v>
      </c>
      <c r="BC1231" t="s">
        <v>63</v>
      </c>
      <c r="BD1231" t="s">
        <v>154</v>
      </c>
      <c r="BE1231">
        <v>259000</v>
      </c>
    </row>
    <row r="1232" spans="1:57" x14ac:dyDescent="0.3">
      <c r="A1232">
        <v>115</v>
      </c>
      <c r="B1232">
        <v>70</v>
      </c>
      <c r="C1232" t="s">
        <v>221</v>
      </c>
      <c r="D1232">
        <v>61</v>
      </c>
      <c r="E1232">
        <v>7259</v>
      </c>
      <c r="F1232" t="s">
        <v>40</v>
      </c>
      <c r="G1232" t="s">
        <v>71</v>
      </c>
      <c r="H1232" t="s">
        <v>43</v>
      </c>
      <c r="I1232" t="s">
        <v>44</v>
      </c>
      <c r="J1232" t="s">
        <v>45</v>
      </c>
      <c r="K1232" t="s">
        <v>74</v>
      </c>
      <c r="L1232" t="str">
        <f>VLOOKUP($K1232,[1]Zipcodes_neighbourhood!$A$2:$C$27,2,FALSE)</f>
        <v>Crawford</v>
      </c>
      <c r="M1232">
        <f>VLOOKUP($K1232,[1]Zipcodes_neighbourhood!$A$2:$C$27,3,FALSE)</f>
        <v>52621</v>
      </c>
      <c r="N1232" t="s">
        <v>47</v>
      </c>
      <c r="O1232" t="s">
        <v>48</v>
      </c>
      <c r="P1232" t="s">
        <v>49</v>
      </c>
      <c r="Q1232">
        <v>6</v>
      </c>
      <c r="R1232">
        <v>1945</v>
      </c>
      <c r="S1232">
        <v>2002</v>
      </c>
      <c r="T1232" t="s">
        <v>125</v>
      </c>
      <c r="U1232" t="s">
        <v>51</v>
      </c>
      <c r="V1232" t="s">
        <v>75</v>
      </c>
      <c r="W1232" t="s">
        <v>55</v>
      </c>
      <c r="X1232" t="s">
        <v>70</v>
      </c>
      <c r="Y1232" t="s">
        <v>55</v>
      </c>
      <c r="Z1232" t="s">
        <v>57</v>
      </c>
      <c r="AA1232">
        <v>1028</v>
      </c>
      <c r="AB1232" t="str">
        <f t="shared" si="76"/>
        <v>1001-2000</v>
      </c>
      <c r="AC1232" t="s">
        <v>59</v>
      </c>
      <c r="AD1232" t="s">
        <v>60</v>
      </c>
      <c r="AE1232">
        <v>2320</v>
      </c>
      <c r="AF1232">
        <f t="shared" si="77"/>
        <v>0</v>
      </c>
      <c r="AG1232">
        <f t="shared" si="78"/>
        <v>2.6</v>
      </c>
      <c r="AH1232">
        <v>3</v>
      </c>
      <c r="AI1232">
        <v>1</v>
      </c>
      <c r="AJ1232" t="s">
        <v>54</v>
      </c>
      <c r="AK1232" t="str">
        <f t="shared" si="79"/>
        <v>1Gd</v>
      </c>
      <c r="AL1232">
        <v>9</v>
      </c>
      <c r="AM1232">
        <v>1</v>
      </c>
      <c r="AN1232" t="s">
        <v>55</v>
      </c>
      <c r="AO1232" t="s">
        <v>78</v>
      </c>
      <c r="AP1232" t="s">
        <v>58</v>
      </c>
      <c r="AQ1232">
        <v>1</v>
      </c>
      <c r="AR1232">
        <v>180</v>
      </c>
      <c r="AS1232" t="s">
        <v>55</v>
      </c>
      <c r="AT1232" t="s">
        <v>60</v>
      </c>
      <c r="AU1232">
        <v>224</v>
      </c>
      <c r="AV1232">
        <v>0</v>
      </c>
      <c r="AW1232">
        <v>0</v>
      </c>
      <c r="AX1232">
        <v>0</v>
      </c>
      <c r="AY1232">
        <v>0</v>
      </c>
      <c r="AZ1232" t="s">
        <v>85</v>
      </c>
      <c r="BA1232">
        <v>7</v>
      </c>
      <c r="BB1232">
        <v>2007</v>
      </c>
      <c r="BC1232" t="s">
        <v>63</v>
      </c>
      <c r="BD1232" t="s">
        <v>64</v>
      </c>
      <c r="BE1232">
        <v>259500</v>
      </c>
    </row>
    <row r="1233" spans="1:57" x14ac:dyDescent="0.3">
      <c r="A1233">
        <v>86</v>
      </c>
      <c r="B1233">
        <v>60</v>
      </c>
      <c r="C1233" t="s">
        <v>221</v>
      </c>
      <c r="D1233">
        <v>121</v>
      </c>
      <c r="E1233">
        <v>16059</v>
      </c>
      <c r="F1233" t="s">
        <v>40</v>
      </c>
      <c r="G1233" t="s">
        <v>42</v>
      </c>
      <c r="H1233" t="s">
        <v>43</v>
      </c>
      <c r="I1233" t="s">
        <v>44</v>
      </c>
      <c r="J1233" t="s">
        <v>73</v>
      </c>
      <c r="K1233" t="s">
        <v>80</v>
      </c>
      <c r="L1233" t="str">
        <f>VLOOKUP($K1233,[1]Zipcodes_neighbourhood!$A$2:$C$27,2,FALSE)</f>
        <v>Northridge</v>
      </c>
      <c r="M1233">
        <f>VLOOKUP($K1233,[1]Zipcodes_neighbourhood!$A$2:$C$27,3,FALSE)</f>
        <v>50010</v>
      </c>
      <c r="N1233" t="s">
        <v>47</v>
      </c>
      <c r="O1233" t="s">
        <v>48</v>
      </c>
      <c r="P1233" t="s">
        <v>49</v>
      </c>
      <c r="Q1233">
        <v>8</v>
      </c>
      <c r="R1233">
        <v>1991</v>
      </c>
      <c r="S1233">
        <v>1992</v>
      </c>
      <c r="T1233" t="s">
        <v>99</v>
      </c>
      <c r="U1233" t="s">
        <v>51</v>
      </c>
      <c r="V1233" t="s">
        <v>91</v>
      </c>
      <c r="W1233" t="s">
        <v>54</v>
      </c>
      <c r="X1233" t="s">
        <v>70</v>
      </c>
      <c r="Y1233" t="s">
        <v>54</v>
      </c>
      <c r="Z1233" t="s">
        <v>57</v>
      </c>
      <c r="AA1233">
        <v>1288</v>
      </c>
      <c r="AB1233" t="str">
        <f t="shared" si="76"/>
        <v>1001-2000</v>
      </c>
      <c r="AC1233" t="s">
        <v>59</v>
      </c>
      <c r="AD1233" t="s">
        <v>60</v>
      </c>
      <c r="AE1233">
        <v>2417</v>
      </c>
      <c r="AF1233">
        <f t="shared" si="77"/>
        <v>1</v>
      </c>
      <c r="AG1233">
        <f t="shared" si="78"/>
        <v>1</v>
      </c>
      <c r="AH1233">
        <v>4</v>
      </c>
      <c r="AI1233">
        <v>1</v>
      </c>
      <c r="AJ1233" t="s">
        <v>54</v>
      </c>
      <c r="AK1233" t="str">
        <f t="shared" si="79"/>
        <v>1Gd</v>
      </c>
      <c r="AL1233">
        <v>9</v>
      </c>
      <c r="AM1233">
        <v>1</v>
      </c>
      <c r="AN1233" t="s">
        <v>55</v>
      </c>
      <c r="AO1233" t="s">
        <v>61</v>
      </c>
      <c r="AP1233" t="s">
        <v>58</v>
      </c>
      <c r="AQ1233">
        <v>2</v>
      </c>
      <c r="AR1233">
        <v>462</v>
      </c>
      <c r="AS1233" t="s">
        <v>55</v>
      </c>
      <c r="AT1233" t="s">
        <v>60</v>
      </c>
      <c r="AU1233">
        <v>127</v>
      </c>
      <c r="AV1233">
        <v>82</v>
      </c>
      <c r="AW1233">
        <v>0</v>
      </c>
      <c r="AX1233">
        <v>0</v>
      </c>
      <c r="AY1233">
        <v>0</v>
      </c>
      <c r="AZ1233" t="s">
        <v>41</v>
      </c>
      <c r="BA1233">
        <v>4</v>
      </c>
      <c r="BB1233">
        <v>2006</v>
      </c>
      <c r="BC1233" t="s">
        <v>63</v>
      </c>
      <c r="BD1233" t="s">
        <v>64</v>
      </c>
      <c r="BE1233">
        <v>260000</v>
      </c>
    </row>
    <row r="1234" spans="1:57" x14ac:dyDescent="0.3">
      <c r="A1234">
        <v>142</v>
      </c>
      <c r="B1234">
        <v>20</v>
      </c>
      <c r="C1234" t="s">
        <v>221</v>
      </c>
      <c r="D1234">
        <v>78</v>
      </c>
      <c r="E1234">
        <v>11645</v>
      </c>
      <c r="F1234" t="s">
        <v>40</v>
      </c>
      <c r="G1234" t="s">
        <v>42</v>
      </c>
      <c r="H1234" t="s">
        <v>43</v>
      </c>
      <c r="I1234" t="s">
        <v>44</v>
      </c>
      <c r="J1234" t="s">
        <v>45</v>
      </c>
      <c r="K1234" t="s">
        <v>46</v>
      </c>
      <c r="L1234" t="str">
        <f>VLOOKUP($K1234,[1]Zipcodes_neighbourhood!$A$2:$C$27,2,FALSE)</f>
        <v>College creek</v>
      </c>
      <c r="M1234">
        <f>VLOOKUP($K1234,[1]Zipcodes_neighbourhood!$A$2:$C$27,3,FALSE)</f>
        <v>50014</v>
      </c>
      <c r="N1234" t="s">
        <v>47</v>
      </c>
      <c r="O1234" t="s">
        <v>48</v>
      </c>
      <c r="P1234" t="s">
        <v>68</v>
      </c>
      <c r="Q1234">
        <v>7</v>
      </c>
      <c r="R1234">
        <v>2005</v>
      </c>
      <c r="S1234">
        <v>2005</v>
      </c>
      <c r="T1234" t="s">
        <v>50</v>
      </c>
      <c r="U1234" t="s">
        <v>51</v>
      </c>
      <c r="V1234" t="s">
        <v>52</v>
      </c>
      <c r="W1234" t="s">
        <v>54</v>
      </c>
      <c r="X1234" t="s">
        <v>56</v>
      </c>
      <c r="Y1234" t="s">
        <v>54</v>
      </c>
      <c r="Z1234" t="s">
        <v>81</v>
      </c>
      <c r="AA1234">
        <v>1734</v>
      </c>
      <c r="AB1234" t="str">
        <f t="shared" si="76"/>
        <v>1001-2000</v>
      </c>
      <c r="AC1234" t="s">
        <v>59</v>
      </c>
      <c r="AD1234" t="s">
        <v>60</v>
      </c>
      <c r="AE1234">
        <v>1734</v>
      </c>
      <c r="AF1234">
        <f t="shared" si="77"/>
        <v>0</v>
      </c>
      <c r="AG1234">
        <f t="shared" si="78"/>
        <v>2</v>
      </c>
      <c r="AH1234">
        <v>3</v>
      </c>
      <c r="AI1234">
        <v>1</v>
      </c>
      <c r="AJ1234" t="s">
        <v>54</v>
      </c>
      <c r="AK1234" t="str">
        <f t="shared" si="79"/>
        <v>1Gd</v>
      </c>
      <c r="AL1234">
        <v>7</v>
      </c>
      <c r="AM1234">
        <v>0</v>
      </c>
      <c r="AN1234" t="s">
        <v>41</v>
      </c>
      <c r="AO1234" t="s">
        <v>61</v>
      </c>
      <c r="AP1234" t="s">
        <v>102</v>
      </c>
      <c r="AQ1234">
        <v>2</v>
      </c>
      <c r="AR1234">
        <v>660</v>
      </c>
      <c r="AS1234" t="s">
        <v>55</v>
      </c>
      <c r="AT1234" t="s">
        <v>60</v>
      </c>
      <c r="AU1234">
        <v>160</v>
      </c>
      <c r="AV1234">
        <v>24</v>
      </c>
      <c r="AW1234">
        <v>0</v>
      </c>
      <c r="AX1234">
        <v>0</v>
      </c>
      <c r="AY1234">
        <v>0</v>
      </c>
      <c r="AZ1234" t="s">
        <v>41</v>
      </c>
      <c r="BA1234">
        <v>1</v>
      </c>
      <c r="BB1234">
        <v>2006</v>
      </c>
      <c r="BC1234" t="s">
        <v>63</v>
      </c>
      <c r="BD1234" t="s">
        <v>64</v>
      </c>
      <c r="BE1234">
        <v>260000</v>
      </c>
    </row>
    <row r="1235" spans="1:57" x14ac:dyDescent="0.3">
      <c r="A1235">
        <v>317</v>
      </c>
      <c r="B1235">
        <v>60</v>
      </c>
      <c r="C1235" t="s">
        <v>221</v>
      </c>
      <c r="D1235">
        <v>94</v>
      </c>
      <c r="E1235">
        <v>13005</v>
      </c>
      <c r="F1235" t="s">
        <v>40</v>
      </c>
      <c r="G1235" t="s">
        <v>71</v>
      </c>
      <c r="H1235" t="s">
        <v>43</v>
      </c>
      <c r="I1235" t="s">
        <v>44</v>
      </c>
      <c r="J1235" t="s">
        <v>73</v>
      </c>
      <c r="K1235" t="s">
        <v>89</v>
      </c>
      <c r="L1235" t="str">
        <f>VLOOKUP($K1235,[1]Zipcodes_neighbourhood!$A$2:$C$27,2,FALSE)</f>
        <v>Northwest Ames</v>
      </c>
      <c r="M1235">
        <f>VLOOKUP($K1235,[1]Zipcodes_neighbourhood!$A$2:$C$27,3,FALSE)</f>
        <v>50010</v>
      </c>
      <c r="N1235" t="s">
        <v>47</v>
      </c>
      <c r="O1235" t="s">
        <v>48</v>
      </c>
      <c r="P1235" t="s">
        <v>49</v>
      </c>
      <c r="Q1235">
        <v>7</v>
      </c>
      <c r="R1235">
        <v>1980</v>
      </c>
      <c r="S1235">
        <v>1980</v>
      </c>
      <c r="T1235" t="s">
        <v>50</v>
      </c>
      <c r="U1235" t="s">
        <v>51</v>
      </c>
      <c r="V1235" t="s">
        <v>123</v>
      </c>
      <c r="W1235" t="s">
        <v>54</v>
      </c>
      <c r="X1235" t="s">
        <v>70</v>
      </c>
      <c r="Y1235" t="s">
        <v>54</v>
      </c>
      <c r="Z1235" t="s">
        <v>57</v>
      </c>
      <c r="AA1235">
        <v>845</v>
      </c>
      <c r="AB1235" t="str">
        <f t="shared" si="76"/>
        <v>0-1000</v>
      </c>
      <c r="AC1235" t="s">
        <v>55</v>
      </c>
      <c r="AD1235" t="s">
        <v>60</v>
      </c>
      <c r="AE1235">
        <v>2353</v>
      </c>
      <c r="AF1235">
        <f t="shared" si="77"/>
        <v>1</v>
      </c>
      <c r="AG1235">
        <f t="shared" si="78"/>
        <v>1</v>
      </c>
      <c r="AH1235">
        <v>4</v>
      </c>
      <c r="AI1235">
        <v>1</v>
      </c>
      <c r="AJ1235" t="s">
        <v>59</v>
      </c>
      <c r="AK1235" t="str">
        <f t="shared" si="79"/>
        <v>1Ex</v>
      </c>
      <c r="AL1235">
        <v>10</v>
      </c>
      <c r="AM1235">
        <v>1</v>
      </c>
      <c r="AN1235" t="s">
        <v>55</v>
      </c>
      <c r="AO1235" t="s">
        <v>61</v>
      </c>
      <c r="AP1235" t="s">
        <v>62</v>
      </c>
      <c r="AQ1235">
        <v>2</v>
      </c>
      <c r="AR1235">
        <v>484</v>
      </c>
      <c r="AS1235" t="s">
        <v>55</v>
      </c>
      <c r="AT1235" t="s">
        <v>60</v>
      </c>
      <c r="AU1235">
        <v>288</v>
      </c>
      <c r="AV1235">
        <v>195</v>
      </c>
      <c r="AW1235">
        <v>0</v>
      </c>
      <c r="AX1235">
        <v>0</v>
      </c>
      <c r="AY1235">
        <v>0</v>
      </c>
      <c r="AZ1235" t="s">
        <v>109</v>
      </c>
      <c r="BA1235">
        <v>8</v>
      </c>
      <c r="BB1235">
        <v>2009</v>
      </c>
      <c r="BC1235" t="s">
        <v>63</v>
      </c>
      <c r="BD1235" t="s">
        <v>64</v>
      </c>
      <c r="BE1235">
        <v>260000</v>
      </c>
    </row>
    <row r="1236" spans="1:57" x14ac:dyDescent="0.3">
      <c r="A1236">
        <v>1235</v>
      </c>
      <c r="B1236">
        <v>70</v>
      </c>
      <c r="C1236" t="s">
        <v>225</v>
      </c>
      <c r="D1236">
        <v>55</v>
      </c>
      <c r="E1236">
        <v>8525</v>
      </c>
      <c r="F1236" t="s">
        <v>40</v>
      </c>
      <c r="G1236" t="s">
        <v>42</v>
      </c>
      <c r="H1236" t="s">
        <v>118</v>
      </c>
      <c r="I1236" t="s">
        <v>44</v>
      </c>
      <c r="J1236" t="s">
        <v>45</v>
      </c>
      <c r="K1236" t="s">
        <v>164</v>
      </c>
      <c r="L1236" t="str">
        <f>VLOOKUP($K1236,[1]Zipcodes_neighbourhood!$A$2:$C$27,2,FALSE)</f>
        <v>South&amp;West of Iowa State University</v>
      </c>
      <c r="M1236">
        <f>VLOOKUP($K1236,[1]Zipcodes_neighbourhood!$A$2:$C$27,3,FALSE)</f>
        <v>50011</v>
      </c>
      <c r="N1236" t="s">
        <v>47</v>
      </c>
      <c r="O1236" t="s">
        <v>48</v>
      </c>
      <c r="P1236" t="s">
        <v>49</v>
      </c>
      <c r="Q1236">
        <v>5</v>
      </c>
      <c r="R1236">
        <v>1911</v>
      </c>
      <c r="S1236">
        <v>1950</v>
      </c>
      <c r="T1236" t="s">
        <v>50</v>
      </c>
      <c r="U1236" t="s">
        <v>51</v>
      </c>
      <c r="V1236" t="s">
        <v>69</v>
      </c>
      <c r="W1236" t="s">
        <v>55</v>
      </c>
      <c r="X1236" t="s">
        <v>56</v>
      </c>
      <c r="Y1236" t="s">
        <v>55</v>
      </c>
      <c r="Z1236" t="s">
        <v>81</v>
      </c>
      <c r="AA1236">
        <v>940</v>
      </c>
      <c r="AB1236" t="str">
        <f t="shared" si="76"/>
        <v>0-1000</v>
      </c>
      <c r="AC1236" t="s">
        <v>55</v>
      </c>
      <c r="AD1236" t="s">
        <v>120</v>
      </c>
      <c r="AE1236">
        <v>1964</v>
      </c>
      <c r="AF1236">
        <f t="shared" si="77"/>
        <v>0</v>
      </c>
      <c r="AG1236">
        <f t="shared" si="78"/>
        <v>1.3</v>
      </c>
      <c r="AH1236">
        <v>4</v>
      </c>
      <c r="AI1236">
        <v>1</v>
      </c>
      <c r="AJ1236" t="s">
        <v>55</v>
      </c>
      <c r="AK1236" t="str">
        <f t="shared" si="79"/>
        <v>1TA</v>
      </c>
      <c r="AL1236">
        <v>7</v>
      </c>
      <c r="AM1236">
        <v>0</v>
      </c>
      <c r="AN1236" t="s">
        <v>41</v>
      </c>
      <c r="AO1236" t="s">
        <v>41</v>
      </c>
      <c r="AP1236" t="s">
        <v>41</v>
      </c>
      <c r="AQ1236">
        <v>0</v>
      </c>
      <c r="AR1236">
        <v>0</v>
      </c>
      <c r="AS1236" t="s">
        <v>41</v>
      </c>
      <c r="AT1236" t="s">
        <v>120</v>
      </c>
      <c r="AU1236">
        <v>0</v>
      </c>
      <c r="AV1236">
        <v>192</v>
      </c>
      <c r="AW1236">
        <v>0</v>
      </c>
      <c r="AX1236">
        <v>0</v>
      </c>
      <c r="AY1236">
        <v>0</v>
      </c>
      <c r="AZ1236" t="s">
        <v>41</v>
      </c>
      <c r="BA1236">
        <v>11</v>
      </c>
      <c r="BB1236">
        <v>2008</v>
      </c>
      <c r="BC1236" t="s">
        <v>63</v>
      </c>
      <c r="BD1236" t="s">
        <v>79</v>
      </c>
      <c r="BE1236">
        <v>130000</v>
      </c>
    </row>
    <row r="1237" spans="1:57" x14ac:dyDescent="0.3">
      <c r="A1237">
        <v>319</v>
      </c>
      <c r="B1237">
        <v>60</v>
      </c>
      <c r="C1237" t="s">
        <v>221</v>
      </c>
      <c r="D1237">
        <v>90</v>
      </c>
      <c r="E1237">
        <v>9900</v>
      </c>
      <c r="F1237" t="s">
        <v>40</v>
      </c>
      <c r="G1237" t="s">
        <v>42</v>
      </c>
      <c r="H1237" t="s">
        <v>133</v>
      </c>
      <c r="I1237" t="s">
        <v>44</v>
      </c>
      <c r="J1237" t="s">
        <v>45</v>
      </c>
      <c r="K1237" t="s">
        <v>80</v>
      </c>
      <c r="L1237" t="str">
        <f>VLOOKUP($K1237,[1]Zipcodes_neighbourhood!$A$2:$C$27,2,FALSE)</f>
        <v>Northridge</v>
      </c>
      <c r="M1237">
        <f>VLOOKUP($K1237,[1]Zipcodes_neighbourhood!$A$2:$C$27,3,FALSE)</f>
        <v>50010</v>
      </c>
      <c r="N1237" t="s">
        <v>47</v>
      </c>
      <c r="O1237" t="s">
        <v>48</v>
      </c>
      <c r="P1237" t="s">
        <v>49</v>
      </c>
      <c r="Q1237">
        <v>7</v>
      </c>
      <c r="R1237">
        <v>1993</v>
      </c>
      <c r="S1237">
        <v>1993</v>
      </c>
      <c r="T1237" t="s">
        <v>50</v>
      </c>
      <c r="U1237" t="s">
        <v>51</v>
      </c>
      <c r="V1237" t="s">
        <v>91</v>
      </c>
      <c r="W1237" t="s">
        <v>54</v>
      </c>
      <c r="X1237" t="s">
        <v>56</v>
      </c>
      <c r="Y1237" t="s">
        <v>54</v>
      </c>
      <c r="Z1237" t="s">
        <v>54</v>
      </c>
      <c r="AA1237">
        <v>1347</v>
      </c>
      <c r="AB1237" t="str">
        <f t="shared" si="76"/>
        <v>1001-2000</v>
      </c>
      <c r="AC1237" t="s">
        <v>59</v>
      </c>
      <c r="AD1237" t="s">
        <v>60</v>
      </c>
      <c r="AE1237">
        <v>2646</v>
      </c>
      <c r="AF1237">
        <f t="shared" si="77"/>
        <v>0</v>
      </c>
      <c r="AG1237">
        <f t="shared" si="78"/>
        <v>1.3</v>
      </c>
      <c r="AH1237">
        <v>4</v>
      </c>
      <c r="AI1237">
        <v>1</v>
      </c>
      <c r="AJ1237" t="s">
        <v>54</v>
      </c>
      <c r="AK1237" t="str">
        <f t="shared" si="79"/>
        <v>1Gd</v>
      </c>
      <c r="AL1237">
        <v>9</v>
      </c>
      <c r="AM1237">
        <v>1</v>
      </c>
      <c r="AN1237" t="s">
        <v>55</v>
      </c>
      <c r="AO1237" t="s">
        <v>61</v>
      </c>
      <c r="AP1237" t="s">
        <v>62</v>
      </c>
      <c r="AQ1237">
        <v>3</v>
      </c>
      <c r="AR1237">
        <v>656</v>
      </c>
      <c r="AS1237" t="s">
        <v>55</v>
      </c>
      <c r="AT1237" t="s">
        <v>60</v>
      </c>
      <c r="AU1237">
        <v>340</v>
      </c>
      <c r="AV1237">
        <v>60</v>
      </c>
      <c r="AW1237">
        <v>144</v>
      </c>
      <c r="AX1237">
        <v>0</v>
      </c>
      <c r="AY1237">
        <v>0</v>
      </c>
      <c r="AZ1237" t="s">
        <v>41</v>
      </c>
      <c r="BA1237">
        <v>4</v>
      </c>
      <c r="BB1237">
        <v>2009</v>
      </c>
      <c r="BC1237" t="s">
        <v>63</v>
      </c>
      <c r="BD1237" t="s">
        <v>64</v>
      </c>
      <c r="BE1237">
        <v>260000</v>
      </c>
    </row>
    <row r="1238" spans="1:57" x14ac:dyDescent="0.3">
      <c r="A1238">
        <v>1271</v>
      </c>
      <c r="B1238">
        <v>40</v>
      </c>
      <c r="C1238" t="s">
        <v>221</v>
      </c>
      <c r="D1238" t="s">
        <v>41</v>
      </c>
      <c r="E1238">
        <v>23595</v>
      </c>
      <c r="F1238" t="s">
        <v>40</v>
      </c>
      <c r="G1238" t="s">
        <v>42</v>
      </c>
      <c r="H1238" t="s">
        <v>133</v>
      </c>
      <c r="I1238" t="s">
        <v>44</v>
      </c>
      <c r="J1238" t="s">
        <v>45</v>
      </c>
      <c r="K1238" t="s">
        <v>143</v>
      </c>
      <c r="L1238" t="str">
        <f>VLOOKUP($K1238,[1]Zipcodes_neighbourhood!$A$2:$C$27,2,FALSE)</f>
        <v>Clear creek</v>
      </c>
      <c r="M1238" t="str">
        <f>VLOOKUP($K1238,[1]Zipcodes_neighbourhood!$A$2:$C$27,3,FALSE)</f>
        <v>52248(641)</v>
      </c>
      <c r="N1238" t="s">
        <v>47</v>
      </c>
      <c r="O1238" t="s">
        <v>48</v>
      </c>
      <c r="P1238" t="s">
        <v>68</v>
      </c>
      <c r="Q1238">
        <v>7</v>
      </c>
      <c r="R1238">
        <v>1979</v>
      </c>
      <c r="S1238">
        <v>1979</v>
      </c>
      <c r="T1238" t="s">
        <v>86</v>
      </c>
      <c r="U1238" t="s">
        <v>156</v>
      </c>
      <c r="V1238" t="s">
        <v>106</v>
      </c>
      <c r="W1238" t="s">
        <v>54</v>
      </c>
      <c r="X1238" t="s">
        <v>56</v>
      </c>
      <c r="Y1238" t="s">
        <v>54</v>
      </c>
      <c r="Z1238" t="s">
        <v>54</v>
      </c>
      <c r="AA1238">
        <v>1332</v>
      </c>
      <c r="AB1238" t="str">
        <f t="shared" si="76"/>
        <v>1001-2000</v>
      </c>
      <c r="AC1238" t="s">
        <v>55</v>
      </c>
      <c r="AD1238" t="s">
        <v>60</v>
      </c>
      <c r="AE1238">
        <v>1524</v>
      </c>
      <c r="AF1238">
        <f t="shared" si="77"/>
        <v>0</v>
      </c>
      <c r="AG1238">
        <f t="shared" si="78"/>
        <v>2.2999999999999998</v>
      </c>
      <c r="AH1238">
        <v>0</v>
      </c>
      <c r="AI1238">
        <v>1</v>
      </c>
      <c r="AJ1238" t="s">
        <v>54</v>
      </c>
      <c r="AK1238" t="str">
        <f t="shared" si="79"/>
        <v>1Gd</v>
      </c>
      <c r="AL1238">
        <v>4</v>
      </c>
      <c r="AM1238">
        <v>1</v>
      </c>
      <c r="AN1238" t="s">
        <v>55</v>
      </c>
      <c r="AO1238" t="s">
        <v>61</v>
      </c>
      <c r="AP1238" t="s">
        <v>102</v>
      </c>
      <c r="AQ1238">
        <v>2</v>
      </c>
      <c r="AR1238">
        <v>586</v>
      </c>
      <c r="AS1238" t="s">
        <v>55</v>
      </c>
      <c r="AT1238" t="s">
        <v>60</v>
      </c>
      <c r="AU1238">
        <v>268</v>
      </c>
      <c r="AV1238">
        <v>0</v>
      </c>
      <c r="AW1238">
        <v>0</v>
      </c>
      <c r="AX1238">
        <v>0</v>
      </c>
      <c r="AY1238">
        <v>0</v>
      </c>
      <c r="AZ1238" t="s">
        <v>41</v>
      </c>
      <c r="BA1238">
        <v>4</v>
      </c>
      <c r="BB1238">
        <v>2010</v>
      </c>
      <c r="BC1238" t="s">
        <v>63</v>
      </c>
      <c r="BD1238" t="s">
        <v>64</v>
      </c>
      <c r="BE1238">
        <v>260000</v>
      </c>
    </row>
    <row r="1239" spans="1:57" x14ac:dyDescent="0.3">
      <c r="A1239">
        <v>1362</v>
      </c>
      <c r="B1239">
        <v>20</v>
      </c>
      <c r="C1239" t="s">
        <v>221</v>
      </c>
      <c r="D1239">
        <v>124</v>
      </c>
      <c r="E1239">
        <v>16158</v>
      </c>
      <c r="F1239" t="s">
        <v>40</v>
      </c>
      <c r="G1239" t="s">
        <v>71</v>
      </c>
      <c r="H1239" t="s">
        <v>133</v>
      </c>
      <c r="I1239" t="s">
        <v>44</v>
      </c>
      <c r="J1239" t="s">
        <v>45</v>
      </c>
      <c r="K1239" t="s">
        <v>138</v>
      </c>
      <c r="L1239" t="e">
        <f>VLOOKUP($K1239,[1]Zipcodes_neighbourhood!$A$2:$C$27,2,FALSE)</f>
        <v>#N/A</v>
      </c>
      <c r="M1239" t="e">
        <f>VLOOKUP($K1239,[1]Zipcodes_neighbourhood!$A$2:$C$27,3,FALSE)</f>
        <v>#N/A</v>
      </c>
      <c r="N1239" t="s">
        <v>47</v>
      </c>
      <c r="O1239" t="s">
        <v>48</v>
      </c>
      <c r="P1239" t="s">
        <v>68</v>
      </c>
      <c r="Q1239">
        <v>7</v>
      </c>
      <c r="R1239">
        <v>2005</v>
      </c>
      <c r="S1239">
        <v>2005</v>
      </c>
      <c r="T1239" t="s">
        <v>99</v>
      </c>
      <c r="U1239" t="s">
        <v>51</v>
      </c>
      <c r="V1239" t="s">
        <v>52</v>
      </c>
      <c r="W1239" t="s">
        <v>54</v>
      </c>
      <c r="X1239" t="s">
        <v>56</v>
      </c>
      <c r="Y1239" t="s">
        <v>59</v>
      </c>
      <c r="Z1239" t="s">
        <v>81</v>
      </c>
      <c r="AA1239">
        <v>1530</v>
      </c>
      <c r="AB1239" t="str">
        <f t="shared" si="76"/>
        <v>1001-2000</v>
      </c>
      <c r="AC1239" t="s">
        <v>59</v>
      </c>
      <c r="AD1239" t="s">
        <v>60</v>
      </c>
      <c r="AE1239">
        <v>1530</v>
      </c>
      <c r="AF1239">
        <f t="shared" si="77"/>
        <v>0</v>
      </c>
      <c r="AG1239">
        <f t="shared" si="78"/>
        <v>2.2999999999999998</v>
      </c>
      <c r="AH1239">
        <v>3</v>
      </c>
      <c r="AI1239">
        <v>1</v>
      </c>
      <c r="AJ1239" t="s">
        <v>54</v>
      </c>
      <c r="AK1239" t="str">
        <f t="shared" si="79"/>
        <v>1Gd</v>
      </c>
      <c r="AL1239">
        <v>7</v>
      </c>
      <c r="AM1239">
        <v>1</v>
      </c>
      <c r="AN1239" t="s">
        <v>54</v>
      </c>
      <c r="AO1239" t="s">
        <v>61</v>
      </c>
      <c r="AP1239" t="s">
        <v>102</v>
      </c>
      <c r="AQ1239">
        <v>2</v>
      </c>
      <c r="AR1239">
        <v>430</v>
      </c>
      <c r="AS1239" t="s">
        <v>55</v>
      </c>
      <c r="AT1239" t="s">
        <v>60</v>
      </c>
      <c r="AU1239">
        <v>168</v>
      </c>
      <c r="AV1239">
        <v>36</v>
      </c>
      <c r="AW1239">
        <v>0</v>
      </c>
      <c r="AX1239">
        <v>0</v>
      </c>
      <c r="AY1239">
        <v>0</v>
      </c>
      <c r="AZ1239" t="s">
        <v>41</v>
      </c>
      <c r="BA1239">
        <v>6</v>
      </c>
      <c r="BB1239">
        <v>2009</v>
      </c>
      <c r="BC1239" t="s">
        <v>63</v>
      </c>
      <c r="BD1239" t="s">
        <v>64</v>
      </c>
      <c r="BE1239">
        <v>260000</v>
      </c>
    </row>
    <row r="1240" spans="1:57" x14ac:dyDescent="0.3">
      <c r="A1240">
        <v>749</v>
      </c>
      <c r="B1240">
        <v>20</v>
      </c>
      <c r="C1240" t="s">
        <v>221</v>
      </c>
      <c r="D1240">
        <v>59</v>
      </c>
      <c r="E1240">
        <v>10593</v>
      </c>
      <c r="F1240" t="s">
        <v>40</v>
      </c>
      <c r="G1240" t="s">
        <v>71</v>
      </c>
      <c r="H1240" t="s">
        <v>43</v>
      </c>
      <c r="I1240" t="s">
        <v>44</v>
      </c>
      <c r="J1240" t="s">
        <v>45</v>
      </c>
      <c r="K1240" t="s">
        <v>80</v>
      </c>
      <c r="L1240" t="str">
        <f>VLOOKUP($K1240,[1]Zipcodes_neighbourhood!$A$2:$C$27,2,FALSE)</f>
        <v>Northridge</v>
      </c>
      <c r="M1240">
        <f>VLOOKUP($K1240,[1]Zipcodes_neighbourhood!$A$2:$C$27,3,FALSE)</f>
        <v>50010</v>
      </c>
      <c r="N1240" t="s">
        <v>47</v>
      </c>
      <c r="O1240" t="s">
        <v>48</v>
      </c>
      <c r="P1240" t="s">
        <v>68</v>
      </c>
      <c r="Q1240">
        <v>7</v>
      </c>
      <c r="R1240">
        <v>1996</v>
      </c>
      <c r="S1240">
        <v>1996</v>
      </c>
      <c r="T1240" t="s">
        <v>99</v>
      </c>
      <c r="U1240" t="s">
        <v>51</v>
      </c>
      <c r="V1240" t="s">
        <v>52</v>
      </c>
      <c r="W1240" t="s">
        <v>54</v>
      </c>
      <c r="X1240" t="s">
        <v>56</v>
      </c>
      <c r="Y1240" t="s">
        <v>54</v>
      </c>
      <c r="Z1240" t="s">
        <v>57</v>
      </c>
      <c r="AA1240">
        <v>1720</v>
      </c>
      <c r="AB1240" t="str">
        <f t="shared" si="76"/>
        <v>1001-2000</v>
      </c>
      <c r="AC1240" t="s">
        <v>59</v>
      </c>
      <c r="AD1240" t="s">
        <v>60</v>
      </c>
      <c r="AE1240">
        <v>1720</v>
      </c>
      <c r="AF1240">
        <f t="shared" si="77"/>
        <v>0</v>
      </c>
      <c r="AG1240">
        <f t="shared" si="78"/>
        <v>1.3</v>
      </c>
      <c r="AH1240">
        <v>3</v>
      </c>
      <c r="AI1240">
        <v>1</v>
      </c>
      <c r="AJ1240" t="s">
        <v>54</v>
      </c>
      <c r="AK1240" t="str">
        <f t="shared" si="79"/>
        <v>1Gd</v>
      </c>
      <c r="AL1240">
        <v>7</v>
      </c>
      <c r="AM1240">
        <v>1</v>
      </c>
      <c r="AN1240" t="s">
        <v>55</v>
      </c>
      <c r="AO1240" t="s">
        <v>61</v>
      </c>
      <c r="AP1240" t="s">
        <v>102</v>
      </c>
      <c r="AQ1240">
        <v>2</v>
      </c>
      <c r="AR1240">
        <v>527</v>
      </c>
      <c r="AS1240" t="s">
        <v>55</v>
      </c>
      <c r="AT1240" t="s">
        <v>60</v>
      </c>
      <c r="AU1240">
        <v>240</v>
      </c>
      <c r="AV1240">
        <v>56</v>
      </c>
      <c r="AW1240">
        <v>154</v>
      </c>
      <c r="AX1240">
        <v>0</v>
      </c>
      <c r="AY1240">
        <v>0</v>
      </c>
      <c r="AZ1240" t="s">
        <v>41</v>
      </c>
      <c r="BA1240">
        <v>3</v>
      </c>
      <c r="BB1240">
        <v>2010</v>
      </c>
      <c r="BC1240" t="s">
        <v>63</v>
      </c>
      <c r="BD1240" t="s">
        <v>64</v>
      </c>
      <c r="BE1240">
        <v>260400</v>
      </c>
    </row>
    <row r="1241" spans="1:57" x14ac:dyDescent="0.3">
      <c r="A1241">
        <v>613</v>
      </c>
      <c r="B1241">
        <v>60</v>
      </c>
      <c r="C1241" t="s">
        <v>221</v>
      </c>
      <c r="D1241" t="s">
        <v>41</v>
      </c>
      <c r="E1241">
        <v>11885</v>
      </c>
      <c r="F1241" t="s">
        <v>40</v>
      </c>
      <c r="G1241" t="s">
        <v>42</v>
      </c>
      <c r="H1241" t="s">
        <v>43</v>
      </c>
      <c r="I1241" t="s">
        <v>44</v>
      </c>
      <c r="J1241" t="s">
        <v>45</v>
      </c>
      <c r="K1241" t="s">
        <v>46</v>
      </c>
      <c r="L1241" t="str">
        <f>VLOOKUP($K1241,[1]Zipcodes_neighbourhood!$A$2:$C$27,2,FALSE)</f>
        <v>College creek</v>
      </c>
      <c r="M1241">
        <f>VLOOKUP($K1241,[1]Zipcodes_neighbourhood!$A$2:$C$27,3,FALSE)</f>
        <v>50014</v>
      </c>
      <c r="N1241" t="s">
        <v>47</v>
      </c>
      <c r="O1241" t="s">
        <v>48</v>
      </c>
      <c r="P1241" t="s">
        <v>49</v>
      </c>
      <c r="Q1241">
        <v>8</v>
      </c>
      <c r="R1241">
        <v>2001</v>
      </c>
      <c r="S1241">
        <v>2001</v>
      </c>
      <c r="T1241" t="s">
        <v>50</v>
      </c>
      <c r="U1241" t="s">
        <v>51</v>
      </c>
      <c r="V1241" t="s">
        <v>52</v>
      </c>
      <c r="W1241" t="s">
        <v>54</v>
      </c>
      <c r="X1241" t="s">
        <v>56</v>
      </c>
      <c r="Y1241" t="s">
        <v>54</v>
      </c>
      <c r="Z1241" t="s">
        <v>81</v>
      </c>
      <c r="AA1241">
        <v>1299</v>
      </c>
      <c r="AB1241" t="str">
        <f t="shared" si="76"/>
        <v>1001-2000</v>
      </c>
      <c r="AC1241" t="s">
        <v>59</v>
      </c>
      <c r="AD1241" t="s">
        <v>60</v>
      </c>
      <c r="AE1241">
        <v>1872</v>
      </c>
      <c r="AF1241">
        <f t="shared" si="77"/>
        <v>0</v>
      </c>
      <c r="AG1241">
        <f t="shared" si="78"/>
        <v>2</v>
      </c>
      <c r="AH1241">
        <v>3</v>
      </c>
      <c r="AI1241">
        <v>1</v>
      </c>
      <c r="AJ1241" t="s">
        <v>59</v>
      </c>
      <c r="AK1241" t="str">
        <f t="shared" si="79"/>
        <v>1Ex</v>
      </c>
      <c r="AL1241">
        <v>7</v>
      </c>
      <c r="AM1241">
        <v>1</v>
      </c>
      <c r="AN1241" t="s">
        <v>55</v>
      </c>
      <c r="AO1241" t="s">
        <v>101</v>
      </c>
      <c r="AP1241" t="s">
        <v>62</v>
      </c>
      <c r="AQ1241">
        <v>2</v>
      </c>
      <c r="AR1241">
        <v>531</v>
      </c>
      <c r="AS1241" t="s">
        <v>55</v>
      </c>
      <c r="AT1241" t="s">
        <v>60</v>
      </c>
      <c r="AU1241">
        <v>160</v>
      </c>
      <c r="AV1241">
        <v>122</v>
      </c>
      <c r="AW1241">
        <v>0</v>
      </c>
      <c r="AX1241">
        <v>0</v>
      </c>
      <c r="AY1241">
        <v>0</v>
      </c>
      <c r="AZ1241" t="s">
        <v>41</v>
      </c>
      <c r="BA1241">
        <v>11</v>
      </c>
      <c r="BB1241">
        <v>2009</v>
      </c>
      <c r="BC1241" t="s">
        <v>63</v>
      </c>
      <c r="BD1241" t="s">
        <v>64</v>
      </c>
      <c r="BE1241">
        <v>261500</v>
      </c>
    </row>
    <row r="1242" spans="1:57" x14ac:dyDescent="0.3">
      <c r="A1242">
        <v>1188</v>
      </c>
      <c r="B1242">
        <v>20</v>
      </c>
      <c r="C1242" t="s">
        <v>221</v>
      </c>
      <c r="D1242">
        <v>89</v>
      </c>
      <c r="E1242">
        <v>12461</v>
      </c>
      <c r="F1242" t="s">
        <v>40</v>
      </c>
      <c r="G1242" t="s">
        <v>42</v>
      </c>
      <c r="H1242" t="s">
        <v>43</v>
      </c>
      <c r="I1242" t="s">
        <v>44</v>
      </c>
      <c r="J1242" t="s">
        <v>73</v>
      </c>
      <c r="K1242" t="s">
        <v>80</v>
      </c>
      <c r="L1242" t="str">
        <f>VLOOKUP($K1242,[1]Zipcodes_neighbourhood!$A$2:$C$27,2,FALSE)</f>
        <v>Northridge</v>
      </c>
      <c r="M1242">
        <f>VLOOKUP($K1242,[1]Zipcodes_neighbourhood!$A$2:$C$27,3,FALSE)</f>
        <v>50010</v>
      </c>
      <c r="N1242" t="s">
        <v>47</v>
      </c>
      <c r="O1242" t="s">
        <v>48</v>
      </c>
      <c r="P1242" t="s">
        <v>68</v>
      </c>
      <c r="Q1242">
        <v>8</v>
      </c>
      <c r="R1242">
        <v>1994</v>
      </c>
      <c r="S1242">
        <v>1995</v>
      </c>
      <c r="T1242" t="s">
        <v>50</v>
      </c>
      <c r="U1242" t="s">
        <v>51</v>
      </c>
      <c r="V1242" t="s">
        <v>166</v>
      </c>
      <c r="W1242" t="s">
        <v>54</v>
      </c>
      <c r="X1242" t="s">
        <v>56</v>
      </c>
      <c r="Y1242" t="s">
        <v>54</v>
      </c>
      <c r="Z1242" t="s">
        <v>57</v>
      </c>
      <c r="AA1242">
        <v>1624</v>
      </c>
      <c r="AB1242" t="str">
        <f t="shared" si="76"/>
        <v>1001-2000</v>
      </c>
      <c r="AC1242" t="s">
        <v>59</v>
      </c>
      <c r="AD1242" t="s">
        <v>60</v>
      </c>
      <c r="AE1242">
        <v>1624</v>
      </c>
      <c r="AF1242">
        <f t="shared" si="77"/>
        <v>1</v>
      </c>
      <c r="AG1242">
        <f t="shared" si="78"/>
        <v>2.2999999999999998</v>
      </c>
      <c r="AH1242">
        <v>2</v>
      </c>
      <c r="AI1242">
        <v>1</v>
      </c>
      <c r="AJ1242" t="s">
        <v>54</v>
      </c>
      <c r="AK1242" t="str">
        <f t="shared" si="79"/>
        <v>1Gd</v>
      </c>
      <c r="AL1242">
        <v>5</v>
      </c>
      <c r="AM1242">
        <v>1</v>
      </c>
      <c r="AN1242" t="s">
        <v>94</v>
      </c>
      <c r="AO1242" t="s">
        <v>61</v>
      </c>
      <c r="AP1242" t="s">
        <v>62</v>
      </c>
      <c r="AQ1242">
        <v>3</v>
      </c>
      <c r="AR1242">
        <v>757</v>
      </c>
      <c r="AS1242" t="s">
        <v>55</v>
      </c>
      <c r="AT1242" t="s">
        <v>60</v>
      </c>
      <c r="AU1242">
        <v>0</v>
      </c>
      <c r="AV1242">
        <v>114</v>
      </c>
      <c r="AW1242">
        <v>192</v>
      </c>
      <c r="AX1242">
        <v>0</v>
      </c>
      <c r="AY1242">
        <v>0</v>
      </c>
      <c r="AZ1242" t="s">
        <v>109</v>
      </c>
      <c r="BA1242">
        <v>7</v>
      </c>
      <c r="BB1242">
        <v>2006</v>
      </c>
      <c r="BC1242" t="s">
        <v>63</v>
      </c>
      <c r="BD1242" t="s">
        <v>64</v>
      </c>
      <c r="BE1242">
        <v>262000</v>
      </c>
    </row>
    <row r="1243" spans="1:57" x14ac:dyDescent="0.3">
      <c r="A1243">
        <v>1044</v>
      </c>
      <c r="B1243">
        <v>60</v>
      </c>
      <c r="C1243" t="s">
        <v>221</v>
      </c>
      <c r="D1243">
        <v>86</v>
      </c>
      <c r="E1243">
        <v>11839</v>
      </c>
      <c r="F1243" t="s">
        <v>40</v>
      </c>
      <c r="G1243" t="s">
        <v>42</v>
      </c>
      <c r="H1243" t="s">
        <v>43</v>
      </c>
      <c r="I1243" t="s">
        <v>44</v>
      </c>
      <c r="J1243" t="s">
        <v>45</v>
      </c>
      <c r="K1243" t="s">
        <v>114</v>
      </c>
      <c r="L1243" t="str">
        <f>VLOOKUP($K1243,[1]Zipcodes_neighbourhood!$A$2:$C$27,2,FALSE)</f>
        <v>Sawyer West</v>
      </c>
      <c r="M1243">
        <f>VLOOKUP($K1243,[1]Zipcodes_neighbourhood!$A$2:$C$27,3,FALSE)</f>
        <v>50014</v>
      </c>
      <c r="N1243" t="s">
        <v>47</v>
      </c>
      <c r="O1243" t="s">
        <v>48</v>
      </c>
      <c r="P1243" t="s">
        <v>49</v>
      </c>
      <c r="Q1243">
        <v>7</v>
      </c>
      <c r="R1243">
        <v>1990</v>
      </c>
      <c r="S1243">
        <v>1990</v>
      </c>
      <c r="T1243" t="s">
        <v>99</v>
      </c>
      <c r="U1243" t="s">
        <v>51</v>
      </c>
      <c r="V1243" t="s">
        <v>91</v>
      </c>
      <c r="W1243" t="s">
        <v>55</v>
      </c>
      <c r="X1243" t="s">
        <v>56</v>
      </c>
      <c r="Y1243" t="s">
        <v>54</v>
      </c>
      <c r="Z1243" t="s">
        <v>57</v>
      </c>
      <c r="AA1243">
        <v>1475</v>
      </c>
      <c r="AB1243" t="str">
        <f t="shared" si="76"/>
        <v>1001-2000</v>
      </c>
      <c r="AC1243" t="s">
        <v>59</v>
      </c>
      <c r="AD1243" t="s">
        <v>60</v>
      </c>
      <c r="AE1243">
        <v>2329</v>
      </c>
      <c r="AF1243">
        <f t="shared" si="77"/>
        <v>0</v>
      </c>
      <c r="AG1243">
        <f t="shared" si="78"/>
        <v>2</v>
      </c>
      <c r="AH1243">
        <v>4</v>
      </c>
      <c r="AI1243">
        <v>1</v>
      </c>
      <c r="AJ1243" t="s">
        <v>54</v>
      </c>
      <c r="AK1243" t="str">
        <f t="shared" si="79"/>
        <v>1Gd</v>
      </c>
      <c r="AL1243">
        <v>10</v>
      </c>
      <c r="AM1243">
        <v>1</v>
      </c>
      <c r="AN1243" t="s">
        <v>59</v>
      </c>
      <c r="AO1243" t="s">
        <v>61</v>
      </c>
      <c r="AP1243" t="s">
        <v>58</v>
      </c>
      <c r="AQ1243">
        <v>2</v>
      </c>
      <c r="AR1243">
        <v>514</v>
      </c>
      <c r="AS1243" t="s">
        <v>55</v>
      </c>
      <c r="AT1243" t="s">
        <v>60</v>
      </c>
      <c r="AU1243">
        <v>192</v>
      </c>
      <c r="AV1243">
        <v>121</v>
      </c>
      <c r="AW1243">
        <v>0</v>
      </c>
      <c r="AX1243">
        <v>0</v>
      </c>
      <c r="AY1243">
        <v>0</v>
      </c>
      <c r="AZ1243" t="s">
        <v>41</v>
      </c>
      <c r="BA1243">
        <v>5</v>
      </c>
      <c r="BB1243">
        <v>2008</v>
      </c>
      <c r="BC1243" t="s">
        <v>63</v>
      </c>
      <c r="BD1243" t="s">
        <v>64</v>
      </c>
      <c r="BE1243">
        <v>262280</v>
      </c>
    </row>
    <row r="1244" spans="1:57" x14ac:dyDescent="0.3">
      <c r="A1244">
        <v>1347</v>
      </c>
      <c r="B1244">
        <v>20</v>
      </c>
      <c r="C1244" t="s">
        <v>221</v>
      </c>
      <c r="D1244" t="s">
        <v>41</v>
      </c>
      <c r="E1244">
        <v>20781</v>
      </c>
      <c r="F1244" t="s">
        <v>40</v>
      </c>
      <c r="G1244" t="s">
        <v>105</v>
      </c>
      <c r="H1244" t="s">
        <v>43</v>
      </c>
      <c r="I1244" t="s">
        <v>44</v>
      </c>
      <c r="J1244" t="s">
        <v>110</v>
      </c>
      <c r="K1244" t="s">
        <v>89</v>
      </c>
      <c r="L1244" t="str">
        <f>VLOOKUP($K1244,[1]Zipcodes_neighbourhood!$A$2:$C$27,2,FALSE)</f>
        <v>Northwest Ames</v>
      </c>
      <c r="M1244">
        <f>VLOOKUP($K1244,[1]Zipcodes_neighbourhood!$A$2:$C$27,3,FALSE)</f>
        <v>50010</v>
      </c>
      <c r="N1244" t="s">
        <v>90</v>
      </c>
      <c r="O1244" t="s">
        <v>48</v>
      </c>
      <c r="P1244" t="s">
        <v>68</v>
      </c>
      <c r="Q1244">
        <v>7</v>
      </c>
      <c r="R1244">
        <v>1968</v>
      </c>
      <c r="S1244">
        <v>2003</v>
      </c>
      <c r="T1244" t="s">
        <v>99</v>
      </c>
      <c r="U1244" t="s">
        <v>51</v>
      </c>
      <c r="V1244" t="s">
        <v>91</v>
      </c>
      <c r="W1244" t="s">
        <v>55</v>
      </c>
      <c r="X1244" t="s">
        <v>70</v>
      </c>
      <c r="Y1244" t="s">
        <v>55</v>
      </c>
      <c r="Z1244" t="s">
        <v>57</v>
      </c>
      <c r="AA1244">
        <v>1568</v>
      </c>
      <c r="AB1244" t="str">
        <f t="shared" si="76"/>
        <v>1001-2000</v>
      </c>
      <c r="AC1244" t="s">
        <v>55</v>
      </c>
      <c r="AD1244" t="s">
        <v>60</v>
      </c>
      <c r="AE1244">
        <v>2156</v>
      </c>
      <c r="AF1244">
        <f t="shared" si="77"/>
        <v>1</v>
      </c>
      <c r="AG1244">
        <f t="shared" si="78"/>
        <v>2</v>
      </c>
      <c r="AH1244">
        <v>3</v>
      </c>
      <c r="AI1244">
        <v>1</v>
      </c>
      <c r="AJ1244" t="s">
        <v>55</v>
      </c>
      <c r="AK1244" t="str">
        <f t="shared" si="79"/>
        <v>1TA</v>
      </c>
      <c r="AL1244">
        <v>9</v>
      </c>
      <c r="AM1244">
        <v>1</v>
      </c>
      <c r="AN1244" t="s">
        <v>54</v>
      </c>
      <c r="AO1244" t="s">
        <v>61</v>
      </c>
      <c r="AP1244" t="s">
        <v>62</v>
      </c>
      <c r="AQ1244">
        <v>2</v>
      </c>
      <c r="AR1244">
        <v>508</v>
      </c>
      <c r="AS1244" t="s">
        <v>54</v>
      </c>
      <c r="AT1244" t="s">
        <v>60</v>
      </c>
      <c r="AU1244">
        <v>0</v>
      </c>
      <c r="AV1244">
        <v>80</v>
      </c>
      <c r="AW1244">
        <v>0</v>
      </c>
      <c r="AX1244">
        <v>0</v>
      </c>
      <c r="AY1244">
        <v>290</v>
      </c>
      <c r="AZ1244" t="s">
        <v>41</v>
      </c>
      <c r="BA1244">
        <v>6</v>
      </c>
      <c r="BB1244">
        <v>2006</v>
      </c>
      <c r="BC1244" t="s">
        <v>63</v>
      </c>
      <c r="BD1244" t="s">
        <v>64</v>
      </c>
      <c r="BE1244">
        <v>262500</v>
      </c>
    </row>
    <row r="1245" spans="1:57" x14ac:dyDescent="0.3">
      <c r="A1245">
        <v>766</v>
      </c>
      <c r="B1245">
        <v>20</v>
      </c>
      <c r="C1245" t="s">
        <v>221</v>
      </c>
      <c r="D1245">
        <v>75</v>
      </c>
      <c r="E1245">
        <v>14587</v>
      </c>
      <c r="F1245" t="s">
        <v>40</v>
      </c>
      <c r="G1245" t="s">
        <v>71</v>
      </c>
      <c r="H1245" t="s">
        <v>43</v>
      </c>
      <c r="I1245" t="s">
        <v>44</v>
      </c>
      <c r="J1245" t="s">
        <v>45</v>
      </c>
      <c r="K1245" t="s">
        <v>87</v>
      </c>
      <c r="L1245" t="str">
        <f>VLOOKUP($K1245,[1]Zipcodes_neighbourhood!$A$2:$C$27,2,FALSE)</f>
        <v>Somerset</v>
      </c>
      <c r="M1245">
        <f>VLOOKUP($K1245,[1]Zipcodes_neighbourhood!$A$2:$C$27,3,FALSE)</f>
        <v>50010</v>
      </c>
      <c r="N1245" t="s">
        <v>47</v>
      </c>
      <c r="O1245" t="s">
        <v>48</v>
      </c>
      <c r="P1245" t="s">
        <v>68</v>
      </c>
      <c r="Q1245">
        <v>9</v>
      </c>
      <c r="R1245">
        <v>2008</v>
      </c>
      <c r="S1245">
        <v>2008</v>
      </c>
      <c r="T1245" t="s">
        <v>50</v>
      </c>
      <c r="U1245" t="s">
        <v>51</v>
      </c>
      <c r="V1245" t="s">
        <v>52</v>
      </c>
      <c r="W1245" t="s">
        <v>54</v>
      </c>
      <c r="X1245" t="s">
        <v>56</v>
      </c>
      <c r="Y1245" t="s">
        <v>54</v>
      </c>
      <c r="Z1245" t="s">
        <v>57</v>
      </c>
      <c r="AA1245">
        <v>1498</v>
      </c>
      <c r="AB1245" t="str">
        <f t="shared" si="76"/>
        <v>1001-2000</v>
      </c>
      <c r="AC1245" t="s">
        <v>59</v>
      </c>
      <c r="AD1245" t="s">
        <v>60</v>
      </c>
      <c r="AE1245">
        <v>1506</v>
      </c>
      <c r="AF1245">
        <f t="shared" si="77"/>
        <v>1</v>
      </c>
      <c r="AG1245">
        <f t="shared" si="78"/>
        <v>2.2999999999999998</v>
      </c>
      <c r="AH1245">
        <v>2</v>
      </c>
      <c r="AI1245">
        <v>1</v>
      </c>
      <c r="AJ1245" t="s">
        <v>59</v>
      </c>
      <c r="AK1245" t="str">
        <f t="shared" si="79"/>
        <v>1Ex</v>
      </c>
      <c r="AL1245">
        <v>6</v>
      </c>
      <c r="AM1245">
        <v>1</v>
      </c>
      <c r="AN1245" t="s">
        <v>54</v>
      </c>
      <c r="AO1245" t="s">
        <v>61</v>
      </c>
      <c r="AP1245" t="s">
        <v>102</v>
      </c>
      <c r="AQ1245">
        <v>2</v>
      </c>
      <c r="AR1245">
        <v>592</v>
      </c>
      <c r="AS1245" t="s">
        <v>55</v>
      </c>
      <c r="AT1245" t="s">
        <v>60</v>
      </c>
      <c r="AU1245">
        <v>0</v>
      </c>
      <c r="AV1245">
        <v>174</v>
      </c>
      <c r="AW1245">
        <v>0</v>
      </c>
      <c r="AX1245">
        <v>0</v>
      </c>
      <c r="AY1245">
        <v>0</v>
      </c>
      <c r="AZ1245" t="s">
        <v>41</v>
      </c>
      <c r="BA1245">
        <v>8</v>
      </c>
      <c r="BB1245">
        <v>2008</v>
      </c>
      <c r="BC1245" t="s">
        <v>103</v>
      </c>
      <c r="BD1245" t="s">
        <v>104</v>
      </c>
      <c r="BE1245">
        <v>264132</v>
      </c>
    </row>
    <row r="1246" spans="1:57" x14ac:dyDescent="0.3">
      <c r="A1246">
        <v>640</v>
      </c>
      <c r="B1246">
        <v>120</v>
      </c>
      <c r="C1246" t="s">
        <v>221</v>
      </c>
      <c r="D1246">
        <v>53</v>
      </c>
      <c r="E1246">
        <v>3982</v>
      </c>
      <c r="F1246" t="s">
        <v>40</v>
      </c>
      <c r="G1246" t="s">
        <v>42</v>
      </c>
      <c r="H1246" t="s">
        <v>43</v>
      </c>
      <c r="I1246" t="s">
        <v>44</v>
      </c>
      <c r="J1246" t="s">
        <v>45</v>
      </c>
      <c r="K1246" t="s">
        <v>159</v>
      </c>
      <c r="L1246" t="str">
        <f>VLOOKUP($K1246,[1]Zipcodes_neighbourhood!$A$2:$C$27,2,FALSE)</f>
        <v>Bloomington Heights</v>
      </c>
      <c r="M1246">
        <f>VLOOKUP($K1246,[1]Zipcodes_neighbourhood!$A$2:$C$27,3,FALSE)</f>
        <v>50010</v>
      </c>
      <c r="N1246" t="s">
        <v>47</v>
      </c>
      <c r="O1246" t="s">
        <v>122</v>
      </c>
      <c r="P1246" t="s">
        <v>68</v>
      </c>
      <c r="Q1246">
        <v>8</v>
      </c>
      <c r="R1246">
        <v>2006</v>
      </c>
      <c r="S1246">
        <v>2006</v>
      </c>
      <c r="T1246" t="s">
        <v>99</v>
      </c>
      <c r="U1246" t="s">
        <v>51</v>
      </c>
      <c r="V1246" t="s">
        <v>52</v>
      </c>
      <c r="W1246" t="s">
        <v>54</v>
      </c>
      <c r="X1246" t="s">
        <v>56</v>
      </c>
      <c r="Y1246" t="s">
        <v>54</v>
      </c>
      <c r="Z1246" t="s">
        <v>81</v>
      </c>
      <c r="AA1246">
        <v>1520</v>
      </c>
      <c r="AB1246" t="str">
        <f t="shared" si="76"/>
        <v>1001-2000</v>
      </c>
      <c r="AC1246" t="s">
        <v>59</v>
      </c>
      <c r="AD1246" t="s">
        <v>60</v>
      </c>
      <c r="AE1246">
        <v>1567</v>
      </c>
      <c r="AF1246">
        <f t="shared" si="77"/>
        <v>0</v>
      </c>
      <c r="AG1246">
        <f t="shared" si="78"/>
        <v>1</v>
      </c>
      <c r="AH1246">
        <v>1</v>
      </c>
      <c r="AI1246">
        <v>1</v>
      </c>
      <c r="AJ1246" t="s">
        <v>59</v>
      </c>
      <c r="AK1246" t="str">
        <f t="shared" si="79"/>
        <v>1Ex</v>
      </c>
      <c r="AL1246">
        <v>7</v>
      </c>
      <c r="AM1246">
        <v>1</v>
      </c>
      <c r="AN1246" t="s">
        <v>54</v>
      </c>
      <c r="AO1246" t="s">
        <v>61</v>
      </c>
      <c r="AP1246" t="s">
        <v>102</v>
      </c>
      <c r="AQ1246">
        <v>3</v>
      </c>
      <c r="AR1246">
        <v>648</v>
      </c>
      <c r="AS1246" t="s">
        <v>55</v>
      </c>
      <c r="AT1246" t="s">
        <v>60</v>
      </c>
      <c r="AU1246">
        <v>312</v>
      </c>
      <c r="AV1246">
        <v>0</v>
      </c>
      <c r="AW1246">
        <v>0</v>
      </c>
      <c r="AX1246">
        <v>0</v>
      </c>
      <c r="AY1246">
        <v>0</v>
      </c>
      <c r="AZ1246" t="s">
        <v>41</v>
      </c>
      <c r="BA1246">
        <v>10</v>
      </c>
      <c r="BB1246">
        <v>2006</v>
      </c>
      <c r="BC1246" t="s">
        <v>103</v>
      </c>
      <c r="BD1246" t="s">
        <v>104</v>
      </c>
      <c r="BE1246">
        <v>264561</v>
      </c>
    </row>
    <row r="1247" spans="1:57" x14ac:dyDescent="0.3">
      <c r="A1247">
        <v>518</v>
      </c>
      <c r="B1247">
        <v>60</v>
      </c>
      <c r="C1247" t="s">
        <v>221</v>
      </c>
      <c r="D1247">
        <v>79</v>
      </c>
      <c r="E1247">
        <v>10208</v>
      </c>
      <c r="F1247" t="s">
        <v>40</v>
      </c>
      <c r="G1247" t="s">
        <v>71</v>
      </c>
      <c r="H1247" t="s">
        <v>43</v>
      </c>
      <c r="I1247" t="s">
        <v>44</v>
      </c>
      <c r="J1247" t="s">
        <v>45</v>
      </c>
      <c r="K1247" t="s">
        <v>80</v>
      </c>
      <c r="L1247" t="str">
        <f>VLOOKUP($K1247,[1]Zipcodes_neighbourhood!$A$2:$C$27,2,FALSE)</f>
        <v>Northridge</v>
      </c>
      <c r="M1247">
        <f>VLOOKUP($K1247,[1]Zipcodes_neighbourhood!$A$2:$C$27,3,FALSE)</f>
        <v>50010</v>
      </c>
      <c r="N1247" t="s">
        <v>47</v>
      </c>
      <c r="O1247" t="s">
        <v>48</v>
      </c>
      <c r="P1247" t="s">
        <v>49</v>
      </c>
      <c r="Q1247">
        <v>7</v>
      </c>
      <c r="R1247">
        <v>1996</v>
      </c>
      <c r="S1247">
        <v>1997</v>
      </c>
      <c r="T1247" t="s">
        <v>50</v>
      </c>
      <c r="U1247" t="s">
        <v>51</v>
      </c>
      <c r="V1247" t="s">
        <v>52</v>
      </c>
      <c r="W1247" t="s">
        <v>54</v>
      </c>
      <c r="X1247" t="s">
        <v>56</v>
      </c>
      <c r="Y1247" t="s">
        <v>54</v>
      </c>
      <c r="Z1247" t="s">
        <v>57</v>
      </c>
      <c r="AA1247">
        <v>1264</v>
      </c>
      <c r="AB1247" t="str">
        <f t="shared" si="76"/>
        <v>1001-2000</v>
      </c>
      <c r="AC1247" t="s">
        <v>59</v>
      </c>
      <c r="AD1247" t="s">
        <v>60</v>
      </c>
      <c r="AE1247">
        <v>2344</v>
      </c>
      <c r="AF1247">
        <f t="shared" si="77"/>
        <v>0</v>
      </c>
      <c r="AG1247">
        <f t="shared" si="78"/>
        <v>3.3</v>
      </c>
      <c r="AH1247">
        <v>3</v>
      </c>
      <c r="AI1247">
        <v>1</v>
      </c>
      <c r="AJ1247" t="s">
        <v>54</v>
      </c>
      <c r="AK1247" t="str">
        <f t="shared" si="79"/>
        <v>1Gd</v>
      </c>
      <c r="AL1247">
        <v>7</v>
      </c>
      <c r="AM1247">
        <v>1</v>
      </c>
      <c r="AN1247" t="s">
        <v>55</v>
      </c>
      <c r="AO1247" t="s">
        <v>61</v>
      </c>
      <c r="AP1247" t="s">
        <v>62</v>
      </c>
      <c r="AQ1247">
        <v>3</v>
      </c>
      <c r="AR1247">
        <v>889</v>
      </c>
      <c r="AS1247" t="s">
        <v>55</v>
      </c>
      <c r="AT1247" t="s">
        <v>60</v>
      </c>
      <c r="AU1247">
        <v>220</v>
      </c>
      <c r="AV1247">
        <v>0</v>
      </c>
      <c r="AW1247">
        <v>0</v>
      </c>
      <c r="AX1247">
        <v>0</v>
      </c>
      <c r="AY1247">
        <v>0</v>
      </c>
      <c r="AZ1247" t="s">
        <v>41</v>
      </c>
      <c r="BA1247">
        <v>7</v>
      </c>
      <c r="BB1247">
        <v>2009</v>
      </c>
      <c r="BC1247" t="s">
        <v>63</v>
      </c>
      <c r="BD1247" t="s">
        <v>64</v>
      </c>
      <c r="BE1247">
        <v>265000</v>
      </c>
    </row>
    <row r="1248" spans="1:57" x14ac:dyDescent="0.3">
      <c r="A1248">
        <v>461</v>
      </c>
      <c r="B1248">
        <v>60</v>
      </c>
      <c r="C1248" t="s">
        <v>224</v>
      </c>
      <c r="D1248">
        <v>75</v>
      </c>
      <c r="E1248">
        <v>8004</v>
      </c>
      <c r="F1248" t="s">
        <v>40</v>
      </c>
      <c r="G1248" t="s">
        <v>71</v>
      </c>
      <c r="H1248" t="s">
        <v>43</v>
      </c>
      <c r="I1248" t="s">
        <v>44</v>
      </c>
      <c r="J1248" t="s">
        <v>45</v>
      </c>
      <c r="K1248" t="s">
        <v>87</v>
      </c>
      <c r="L1248" t="str">
        <f>VLOOKUP($K1248,[1]Zipcodes_neighbourhood!$A$2:$C$27,2,FALSE)</f>
        <v>Somerset</v>
      </c>
      <c r="M1248">
        <f>VLOOKUP($K1248,[1]Zipcodes_neighbourhood!$A$2:$C$27,3,FALSE)</f>
        <v>50010</v>
      </c>
      <c r="N1248" t="s">
        <v>140</v>
      </c>
      <c r="O1248" t="s">
        <v>48</v>
      </c>
      <c r="P1248" t="s">
        <v>49</v>
      </c>
      <c r="Q1248">
        <v>8</v>
      </c>
      <c r="R1248">
        <v>2009</v>
      </c>
      <c r="S1248">
        <v>2009</v>
      </c>
      <c r="T1248" t="s">
        <v>50</v>
      </c>
      <c r="U1248" t="s">
        <v>51</v>
      </c>
      <c r="V1248" t="s">
        <v>52</v>
      </c>
      <c r="W1248" t="s">
        <v>54</v>
      </c>
      <c r="X1248" t="s">
        <v>56</v>
      </c>
      <c r="Y1248" t="s">
        <v>54</v>
      </c>
      <c r="Z1248" t="s">
        <v>57</v>
      </c>
      <c r="AA1248">
        <v>832</v>
      </c>
      <c r="AB1248" t="str">
        <f t="shared" si="76"/>
        <v>0-1000</v>
      </c>
      <c r="AC1248" t="s">
        <v>59</v>
      </c>
      <c r="AD1248" t="s">
        <v>60</v>
      </c>
      <c r="AE1248">
        <v>1935</v>
      </c>
      <c r="AF1248">
        <f t="shared" si="77"/>
        <v>0</v>
      </c>
      <c r="AG1248">
        <f t="shared" si="78"/>
        <v>2.2999999999999998</v>
      </c>
      <c r="AH1248">
        <v>3</v>
      </c>
      <c r="AI1248">
        <v>1</v>
      </c>
      <c r="AJ1248" t="s">
        <v>55</v>
      </c>
      <c r="AK1248" t="str">
        <f t="shared" si="79"/>
        <v>1TA</v>
      </c>
      <c r="AL1248">
        <v>8</v>
      </c>
      <c r="AM1248">
        <v>0</v>
      </c>
      <c r="AN1248" t="s">
        <v>41</v>
      </c>
      <c r="AO1248" t="s">
        <v>101</v>
      </c>
      <c r="AP1248" t="s">
        <v>102</v>
      </c>
      <c r="AQ1248">
        <v>2</v>
      </c>
      <c r="AR1248">
        <v>552</v>
      </c>
      <c r="AS1248" t="s">
        <v>55</v>
      </c>
      <c r="AT1248" t="s">
        <v>60</v>
      </c>
      <c r="AU1248">
        <v>0</v>
      </c>
      <c r="AV1248">
        <v>150</v>
      </c>
      <c r="AW1248">
        <v>0</v>
      </c>
      <c r="AX1248">
        <v>0</v>
      </c>
      <c r="AY1248">
        <v>0</v>
      </c>
      <c r="AZ1248" t="s">
        <v>41</v>
      </c>
      <c r="BA1248">
        <v>12</v>
      </c>
      <c r="BB1248">
        <v>2009</v>
      </c>
      <c r="BC1248" t="s">
        <v>103</v>
      </c>
      <c r="BD1248" t="s">
        <v>104</v>
      </c>
      <c r="BE1248">
        <v>263435</v>
      </c>
    </row>
    <row r="1249" spans="1:57" x14ac:dyDescent="0.3">
      <c r="A1249">
        <v>1240</v>
      </c>
      <c r="B1249">
        <v>20</v>
      </c>
      <c r="C1249" t="s">
        <v>221</v>
      </c>
      <c r="D1249">
        <v>64</v>
      </c>
      <c r="E1249">
        <v>9037</v>
      </c>
      <c r="F1249" t="s">
        <v>40</v>
      </c>
      <c r="G1249" t="s">
        <v>71</v>
      </c>
      <c r="H1249" t="s">
        <v>137</v>
      </c>
      <c r="I1249" t="s">
        <v>44</v>
      </c>
      <c r="J1249" t="s">
        <v>45</v>
      </c>
      <c r="K1249" t="s">
        <v>129</v>
      </c>
      <c r="L1249" t="str">
        <f>VLOOKUP($K1249,[1]Zipcodes_neighbourhood!$A$2:$C$27,2,FALSE)</f>
        <v>Timberland</v>
      </c>
      <c r="M1249">
        <f>VLOOKUP($K1249,[1]Zipcodes_neighbourhood!$A$2:$C$27,3,FALSE)</f>
        <v>50014</v>
      </c>
      <c r="N1249" t="s">
        <v>47</v>
      </c>
      <c r="O1249" t="s">
        <v>48</v>
      </c>
      <c r="P1249" t="s">
        <v>68</v>
      </c>
      <c r="Q1249">
        <v>8</v>
      </c>
      <c r="R1249">
        <v>2006</v>
      </c>
      <c r="S1249">
        <v>2006</v>
      </c>
      <c r="T1249" t="s">
        <v>99</v>
      </c>
      <c r="U1249" t="s">
        <v>51</v>
      </c>
      <c r="V1249" t="s">
        <v>52</v>
      </c>
      <c r="W1249" t="s">
        <v>54</v>
      </c>
      <c r="X1249" t="s">
        <v>56</v>
      </c>
      <c r="Y1249" t="s">
        <v>54</v>
      </c>
      <c r="Z1249" t="s">
        <v>81</v>
      </c>
      <c r="AA1249">
        <v>1476</v>
      </c>
      <c r="AB1249" t="str">
        <f t="shared" si="76"/>
        <v>1001-2000</v>
      </c>
      <c r="AC1249" t="s">
        <v>59</v>
      </c>
      <c r="AD1249" t="s">
        <v>60</v>
      </c>
      <c r="AE1249">
        <v>1484</v>
      </c>
      <c r="AF1249">
        <f t="shared" si="77"/>
        <v>1</v>
      </c>
      <c r="AG1249">
        <f t="shared" si="78"/>
        <v>1</v>
      </c>
      <c r="AH1249">
        <v>2</v>
      </c>
      <c r="AI1249">
        <v>1</v>
      </c>
      <c r="AJ1249" t="s">
        <v>59</v>
      </c>
      <c r="AK1249" t="str">
        <f t="shared" si="79"/>
        <v>1Ex</v>
      </c>
      <c r="AL1249">
        <v>6</v>
      </c>
      <c r="AM1249">
        <v>1</v>
      </c>
      <c r="AN1249" t="s">
        <v>54</v>
      </c>
      <c r="AO1249" t="s">
        <v>61</v>
      </c>
      <c r="AP1249" t="s">
        <v>62</v>
      </c>
      <c r="AQ1249">
        <v>2</v>
      </c>
      <c r="AR1249">
        <v>472</v>
      </c>
      <c r="AS1249" t="s">
        <v>55</v>
      </c>
      <c r="AT1249" t="s">
        <v>60</v>
      </c>
      <c r="AU1249">
        <v>120</v>
      </c>
      <c r="AV1249">
        <v>33</v>
      </c>
      <c r="AW1249">
        <v>0</v>
      </c>
      <c r="AX1249">
        <v>0</v>
      </c>
      <c r="AY1249">
        <v>0</v>
      </c>
      <c r="AZ1249" t="s">
        <v>41</v>
      </c>
      <c r="BA1249">
        <v>12</v>
      </c>
      <c r="BB1249">
        <v>2007</v>
      </c>
      <c r="BC1249" t="s">
        <v>63</v>
      </c>
      <c r="BD1249" t="s">
        <v>64</v>
      </c>
      <c r="BE1249">
        <v>265900</v>
      </c>
    </row>
    <row r="1250" spans="1:57" x14ac:dyDescent="0.3">
      <c r="A1250">
        <v>1249</v>
      </c>
      <c r="B1250">
        <v>75</v>
      </c>
      <c r="C1250" t="s">
        <v>222</v>
      </c>
      <c r="D1250">
        <v>60</v>
      </c>
      <c r="E1250">
        <v>9600</v>
      </c>
      <c r="F1250" t="s">
        <v>40</v>
      </c>
      <c r="G1250" t="s">
        <v>42</v>
      </c>
      <c r="H1250" t="s">
        <v>43</v>
      </c>
      <c r="I1250" t="s">
        <v>44</v>
      </c>
      <c r="J1250" t="s">
        <v>45</v>
      </c>
      <c r="K1250" t="s">
        <v>92</v>
      </c>
      <c r="L1250" t="str">
        <f>VLOOKUP($K1250,[1]Zipcodes_neighbourhood!$A$2:$C$27,2,FALSE)</f>
        <v>Old Town</v>
      </c>
      <c r="M1250">
        <f>VLOOKUP($K1250,[1]Zipcodes_neighbourhood!$A$2:$C$27,3,FALSE)</f>
        <v>51351</v>
      </c>
      <c r="N1250" t="s">
        <v>47</v>
      </c>
      <c r="O1250" t="s">
        <v>48</v>
      </c>
      <c r="P1250" t="s">
        <v>139</v>
      </c>
      <c r="Q1250">
        <v>6</v>
      </c>
      <c r="R1250">
        <v>1917</v>
      </c>
      <c r="S1250">
        <v>1950</v>
      </c>
      <c r="T1250" t="s">
        <v>50</v>
      </c>
      <c r="U1250" t="s">
        <v>51</v>
      </c>
      <c r="V1250" t="s">
        <v>127</v>
      </c>
      <c r="W1250" t="s">
        <v>55</v>
      </c>
      <c r="X1250" t="s">
        <v>77</v>
      </c>
      <c r="Y1250" t="s">
        <v>54</v>
      </c>
      <c r="Z1250" t="s">
        <v>57</v>
      </c>
      <c r="AA1250">
        <v>735</v>
      </c>
      <c r="AB1250" t="str">
        <f t="shared" si="76"/>
        <v>0-1000</v>
      </c>
      <c r="AC1250" t="s">
        <v>94</v>
      </c>
      <c r="AD1250" t="s">
        <v>120</v>
      </c>
      <c r="AE1250">
        <v>2058</v>
      </c>
      <c r="AF1250">
        <f t="shared" si="77"/>
        <v>0</v>
      </c>
      <c r="AG1250">
        <f t="shared" si="78"/>
        <v>1.3</v>
      </c>
      <c r="AH1250">
        <v>3</v>
      </c>
      <c r="AI1250">
        <v>1</v>
      </c>
      <c r="AJ1250" t="s">
        <v>55</v>
      </c>
      <c r="AK1250" t="str">
        <f t="shared" si="79"/>
        <v>1TA</v>
      </c>
      <c r="AL1250">
        <v>8</v>
      </c>
      <c r="AM1250">
        <v>1</v>
      </c>
      <c r="AN1250" t="s">
        <v>54</v>
      </c>
      <c r="AO1250" t="s">
        <v>78</v>
      </c>
      <c r="AP1250" t="s">
        <v>58</v>
      </c>
      <c r="AQ1250">
        <v>2</v>
      </c>
      <c r="AR1250">
        <v>396</v>
      </c>
      <c r="AS1250" t="s">
        <v>94</v>
      </c>
      <c r="AT1250" t="s">
        <v>130</v>
      </c>
      <c r="AU1250">
        <v>0</v>
      </c>
      <c r="AV1250">
        <v>0</v>
      </c>
      <c r="AW1250">
        <v>259</v>
      </c>
      <c r="AX1250">
        <v>0</v>
      </c>
      <c r="AY1250">
        <v>0</v>
      </c>
      <c r="AZ1250" t="s">
        <v>41</v>
      </c>
      <c r="BA1250">
        <v>4</v>
      </c>
      <c r="BB1250">
        <v>2008</v>
      </c>
      <c r="BC1250" t="s">
        <v>63</v>
      </c>
      <c r="BD1250" t="s">
        <v>64</v>
      </c>
      <c r="BE1250">
        <v>129500</v>
      </c>
    </row>
    <row r="1251" spans="1:57" x14ac:dyDescent="0.3">
      <c r="A1251">
        <v>344</v>
      </c>
      <c r="B1251">
        <v>120</v>
      </c>
      <c r="C1251" t="s">
        <v>221</v>
      </c>
      <c r="D1251">
        <v>63</v>
      </c>
      <c r="E1251">
        <v>8849</v>
      </c>
      <c r="F1251" t="s">
        <v>40</v>
      </c>
      <c r="G1251" t="s">
        <v>71</v>
      </c>
      <c r="H1251" t="s">
        <v>43</v>
      </c>
      <c r="I1251" t="s">
        <v>44</v>
      </c>
      <c r="J1251" t="s">
        <v>45</v>
      </c>
      <c r="K1251" t="s">
        <v>100</v>
      </c>
      <c r="L1251" t="str">
        <f>VLOOKUP($K1251,[1]Zipcodes_neighbourhood!$A$2:$C$27,2,FALSE)</f>
        <v>Northridge Heights</v>
      </c>
      <c r="M1251">
        <f>VLOOKUP($K1251,[1]Zipcodes_neighbourhood!$A$2:$C$27,3,FALSE)</f>
        <v>50010</v>
      </c>
      <c r="N1251" t="s">
        <v>47</v>
      </c>
      <c r="O1251" t="s">
        <v>122</v>
      </c>
      <c r="P1251" t="s">
        <v>68</v>
      </c>
      <c r="Q1251">
        <v>9</v>
      </c>
      <c r="R1251">
        <v>2005</v>
      </c>
      <c r="S1251">
        <v>2005</v>
      </c>
      <c r="T1251" t="s">
        <v>99</v>
      </c>
      <c r="U1251" t="s">
        <v>51</v>
      </c>
      <c r="V1251" t="s">
        <v>69</v>
      </c>
      <c r="W1251" t="s">
        <v>59</v>
      </c>
      <c r="X1251" t="s">
        <v>56</v>
      </c>
      <c r="Y1251" t="s">
        <v>59</v>
      </c>
      <c r="Z1251" t="s">
        <v>57</v>
      </c>
      <c r="AA1251">
        <v>1684</v>
      </c>
      <c r="AB1251" t="str">
        <f t="shared" si="76"/>
        <v>1001-2000</v>
      </c>
      <c r="AC1251" t="s">
        <v>59</v>
      </c>
      <c r="AD1251" t="s">
        <v>60</v>
      </c>
      <c r="AE1251">
        <v>1684</v>
      </c>
      <c r="AF1251">
        <f t="shared" si="77"/>
        <v>0</v>
      </c>
      <c r="AG1251">
        <f t="shared" si="78"/>
        <v>1</v>
      </c>
      <c r="AH1251">
        <v>2</v>
      </c>
      <c r="AI1251">
        <v>1</v>
      </c>
      <c r="AJ1251" t="s">
        <v>59</v>
      </c>
      <c r="AK1251" t="str">
        <f t="shared" si="79"/>
        <v>1Ex</v>
      </c>
      <c r="AL1251">
        <v>6</v>
      </c>
      <c r="AM1251">
        <v>1</v>
      </c>
      <c r="AN1251" t="s">
        <v>59</v>
      </c>
      <c r="AO1251" t="s">
        <v>61</v>
      </c>
      <c r="AP1251" t="s">
        <v>62</v>
      </c>
      <c r="AQ1251">
        <v>2</v>
      </c>
      <c r="AR1251">
        <v>564</v>
      </c>
      <c r="AS1251" t="s">
        <v>55</v>
      </c>
      <c r="AT1251" t="s">
        <v>60</v>
      </c>
      <c r="AU1251">
        <v>495</v>
      </c>
      <c r="AV1251">
        <v>72</v>
      </c>
      <c r="AW1251">
        <v>0</v>
      </c>
      <c r="AX1251">
        <v>0</v>
      </c>
      <c r="AY1251">
        <v>0</v>
      </c>
      <c r="AZ1251" t="s">
        <v>41</v>
      </c>
      <c r="BA1251">
        <v>7</v>
      </c>
      <c r="BB1251">
        <v>2008</v>
      </c>
      <c r="BC1251" t="s">
        <v>63</v>
      </c>
      <c r="BD1251" t="s">
        <v>64</v>
      </c>
      <c r="BE1251">
        <v>266000</v>
      </c>
    </row>
    <row r="1252" spans="1:57" x14ac:dyDescent="0.3">
      <c r="A1252">
        <v>1458</v>
      </c>
      <c r="B1252">
        <v>70</v>
      </c>
      <c r="C1252" t="s">
        <v>221</v>
      </c>
      <c r="D1252">
        <v>66</v>
      </c>
      <c r="E1252">
        <v>9042</v>
      </c>
      <c r="F1252" t="s">
        <v>40</v>
      </c>
      <c r="G1252" t="s">
        <v>42</v>
      </c>
      <c r="H1252" t="s">
        <v>43</v>
      </c>
      <c r="I1252" t="s">
        <v>44</v>
      </c>
      <c r="J1252" t="s">
        <v>45</v>
      </c>
      <c r="K1252" t="s">
        <v>74</v>
      </c>
      <c r="L1252" t="str">
        <f>VLOOKUP($K1252,[1]Zipcodes_neighbourhood!$A$2:$C$27,2,FALSE)</f>
        <v>Crawford</v>
      </c>
      <c r="M1252">
        <f>VLOOKUP($K1252,[1]Zipcodes_neighbourhood!$A$2:$C$27,3,FALSE)</f>
        <v>52621</v>
      </c>
      <c r="N1252" t="s">
        <v>47</v>
      </c>
      <c r="O1252" t="s">
        <v>48</v>
      </c>
      <c r="P1252" t="s">
        <v>49</v>
      </c>
      <c r="Q1252">
        <v>7</v>
      </c>
      <c r="R1252">
        <v>1941</v>
      </c>
      <c r="S1252">
        <v>2006</v>
      </c>
      <c r="T1252" t="s">
        <v>50</v>
      </c>
      <c r="U1252" t="s">
        <v>51</v>
      </c>
      <c r="V1252" t="s">
        <v>123</v>
      </c>
      <c r="W1252" t="s">
        <v>59</v>
      </c>
      <c r="X1252" t="s">
        <v>88</v>
      </c>
      <c r="Y1252" t="s">
        <v>55</v>
      </c>
      <c r="Z1252" t="s">
        <v>57</v>
      </c>
      <c r="AA1252">
        <v>1152</v>
      </c>
      <c r="AB1252" t="str">
        <f t="shared" si="76"/>
        <v>1001-2000</v>
      </c>
      <c r="AC1252" t="s">
        <v>59</v>
      </c>
      <c r="AD1252" t="s">
        <v>60</v>
      </c>
      <c r="AE1252">
        <v>2340</v>
      </c>
      <c r="AF1252">
        <f t="shared" si="77"/>
        <v>1</v>
      </c>
      <c r="AG1252">
        <f t="shared" si="78"/>
        <v>2.2999999999999998</v>
      </c>
      <c r="AH1252">
        <v>4</v>
      </c>
      <c r="AI1252">
        <v>1</v>
      </c>
      <c r="AJ1252" t="s">
        <v>54</v>
      </c>
      <c r="AK1252" t="str">
        <f t="shared" si="79"/>
        <v>1Gd</v>
      </c>
      <c r="AL1252">
        <v>9</v>
      </c>
      <c r="AM1252">
        <v>2</v>
      </c>
      <c r="AN1252" t="s">
        <v>54</v>
      </c>
      <c r="AO1252" t="s">
        <v>61</v>
      </c>
      <c r="AP1252" t="s">
        <v>62</v>
      </c>
      <c r="AQ1252">
        <v>1</v>
      </c>
      <c r="AR1252">
        <v>252</v>
      </c>
      <c r="AS1252" t="s">
        <v>55</v>
      </c>
      <c r="AT1252" t="s">
        <v>60</v>
      </c>
      <c r="AU1252">
        <v>0</v>
      </c>
      <c r="AV1252">
        <v>60</v>
      </c>
      <c r="AW1252">
        <v>0</v>
      </c>
      <c r="AX1252">
        <v>0</v>
      </c>
      <c r="AY1252">
        <v>0</v>
      </c>
      <c r="AZ1252" t="s">
        <v>109</v>
      </c>
      <c r="BA1252">
        <v>5</v>
      </c>
      <c r="BB1252">
        <v>2010</v>
      </c>
      <c r="BC1252" t="s">
        <v>63</v>
      </c>
      <c r="BD1252" t="s">
        <v>64</v>
      </c>
      <c r="BE1252">
        <v>266500</v>
      </c>
    </row>
    <row r="1253" spans="1:57" x14ac:dyDescent="0.3">
      <c r="A1253">
        <v>302</v>
      </c>
      <c r="B1253">
        <v>60</v>
      </c>
      <c r="C1253" t="s">
        <v>221</v>
      </c>
      <c r="D1253">
        <v>66</v>
      </c>
      <c r="E1253">
        <v>16226</v>
      </c>
      <c r="F1253" t="s">
        <v>40</v>
      </c>
      <c r="G1253" t="s">
        <v>163</v>
      </c>
      <c r="H1253" t="s">
        <v>43</v>
      </c>
      <c r="I1253" t="s">
        <v>44</v>
      </c>
      <c r="J1253" t="s">
        <v>45</v>
      </c>
      <c r="K1253" t="s">
        <v>46</v>
      </c>
      <c r="L1253" t="str">
        <f>VLOOKUP($K1253,[1]Zipcodes_neighbourhood!$A$2:$C$27,2,FALSE)</f>
        <v>College creek</v>
      </c>
      <c r="M1253">
        <f>VLOOKUP($K1253,[1]Zipcodes_neighbourhood!$A$2:$C$27,3,FALSE)</f>
        <v>50014</v>
      </c>
      <c r="N1253" t="s">
        <v>47</v>
      </c>
      <c r="O1253" t="s">
        <v>48</v>
      </c>
      <c r="P1253" t="s">
        <v>49</v>
      </c>
      <c r="Q1253">
        <v>8</v>
      </c>
      <c r="R1253">
        <v>1998</v>
      </c>
      <c r="S1253">
        <v>1999</v>
      </c>
      <c r="T1253" t="s">
        <v>50</v>
      </c>
      <c r="U1253" t="s">
        <v>51</v>
      </c>
      <c r="V1253" t="s">
        <v>52</v>
      </c>
      <c r="W1253" t="s">
        <v>54</v>
      </c>
      <c r="X1253" t="s">
        <v>56</v>
      </c>
      <c r="Y1253" t="s">
        <v>54</v>
      </c>
      <c r="Z1253" t="s">
        <v>57</v>
      </c>
      <c r="AA1253">
        <v>1028</v>
      </c>
      <c r="AB1253" t="str">
        <f t="shared" si="76"/>
        <v>1001-2000</v>
      </c>
      <c r="AC1253" t="s">
        <v>59</v>
      </c>
      <c r="AD1253" t="s">
        <v>60</v>
      </c>
      <c r="AE1253">
        <v>2452</v>
      </c>
      <c r="AF1253">
        <f t="shared" si="77"/>
        <v>0</v>
      </c>
      <c r="AG1253">
        <f t="shared" si="78"/>
        <v>2</v>
      </c>
      <c r="AH1253">
        <v>4</v>
      </c>
      <c r="AI1253">
        <v>1</v>
      </c>
      <c r="AJ1253" t="s">
        <v>54</v>
      </c>
      <c r="AK1253" t="str">
        <f t="shared" si="79"/>
        <v>1Gd</v>
      </c>
      <c r="AL1253">
        <v>9</v>
      </c>
      <c r="AM1253">
        <v>1</v>
      </c>
      <c r="AN1253" t="s">
        <v>55</v>
      </c>
      <c r="AO1253" t="s">
        <v>101</v>
      </c>
      <c r="AP1253" t="s">
        <v>102</v>
      </c>
      <c r="AQ1253">
        <v>2</v>
      </c>
      <c r="AR1253">
        <v>683</v>
      </c>
      <c r="AS1253" t="s">
        <v>55</v>
      </c>
      <c r="AT1253" t="s">
        <v>60</v>
      </c>
      <c r="AU1253">
        <v>208</v>
      </c>
      <c r="AV1253">
        <v>50</v>
      </c>
      <c r="AW1253">
        <v>0</v>
      </c>
      <c r="AX1253">
        <v>0</v>
      </c>
      <c r="AY1253">
        <v>0</v>
      </c>
      <c r="AZ1253" t="s">
        <v>41</v>
      </c>
      <c r="BA1253">
        <v>5</v>
      </c>
      <c r="BB1253">
        <v>2007</v>
      </c>
      <c r="BC1253" t="s">
        <v>63</v>
      </c>
      <c r="BD1253" t="s">
        <v>64</v>
      </c>
      <c r="BE1253">
        <v>267000</v>
      </c>
    </row>
    <row r="1254" spans="1:57" x14ac:dyDescent="0.3">
      <c r="A1254">
        <v>565</v>
      </c>
      <c r="B1254">
        <v>60</v>
      </c>
      <c r="C1254" t="s">
        <v>221</v>
      </c>
      <c r="D1254" t="s">
        <v>41</v>
      </c>
      <c r="E1254">
        <v>13346</v>
      </c>
      <c r="F1254" t="s">
        <v>40</v>
      </c>
      <c r="G1254" t="s">
        <v>71</v>
      </c>
      <c r="H1254" t="s">
        <v>43</v>
      </c>
      <c r="I1254" t="s">
        <v>44</v>
      </c>
      <c r="J1254" t="s">
        <v>110</v>
      </c>
      <c r="K1254" t="s">
        <v>80</v>
      </c>
      <c r="L1254" t="str">
        <f>VLOOKUP($K1254,[1]Zipcodes_neighbourhood!$A$2:$C$27,2,FALSE)</f>
        <v>Northridge</v>
      </c>
      <c r="M1254">
        <f>VLOOKUP($K1254,[1]Zipcodes_neighbourhood!$A$2:$C$27,3,FALSE)</f>
        <v>50010</v>
      </c>
      <c r="N1254" t="s">
        <v>47</v>
      </c>
      <c r="O1254" t="s">
        <v>48</v>
      </c>
      <c r="P1254" t="s">
        <v>49</v>
      </c>
      <c r="Q1254">
        <v>7</v>
      </c>
      <c r="R1254">
        <v>1992</v>
      </c>
      <c r="S1254">
        <v>2000</v>
      </c>
      <c r="T1254" t="s">
        <v>50</v>
      </c>
      <c r="U1254" t="s">
        <v>51</v>
      </c>
      <c r="V1254" t="s">
        <v>91</v>
      </c>
      <c r="W1254" t="s">
        <v>54</v>
      </c>
      <c r="X1254" t="s">
        <v>56</v>
      </c>
      <c r="Y1254" t="s">
        <v>54</v>
      </c>
      <c r="Z1254" t="s">
        <v>57</v>
      </c>
      <c r="AA1254">
        <v>1095</v>
      </c>
      <c r="AB1254" t="str">
        <f t="shared" si="76"/>
        <v>1001-2000</v>
      </c>
      <c r="AC1254" t="s">
        <v>59</v>
      </c>
      <c r="AD1254" t="s">
        <v>60</v>
      </c>
      <c r="AE1254">
        <v>2295</v>
      </c>
      <c r="AF1254">
        <f t="shared" si="77"/>
        <v>1</v>
      </c>
      <c r="AG1254">
        <f t="shared" si="78"/>
        <v>1</v>
      </c>
      <c r="AH1254">
        <v>4</v>
      </c>
      <c r="AI1254">
        <v>1</v>
      </c>
      <c r="AJ1254" t="s">
        <v>54</v>
      </c>
      <c r="AK1254" t="str">
        <f t="shared" si="79"/>
        <v>1Gd</v>
      </c>
      <c r="AL1254">
        <v>9</v>
      </c>
      <c r="AM1254">
        <v>1</v>
      </c>
      <c r="AN1254" t="s">
        <v>55</v>
      </c>
      <c r="AO1254" t="s">
        <v>61</v>
      </c>
      <c r="AP1254" t="s">
        <v>62</v>
      </c>
      <c r="AQ1254">
        <v>2</v>
      </c>
      <c r="AR1254">
        <v>590</v>
      </c>
      <c r="AS1254" t="s">
        <v>55</v>
      </c>
      <c r="AT1254" t="s">
        <v>60</v>
      </c>
      <c r="AU1254">
        <v>0</v>
      </c>
      <c r="AV1254">
        <v>40</v>
      </c>
      <c r="AW1254">
        <v>0</v>
      </c>
      <c r="AX1254">
        <v>0</v>
      </c>
      <c r="AY1254">
        <v>0</v>
      </c>
      <c r="AZ1254" t="s">
        <v>41</v>
      </c>
      <c r="BA1254">
        <v>7</v>
      </c>
      <c r="BB1254">
        <v>2006</v>
      </c>
      <c r="BC1254" t="s">
        <v>63</v>
      </c>
      <c r="BD1254" t="s">
        <v>64</v>
      </c>
      <c r="BE1254">
        <v>268000</v>
      </c>
    </row>
    <row r="1255" spans="1:57" x14ac:dyDescent="0.3">
      <c r="A1255">
        <v>889</v>
      </c>
      <c r="B1255">
        <v>20</v>
      </c>
      <c r="C1255" t="s">
        <v>221</v>
      </c>
      <c r="D1255">
        <v>95</v>
      </c>
      <c r="E1255">
        <v>15865</v>
      </c>
      <c r="F1255" t="s">
        <v>40</v>
      </c>
      <c r="G1255" t="s">
        <v>71</v>
      </c>
      <c r="H1255" t="s">
        <v>43</v>
      </c>
      <c r="I1255" t="s">
        <v>44</v>
      </c>
      <c r="J1255" t="s">
        <v>45</v>
      </c>
      <c r="K1255" t="s">
        <v>107</v>
      </c>
      <c r="L1255" t="str">
        <f>VLOOKUP($K1255,[1]Zipcodes_neighbourhood!$A$2:$C$27,2,FALSE)</f>
        <v>NorthAmes</v>
      </c>
      <c r="M1255">
        <f>VLOOKUP($K1255,[1]Zipcodes_neighbourhood!$A$2:$C$27,3,FALSE)</f>
        <v>50010</v>
      </c>
      <c r="N1255" t="s">
        <v>47</v>
      </c>
      <c r="O1255" t="s">
        <v>48</v>
      </c>
      <c r="P1255" t="s">
        <v>68</v>
      </c>
      <c r="Q1255">
        <v>8</v>
      </c>
      <c r="R1255">
        <v>1970</v>
      </c>
      <c r="S1255">
        <v>1970</v>
      </c>
      <c r="T1255" t="s">
        <v>149</v>
      </c>
      <c r="U1255" t="s">
        <v>171</v>
      </c>
      <c r="V1255" t="s">
        <v>75</v>
      </c>
      <c r="W1255" t="s">
        <v>54</v>
      </c>
      <c r="X1255" t="s">
        <v>56</v>
      </c>
      <c r="Y1255" t="s">
        <v>55</v>
      </c>
      <c r="Z1255" t="s">
        <v>54</v>
      </c>
      <c r="AA1255">
        <v>2217</v>
      </c>
      <c r="AB1255" t="str">
        <f t="shared" si="76"/>
        <v>3001-4000</v>
      </c>
      <c r="AC1255" t="s">
        <v>59</v>
      </c>
      <c r="AD1255" t="s">
        <v>60</v>
      </c>
      <c r="AE1255">
        <v>2217</v>
      </c>
      <c r="AF1255">
        <f t="shared" si="77"/>
        <v>1</v>
      </c>
      <c r="AG1255">
        <f t="shared" si="78"/>
        <v>2.2999999999999998</v>
      </c>
      <c r="AH1255">
        <v>4</v>
      </c>
      <c r="AI1255">
        <v>1</v>
      </c>
      <c r="AJ1255" t="s">
        <v>54</v>
      </c>
      <c r="AK1255" t="str">
        <f t="shared" si="79"/>
        <v>1Gd</v>
      </c>
      <c r="AL1255">
        <v>8</v>
      </c>
      <c r="AM1255">
        <v>1</v>
      </c>
      <c r="AN1255" t="s">
        <v>55</v>
      </c>
      <c r="AO1255" t="s">
        <v>61</v>
      </c>
      <c r="AP1255" t="s">
        <v>58</v>
      </c>
      <c r="AQ1255">
        <v>2</v>
      </c>
      <c r="AR1255">
        <v>621</v>
      </c>
      <c r="AS1255" t="s">
        <v>55</v>
      </c>
      <c r="AT1255" t="s">
        <v>60</v>
      </c>
      <c r="AU1255">
        <v>81</v>
      </c>
      <c r="AV1255">
        <v>207</v>
      </c>
      <c r="AW1255">
        <v>0</v>
      </c>
      <c r="AX1255">
        <v>224</v>
      </c>
      <c r="AY1255">
        <v>0</v>
      </c>
      <c r="AZ1255" t="s">
        <v>41</v>
      </c>
      <c r="BA1255">
        <v>10</v>
      </c>
      <c r="BB1255">
        <v>2007</v>
      </c>
      <c r="BC1255" t="s">
        <v>63</v>
      </c>
      <c r="BD1255" t="s">
        <v>64</v>
      </c>
      <c r="BE1255">
        <v>268000</v>
      </c>
    </row>
    <row r="1256" spans="1:57" x14ac:dyDescent="0.3">
      <c r="A1256">
        <v>158</v>
      </c>
      <c r="B1256">
        <v>60</v>
      </c>
      <c r="C1256" t="s">
        <v>221</v>
      </c>
      <c r="D1256">
        <v>92</v>
      </c>
      <c r="E1256">
        <v>12003</v>
      </c>
      <c r="F1256" t="s">
        <v>40</v>
      </c>
      <c r="G1256" t="s">
        <v>42</v>
      </c>
      <c r="H1256" t="s">
        <v>43</v>
      </c>
      <c r="I1256" t="s">
        <v>44</v>
      </c>
      <c r="J1256" t="s">
        <v>73</v>
      </c>
      <c r="K1256" t="s">
        <v>129</v>
      </c>
      <c r="L1256" t="str">
        <f>VLOOKUP($K1256,[1]Zipcodes_neighbourhood!$A$2:$C$27,2,FALSE)</f>
        <v>Timberland</v>
      </c>
      <c r="M1256">
        <f>VLOOKUP($K1256,[1]Zipcodes_neighbourhood!$A$2:$C$27,3,FALSE)</f>
        <v>50014</v>
      </c>
      <c r="N1256" t="s">
        <v>47</v>
      </c>
      <c r="O1256" t="s">
        <v>48</v>
      </c>
      <c r="P1256" t="s">
        <v>49</v>
      </c>
      <c r="Q1256">
        <v>8</v>
      </c>
      <c r="R1256">
        <v>2009</v>
      </c>
      <c r="S1256">
        <v>2010</v>
      </c>
      <c r="T1256" t="s">
        <v>50</v>
      </c>
      <c r="U1256" t="s">
        <v>51</v>
      </c>
      <c r="V1256" t="s">
        <v>52</v>
      </c>
      <c r="W1256" t="s">
        <v>54</v>
      </c>
      <c r="X1256" t="s">
        <v>56</v>
      </c>
      <c r="Y1256" t="s">
        <v>59</v>
      </c>
      <c r="Z1256" t="s">
        <v>57</v>
      </c>
      <c r="AA1256">
        <v>774</v>
      </c>
      <c r="AB1256" t="str">
        <f t="shared" si="76"/>
        <v>0-1000</v>
      </c>
      <c r="AC1256" t="s">
        <v>59</v>
      </c>
      <c r="AD1256" t="s">
        <v>60</v>
      </c>
      <c r="AE1256">
        <v>1968</v>
      </c>
      <c r="AF1256">
        <f t="shared" si="77"/>
        <v>0</v>
      </c>
      <c r="AG1256">
        <f t="shared" si="78"/>
        <v>2.2999999999999998</v>
      </c>
      <c r="AH1256">
        <v>4</v>
      </c>
      <c r="AI1256">
        <v>1</v>
      </c>
      <c r="AJ1256" t="s">
        <v>59</v>
      </c>
      <c r="AK1256" t="str">
        <f t="shared" si="79"/>
        <v>1Ex</v>
      </c>
      <c r="AL1256">
        <v>8</v>
      </c>
      <c r="AM1256">
        <v>1</v>
      </c>
      <c r="AN1256" t="s">
        <v>54</v>
      </c>
      <c r="AO1256" t="s">
        <v>101</v>
      </c>
      <c r="AP1256" t="s">
        <v>102</v>
      </c>
      <c r="AQ1256">
        <v>3</v>
      </c>
      <c r="AR1256">
        <v>680</v>
      </c>
      <c r="AS1256" t="s">
        <v>55</v>
      </c>
      <c r="AT1256" t="s">
        <v>60</v>
      </c>
      <c r="AU1256">
        <v>0</v>
      </c>
      <c r="AV1256">
        <v>75</v>
      </c>
      <c r="AW1256">
        <v>0</v>
      </c>
      <c r="AX1256">
        <v>0</v>
      </c>
      <c r="AY1256">
        <v>0</v>
      </c>
      <c r="AZ1256" t="s">
        <v>41</v>
      </c>
      <c r="BA1256">
        <v>5</v>
      </c>
      <c r="BB1256">
        <v>2010</v>
      </c>
      <c r="BC1256" t="s">
        <v>103</v>
      </c>
      <c r="BD1256" t="s">
        <v>104</v>
      </c>
      <c r="BE1256">
        <v>269500</v>
      </c>
    </row>
    <row r="1257" spans="1:57" x14ac:dyDescent="0.3">
      <c r="A1257">
        <v>1256</v>
      </c>
      <c r="B1257">
        <v>50</v>
      </c>
      <c r="C1257" t="s">
        <v>222</v>
      </c>
      <c r="D1257">
        <v>52</v>
      </c>
      <c r="E1257">
        <v>6240</v>
      </c>
      <c r="F1257" t="s">
        <v>40</v>
      </c>
      <c r="G1257" t="s">
        <v>42</v>
      </c>
      <c r="H1257" t="s">
        <v>43</v>
      </c>
      <c r="I1257" t="s">
        <v>44</v>
      </c>
      <c r="J1257" t="s">
        <v>45</v>
      </c>
      <c r="K1257" t="s">
        <v>95</v>
      </c>
      <c r="L1257" t="str">
        <f>VLOOKUP($K1257,[1]Zipcodes_neighbourhood!$A$2:$C$27,2,FALSE)</f>
        <v>Brookside</v>
      </c>
      <c r="M1257">
        <f>VLOOKUP($K1257,[1]Zipcodes_neighbourhood!$A$2:$C$27,3,FALSE)</f>
        <v>50613</v>
      </c>
      <c r="N1257" t="s">
        <v>47</v>
      </c>
      <c r="O1257" t="s">
        <v>48</v>
      </c>
      <c r="P1257" t="s">
        <v>83</v>
      </c>
      <c r="Q1257">
        <v>6</v>
      </c>
      <c r="R1257">
        <v>1931</v>
      </c>
      <c r="S1257">
        <v>1950</v>
      </c>
      <c r="T1257" t="s">
        <v>50</v>
      </c>
      <c r="U1257" t="s">
        <v>51</v>
      </c>
      <c r="V1257" t="s">
        <v>75</v>
      </c>
      <c r="W1257" t="s">
        <v>55</v>
      </c>
      <c r="X1257" t="s">
        <v>77</v>
      </c>
      <c r="Y1257" t="s">
        <v>55</v>
      </c>
      <c r="Z1257" t="s">
        <v>57</v>
      </c>
      <c r="AA1257">
        <v>884</v>
      </c>
      <c r="AB1257" t="str">
        <f t="shared" si="76"/>
        <v>0-1000</v>
      </c>
      <c r="AC1257" t="s">
        <v>55</v>
      </c>
      <c r="AD1257" t="s">
        <v>60</v>
      </c>
      <c r="AE1257">
        <v>1367</v>
      </c>
      <c r="AF1257">
        <f t="shared" si="77"/>
        <v>0</v>
      </c>
      <c r="AG1257">
        <f t="shared" si="78"/>
        <v>1</v>
      </c>
      <c r="AH1257">
        <v>3</v>
      </c>
      <c r="AI1257">
        <v>1</v>
      </c>
      <c r="AJ1257" t="s">
        <v>55</v>
      </c>
      <c r="AK1257" t="str">
        <f t="shared" si="79"/>
        <v>1TA</v>
      </c>
      <c r="AL1257">
        <v>6</v>
      </c>
      <c r="AM1257">
        <v>1</v>
      </c>
      <c r="AN1257" t="s">
        <v>54</v>
      </c>
      <c r="AO1257" t="s">
        <v>78</v>
      </c>
      <c r="AP1257" t="s">
        <v>58</v>
      </c>
      <c r="AQ1257">
        <v>1</v>
      </c>
      <c r="AR1257">
        <v>560</v>
      </c>
      <c r="AS1257" t="s">
        <v>55</v>
      </c>
      <c r="AT1257" t="s">
        <v>60</v>
      </c>
      <c r="AU1257">
        <v>0</v>
      </c>
      <c r="AV1257">
        <v>0</v>
      </c>
      <c r="AW1257">
        <v>0</v>
      </c>
      <c r="AX1257">
        <v>120</v>
      </c>
      <c r="AY1257">
        <v>0</v>
      </c>
      <c r="AZ1257" t="s">
        <v>41</v>
      </c>
      <c r="BA1257">
        <v>11</v>
      </c>
      <c r="BB1257">
        <v>2007</v>
      </c>
      <c r="BC1257" t="s">
        <v>63</v>
      </c>
      <c r="BD1257" t="s">
        <v>64</v>
      </c>
      <c r="BE1257">
        <v>127500</v>
      </c>
    </row>
    <row r="1258" spans="1:57" x14ac:dyDescent="0.3">
      <c r="A1258">
        <v>793</v>
      </c>
      <c r="B1258">
        <v>60</v>
      </c>
      <c r="C1258" t="s">
        <v>221</v>
      </c>
      <c r="D1258">
        <v>92</v>
      </c>
      <c r="E1258">
        <v>9920</v>
      </c>
      <c r="F1258" t="s">
        <v>40</v>
      </c>
      <c r="G1258" t="s">
        <v>71</v>
      </c>
      <c r="H1258" t="s">
        <v>43</v>
      </c>
      <c r="I1258" t="s">
        <v>44</v>
      </c>
      <c r="J1258" t="s">
        <v>110</v>
      </c>
      <c r="K1258" t="s">
        <v>80</v>
      </c>
      <c r="L1258" t="str">
        <f>VLOOKUP($K1258,[1]Zipcodes_neighbourhood!$A$2:$C$27,2,FALSE)</f>
        <v>Northridge</v>
      </c>
      <c r="M1258">
        <f>VLOOKUP($K1258,[1]Zipcodes_neighbourhood!$A$2:$C$27,3,FALSE)</f>
        <v>50010</v>
      </c>
      <c r="N1258" t="s">
        <v>47</v>
      </c>
      <c r="O1258" t="s">
        <v>48</v>
      </c>
      <c r="P1258" t="s">
        <v>49</v>
      </c>
      <c r="Q1258">
        <v>7</v>
      </c>
      <c r="R1258">
        <v>1996</v>
      </c>
      <c r="S1258">
        <v>1997</v>
      </c>
      <c r="T1258" t="s">
        <v>50</v>
      </c>
      <c r="U1258" t="s">
        <v>51</v>
      </c>
      <c r="V1258" t="s">
        <v>69</v>
      </c>
      <c r="W1258" t="s">
        <v>54</v>
      </c>
      <c r="X1258" t="s">
        <v>56</v>
      </c>
      <c r="Y1258" t="s">
        <v>54</v>
      </c>
      <c r="Z1258" t="s">
        <v>81</v>
      </c>
      <c r="AA1258">
        <v>1117</v>
      </c>
      <c r="AB1258" t="str">
        <f t="shared" si="76"/>
        <v>1001-2000</v>
      </c>
      <c r="AC1258" t="s">
        <v>59</v>
      </c>
      <c r="AD1258" t="s">
        <v>60</v>
      </c>
      <c r="AE1258">
        <v>2013</v>
      </c>
      <c r="AF1258">
        <f t="shared" si="77"/>
        <v>1</v>
      </c>
      <c r="AG1258">
        <f t="shared" si="78"/>
        <v>2</v>
      </c>
      <c r="AH1258">
        <v>3</v>
      </c>
      <c r="AI1258">
        <v>1</v>
      </c>
      <c r="AJ1258" t="s">
        <v>55</v>
      </c>
      <c r="AK1258" t="str">
        <f t="shared" si="79"/>
        <v>1TA</v>
      </c>
      <c r="AL1258">
        <v>8</v>
      </c>
      <c r="AM1258">
        <v>1</v>
      </c>
      <c r="AN1258" t="s">
        <v>55</v>
      </c>
      <c r="AO1258" t="s">
        <v>61</v>
      </c>
      <c r="AP1258" t="s">
        <v>58</v>
      </c>
      <c r="AQ1258">
        <v>2</v>
      </c>
      <c r="AR1258">
        <v>455</v>
      </c>
      <c r="AS1258" t="s">
        <v>55</v>
      </c>
      <c r="AT1258" t="s">
        <v>60</v>
      </c>
      <c r="AU1258">
        <v>180</v>
      </c>
      <c r="AV1258">
        <v>130</v>
      </c>
      <c r="AW1258">
        <v>0</v>
      </c>
      <c r="AX1258">
        <v>0</v>
      </c>
      <c r="AY1258">
        <v>0</v>
      </c>
      <c r="AZ1258" t="s">
        <v>41</v>
      </c>
      <c r="BA1258">
        <v>6</v>
      </c>
      <c r="BB1258">
        <v>2007</v>
      </c>
      <c r="BC1258" t="s">
        <v>63</v>
      </c>
      <c r="BD1258" t="s">
        <v>64</v>
      </c>
      <c r="BE1258">
        <v>269790</v>
      </c>
    </row>
    <row r="1259" spans="1:57" x14ac:dyDescent="0.3">
      <c r="A1259">
        <v>765</v>
      </c>
      <c r="B1259">
        <v>120</v>
      </c>
      <c r="C1259" t="s">
        <v>221</v>
      </c>
      <c r="D1259">
        <v>30</v>
      </c>
      <c r="E1259">
        <v>9549</v>
      </c>
      <c r="F1259" t="s">
        <v>40</v>
      </c>
      <c r="G1259" t="s">
        <v>71</v>
      </c>
      <c r="H1259" t="s">
        <v>43</v>
      </c>
      <c r="I1259" t="s">
        <v>44</v>
      </c>
      <c r="J1259" t="s">
        <v>110</v>
      </c>
      <c r="K1259" t="s">
        <v>66</v>
      </c>
      <c r="L1259" t="str">
        <f>VLOOKUP($K1259,[1]Zipcodes_neighbourhood!$A$2:$C$27,2,FALSE)</f>
        <v>Veenker</v>
      </c>
      <c r="M1259">
        <f>VLOOKUP($K1259,[1]Zipcodes_neighbourhood!$A$2:$C$27,3,FALSE)</f>
        <v>50011</v>
      </c>
      <c r="N1259" t="s">
        <v>47</v>
      </c>
      <c r="O1259" t="s">
        <v>122</v>
      </c>
      <c r="P1259" t="s">
        <v>68</v>
      </c>
      <c r="Q1259">
        <v>8</v>
      </c>
      <c r="R1259">
        <v>1995</v>
      </c>
      <c r="S1259">
        <v>1996</v>
      </c>
      <c r="T1259" t="s">
        <v>99</v>
      </c>
      <c r="U1259" t="s">
        <v>51</v>
      </c>
      <c r="V1259" t="s">
        <v>53</v>
      </c>
      <c r="W1259" t="s">
        <v>54</v>
      </c>
      <c r="X1259" t="s">
        <v>56</v>
      </c>
      <c r="Y1259" t="s">
        <v>54</v>
      </c>
      <c r="Z1259" t="s">
        <v>81</v>
      </c>
      <c r="AA1259">
        <v>1494</v>
      </c>
      <c r="AB1259" t="str">
        <f t="shared" si="76"/>
        <v>1001-2000</v>
      </c>
      <c r="AC1259" t="s">
        <v>59</v>
      </c>
      <c r="AD1259" t="s">
        <v>60</v>
      </c>
      <c r="AE1259">
        <v>1494</v>
      </c>
      <c r="AF1259">
        <f t="shared" si="77"/>
        <v>0</v>
      </c>
      <c r="AG1259">
        <f t="shared" si="78"/>
        <v>1</v>
      </c>
      <c r="AH1259">
        <v>2</v>
      </c>
      <c r="AI1259">
        <v>1</v>
      </c>
      <c r="AJ1259" t="s">
        <v>59</v>
      </c>
      <c r="AK1259" t="str">
        <f t="shared" si="79"/>
        <v>1Ex</v>
      </c>
      <c r="AL1259">
        <v>6</v>
      </c>
      <c r="AM1259">
        <v>1</v>
      </c>
      <c r="AN1259" t="s">
        <v>54</v>
      </c>
      <c r="AO1259" t="s">
        <v>61</v>
      </c>
      <c r="AP1259" t="s">
        <v>102</v>
      </c>
      <c r="AQ1259">
        <v>2</v>
      </c>
      <c r="AR1259">
        <v>481</v>
      </c>
      <c r="AS1259" t="s">
        <v>55</v>
      </c>
      <c r="AT1259" t="s">
        <v>60</v>
      </c>
      <c r="AU1259">
        <v>0</v>
      </c>
      <c r="AV1259">
        <v>30</v>
      </c>
      <c r="AW1259">
        <v>0</v>
      </c>
      <c r="AX1259">
        <v>216</v>
      </c>
      <c r="AY1259">
        <v>0</v>
      </c>
      <c r="AZ1259" t="s">
        <v>41</v>
      </c>
      <c r="BA1259">
        <v>4</v>
      </c>
      <c r="BB1259">
        <v>2006</v>
      </c>
      <c r="BC1259" t="s">
        <v>63</v>
      </c>
      <c r="BD1259" t="s">
        <v>64</v>
      </c>
      <c r="BE1259">
        <v>270000</v>
      </c>
    </row>
    <row r="1260" spans="1:57" x14ac:dyDescent="0.3">
      <c r="A1260">
        <v>948</v>
      </c>
      <c r="B1260">
        <v>20</v>
      </c>
      <c r="C1260" t="s">
        <v>221</v>
      </c>
      <c r="D1260">
        <v>85</v>
      </c>
      <c r="E1260">
        <v>14536</v>
      </c>
      <c r="F1260" t="s">
        <v>40</v>
      </c>
      <c r="G1260" t="s">
        <v>42</v>
      </c>
      <c r="H1260" t="s">
        <v>43</v>
      </c>
      <c r="I1260" t="s">
        <v>44</v>
      </c>
      <c r="J1260" t="s">
        <v>45</v>
      </c>
      <c r="K1260" t="s">
        <v>129</v>
      </c>
      <c r="L1260" t="str">
        <f>VLOOKUP($K1260,[1]Zipcodes_neighbourhood!$A$2:$C$27,2,FALSE)</f>
        <v>Timberland</v>
      </c>
      <c r="M1260">
        <f>VLOOKUP($K1260,[1]Zipcodes_neighbourhood!$A$2:$C$27,3,FALSE)</f>
        <v>50014</v>
      </c>
      <c r="N1260" t="s">
        <v>47</v>
      </c>
      <c r="O1260" t="s">
        <v>48</v>
      </c>
      <c r="P1260" t="s">
        <v>68</v>
      </c>
      <c r="Q1260">
        <v>8</v>
      </c>
      <c r="R1260">
        <v>2002</v>
      </c>
      <c r="S1260">
        <v>2003</v>
      </c>
      <c r="T1260" t="s">
        <v>99</v>
      </c>
      <c r="U1260" t="s">
        <v>51</v>
      </c>
      <c r="V1260" t="s">
        <v>52</v>
      </c>
      <c r="W1260" t="s">
        <v>54</v>
      </c>
      <c r="X1260" t="s">
        <v>56</v>
      </c>
      <c r="Y1260" t="s">
        <v>54</v>
      </c>
      <c r="Z1260" t="s">
        <v>81</v>
      </c>
      <c r="AA1260">
        <v>1616</v>
      </c>
      <c r="AB1260" t="str">
        <f t="shared" si="76"/>
        <v>1001-2000</v>
      </c>
      <c r="AC1260" t="s">
        <v>59</v>
      </c>
      <c r="AD1260" t="s">
        <v>60</v>
      </c>
      <c r="AE1260">
        <v>1629</v>
      </c>
      <c r="AF1260">
        <f t="shared" si="77"/>
        <v>1</v>
      </c>
      <c r="AG1260">
        <f t="shared" si="78"/>
        <v>2</v>
      </c>
      <c r="AH1260">
        <v>3</v>
      </c>
      <c r="AI1260">
        <v>1</v>
      </c>
      <c r="AJ1260" t="s">
        <v>54</v>
      </c>
      <c r="AK1260" t="str">
        <f t="shared" si="79"/>
        <v>1Gd</v>
      </c>
      <c r="AL1260">
        <v>9</v>
      </c>
      <c r="AM1260">
        <v>1</v>
      </c>
      <c r="AN1260" t="s">
        <v>54</v>
      </c>
      <c r="AO1260" t="s">
        <v>61</v>
      </c>
      <c r="AP1260" t="s">
        <v>102</v>
      </c>
      <c r="AQ1260">
        <v>3</v>
      </c>
      <c r="AR1260">
        <v>808</v>
      </c>
      <c r="AS1260" t="s">
        <v>55</v>
      </c>
      <c r="AT1260" t="s">
        <v>60</v>
      </c>
      <c r="AU1260">
        <v>0</v>
      </c>
      <c r="AV1260">
        <v>252</v>
      </c>
      <c r="AW1260">
        <v>0</v>
      </c>
      <c r="AX1260">
        <v>0</v>
      </c>
      <c r="AY1260">
        <v>0</v>
      </c>
      <c r="AZ1260" t="s">
        <v>41</v>
      </c>
      <c r="BA1260">
        <v>11</v>
      </c>
      <c r="BB1260">
        <v>2007</v>
      </c>
      <c r="BC1260" t="s">
        <v>63</v>
      </c>
      <c r="BD1260" t="s">
        <v>64</v>
      </c>
      <c r="BE1260">
        <v>270000</v>
      </c>
    </row>
    <row r="1261" spans="1:57" x14ac:dyDescent="0.3">
      <c r="A1261">
        <v>818</v>
      </c>
      <c r="B1261">
        <v>20</v>
      </c>
      <c r="C1261" t="s">
        <v>221</v>
      </c>
      <c r="D1261" t="s">
        <v>41</v>
      </c>
      <c r="E1261">
        <v>13265</v>
      </c>
      <c r="F1261" t="s">
        <v>40</v>
      </c>
      <c r="G1261" t="s">
        <v>71</v>
      </c>
      <c r="H1261" t="s">
        <v>43</v>
      </c>
      <c r="I1261" t="s">
        <v>44</v>
      </c>
      <c r="J1261" t="s">
        <v>110</v>
      </c>
      <c r="K1261" t="s">
        <v>82</v>
      </c>
      <c r="L1261" t="str">
        <f>VLOOKUP($K1261,[1]Zipcodes_neighbourhood!$A$2:$C$27,2,FALSE)</f>
        <v>Mitchell</v>
      </c>
      <c r="M1261">
        <f>VLOOKUP($K1261,[1]Zipcodes_neighbourhood!$A$2:$C$27,3,FALSE)</f>
        <v>50461</v>
      </c>
      <c r="N1261" t="s">
        <v>47</v>
      </c>
      <c r="O1261" t="s">
        <v>48</v>
      </c>
      <c r="P1261" t="s">
        <v>68</v>
      </c>
      <c r="Q1261">
        <v>8</v>
      </c>
      <c r="R1261">
        <v>2002</v>
      </c>
      <c r="S1261">
        <v>2002</v>
      </c>
      <c r="T1261" t="s">
        <v>99</v>
      </c>
      <c r="U1261" t="s">
        <v>51</v>
      </c>
      <c r="V1261" t="s">
        <v>123</v>
      </c>
      <c r="W1261" t="s">
        <v>54</v>
      </c>
      <c r="X1261" t="s">
        <v>56</v>
      </c>
      <c r="Y1261" t="s">
        <v>54</v>
      </c>
      <c r="Z1261" t="s">
        <v>57</v>
      </c>
      <c r="AA1261">
        <v>1568</v>
      </c>
      <c r="AB1261" t="str">
        <f t="shared" si="76"/>
        <v>1001-2000</v>
      </c>
      <c r="AC1261" t="s">
        <v>59</v>
      </c>
      <c r="AD1261" t="s">
        <v>60</v>
      </c>
      <c r="AE1261">
        <v>1689</v>
      </c>
      <c r="AF1261">
        <f t="shared" si="77"/>
        <v>1</v>
      </c>
      <c r="AG1261">
        <f t="shared" si="78"/>
        <v>1.3</v>
      </c>
      <c r="AH1261">
        <v>3</v>
      </c>
      <c r="AI1261">
        <v>1</v>
      </c>
      <c r="AJ1261" t="s">
        <v>54</v>
      </c>
      <c r="AK1261" t="str">
        <f t="shared" si="79"/>
        <v>1Gd</v>
      </c>
      <c r="AL1261">
        <v>7</v>
      </c>
      <c r="AM1261">
        <v>2</v>
      </c>
      <c r="AN1261" t="s">
        <v>54</v>
      </c>
      <c r="AO1261" t="s">
        <v>61</v>
      </c>
      <c r="AP1261" t="s">
        <v>62</v>
      </c>
      <c r="AQ1261">
        <v>3</v>
      </c>
      <c r="AR1261">
        <v>857</v>
      </c>
      <c r="AS1261" t="s">
        <v>55</v>
      </c>
      <c r="AT1261" t="s">
        <v>60</v>
      </c>
      <c r="AU1261">
        <v>150</v>
      </c>
      <c r="AV1261">
        <v>59</v>
      </c>
      <c r="AW1261">
        <v>0</v>
      </c>
      <c r="AX1261">
        <v>0</v>
      </c>
      <c r="AY1261">
        <v>0</v>
      </c>
      <c r="AZ1261" t="s">
        <v>41</v>
      </c>
      <c r="BA1261">
        <v>7</v>
      </c>
      <c r="BB1261">
        <v>2008</v>
      </c>
      <c r="BC1261" t="s">
        <v>63</v>
      </c>
      <c r="BD1261" t="s">
        <v>64</v>
      </c>
      <c r="BE1261">
        <v>271000</v>
      </c>
    </row>
    <row r="1262" spans="1:57" x14ac:dyDescent="0.3">
      <c r="A1262">
        <v>1427</v>
      </c>
      <c r="B1262">
        <v>60</v>
      </c>
      <c r="C1262" t="s">
        <v>221</v>
      </c>
      <c r="D1262">
        <v>81</v>
      </c>
      <c r="E1262">
        <v>10944</v>
      </c>
      <c r="F1262" t="s">
        <v>40</v>
      </c>
      <c r="G1262" t="s">
        <v>71</v>
      </c>
      <c r="H1262" t="s">
        <v>43</v>
      </c>
      <c r="I1262" t="s">
        <v>44</v>
      </c>
      <c r="J1262" t="s">
        <v>45</v>
      </c>
      <c r="K1262" t="s">
        <v>80</v>
      </c>
      <c r="L1262" t="str">
        <f>VLOOKUP($K1262,[1]Zipcodes_neighbourhood!$A$2:$C$27,2,FALSE)</f>
        <v>Northridge</v>
      </c>
      <c r="M1262">
        <f>VLOOKUP($K1262,[1]Zipcodes_neighbourhood!$A$2:$C$27,3,FALSE)</f>
        <v>50010</v>
      </c>
      <c r="N1262" t="s">
        <v>47</v>
      </c>
      <c r="O1262" t="s">
        <v>48</v>
      </c>
      <c r="P1262" t="s">
        <v>49</v>
      </c>
      <c r="Q1262">
        <v>7</v>
      </c>
      <c r="R1262">
        <v>1994</v>
      </c>
      <c r="S1262">
        <v>1994</v>
      </c>
      <c r="T1262" t="s">
        <v>50</v>
      </c>
      <c r="U1262" t="s">
        <v>51</v>
      </c>
      <c r="V1262" t="s">
        <v>52</v>
      </c>
      <c r="W1262" t="s">
        <v>54</v>
      </c>
      <c r="X1262" t="s">
        <v>56</v>
      </c>
      <c r="Y1262" t="s">
        <v>54</v>
      </c>
      <c r="Z1262" t="s">
        <v>57</v>
      </c>
      <c r="AA1262">
        <v>1223</v>
      </c>
      <c r="AB1262" t="str">
        <f t="shared" si="76"/>
        <v>1001-2000</v>
      </c>
      <c r="AC1262" t="s">
        <v>59</v>
      </c>
      <c r="AD1262" t="s">
        <v>60</v>
      </c>
      <c r="AE1262">
        <v>2127</v>
      </c>
      <c r="AF1262">
        <f t="shared" si="77"/>
        <v>0</v>
      </c>
      <c r="AG1262">
        <f t="shared" si="78"/>
        <v>2.2999999999999998</v>
      </c>
      <c r="AH1262">
        <v>3</v>
      </c>
      <c r="AI1262">
        <v>1</v>
      </c>
      <c r="AJ1262" t="s">
        <v>54</v>
      </c>
      <c r="AK1262" t="str">
        <f t="shared" si="79"/>
        <v>1Gd</v>
      </c>
      <c r="AL1262">
        <v>5</v>
      </c>
      <c r="AM1262">
        <v>2</v>
      </c>
      <c r="AN1262" t="s">
        <v>55</v>
      </c>
      <c r="AO1262" t="s">
        <v>61</v>
      </c>
      <c r="AP1262" t="s">
        <v>62</v>
      </c>
      <c r="AQ1262">
        <v>2</v>
      </c>
      <c r="AR1262">
        <v>525</v>
      </c>
      <c r="AS1262" t="s">
        <v>55</v>
      </c>
      <c r="AT1262" t="s">
        <v>60</v>
      </c>
      <c r="AU1262">
        <v>171</v>
      </c>
      <c r="AV1262">
        <v>132</v>
      </c>
      <c r="AW1262">
        <v>0</v>
      </c>
      <c r="AX1262">
        <v>0</v>
      </c>
      <c r="AY1262">
        <v>0</v>
      </c>
      <c r="AZ1262" t="s">
        <v>41</v>
      </c>
      <c r="BA1262">
        <v>8</v>
      </c>
      <c r="BB1262">
        <v>2008</v>
      </c>
      <c r="BC1262" t="s">
        <v>63</v>
      </c>
      <c r="BD1262" t="s">
        <v>64</v>
      </c>
      <c r="BE1262">
        <v>271000</v>
      </c>
    </row>
    <row r="1263" spans="1:57" x14ac:dyDescent="0.3">
      <c r="A1263">
        <v>1206</v>
      </c>
      <c r="B1263">
        <v>20</v>
      </c>
      <c r="C1263" t="s">
        <v>221</v>
      </c>
      <c r="D1263">
        <v>90</v>
      </c>
      <c r="E1263">
        <v>14684</v>
      </c>
      <c r="F1263" t="s">
        <v>40</v>
      </c>
      <c r="G1263" t="s">
        <v>71</v>
      </c>
      <c r="H1263" t="s">
        <v>43</v>
      </c>
      <c r="I1263" t="s">
        <v>44</v>
      </c>
      <c r="J1263" t="s">
        <v>110</v>
      </c>
      <c r="K1263" t="s">
        <v>114</v>
      </c>
      <c r="L1263" t="str">
        <f>VLOOKUP($K1263,[1]Zipcodes_neighbourhood!$A$2:$C$27,2,FALSE)</f>
        <v>Sawyer West</v>
      </c>
      <c r="M1263">
        <f>VLOOKUP($K1263,[1]Zipcodes_neighbourhood!$A$2:$C$27,3,FALSE)</f>
        <v>50014</v>
      </c>
      <c r="N1263" t="s">
        <v>47</v>
      </c>
      <c r="O1263" t="s">
        <v>48</v>
      </c>
      <c r="P1263" t="s">
        <v>68</v>
      </c>
      <c r="Q1263">
        <v>7</v>
      </c>
      <c r="R1263">
        <v>1990</v>
      </c>
      <c r="S1263">
        <v>1991</v>
      </c>
      <c r="T1263" t="s">
        <v>99</v>
      </c>
      <c r="U1263" t="s">
        <v>51</v>
      </c>
      <c r="V1263" t="s">
        <v>91</v>
      </c>
      <c r="W1263" t="s">
        <v>54</v>
      </c>
      <c r="X1263" t="s">
        <v>70</v>
      </c>
      <c r="Y1263" t="s">
        <v>54</v>
      </c>
      <c r="Z1263" t="s">
        <v>72</v>
      </c>
      <c r="AA1263">
        <v>2158</v>
      </c>
      <c r="AB1263" t="str">
        <f t="shared" si="76"/>
        <v>3001-4000</v>
      </c>
      <c r="AC1263" t="s">
        <v>54</v>
      </c>
      <c r="AD1263" t="s">
        <v>60</v>
      </c>
      <c r="AE1263">
        <v>2196</v>
      </c>
      <c r="AF1263">
        <f t="shared" si="77"/>
        <v>0</v>
      </c>
      <c r="AG1263">
        <f t="shared" si="78"/>
        <v>1</v>
      </c>
      <c r="AH1263">
        <v>3</v>
      </c>
      <c r="AI1263">
        <v>1</v>
      </c>
      <c r="AJ1263" t="s">
        <v>54</v>
      </c>
      <c r="AK1263" t="str">
        <f t="shared" si="79"/>
        <v>1Gd</v>
      </c>
      <c r="AL1263">
        <v>7</v>
      </c>
      <c r="AM1263">
        <v>1</v>
      </c>
      <c r="AN1263" t="s">
        <v>55</v>
      </c>
      <c r="AO1263" t="s">
        <v>61</v>
      </c>
      <c r="AP1263" t="s">
        <v>62</v>
      </c>
      <c r="AQ1263">
        <v>3</v>
      </c>
      <c r="AR1263">
        <v>701</v>
      </c>
      <c r="AS1263" t="s">
        <v>55</v>
      </c>
      <c r="AT1263" t="s">
        <v>60</v>
      </c>
      <c r="AU1263">
        <v>84</v>
      </c>
      <c r="AV1263">
        <v>70</v>
      </c>
      <c r="AW1263">
        <v>0</v>
      </c>
      <c r="AX1263">
        <v>0</v>
      </c>
      <c r="AY1263">
        <v>0</v>
      </c>
      <c r="AZ1263" t="s">
        <v>41</v>
      </c>
      <c r="BA1263">
        <v>6</v>
      </c>
      <c r="BB1263">
        <v>2009</v>
      </c>
      <c r="BC1263" t="s">
        <v>63</v>
      </c>
      <c r="BD1263" t="s">
        <v>64</v>
      </c>
      <c r="BE1263">
        <v>271900</v>
      </c>
    </row>
    <row r="1264" spans="1:57" x14ac:dyDescent="0.3">
      <c r="A1264">
        <v>540</v>
      </c>
      <c r="B1264">
        <v>20</v>
      </c>
      <c r="C1264" t="s">
        <v>221</v>
      </c>
      <c r="D1264" t="s">
        <v>41</v>
      </c>
      <c r="E1264">
        <v>11423</v>
      </c>
      <c r="F1264" t="s">
        <v>40</v>
      </c>
      <c r="G1264" t="s">
        <v>42</v>
      </c>
      <c r="H1264" t="s">
        <v>43</v>
      </c>
      <c r="I1264" t="s">
        <v>44</v>
      </c>
      <c r="J1264" t="s">
        <v>45</v>
      </c>
      <c r="K1264" t="s">
        <v>46</v>
      </c>
      <c r="L1264" t="str">
        <f>VLOOKUP($K1264,[1]Zipcodes_neighbourhood!$A$2:$C$27,2,FALSE)</f>
        <v>College creek</v>
      </c>
      <c r="M1264">
        <f>VLOOKUP($K1264,[1]Zipcodes_neighbourhood!$A$2:$C$27,3,FALSE)</f>
        <v>50014</v>
      </c>
      <c r="N1264" t="s">
        <v>47</v>
      </c>
      <c r="O1264" t="s">
        <v>48</v>
      </c>
      <c r="P1264" t="s">
        <v>68</v>
      </c>
      <c r="Q1264">
        <v>8</v>
      </c>
      <c r="R1264">
        <v>2001</v>
      </c>
      <c r="S1264">
        <v>2002</v>
      </c>
      <c r="T1264" t="s">
        <v>50</v>
      </c>
      <c r="U1264" t="s">
        <v>51</v>
      </c>
      <c r="V1264" t="s">
        <v>52</v>
      </c>
      <c r="W1264" t="s">
        <v>54</v>
      </c>
      <c r="X1264" t="s">
        <v>56</v>
      </c>
      <c r="Y1264" t="s">
        <v>54</v>
      </c>
      <c r="Z1264" t="s">
        <v>81</v>
      </c>
      <c r="AA1264">
        <v>1581</v>
      </c>
      <c r="AB1264" t="str">
        <f t="shared" si="76"/>
        <v>1001-2000</v>
      </c>
      <c r="AC1264" t="s">
        <v>59</v>
      </c>
      <c r="AD1264" t="s">
        <v>60</v>
      </c>
      <c r="AE1264">
        <v>1601</v>
      </c>
      <c r="AF1264">
        <f t="shared" si="77"/>
        <v>1</v>
      </c>
      <c r="AG1264">
        <f t="shared" si="78"/>
        <v>1</v>
      </c>
      <c r="AH1264">
        <v>3</v>
      </c>
      <c r="AI1264">
        <v>1</v>
      </c>
      <c r="AJ1264" t="s">
        <v>54</v>
      </c>
      <c r="AK1264" t="str">
        <f t="shared" si="79"/>
        <v>1Gd</v>
      </c>
      <c r="AL1264">
        <v>6</v>
      </c>
      <c r="AM1264">
        <v>1</v>
      </c>
      <c r="AN1264" t="s">
        <v>55</v>
      </c>
      <c r="AO1264" t="s">
        <v>61</v>
      </c>
      <c r="AP1264" t="s">
        <v>62</v>
      </c>
      <c r="AQ1264">
        <v>2</v>
      </c>
      <c r="AR1264">
        <v>670</v>
      </c>
      <c r="AS1264" t="s">
        <v>55</v>
      </c>
      <c r="AT1264" t="s">
        <v>60</v>
      </c>
      <c r="AU1264">
        <v>180</v>
      </c>
      <c r="AV1264">
        <v>0</v>
      </c>
      <c r="AW1264">
        <v>0</v>
      </c>
      <c r="AX1264">
        <v>0</v>
      </c>
      <c r="AY1264">
        <v>0</v>
      </c>
      <c r="AZ1264" t="s">
        <v>85</v>
      </c>
      <c r="BA1264">
        <v>5</v>
      </c>
      <c r="BB1264">
        <v>2010</v>
      </c>
      <c r="BC1264" t="s">
        <v>63</v>
      </c>
      <c r="BD1264" t="s">
        <v>64</v>
      </c>
      <c r="BE1264">
        <v>272000</v>
      </c>
    </row>
    <row r="1265" spans="1:57" x14ac:dyDescent="0.3">
      <c r="A1265">
        <v>962</v>
      </c>
      <c r="B1265">
        <v>60</v>
      </c>
      <c r="C1265" t="s">
        <v>221</v>
      </c>
      <c r="D1265" t="s">
        <v>41</v>
      </c>
      <c r="E1265">
        <v>12227</v>
      </c>
      <c r="F1265" t="s">
        <v>40</v>
      </c>
      <c r="G1265" t="s">
        <v>71</v>
      </c>
      <c r="H1265" t="s">
        <v>43</v>
      </c>
      <c r="I1265" t="s">
        <v>44</v>
      </c>
      <c r="J1265" t="s">
        <v>73</v>
      </c>
      <c r="K1265" t="s">
        <v>89</v>
      </c>
      <c r="L1265" t="str">
        <f>VLOOKUP($K1265,[1]Zipcodes_neighbourhood!$A$2:$C$27,2,FALSE)</f>
        <v>Northwest Ames</v>
      </c>
      <c r="M1265">
        <f>VLOOKUP($K1265,[1]Zipcodes_neighbourhood!$A$2:$C$27,3,FALSE)</f>
        <v>50010</v>
      </c>
      <c r="N1265" t="s">
        <v>90</v>
      </c>
      <c r="O1265" t="s">
        <v>48</v>
      </c>
      <c r="P1265" t="s">
        <v>49</v>
      </c>
      <c r="Q1265">
        <v>6</v>
      </c>
      <c r="R1265">
        <v>1977</v>
      </c>
      <c r="S1265">
        <v>1995</v>
      </c>
      <c r="T1265" t="s">
        <v>50</v>
      </c>
      <c r="U1265" t="s">
        <v>51</v>
      </c>
      <c r="V1265" t="s">
        <v>91</v>
      </c>
      <c r="W1265" t="s">
        <v>55</v>
      </c>
      <c r="X1265" t="s">
        <v>70</v>
      </c>
      <c r="Y1265" t="s">
        <v>54</v>
      </c>
      <c r="Z1265" t="s">
        <v>57</v>
      </c>
      <c r="AA1265">
        <v>1330</v>
      </c>
      <c r="AB1265" t="str">
        <f t="shared" si="76"/>
        <v>1001-2000</v>
      </c>
      <c r="AC1265" t="s">
        <v>55</v>
      </c>
      <c r="AD1265" t="s">
        <v>60</v>
      </c>
      <c r="AE1265">
        <v>2872</v>
      </c>
      <c r="AF1265">
        <f t="shared" si="77"/>
        <v>0</v>
      </c>
      <c r="AG1265">
        <f t="shared" si="78"/>
        <v>1</v>
      </c>
      <c r="AH1265">
        <v>4</v>
      </c>
      <c r="AI1265">
        <v>1</v>
      </c>
      <c r="AJ1265" t="s">
        <v>55</v>
      </c>
      <c r="AK1265" t="str">
        <f t="shared" si="79"/>
        <v>1TA</v>
      </c>
      <c r="AL1265">
        <v>11</v>
      </c>
      <c r="AM1265">
        <v>1</v>
      </c>
      <c r="AN1265" t="s">
        <v>55</v>
      </c>
      <c r="AO1265" t="s">
        <v>61</v>
      </c>
      <c r="AP1265" t="s">
        <v>102</v>
      </c>
      <c r="AQ1265">
        <v>2</v>
      </c>
      <c r="AR1265">
        <v>619</v>
      </c>
      <c r="AS1265" t="s">
        <v>55</v>
      </c>
      <c r="AT1265" t="s">
        <v>60</v>
      </c>
      <c r="AU1265">
        <v>550</v>
      </c>
      <c r="AV1265">
        <v>282</v>
      </c>
      <c r="AW1265">
        <v>0</v>
      </c>
      <c r="AX1265">
        <v>0</v>
      </c>
      <c r="AY1265">
        <v>0</v>
      </c>
      <c r="AZ1265" t="s">
        <v>41</v>
      </c>
      <c r="BA1265">
        <v>7</v>
      </c>
      <c r="BB1265">
        <v>2008</v>
      </c>
      <c r="BC1265" t="s">
        <v>63</v>
      </c>
      <c r="BD1265" t="s">
        <v>64</v>
      </c>
      <c r="BE1265">
        <v>272000</v>
      </c>
    </row>
    <row r="1266" spans="1:57" x14ac:dyDescent="0.3">
      <c r="A1266">
        <v>1265</v>
      </c>
      <c r="B1266">
        <v>120</v>
      </c>
      <c r="C1266" t="s">
        <v>225</v>
      </c>
      <c r="D1266">
        <v>34</v>
      </c>
      <c r="E1266">
        <v>4060</v>
      </c>
      <c r="F1266" t="s">
        <v>40</v>
      </c>
      <c r="G1266" t="s">
        <v>42</v>
      </c>
      <c r="H1266" t="s">
        <v>43</v>
      </c>
      <c r="I1266" t="s">
        <v>44</v>
      </c>
      <c r="J1266" t="s">
        <v>45</v>
      </c>
      <c r="K1266" t="s">
        <v>107</v>
      </c>
      <c r="L1266" t="str">
        <f>VLOOKUP($K1266,[1]Zipcodes_neighbourhood!$A$2:$C$27,2,FALSE)</f>
        <v>NorthAmes</v>
      </c>
      <c r="M1266">
        <f>VLOOKUP($K1266,[1]Zipcodes_neighbourhood!$A$2:$C$27,3,FALSE)</f>
        <v>50010</v>
      </c>
      <c r="N1266" t="s">
        <v>47</v>
      </c>
      <c r="O1266" t="s">
        <v>122</v>
      </c>
      <c r="P1266" t="s">
        <v>68</v>
      </c>
      <c r="Q1266">
        <v>6</v>
      </c>
      <c r="R1266">
        <v>1998</v>
      </c>
      <c r="S1266">
        <v>1999</v>
      </c>
      <c r="T1266" t="s">
        <v>50</v>
      </c>
      <c r="U1266" t="s">
        <v>51</v>
      </c>
      <c r="V1266" t="s">
        <v>69</v>
      </c>
      <c r="W1266" t="s">
        <v>54</v>
      </c>
      <c r="X1266" t="s">
        <v>56</v>
      </c>
      <c r="Y1266" t="s">
        <v>54</v>
      </c>
      <c r="Z1266" t="s">
        <v>57</v>
      </c>
      <c r="AA1266">
        <v>1405</v>
      </c>
      <c r="AB1266" t="str">
        <f t="shared" si="76"/>
        <v>1001-2000</v>
      </c>
      <c r="AC1266" t="s">
        <v>59</v>
      </c>
      <c r="AD1266" t="s">
        <v>60</v>
      </c>
      <c r="AE1266">
        <v>1337</v>
      </c>
      <c r="AF1266">
        <f t="shared" si="77"/>
        <v>1</v>
      </c>
      <c r="AG1266">
        <f t="shared" si="78"/>
        <v>2</v>
      </c>
      <c r="AH1266">
        <v>2</v>
      </c>
      <c r="AI1266">
        <v>1</v>
      </c>
      <c r="AJ1266" t="s">
        <v>54</v>
      </c>
      <c r="AK1266" t="str">
        <f t="shared" si="79"/>
        <v>1Gd</v>
      </c>
      <c r="AL1266">
        <v>5</v>
      </c>
      <c r="AM1266">
        <v>0</v>
      </c>
      <c r="AN1266" t="s">
        <v>41</v>
      </c>
      <c r="AO1266" t="s">
        <v>61</v>
      </c>
      <c r="AP1266" t="s">
        <v>102</v>
      </c>
      <c r="AQ1266">
        <v>2</v>
      </c>
      <c r="AR1266">
        <v>511</v>
      </c>
      <c r="AS1266" t="s">
        <v>55</v>
      </c>
      <c r="AT1266" t="s">
        <v>60</v>
      </c>
      <c r="AU1266">
        <v>144</v>
      </c>
      <c r="AV1266">
        <v>68</v>
      </c>
      <c r="AW1266">
        <v>0</v>
      </c>
      <c r="AX1266">
        <v>0</v>
      </c>
      <c r="AY1266">
        <v>0</v>
      </c>
      <c r="AZ1266" t="s">
        <v>41</v>
      </c>
      <c r="BA1266">
        <v>8</v>
      </c>
      <c r="BB1266">
        <v>2008</v>
      </c>
      <c r="BC1266" t="s">
        <v>116</v>
      </c>
      <c r="BD1266" t="s">
        <v>79</v>
      </c>
      <c r="BE1266">
        <v>181000</v>
      </c>
    </row>
    <row r="1267" spans="1:57" x14ac:dyDescent="0.3">
      <c r="A1267">
        <v>271</v>
      </c>
      <c r="B1267">
        <v>60</v>
      </c>
      <c r="C1267" t="s">
        <v>224</v>
      </c>
      <c r="D1267">
        <v>84</v>
      </c>
      <c r="E1267">
        <v>10728</v>
      </c>
      <c r="F1267" t="s">
        <v>40</v>
      </c>
      <c r="G1267" t="s">
        <v>42</v>
      </c>
      <c r="H1267" t="s">
        <v>43</v>
      </c>
      <c r="I1267" t="s">
        <v>44</v>
      </c>
      <c r="J1267" t="s">
        <v>45</v>
      </c>
      <c r="K1267" t="s">
        <v>87</v>
      </c>
      <c r="L1267" t="str">
        <f>VLOOKUP($K1267,[1]Zipcodes_neighbourhood!$A$2:$C$27,2,FALSE)</f>
        <v>Somerset</v>
      </c>
      <c r="M1267">
        <f>VLOOKUP($K1267,[1]Zipcodes_neighbourhood!$A$2:$C$27,3,FALSE)</f>
        <v>50010</v>
      </c>
      <c r="N1267" t="s">
        <v>47</v>
      </c>
      <c r="O1267" t="s">
        <v>48</v>
      </c>
      <c r="P1267" t="s">
        <v>49</v>
      </c>
      <c r="Q1267">
        <v>8</v>
      </c>
      <c r="R1267">
        <v>2006</v>
      </c>
      <c r="S1267">
        <v>2006</v>
      </c>
      <c r="T1267" t="s">
        <v>50</v>
      </c>
      <c r="U1267" t="s">
        <v>51</v>
      </c>
      <c r="V1267" t="s">
        <v>52</v>
      </c>
      <c r="W1267" t="s">
        <v>54</v>
      </c>
      <c r="X1267" t="s">
        <v>56</v>
      </c>
      <c r="Y1267" t="s">
        <v>54</v>
      </c>
      <c r="Z1267" t="s">
        <v>72</v>
      </c>
      <c r="AA1267">
        <v>1095</v>
      </c>
      <c r="AB1267" t="str">
        <f t="shared" si="76"/>
        <v>1001-2000</v>
      </c>
      <c r="AC1267" t="s">
        <v>54</v>
      </c>
      <c r="AD1267" t="s">
        <v>60</v>
      </c>
      <c r="AE1267">
        <v>1939</v>
      </c>
      <c r="AF1267">
        <f t="shared" si="77"/>
        <v>1</v>
      </c>
      <c r="AG1267">
        <f t="shared" si="78"/>
        <v>2.2999999999999998</v>
      </c>
      <c r="AH1267">
        <v>3</v>
      </c>
      <c r="AI1267">
        <v>1</v>
      </c>
      <c r="AJ1267" t="s">
        <v>54</v>
      </c>
      <c r="AK1267" t="str">
        <f t="shared" si="79"/>
        <v>1Gd</v>
      </c>
      <c r="AL1267">
        <v>8</v>
      </c>
      <c r="AM1267">
        <v>1</v>
      </c>
      <c r="AN1267" t="s">
        <v>54</v>
      </c>
      <c r="AO1267" t="s">
        <v>61</v>
      </c>
      <c r="AP1267" t="s">
        <v>62</v>
      </c>
      <c r="AQ1267">
        <v>3</v>
      </c>
      <c r="AR1267">
        <v>1053</v>
      </c>
      <c r="AS1267" t="s">
        <v>55</v>
      </c>
      <c r="AT1267" t="s">
        <v>60</v>
      </c>
      <c r="AU1267">
        <v>192</v>
      </c>
      <c r="AV1267">
        <v>51</v>
      </c>
      <c r="AW1267">
        <v>0</v>
      </c>
      <c r="AX1267">
        <v>0</v>
      </c>
      <c r="AY1267">
        <v>0</v>
      </c>
      <c r="AZ1267" t="s">
        <v>41</v>
      </c>
      <c r="BA1267">
        <v>8</v>
      </c>
      <c r="BB1267">
        <v>2006</v>
      </c>
      <c r="BC1267" t="s">
        <v>103</v>
      </c>
      <c r="BD1267" t="s">
        <v>104</v>
      </c>
      <c r="BE1267">
        <v>266000</v>
      </c>
    </row>
    <row r="1268" spans="1:57" x14ac:dyDescent="0.3">
      <c r="A1268">
        <v>1267</v>
      </c>
      <c r="B1268">
        <v>190</v>
      </c>
      <c r="C1268" t="s">
        <v>222</v>
      </c>
      <c r="D1268">
        <v>60</v>
      </c>
      <c r="E1268">
        <v>10120</v>
      </c>
      <c r="F1268" t="s">
        <v>40</v>
      </c>
      <c r="G1268" t="s">
        <v>71</v>
      </c>
      <c r="H1268" t="s">
        <v>118</v>
      </c>
      <c r="I1268" t="s">
        <v>44</v>
      </c>
      <c r="J1268" t="s">
        <v>45</v>
      </c>
      <c r="K1268" t="s">
        <v>92</v>
      </c>
      <c r="L1268" t="str">
        <f>VLOOKUP($K1268,[1]Zipcodes_neighbourhood!$A$2:$C$27,2,FALSE)</f>
        <v>Old Town</v>
      </c>
      <c r="M1268">
        <f>VLOOKUP($K1268,[1]Zipcodes_neighbourhood!$A$2:$C$27,3,FALSE)</f>
        <v>51351</v>
      </c>
      <c r="N1268" t="s">
        <v>67</v>
      </c>
      <c r="O1268" t="s">
        <v>96</v>
      </c>
      <c r="P1268" t="s">
        <v>139</v>
      </c>
      <c r="Q1268">
        <v>7</v>
      </c>
      <c r="R1268">
        <v>1910</v>
      </c>
      <c r="S1268">
        <v>1950</v>
      </c>
      <c r="T1268" t="s">
        <v>99</v>
      </c>
      <c r="U1268" t="s">
        <v>51</v>
      </c>
      <c r="V1268" t="s">
        <v>75</v>
      </c>
      <c r="W1268" t="s">
        <v>94</v>
      </c>
      <c r="X1268" t="s">
        <v>70</v>
      </c>
      <c r="Y1268" t="s">
        <v>55</v>
      </c>
      <c r="Z1268" t="s">
        <v>57</v>
      </c>
      <c r="AA1268">
        <v>925</v>
      </c>
      <c r="AB1268" t="str">
        <f t="shared" si="76"/>
        <v>0-1000</v>
      </c>
      <c r="AC1268" t="s">
        <v>55</v>
      </c>
      <c r="AD1268" t="s">
        <v>120</v>
      </c>
      <c r="AE1268">
        <v>1889</v>
      </c>
      <c r="AF1268">
        <f t="shared" si="77"/>
        <v>0</v>
      </c>
      <c r="AG1268">
        <f t="shared" si="78"/>
        <v>1.3</v>
      </c>
      <c r="AH1268">
        <v>4</v>
      </c>
      <c r="AI1268">
        <v>2</v>
      </c>
      <c r="AJ1268" t="s">
        <v>55</v>
      </c>
      <c r="AK1268" t="str">
        <f t="shared" si="79"/>
        <v>2TA</v>
      </c>
      <c r="AL1268">
        <v>9</v>
      </c>
      <c r="AM1268">
        <v>1</v>
      </c>
      <c r="AN1268" t="s">
        <v>54</v>
      </c>
      <c r="AO1268" t="s">
        <v>78</v>
      </c>
      <c r="AP1268" t="s">
        <v>58</v>
      </c>
      <c r="AQ1268">
        <v>1</v>
      </c>
      <c r="AR1268">
        <v>308</v>
      </c>
      <c r="AS1268" t="s">
        <v>55</v>
      </c>
      <c r="AT1268" t="s">
        <v>120</v>
      </c>
      <c r="AU1268">
        <v>0</v>
      </c>
      <c r="AV1268">
        <v>0</v>
      </c>
      <c r="AW1268">
        <v>264</v>
      </c>
      <c r="AX1268">
        <v>0</v>
      </c>
      <c r="AY1268">
        <v>0</v>
      </c>
      <c r="AZ1268" t="s">
        <v>85</v>
      </c>
      <c r="BA1268">
        <v>1</v>
      </c>
      <c r="BB1268">
        <v>2007</v>
      </c>
      <c r="BC1268" t="s">
        <v>63</v>
      </c>
      <c r="BD1268" t="s">
        <v>64</v>
      </c>
      <c r="BE1268">
        <v>122000</v>
      </c>
    </row>
    <row r="1269" spans="1:57" x14ac:dyDescent="0.3">
      <c r="A1269">
        <v>641</v>
      </c>
      <c r="B1269">
        <v>120</v>
      </c>
      <c r="C1269" t="s">
        <v>221</v>
      </c>
      <c r="D1269">
        <v>62</v>
      </c>
      <c r="E1269">
        <v>12677</v>
      </c>
      <c r="F1269" t="s">
        <v>40</v>
      </c>
      <c r="G1269" t="s">
        <v>71</v>
      </c>
      <c r="H1269" t="s">
        <v>43</v>
      </c>
      <c r="I1269" t="s">
        <v>44</v>
      </c>
      <c r="J1269" t="s">
        <v>45</v>
      </c>
      <c r="K1269" t="s">
        <v>100</v>
      </c>
      <c r="L1269" t="str">
        <f>VLOOKUP($K1269,[1]Zipcodes_neighbourhood!$A$2:$C$27,2,FALSE)</f>
        <v>Northridge Heights</v>
      </c>
      <c r="M1269">
        <f>VLOOKUP($K1269,[1]Zipcodes_neighbourhood!$A$2:$C$27,3,FALSE)</f>
        <v>50010</v>
      </c>
      <c r="N1269" t="s">
        <v>47</v>
      </c>
      <c r="O1269" t="s">
        <v>122</v>
      </c>
      <c r="P1269" t="s">
        <v>68</v>
      </c>
      <c r="Q1269">
        <v>8</v>
      </c>
      <c r="R1269">
        <v>2003</v>
      </c>
      <c r="S1269">
        <v>2004</v>
      </c>
      <c r="T1269" t="s">
        <v>99</v>
      </c>
      <c r="U1269" t="s">
        <v>51</v>
      </c>
      <c r="V1269" t="s">
        <v>69</v>
      </c>
      <c r="W1269" t="s">
        <v>59</v>
      </c>
      <c r="X1269" t="s">
        <v>56</v>
      </c>
      <c r="Y1269" t="s">
        <v>59</v>
      </c>
      <c r="Z1269" t="s">
        <v>54</v>
      </c>
      <c r="AA1269">
        <v>1518</v>
      </c>
      <c r="AB1269" t="str">
        <f t="shared" si="76"/>
        <v>1001-2000</v>
      </c>
      <c r="AC1269" t="s">
        <v>59</v>
      </c>
      <c r="AD1269" t="s">
        <v>60</v>
      </c>
      <c r="AE1269">
        <v>1518</v>
      </c>
      <c r="AF1269">
        <f t="shared" si="77"/>
        <v>0</v>
      </c>
      <c r="AG1269">
        <f t="shared" si="78"/>
        <v>2</v>
      </c>
      <c r="AH1269">
        <v>1</v>
      </c>
      <c r="AI1269">
        <v>1</v>
      </c>
      <c r="AJ1269" t="s">
        <v>59</v>
      </c>
      <c r="AK1269" t="str">
        <f t="shared" si="79"/>
        <v>1Ex</v>
      </c>
      <c r="AL1269">
        <v>6</v>
      </c>
      <c r="AM1269">
        <v>1</v>
      </c>
      <c r="AN1269" t="s">
        <v>54</v>
      </c>
      <c r="AO1269" t="s">
        <v>61</v>
      </c>
      <c r="AP1269" t="s">
        <v>62</v>
      </c>
      <c r="AQ1269">
        <v>2</v>
      </c>
      <c r="AR1269">
        <v>588</v>
      </c>
      <c r="AS1269" t="s">
        <v>55</v>
      </c>
      <c r="AT1269" t="s">
        <v>60</v>
      </c>
      <c r="AU1269">
        <v>185</v>
      </c>
      <c r="AV1269">
        <v>140</v>
      </c>
      <c r="AW1269">
        <v>0</v>
      </c>
      <c r="AX1269">
        <v>0</v>
      </c>
      <c r="AY1269">
        <v>0</v>
      </c>
      <c r="AZ1269" t="s">
        <v>41</v>
      </c>
      <c r="BA1269">
        <v>4</v>
      </c>
      <c r="BB1269">
        <v>2008</v>
      </c>
      <c r="BC1269" t="s">
        <v>63</v>
      </c>
      <c r="BD1269" t="s">
        <v>64</v>
      </c>
      <c r="BE1269">
        <v>274000</v>
      </c>
    </row>
    <row r="1270" spans="1:57" x14ac:dyDescent="0.3">
      <c r="A1270">
        <v>1373</v>
      </c>
      <c r="B1270">
        <v>60</v>
      </c>
      <c r="C1270" t="s">
        <v>221</v>
      </c>
      <c r="D1270">
        <v>75</v>
      </c>
      <c r="E1270">
        <v>9750</v>
      </c>
      <c r="F1270" t="s">
        <v>40</v>
      </c>
      <c r="G1270" t="s">
        <v>42</v>
      </c>
      <c r="H1270" t="s">
        <v>43</v>
      </c>
      <c r="I1270" t="s">
        <v>44</v>
      </c>
      <c r="J1270" t="s">
        <v>73</v>
      </c>
      <c r="K1270" t="s">
        <v>46</v>
      </c>
      <c r="L1270" t="str">
        <f>VLOOKUP($K1270,[1]Zipcodes_neighbourhood!$A$2:$C$27,2,FALSE)</f>
        <v>College creek</v>
      </c>
      <c r="M1270">
        <f>VLOOKUP($K1270,[1]Zipcodes_neighbourhood!$A$2:$C$27,3,FALSE)</f>
        <v>50014</v>
      </c>
      <c r="N1270" t="s">
        <v>47</v>
      </c>
      <c r="O1270" t="s">
        <v>48</v>
      </c>
      <c r="P1270" t="s">
        <v>49</v>
      </c>
      <c r="Q1270">
        <v>7</v>
      </c>
      <c r="R1270">
        <v>1998</v>
      </c>
      <c r="S1270">
        <v>1998</v>
      </c>
      <c r="T1270" t="s">
        <v>50</v>
      </c>
      <c r="U1270" t="s">
        <v>51</v>
      </c>
      <c r="V1270" t="s">
        <v>52</v>
      </c>
      <c r="W1270" t="s">
        <v>55</v>
      </c>
      <c r="X1270" t="s">
        <v>56</v>
      </c>
      <c r="Y1270" t="s">
        <v>54</v>
      </c>
      <c r="Z1270" t="s">
        <v>81</v>
      </c>
      <c r="AA1270">
        <v>1108</v>
      </c>
      <c r="AB1270" t="str">
        <f t="shared" si="76"/>
        <v>1001-2000</v>
      </c>
      <c r="AC1270" t="s">
        <v>59</v>
      </c>
      <c r="AD1270" t="s">
        <v>60</v>
      </c>
      <c r="AE1270">
        <v>2097</v>
      </c>
      <c r="AF1270">
        <f t="shared" si="77"/>
        <v>0</v>
      </c>
      <c r="AG1270">
        <f t="shared" si="78"/>
        <v>3.3</v>
      </c>
      <c r="AH1270">
        <v>3</v>
      </c>
      <c r="AI1270">
        <v>1</v>
      </c>
      <c r="AJ1270" t="s">
        <v>54</v>
      </c>
      <c r="AK1270" t="str">
        <f t="shared" si="79"/>
        <v>1Gd</v>
      </c>
      <c r="AL1270">
        <v>8</v>
      </c>
      <c r="AM1270">
        <v>1</v>
      </c>
      <c r="AN1270" t="s">
        <v>55</v>
      </c>
      <c r="AO1270" t="s">
        <v>78</v>
      </c>
      <c r="AP1270" t="s">
        <v>62</v>
      </c>
      <c r="AQ1270">
        <v>2</v>
      </c>
      <c r="AR1270">
        <v>583</v>
      </c>
      <c r="AS1270" t="s">
        <v>55</v>
      </c>
      <c r="AT1270" t="s">
        <v>60</v>
      </c>
      <c r="AU1270">
        <v>253</v>
      </c>
      <c r="AV1270">
        <v>170</v>
      </c>
      <c r="AW1270">
        <v>0</v>
      </c>
      <c r="AX1270">
        <v>0</v>
      </c>
      <c r="AY1270">
        <v>0</v>
      </c>
      <c r="AZ1270" t="s">
        <v>41</v>
      </c>
      <c r="BA1270">
        <v>6</v>
      </c>
      <c r="BB1270">
        <v>2006</v>
      </c>
      <c r="BC1270" t="s">
        <v>63</v>
      </c>
      <c r="BD1270" t="s">
        <v>64</v>
      </c>
      <c r="BE1270">
        <v>274300</v>
      </c>
    </row>
    <row r="1271" spans="1:57" x14ac:dyDescent="0.3">
      <c r="A1271">
        <v>1108</v>
      </c>
      <c r="B1271">
        <v>60</v>
      </c>
      <c r="C1271" t="s">
        <v>221</v>
      </c>
      <c r="D1271">
        <v>168</v>
      </c>
      <c r="E1271">
        <v>23257</v>
      </c>
      <c r="F1271" t="s">
        <v>40</v>
      </c>
      <c r="G1271" t="s">
        <v>163</v>
      </c>
      <c r="H1271" t="s">
        <v>137</v>
      </c>
      <c r="I1271" t="s">
        <v>44</v>
      </c>
      <c r="J1271" t="s">
        <v>110</v>
      </c>
      <c r="K1271" t="s">
        <v>132</v>
      </c>
      <c r="L1271" t="str">
        <f>VLOOKUP($K1271,[1]Zipcodes_neighbourhood!$A$2:$C$27,2,FALSE)</f>
        <v>Gilbert</v>
      </c>
      <c r="M1271">
        <f>VLOOKUP($K1271,[1]Zipcodes_neighbourhood!$A$2:$C$27,3,FALSE)</f>
        <v>50105</v>
      </c>
      <c r="N1271" t="s">
        <v>47</v>
      </c>
      <c r="O1271" t="s">
        <v>48</v>
      </c>
      <c r="P1271" t="s">
        <v>49</v>
      </c>
      <c r="Q1271">
        <v>7</v>
      </c>
      <c r="R1271">
        <v>2006</v>
      </c>
      <c r="S1271">
        <v>2006</v>
      </c>
      <c r="T1271" t="s">
        <v>50</v>
      </c>
      <c r="U1271" t="s">
        <v>51</v>
      </c>
      <c r="V1271" t="s">
        <v>52</v>
      </c>
      <c r="W1271" t="s">
        <v>54</v>
      </c>
      <c r="X1271" t="s">
        <v>56</v>
      </c>
      <c r="Y1271" t="s">
        <v>59</v>
      </c>
      <c r="Z1271" t="s">
        <v>57</v>
      </c>
      <c r="AA1271">
        <v>868</v>
      </c>
      <c r="AB1271" t="str">
        <f t="shared" si="76"/>
        <v>0-1000</v>
      </c>
      <c r="AC1271" t="s">
        <v>59</v>
      </c>
      <c r="AD1271" t="s">
        <v>60</v>
      </c>
      <c r="AE1271">
        <v>2021</v>
      </c>
      <c r="AF1271">
        <f t="shared" si="77"/>
        <v>0</v>
      </c>
      <c r="AG1271">
        <f t="shared" si="78"/>
        <v>1.3</v>
      </c>
      <c r="AH1271">
        <v>3</v>
      </c>
      <c r="AI1271">
        <v>1</v>
      </c>
      <c r="AJ1271" t="s">
        <v>54</v>
      </c>
      <c r="AK1271" t="str">
        <f t="shared" si="79"/>
        <v>1Gd</v>
      </c>
      <c r="AL1271">
        <v>9</v>
      </c>
      <c r="AM1271">
        <v>1</v>
      </c>
      <c r="AN1271" t="s">
        <v>54</v>
      </c>
      <c r="AO1271" t="s">
        <v>101</v>
      </c>
      <c r="AP1271" t="s">
        <v>62</v>
      </c>
      <c r="AQ1271">
        <v>2</v>
      </c>
      <c r="AR1271">
        <v>422</v>
      </c>
      <c r="AS1271" t="s">
        <v>55</v>
      </c>
      <c r="AT1271" t="s">
        <v>60</v>
      </c>
      <c r="AU1271">
        <v>0</v>
      </c>
      <c r="AV1271">
        <v>100</v>
      </c>
      <c r="AW1271">
        <v>0</v>
      </c>
      <c r="AX1271">
        <v>0</v>
      </c>
      <c r="AY1271">
        <v>0</v>
      </c>
      <c r="AZ1271" t="s">
        <v>41</v>
      </c>
      <c r="BA1271">
        <v>9</v>
      </c>
      <c r="BB1271">
        <v>2006</v>
      </c>
      <c r="BC1271" t="s">
        <v>103</v>
      </c>
      <c r="BD1271" t="s">
        <v>104</v>
      </c>
      <c r="BE1271">
        <v>274725</v>
      </c>
    </row>
    <row r="1272" spans="1:57" x14ac:dyDescent="0.3">
      <c r="A1272">
        <v>200</v>
      </c>
      <c r="B1272">
        <v>20</v>
      </c>
      <c r="C1272" t="s">
        <v>221</v>
      </c>
      <c r="D1272">
        <v>76</v>
      </c>
      <c r="E1272">
        <v>9591</v>
      </c>
      <c r="F1272" t="s">
        <v>40</v>
      </c>
      <c r="G1272" t="s">
        <v>42</v>
      </c>
      <c r="H1272" t="s">
        <v>43</v>
      </c>
      <c r="I1272" t="s">
        <v>44</v>
      </c>
      <c r="J1272" t="s">
        <v>45</v>
      </c>
      <c r="K1272" t="s">
        <v>100</v>
      </c>
      <c r="L1272" t="str">
        <f>VLOOKUP($K1272,[1]Zipcodes_neighbourhood!$A$2:$C$27,2,FALSE)</f>
        <v>Northridge Heights</v>
      </c>
      <c r="M1272">
        <f>VLOOKUP($K1272,[1]Zipcodes_neighbourhood!$A$2:$C$27,3,FALSE)</f>
        <v>50010</v>
      </c>
      <c r="N1272" t="s">
        <v>47</v>
      </c>
      <c r="O1272" t="s">
        <v>48</v>
      </c>
      <c r="P1272" t="s">
        <v>68</v>
      </c>
      <c r="Q1272">
        <v>8</v>
      </c>
      <c r="R1272">
        <v>2004</v>
      </c>
      <c r="S1272">
        <v>2005</v>
      </c>
      <c r="T1272" t="s">
        <v>99</v>
      </c>
      <c r="U1272" t="s">
        <v>51</v>
      </c>
      <c r="V1272" t="s">
        <v>52</v>
      </c>
      <c r="W1272" t="s">
        <v>54</v>
      </c>
      <c r="X1272" t="s">
        <v>56</v>
      </c>
      <c r="Y1272" t="s">
        <v>59</v>
      </c>
      <c r="Z1272" t="s">
        <v>81</v>
      </c>
      <c r="AA1272">
        <v>1713</v>
      </c>
      <c r="AB1272" t="str">
        <f t="shared" si="76"/>
        <v>1001-2000</v>
      </c>
      <c r="AC1272" t="s">
        <v>59</v>
      </c>
      <c r="AD1272" t="s">
        <v>60</v>
      </c>
      <c r="AE1272">
        <v>1713</v>
      </c>
      <c r="AF1272">
        <f t="shared" si="77"/>
        <v>2</v>
      </c>
      <c r="AG1272">
        <f t="shared" si="78"/>
        <v>0.3</v>
      </c>
      <c r="AH1272">
        <v>3</v>
      </c>
      <c r="AI1272">
        <v>1</v>
      </c>
      <c r="AJ1272" t="s">
        <v>59</v>
      </c>
      <c r="AK1272" t="str">
        <f t="shared" si="79"/>
        <v>1Ex</v>
      </c>
      <c r="AL1272">
        <v>7</v>
      </c>
      <c r="AM1272">
        <v>1</v>
      </c>
      <c r="AN1272" t="s">
        <v>54</v>
      </c>
      <c r="AO1272" t="s">
        <v>61</v>
      </c>
      <c r="AP1272" t="s">
        <v>102</v>
      </c>
      <c r="AQ1272">
        <v>3</v>
      </c>
      <c r="AR1272">
        <v>856</v>
      </c>
      <c r="AS1272" t="s">
        <v>55</v>
      </c>
      <c r="AT1272" t="s">
        <v>60</v>
      </c>
      <c r="AU1272">
        <v>0</v>
      </c>
      <c r="AV1272">
        <v>26</v>
      </c>
      <c r="AW1272">
        <v>0</v>
      </c>
      <c r="AX1272">
        <v>170</v>
      </c>
      <c r="AY1272">
        <v>0</v>
      </c>
      <c r="AZ1272" t="s">
        <v>41</v>
      </c>
      <c r="BA1272">
        <v>1</v>
      </c>
      <c r="BB1272">
        <v>2009</v>
      </c>
      <c r="BC1272" t="s">
        <v>63</v>
      </c>
      <c r="BD1272" t="s">
        <v>64</v>
      </c>
      <c r="BE1272">
        <v>274900</v>
      </c>
    </row>
    <row r="1273" spans="1:57" x14ac:dyDescent="0.3">
      <c r="A1273">
        <v>1424</v>
      </c>
      <c r="B1273">
        <v>80</v>
      </c>
      <c r="C1273" t="s">
        <v>221</v>
      </c>
      <c r="D1273" t="s">
        <v>41</v>
      </c>
      <c r="E1273">
        <v>19690</v>
      </c>
      <c r="F1273" t="s">
        <v>40</v>
      </c>
      <c r="G1273" t="s">
        <v>71</v>
      </c>
      <c r="H1273" t="s">
        <v>43</v>
      </c>
      <c r="I1273" t="s">
        <v>44</v>
      </c>
      <c r="J1273" t="s">
        <v>110</v>
      </c>
      <c r="K1273" t="s">
        <v>126</v>
      </c>
      <c r="L1273" t="str">
        <f>VLOOKUP($K1273,[1]Zipcodes_neighbourhood!$A$2:$C$27,2,FALSE)</f>
        <v>Edwards</v>
      </c>
      <c r="M1273">
        <f>VLOOKUP($K1273,[1]Zipcodes_neighbourhood!$A$2:$C$27,3,FALSE)</f>
        <v>50014</v>
      </c>
      <c r="N1273" t="s">
        <v>47</v>
      </c>
      <c r="O1273" t="s">
        <v>48</v>
      </c>
      <c r="P1273" t="s">
        <v>135</v>
      </c>
      <c r="Q1273">
        <v>6</v>
      </c>
      <c r="R1273">
        <v>1966</v>
      </c>
      <c r="S1273">
        <v>1966</v>
      </c>
      <c r="T1273" t="s">
        <v>149</v>
      </c>
      <c r="U1273" t="s">
        <v>171</v>
      </c>
      <c r="V1273" t="s">
        <v>106</v>
      </c>
      <c r="W1273" t="s">
        <v>54</v>
      </c>
      <c r="X1273" t="s">
        <v>70</v>
      </c>
      <c r="Y1273" t="s">
        <v>54</v>
      </c>
      <c r="Z1273" t="s">
        <v>81</v>
      </c>
      <c r="AA1273">
        <v>697</v>
      </c>
      <c r="AB1273" t="str">
        <f t="shared" si="76"/>
        <v>0-1000</v>
      </c>
      <c r="AC1273" t="s">
        <v>55</v>
      </c>
      <c r="AD1273" t="s">
        <v>60</v>
      </c>
      <c r="AE1273">
        <v>2201</v>
      </c>
      <c r="AF1273">
        <f t="shared" si="77"/>
        <v>0</v>
      </c>
      <c r="AG1273">
        <f t="shared" si="78"/>
        <v>2</v>
      </c>
      <c r="AH1273">
        <v>4</v>
      </c>
      <c r="AI1273">
        <v>1</v>
      </c>
      <c r="AJ1273" t="s">
        <v>54</v>
      </c>
      <c r="AK1273" t="str">
        <f t="shared" si="79"/>
        <v>1Gd</v>
      </c>
      <c r="AL1273">
        <v>8</v>
      </c>
      <c r="AM1273">
        <v>1</v>
      </c>
      <c r="AN1273" t="s">
        <v>54</v>
      </c>
      <c r="AO1273" t="s">
        <v>61</v>
      </c>
      <c r="AP1273" t="s">
        <v>58</v>
      </c>
      <c r="AQ1273">
        <v>2</v>
      </c>
      <c r="AR1273">
        <v>432</v>
      </c>
      <c r="AS1273" t="s">
        <v>54</v>
      </c>
      <c r="AT1273" t="s">
        <v>60</v>
      </c>
      <c r="AU1273">
        <v>586</v>
      </c>
      <c r="AV1273">
        <v>236</v>
      </c>
      <c r="AW1273">
        <v>0</v>
      </c>
      <c r="AX1273">
        <v>0</v>
      </c>
      <c r="AY1273">
        <v>0</v>
      </c>
      <c r="AZ1273" t="s">
        <v>109</v>
      </c>
      <c r="BA1273">
        <v>8</v>
      </c>
      <c r="BB1273">
        <v>2006</v>
      </c>
      <c r="BC1273" t="s">
        <v>63</v>
      </c>
      <c r="BD1273" t="s">
        <v>146</v>
      </c>
      <c r="BE1273">
        <v>274970</v>
      </c>
    </row>
    <row r="1274" spans="1:57" x14ac:dyDescent="0.3">
      <c r="A1274">
        <v>427</v>
      </c>
      <c r="B1274">
        <v>80</v>
      </c>
      <c r="C1274" t="s">
        <v>221</v>
      </c>
      <c r="D1274" t="s">
        <v>41</v>
      </c>
      <c r="E1274">
        <v>12800</v>
      </c>
      <c r="F1274" t="s">
        <v>40</v>
      </c>
      <c r="G1274" t="s">
        <v>42</v>
      </c>
      <c r="H1274" t="s">
        <v>133</v>
      </c>
      <c r="I1274" t="s">
        <v>44</v>
      </c>
      <c r="J1274" t="s">
        <v>45</v>
      </c>
      <c r="K1274" t="s">
        <v>114</v>
      </c>
      <c r="L1274" t="str">
        <f>VLOOKUP($K1274,[1]Zipcodes_neighbourhood!$A$2:$C$27,2,FALSE)</f>
        <v>Sawyer West</v>
      </c>
      <c r="M1274">
        <f>VLOOKUP($K1274,[1]Zipcodes_neighbourhood!$A$2:$C$27,3,FALSE)</f>
        <v>50014</v>
      </c>
      <c r="N1274" t="s">
        <v>47</v>
      </c>
      <c r="O1274" t="s">
        <v>48</v>
      </c>
      <c r="P1274" t="s">
        <v>135</v>
      </c>
      <c r="Q1274">
        <v>7</v>
      </c>
      <c r="R1274">
        <v>1989</v>
      </c>
      <c r="S1274">
        <v>1989</v>
      </c>
      <c r="T1274" t="s">
        <v>50</v>
      </c>
      <c r="U1274" t="s">
        <v>51</v>
      </c>
      <c r="V1274" t="s">
        <v>75</v>
      </c>
      <c r="W1274" t="s">
        <v>54</v>
      </c>
      <c r="X1274" t="s">
        <v>56</v>
      </c>
      <c r="Y1274" t="s">
        <v>54</v>
      </c>
      <c r="Z1274" t="s">
        <v>54</v>
      </c>
      <c r="AA1274">
        <v>1518</v>
      </c>
      <c r="AB1274" t="str">
        <f t="shared" si="76"/>
        <v>1001-2000</v>
      </c>
      <c r="AC1274" t="s">
        <v>54</v>
      </c>
      <c r="AD1274" t="s">
        <v>60</v>
      </c>
      <c r="AE1274">
        <v>1644</v>
      </c>
      <c r="AF1274">
        <f t="shared" si="77"/>
        <v>1</v>
      </c>
      <c r="AG1274">
        <f t="shared" si="78"/>
        <v>1</v>
      </c>
      <c r="AH1274">
        <v>2</v>
      </c>
      <c r="AI1274">
        <v>1</v>
      </c>
      <c r="AJ1274" t="s">
        <v>54</v>
      </c>
      <c r="AK1274" t="str">
        <f t="shared" si="79"/>
        <v>1Gd</v>
      </c>
      <c r="AL1274">
        <v>5</v>
      </c>
      <c r="AM1274">
        <v>1</v>
      </c>
      <c r="AN1274" t="s">
        <v>55</v>
      </c>
      <c r="AO1274" t="s">
        <v>61</v>
      </c>
      <c r="AP1274" t="s">
        <v>102</v>
      </c>
      <c r="AQ1274">
        <v>2</v>
      </c>
      <c r="AR1274">
        <v>569</v>
      </c>
      <c r="AS1274" t="s">
        <v>55</v>
      </c>
      <c r="AT1274" t="s">
        <v>60</v>
      </c>
      <c r="AU1274">
        <v>80</v>
      </c>
      <c r="AV1274">
        <v>0</v>
      </c>
      <c r="AW1274">
        <v>0</v>
      </c>
      <c r="AX1274">
        <v>396</v>
      </c>
      <c r="AY1274">
        <v>0</v>
      </c>
      <c r="AZ1274" t="s">
        <v>41</v>
      </c>
      <c r="BA1274">
        <v>8</v>
      </c>
      <c r="BB1274">
        <v>2009</v>
      </c>
      <c r="BC1274" t="s">
        <v>63</v>
      </c>
      <c r="BD1274" t="s">
        <v>64</v>
      </c>
      <c r="BE1274">
        <v>275000</v>
      </c>
    </row>
    <row r="1275" spans="1:57" x14ac:dyDescent="0.3">
      <c r="A1275">
        <v>601</v>
      </c>
      <c r="B1275">
        <v>60</v>
      </c>
      <c r="C1275" t="s">
        <v>221</v>
      </c>
      <c r="D1275">
        <v>74</v>
      </c>
      <c r="E1275">
        <v>10927</v>
      </c>
      <c r="F1275" t="s">
        <v>40</v>
      </c>
      <c r="G1275" t="s">
        <v>42</v>
      </c>
      <c r="H1275" t="s">
        <v>43</v>
      </c>
      <c r="I1275" t="s">
        <v>44</v>
      </c>
      <c r="J1275" t="s">
        <v>45</v>
      </c>
      <c r="K1275" t="s">
        <v>100</v>
      </c>
      <c r="L1275" t="str">
        <f>VLOOKUP($K1275,[1]Zipcodes_neighbourhood!$A$2:$C$27,2,FALSE)</f>
        <v>Northridge Heights</v>
      </c>
      <c r="M1275">
        <f>VLOOKUP($K1275,[1]Zipcodes_neighbourhood!$A$2:$C$27,3,FALSE)</f>
        <v>50010</v>
      </c>
      <c r="N1275" t="s">
        <v>47</v>
      </c>
      <c r="O1275" t="s">
        <v>48</v>
      </c>
      <c r="P1275" t="s">
        <v>49</v>
      </c>
      <c r="Q1275">
        <v>8</v>
      </c>
      <c r="R1275">
        <v>2005</v>
      </c>
      <c r="S1275">
        <v>2005</v>
      </c>
      <c r="T1275" t="s">
        <v>50</v>
      </c>
      <c r="U1275" t="s">
        <v>51</v>
      </c>
      <c r="V1275" t="s">
        <v>52</v>
      </c>
      <c r="W1275" t="s">
        <v>54</v>
      </c>
      <c r="X1275" t="s">
        <v>56</v>
      </c>
      <c r="Y1275" t="s">
        <v>54</v>
      </c>
      <c r="Z1275" t="s">
        <v>81</v>
      </c>
      <c r="AA1275">
        <v>1058</v>
      </c>
      <c r="AB1275" t="str">
        <f t="shared" si="76"/>
        <v>1001-2000</v>
      </c>
      <c r="AC1275" t="s">
        <v>59</v>
      </c>
      <c r="AD1275" t="s">
        <v>60</v>
      </c>
      <c r="AE1275">
        <v>1904</v>
      </c>
      <c r="AF1275">
        <f t="shared" si="77"/>
        <v>1</v>
      </c>
      <c r="AG1275">
        <f t="shared" si="78"/>
        <v>1</v>
      </c>
      <c r="AH1275">
        <v>3</v>
      </c>
      <c r="AI1275">
        <v>1</v>
      </c>
      <c r="AJ1275" t="s">
        <v>59</v>
      </c>
      <c r="AK1275" t="str">
        <f t="shared" si="79"/>
        <v>1Ex</v>
      </c>
      <c r="AL1275">
        <v>8</v>
      </c>
      <c r="AM1275">
        <v>1</v>
      </c>
      <c r="AN1275" t="s">
        <v>54</v>
      </c>
      <c r="AO1275" t="s">
        <v>101</v>
      </c>
      <c r="AP1275" t="s">
        <v>102</v>
      </c>
      <c r="AQ1275">
        <v>2</v>
      </c>
      <c r="AR1275">
        <v>736</v>
      </c>
      <c r="AS1275" t="s">
        <v>55</v>
      </c>
      <c r="AT1275" t="s">
        <v>60</v>
      </c>
      <c r="AU1275">
        <v>179</v>
      </c>
      <c r="AV1275">
        <v>60</v>
      </c>
      <c r="AW1275">
        <v>0</v>
      </c>
      <c r="AX1275">
        <v>0</v>
      </c>
      <c r="AY1275">
        <v>0</v>
      </c>
      <c r="AZ1275" t="s">
        <v>41</v>
      </c>
      <c r="BA1275">
        <v>6</v>
      </c>
      <c r="BB1275">
        <v>2006</v>
      </c>
      <c r="BC1275" t="s">
        <v>63</v>
      </c>
      <c r="BD1275" t="s">
        <v>64</v>
      </c>
      <c r="BE1275">
        <v>275000</v>
      </c>
    </row>
    <row r="1276" spans="1:57" x14ac:dyDescent="0.3">
      <c r="A1276">
        <v>721</v>
      </c>
      <c r="B1276">
        <v>120</v>
      </c>
      <c r="C1276" t="s">
        <v>221</v>
      </c>
      <c r="D1276" t="s">
        <v>41</v>
      </c>
      <c r="E1276">
        <v>6563</v>
      </c>
      <c r="F1276" t="s">
        <v>40</v>
      </c>
      <c r="G1276" t="s">
        <v>71</v>
      </c>
      <c r="H1276" t="s">
        <v>133</v>
      </c>
      <c r="I1276" t="s">
        <v>44</v>
      </c>
      <c r="J1276" t="s">
        <v>110</v>
      </c>
      <c r="K1276" t="s">
        <v>138</v>
      </c>
      <c r="L1276" t="e">
        <f>VLOOKUP($K1276,[1]Zipcodes_neighbourhood!$A$2:$C$27,2,FALSE)</f>
        <v>#N/A</v>
      </c>
      <c r="M1276" t="e">
        <f>VLOOKUP($K1276,[1]Zipcodes_neighbourhood!$A$2:$C$27,3,FALSE)</f>
        <v>#N/A</v>
      </c>
      <c r="N1276" t="s">
        <v>47</v>
      </c>
      <c r="O1276" t="s">
        <v>48</v>
      </c>
      <c r="P1276" t="s">
        <v>68</v>
      </c>
      <c r="Q1276">
        <v>8</v>
      </c>
      <c r="R1276">
        <v>1985</v>
      </c>
      <c r="S1276">
        <v>1985</v>
      </c>
      <c r="T1276" t="s">
        <v>50</v>
      </c>
      <c r="U1276" t="s">
        <v>51</v>
      </c>
      <c r="V1276" t="s">
        <v>91</v>
      </c>
      <c r="W1276" t="s">
        <v>54</v>
      </c>
      <c r="X1276" t="s">
        <v>56</v>
      </c>
      <c r="Y1276" t="s">
        <v>54</v>
      </c>
      <c r="Z1276" t="s">
        <v>54</v>
      </c>
      <c r="AA1276">
        <v>1742</v>
      </c>
      <c r="AB1276" t="str">
        <f t="shared" si="76"/>
        <v>1001-2000</v>
      </c>
      <c r="AC1276" t="s">
        <v>55</v>
      </c>
      <c r="AD1276" t="s">
        <v>60</v>
      </c>
      <c r="AE1276">
        <v>1742</v>
      </c>
      <c r="AF1276">
        <f t="shared" si="77"/>
        <v>0</v>
      </c>
      <c r="AG1276">
        <f t="shared" si="78"/>
        <v>2</v>
      </c>
      <c r="AH1276">
        <v>2</v>
      </c>
      <c r="AI1276">
        <v>1</v>
      </c>
      <c r="AJ1276" t="s">
        <v>54</v>
      </c>
      <c r="AK1276" t="str">
        <f t="shared" si="79"/>
        <v>1Gd</v>
      </c>
      <c r="AL1276">
        <v>5</v>
      </c>
      <c r="AM1276">
        <v>1</v>
      </c>
      <c r="AN1276" t="s">
        <v>55</v>
      </c>
      <c r="AO1276" t="s">
        <v>61</v>
      </c>
      <c r="AP1276" t="s">
        <v>62</v>
      </c>
      <c r="AQ1276">
        <v>2</v>
      </c>
      <c r="AR1276">
        <v>564</v>
      </c>
      <c r="AS1276" t="s">
        <v>55</v>
      </c>
      <c r="AT1276" t="s">
        <v>60</v>
      </c>
      <c r="AU1276">
        <v>114</v>
      </c>
      <c r="AV1276">
        <v>28</v>
      </c>
      <c r="AW1276">
        <v>234</v>
      </c>
      <c r="AX1276">
        <v>0</v>
      </c>
      <c r="AY1276">
        <v>0</v>
      </c>
      <c r="AZ1276" t="s">
        <v>41</v>
      </c>
      <c r="BA1276">
        <v>12</v>
      </c>
      <c r="BB1276">
        <v>2006</v>
      </c>
      <c r="BC1276" t="s">
        <v>63</v>
      </c>
      <c r="BD1276" t="s">
        <v>64</v>
      </c>
      <c r="BE1276">
        <v>275000</v>
      </c>
    </row>
    <row r="1277" spans="1:57" x14ac:dyDescent="0.3">
      <c r="A1277">
        <v>1319</v>
      </c>
      <c r="B1277">
        <v>20</v>
      </c>
      <c r="C1277" t="s">
        <v>221</v>
      </c>
      <c r="D1277" t="s">
        <v>41</v>
      </c>
      <c r="E1277">
        <v>14781</v>
      </c>
      <c r="F1277" t="s">
        <v>40</v>
      </c>
      <c r="G1277" t="s">
        <v>105</v>
      </c>
      <c r="H1277" t="s">
        <v>43</v>
      </c>
      <c r="I1277" t="s">
        <v>44</v>
      </c>
      <c r="J1277" t="s">
        <v>110</v>
      </c>
      <c r="K1277" t="s">
        <v>46</v>
      </c>
      <c r="L1277" t="str">
        <f>VLOOKUP($K1277,[1]Zipcodes_neighbourhood!$A$2:$C$27,2,FALSE)</f>
        <v>College creek</v>
      </c>
      <c r="M1277">
        <f>VLOOKUP($K1277,[1]Zipcodes_neighbourhood!$A$2:$C$27,3,FALSE)</f>
        <v>50014</v>
      </c>
      <c r="N1277" t="s">
        <v>47</v>
      </c>
      <c r="O1277" t="s">
        <v>48</v>
      </c>
      <c r="P1277" t="s">
        <v>68</v>
      </c>
      <c r="Q1277">
        <v>8</v>
      </c>
      <c r="R1277">
        <v>2001</v>
      </c>
      <c r="S1277">
        <v>2002</v>
      </c>
      <c r="T1277" t="s">
        <v>99</v>
      </c>
      <c r="U1277" t="s">
        <v>51</v>
      </c>
      <c r="V1277" t="s">
        <v>52</v>
      </c>
      <c r="W1277" t="s">
        <v>54</v>
      </c>
      <c r="X1277" t="s">
        <v>56</v>
      </c>
      <c r="Y1277" t="s">
        <v>54</v>
      </c>
      <c r="Z1277" t="s">
        <v>54</v>
      </c>
      <c r="AA1277">
        <v>1753</v>
      </c>
      <c r="AB1277" t="str">
        <f t="shared" si="76"/>
        <v>1001-2000</v>
      </c>
      <c r="AC1277" t="s">
        <v>59</v>
      </c>
      <c r="AD1277" t="s">
        <v>60</v>
      </c>
      <c r="AE1277">
        <v>1787</v>
      </c>
      <c r="AF1277">
        <f t="shared" si="77"/>
        <v>0</v>
      </c>
      <c r="AG1277">
        <f t="shared" si="78"/>
        <v>2</v>
      </c>
      <c r="AH1277">
        <v>3</v>
      </c>
      <c r="AI1277">
        <v>1</v>
      </c>
      <c r="AJ1277" t="s">
        <v>54</v>
      </c>
      <c r="AK1277" t="str">
        <f t="shared" si="79"/>
        <v>1Gd</v>
      </c>
      <c r="AL1277">
        <v>7</v>
      </c>
      <c r="AM1277">
        <v>1</v>
      </c>
      <c r="AN1277" t="s">
        <v>55</v>
      </c>
      <c r="AO1277" t="s">
        <v>61</v>
      </c>
      <c r="AP1277" t="s">
        <v>62</v>
      </c>
      <c r="AQ1277">
        <v>3</v>
      </c>
      <c r="AR1277">
        <v>748</v>
      </c>
      <c r="AS1277" t="s">
        <v>55</v>
      </c>
      <c r="AT1277" t="s">
        <v>60</v>
      </c>
      <c r="AU1277">
        <v>198</v>
      </c>
      <c r="AV1277">
        <v>150</v>
      </c>
      <c r="AW1277">
        <v>0</v>
      </c>
      <c r="AX1277">
        <v>0</v>
      </c>
      <c r="AY1277">
        <v>0</v>
      </c>
      <c r="AZ1277" t="s">
        <v>41</v>
      </c>
      <c r="BA1277">
        <v>8</v>
      </c>
      <c r="BB1277">
        <v>2006</v>
      </c>
      <c r="BC1277" t="s">
        <v>63</v>
      </c>
      <c r="BD1277" t="s">
        <v>64</v>
      </c>
      <c r="BE1277">
        <v>275000</v>
      </c>
    </row>
    <row r="1278" spans="1:57" x14ac:dyDescent="0.3">
      <c r="A1278">
        <v>754</v>
      </c>
      <c r="B1278">
        <v>60</v>
      </c>
      <c r="C1278" t="s">
        <v>221</v>
      </c>
      <c r="D1278">
        <v>80</v>
      </c>
      <c r="E1278">
        <v>10240</v>
      </c>
      <c r="F1278" t="s">
        <v>40</v>
      </c>
      <c r="G1278" t="s">
        <v>42</v>
      </c>
      <c r="H1278" t="s">
        <v>43</v>
      </c>
      <c r="I1278" t="s">
        <v>44</v>
      </c>
      <c r="J1278" t="s">
        <v>45</v>
      </c>
      <c r="K1278" t="s">
        <v>100</v>
      </c>
      <c r="L1278" t="str">
        <f>VLOOKUP($K1278,[1]Zipcodes_neighbourhood!$A$2:$C$27,2,FALSE)</f>
        <v>Northridge Heights</v>
      </c>
      <c r="M1278">
        <f>VLOOKUP($K1278,[1]Zipcodes_neighbourhood!$A$2:$C$27,3,FALSE)</f>
        <v>50010</v>
      </c>
      <c r="N1278" t="s">
        <v>47</v>
      </c>
      <c r="O1278" t="s">
        <v>48</v>
      </c>
      <c r="P1278" t="s">
        <v>49</v>
      </c>
      <c r="Q1278">
        <v>8</v>
      </c>
      <c r="R1278">
        <v>2005</v>
      </c>
      <c r="S1278">
        <v>2005</v>
      </c>
      <c r="T1278" t="s">
        <v>50</v>
      </c>
      <c r="U1278" t="s">
        <v>51</v>
      </c>
      <c r="V1278" t="s">
        <v>52</v>
      </c>
      <c r="W1278" t="s">
        <v>54</v>
      </c>
      <c r="X1278" t="s">
        <v>56</v>
      </c>
      <c r="Y1278" t="s">
        <v>54</v>
      </c>
      <c r="Z1278" t="s">
        <v>72</v>
      </c>
      <c r="AA1278">
        <v>1030</v>
      </c>
      <c r="AB1278" t="str">
        <f t="shared" si="76"/>
        <v>1001-2000</v>
      </c>
      <c r="AC1278" t="s">
        <v>54</v>
      </c>
      <c r="AD1278" t="s">
        <v>60</v>
      </c>
      <c r="AE1278">
        <v>2098</v>
      </c>
      <c r="AF1278">
        <f t="shared" si="77"/>
        <v>0.3</v>
      </c>
      <c r="AG1278">
        <f t="shared" si="78"/>
        <v>1.3</v>
      </c>
      <c r="AH1278">
        <v>3</v>
      </c>
      <c r="AI1278">
        <v>1</v>
      </c>
      <c r="AJ1278" t="s">
        <v>59</v>
      </c>
      <c r="AK1278" t="str">
        <f t="shared" si="79"/>
        <v>1Ex</v>
      </c>
      <c r="AL1278">
        <v>8</v>
      </c>
      <c r="AM1278">
        <v>1</v>
      </c>
      <c r="AN1278" t="s">
        <v>54</v>
      </c>
      <c r="AO1278" t="s">
        <v>61</v>
      </c>
      <c r="AP1278" t="s">
        <v>62</v>
      </c>
      <c r="AQ1278">
        <v>3</v>
      </c>
      <c r="AR1278">
        <v>878</v>
      </c>
      <c r="AS1278" t="s">
        <v>55</v>
      </c>
      <c r="AT1278" t="s">
        <v>60</v>
      </c>
      <c r="AU1278">
        <v>192</v>
      </c>
      <c r="AV1278">
        <v>52</v>
      </c>
      <c r="AW1278">
        <v>0</v>
      </c>
      <c r="AX1278">
        <v>0</v>
      </c>
      <c r="AY1278">
        <v>0</v>
      </c>
      <c r="AZ1278" t="s">
        <v>41</v>
      </c>
      <c r="BA1278">
        <v>3</v>
      </c>
      <c r="BB1278">
        <v>2006</v>
      </c>
      <c r="BC1278" t="s">
        <v>63</v>
      </c>
      <c r="BD1278" t="s">
        <v>64</v>
      </c>
      <c r="BE1278">
        <v>275500</v>
      </c>
    </row>
    <row r="1279" spans="1:57" x14ac:dyDescent="0.3">
      <c r="A1279">
        <v>262</v>
      </c>
      <c r="B1279">
        <v>60</v>
      </c>
      <c r="C1279" t="s">
        <v>221</v>
      </c>
      <c r="D1279">
        <v>69</v>
      </c>
      <c r="E1279">
        <v>9588</v>
      </c>
      <c r="F1279" t="s">
        <v>40</v>
      </c>
      <c r="G1279" t="s">
        <v>71</v>
      </c>
      <c r="H1279" t="s">
        <v>43</v>
      </c>
      <c r="I1279" t="s">
        <v>44</v>
      </c>
      <c r="J1279" t="s">
        <v>45</v>
      </c>
      <c r="K1279" t="s">
        <v>46</v>
      </c>
      <c r="L1279" t="str">
        <f>VLOOKUP($K1279,[1]Zipcodes_neighbourhood!$A$2:$C$27,2,FALSE)</f>
        <v>College creek</v>
      </c>
      <c r="M1279">
        <f>VLOOKUP($K1279,[1]Zipcodes_neighbourhood!$A$2:$C$27,3,FALSE)</f>
        <v>50014</v>
      </c>
      <c r="N1279" t="s">
        <v>47</v>
      </c>
      <c r="O1279" t="s">
        <v>48</v>
      </c>
      <c r="P1279" t="s">
        <v>49</v>
      </c>
      <c r="Q1279">
        <v>8</v>
      </c>
      <c r="R1279">
        <v>2007</v>
      </c>
      <c r="S1279">
        <v>2007</v>
      </c>
      <c r="T1279" t="s">
        <v>50</v>
      </c>
      <c r="U1279" t="s">
        <v>51</v>
      </c>
      <c r="V1279" t="s">
        <v>123</v>
      </c>
      <c r="W1279" t="s">
        <v>54</v>
      </c>
      <c r="X1279" t="s">
        <v>56</v>
      </c>
      <c r="Y1279" t="s">
        <v>59</v>
      </c>
      <c r="Z1279" t="s">
        <v>57</v>
      </c>
      <c r="AA1279">
        <v>1482</v>
      </c>
      <c r="AB1279" t="str">
        <f t="shared" si="76"/>
        <v>1001-2000</v>
      </c>
      <c r="AC1279" t="s">
        <v>59</v>
      </c>
      <c r="AD1279" t="s">
        <v>60</v>
      </c>
      <c r="AE1279">
        <v>2574</v>
      </c>
      <c r="AF1279">
        <f t="shared" si="77"/>
        <v>1</v>
      </c>
      <c r="AG1279">
        <f t="shared" si="78"/>
        <v>1.3</v>
      </c>
      <c r="AH1279">
        <v>3</v>
      </c>
      <c r="AI1279">
        <v>1</v>
      </c>
      <c r="AJ1279" t="s">
        <v>59</v>
      </c>
      <c r="AK1279" t="str">
        <f t="shared" si="79"/>
        <v>1Ex</v>
      </c>
      <c r="AL1279">
        <v>10</v>
      </c>
      <c r="AM1279">
        <v>1</v>
      </c>
      <c r="AN1279" t="s">
        <v>54</v>
      </c>
      <c r="AO1279" t="s">
        <v>101</v>
      </c>
      <c r="AP1279" t="s">
        <v>102</v>
      </c>
      <c r="AQ1279">
        <v>3</v>
      </c>
      <c r="AR1279">
        <v>868</v>
      </c>
      <c r="AS1279" t="s">
        <v>55</v>
      </c>
      <c r="AT1279" t="s">
        <v>60</v>
      </c>
      <c r="AU1279">
        <v>0</v>
      </c>
      <c r="AV1279">
        <v>148</v>
      </c>
      <c r="AW1279">
        <v>0</v>
      </c>
      <c r="AX1279">
        <v>0</v>
      </c>
      <c r="AY1279">
        <v>0</v>
      </c>
      <c r="AZ1279" t="s">
        <v>41</v>
      </c>
      <c r="BA1279">
        <v>11</v>
      </c>
      <c r="BB1279">
        <v>2007</v>
      </c>
      <c r="BC1279" t="s">
        <v>103</v>
      </c>
      <c r="BD1279" t="s">
        <v>104</v>
      </c>
      <c r="BE1279">
        <v>276000</v>
      </c>
    </row>
    <row r="1280" spans="1:57" x14ac:dyDescent="0.3">
      <c r="A1280">
        <v>209</v>
      </c>
      <c r="B1280">
        <v>60</v>
      </c>
      <c r="C1280" t="s">
        <v>221</v>
      </c>
      <c r="D1280" t="s">
        <v>41</v>
      </c>
      <c r="E1280">
        <v>14364</v>
      </c>
      <c r="F1280" t="s">
        <v>40</v>
      </c>
      <c r="G1280" t="s">
        <v>71</v>
      </c>
      <c r="H1280" t="s">
        <v>133</v>
      </c>
      <c r="I1280" t="s">
        <v>44</v>
      </c>
      <c r="J1280" t="s">
        <v>45</v>
      </c>
      <c r="K1280" t="s">
        <v>114</v>
      </c>
      <c r="L1280" t="str">
        <f>VLOOKUP($K1280,[1]Zipcodes_neighbourhood!$A$2:$C$27,2,FALSE)</f>
        <v>Sawyer West</v>
      </c>
      <c r="M1280">
        <f>VLOOKUP($K1280,[1]Zipcodes_neighbourhood!$A$2:$C$27,3,FALSE)</f>
        <v>50014</v>
      </c>
      <c r="N1280" t="s">
        <v>47</v>
      </c>
      <c r="O1280" t="s">
        <v>48</v>
      </c>
      <c r="P1280" t="s">
        <v>49</v>
      </c>
      <c r="Q1280">
        <v>7</v>
      </c>
      <c r="R1280">
        <v>1988</v>
      </c>
      <c r="S1280">
        <v>1989</v>
      </c>
      <c r="T1280" t="s">
        <v>50</v>
      </c>
      <c r="U1280" t="s">
        <v>51</v>
      </c>
      <c r="V1280" t="s">
        <v>106</v>
      </c>
      <c r="W1280" t="s">
        <v>54</v>
      </c>
      <c r="X1280" t="s">
        <v>70</v>
      </c>
      <c r="Y1280" t="s">
        <v>54</v>
      </c>
      <c r="Z1280" t="s">
        <v>54</v>
      </c>
      <c r="AA1280">
        <v>1157</v>
      </c>
      <c r="AB1280" t="str">
        <f t="shared" si="76"/>
        <v>1001-2000</v>
      </c>
      <c r="AC1280" t="s">
        <v>59</v>
      </c>
      <c r="AD1280" t="s">
        <v>60</v>
      </c>
      <c r="AE1280">
        <v>2062</v>
      </c>
      <c r="AF1280">
        <f t="shared" si="77"/>
        <v>1</v>
      </c>
      <c r="AG1280">
        <f t="shared" si="78"/>
        <v>2.2999999999999998</v>
      </c>
      <c r="AH1280">
        <v>3</v>
      </c>
      <c r="AI1280">
        <v>1</v>
      </c>
      <c r="AJ1280" t="s">
        <v>55</v>
      </c>
      <c r="AK1280" t="str">
        <f t="shared" si="79"/>
        <v>1TA</v>
      </c>
      <c r="AL1280">
        <v>7</v>
      </c>
      <c r="AM1280">
        <v>1</v>
      </c>
      <c r="AN1280" t="s">
        <v>54</v>
      </c>
      <c r="AO1280" t="s">
        <v>61</v>
      </c>
      <c r="AP1280" t="s">
        <v>102</v>
      </c>
      <c r="AQ1280">
        <v>2</v>
      </c>
      <c r="AR1280">
        <v>454</v>
      </c>
      <c r="AS1280" t="s">
        <v>55</v>
      </c>
      <c r="AT1280" t="s">
        <v>60</v>
      </c>
      <c r="AU1280">
        <v>60</v>
      </c>
      <c r="AV1280">
        <v>55</v>
      </c>
      <c r="AW1280">
        <v>0</v>
      </c>
      <c r="AX1280">
        <v>154</v>
      </c>
      <c r="AY1280">
        <v>0</v>
      </c>
      <c r="AZ1280" t="s">
        <v>41</v>
      </c>
      <c r="BA1280">
        <v>4</v>
      </c>
      <c r="BB1280">
        <v>2007</v>
      </c>
      <c r="BC1280" t="s">
        <v>63</v>
      </c>
      <c r="BD1280" t="s">
        <v>64</v>
      </c>
      <c r="BE1280">
        <v>277000</v>
      </c>
    </row>
    <row r="1281" spans="1:57" x14ac:dyDescent="0.3">
      <c r="A1281">
        <v>1280</v>
      </c>
      <c r="B1281">
        <v>50</v>
      </c>
      <c r="C1281" t="s">
        <v>223</v>
      </c>
      <c r="D1281">
        <v>60</v>
      </c>
      <c r="E1281">
        <v>7500</v>
      </c>
      <c r="F1281" t="s">
        <v>40</v>
      </c>
      <c r="G1281" t="s">
        <v>42</v>
      </c>
      <c r="H1281" t="s">
        <v>43</v>
      </c>
      <c r="I1281" t="s">
        <v>44</v>
      </c>
      <c r="J1281" t="s">
        <v>45</v>
      </c>
      <c r="K1281" t="s">
        <v>119</v>
      </c>
      <c r="L1281" t="str">
        <f>VLOOKUP($K1281,[1]Zipcodes_neighbourhood!$A$2:$C$27,2,FALSE)</f>
        <v>Iowa DOT and rail road</v>
      </c>
      <c r="M1281">
        <f>VLOOKUP($K1281,[1]Zipcodes_neighbourhood!$A$2:$C$27,3,FALSE)</f>
        <v>50313</v>
      </c>
      <c r="N1281" t="s">
        <v>47</v>
      </c>
      <c r="O1281" t="s">
        <v>48</v>
      </c>
      <c r="P1281" t="s">
        <v>83</v>
      </c>
      <c r="Q1281">
        <v>4</v>
      </c>
      <c r="R1281">
        <v>1920</v>
      </c>
      <c r="S1281">
        <v>1950</v>
      </c>
      <c r="T1281" t="s">
        <v>50</v>
      </c>
      <c r="U1281" t="s">
        <v>51</v>
      </c>
      <c r="V1281" t="s">
        <v>69</v>
      </c>
      <c r="W1281" t="s">
        <v>55</v>
      </c>
      <c r="X1281" t="s">
        <v>70</v>
      </c>
      <c r="Y1281" t="s">
        <v>55</v>
      </c>
      <c r="Z1281" t="s">
        <v>57</v>
      </c>
      <c r="AA1281">
        <v>698</v>
      </c>
      <c r="AB1281" t="str">
        <f t="shared" si="76"/>
        <v>0-1000</v>
      </c>
      <c r="AC1281" t="s">
        <v>55</v>
      </c>
      <c r="AD1281" t="s">
        <v>60</v>
      </c>
      <c r="AE1281">
        <v>1128</v>
      </c>
      <c r="AF1281">
        <f t="shared" si="77"/>
        <v>0</v>
      </c>
      <c r="AG1281">
        <f t="shared" si="78"/>
        <v>1</v>
      </c>
      <c r="AH1281">
        <v>2</v>
      </c>
      <c r="AI1281">
        <v>1</v>
      </c>
      <c r="AJ1281" t="s">
        <v>55</v>
      </c>
      <c r="AK1281" t="str">
        <f t="shared" si="79"/>
        <v>1TA</v>
      </c>
      <c r="AL1281">
        <v>6</v>
      </c>
      <c r="AM1281">
        <v>0</v>
      </c>
      <c r="AN1281" t="s">
        <v>41</v>
      </c>
      <c r="AO1281" t="s">
        <v>78</v>
      </c>
      <c r="AP1281" t="s">
        <v>62</v>
      </c>
      <c r="AQ1281">
        <v>2</v>
      </c>
      <c r="AR1281">
        <v>528</v>
      </c>
      <c r="AS1281" t="s">
        <v>55</v>
      </c>
      <c r="AT1281" t="s">
        <v>60</v>
      </c>
      <c r="AU1281">
        <v>30</v>
      </c>
      <c r="AV1281">
        <v>0</v>
      </c>
      <c r="AW1281">
        <v>164</v>
      </c>
      <c r="AX1281">
        <v>0</v>
      </c>
      <c r="AY1281">
        <v>0</v>
      </c>
      <c r="AZ1281" t="s">
        <v>41</v>
      </c>
      <c r="BA1281">
        <v>4</v>
      </c>
      <c r="BB1281">
        <v>2010</v>
      </c>
      <c r="BC1281" t="s">
        <v>116</v>
      </c>
      <c r="BD1281" t="s">
        <v>79</v>
      </c>
      <c r="BE1281">
        <v>68400</v>
      </c>
    </row>
    <row r="1282" spans="1:57" x14ac:dyDescent="0.3">
      <c r="A1282">
        <v>250</v>
      </c>
      <c r="B1282">
        <v>50</v>
      </c>
      <c r="C1282" t="s">
        <v>221</v>
      </c>
      <c r="D1282" t="s">
        <v>41</v>
      </c>
      <c r="E1282">
        <v>159000</v>
      </c>
      <c r="F1282" t="s">
        <v>40</v>
      </c>
      <c r="G1282" t="s">
        <v>105</v>
      </c>
      <c r="H1282" t="s">
        <v>133</v>
      </c>
      <c r="I1282" t="s">
        <v>44</v>
      </c>
      <c r="J1282" t="s">
        <v>110</v>
      </c>
      <c r="K1282" t="s">
        <v>143</v>
      </c>
      <c r="L1282" t="str">
        <f>VLOOKUP($K1282,[1]Zipcodes_neighbourhood!$A$2:$C$27,2,FALSE)</f>
        <v>Clear creek</v>
      </c>
      <c r="M1282" t="str">
        <f>VLOOKUP($K1282,[1]Zipcodes_neighbourhood!$A$2:$C$27,3,FALSE)</f>
        <v>52248(641)</v>
      </c>
      <c r="N1282" t="s">
        <v>47</v>
      </c>
      <c r="O1282" t="s">
        <v>48</v>
      </c>
      <c r="P1282" t="s">
        <v>83</v>
      </c>
      <c r="Q1282">
        <v>6</v>
      </c>
      <c r="R1282">
        <v>1958</v>
      </c>
      <c r="S1282">
        <v>2006</v>
      </c>
      <c r="T1282" t="s">
        <v>50</v>
      </c>
      <c r="U1282" t="s">
        <v>51</v>
      </c>
      <c r="V1282" t="s">
        <v>91</v>
      </c>
      <c r="W1282" t="s">
        <v>54</v>
      </c>
      <c r="X1282" t="s">
        <v>70</v>
      </c>
      <c r="Y1282" t="s">
        <v>54</v>
      </c>
      <c r="Z1282" t="s">
        <v>54</v>
      </c>
      <c r="AA1282">
        <v>1444</v>
      </c>
      <c r="AB1282" t="str">
        <f t="shared" ref="AB1282:AB1345" si="80">IF(AA1282&lt;1001,"0-1000",IF(AA1282&lt;2001,"1001-2000",IF(AA1282&lt;3001,"3001-4000",IF(AA1282&lt;4001,"4001-5000",IF(AA1282&lt;5001,"4001-5000",IF(AA1282&gt;5000,"&gt;5000"))))))</f>
        <v>1001-2000</v>
      </c>
      <c r="AC1282" t="s">
        <v>54</v>
      </c>
      <c r="AD1282" t="s">
        <v>60</v>
      </c>
      <c r="AE1282">
        <v>2144</v>
      </c>
      <c r="AF1282">
        <f t="shared" ref="AF1282:AF1345" si="81">bfb+bhb</f>
        <v>1</v>
      </c>
      <c r="AG1282">
        <f t="shared" ref="AG1282:AG1345" si="82">fb+hb</f>
        <v>2</v>
      </c>
      <c r="AH1282">
        <v>4</v>
      </c>
      <c r="AI1282">
        <v>1</v>
      </c>
      <c r="AJ1282" t="s">
        <v>54</v>
      </c>
      <c r="AK1282" t="str">
        <f t="shared" ref="AK1282:AK1345" si="83">CONCATENATE(KitchenAbvGr,KitchenQuality)</f>
        <v>1Gd</v>
      </c>
      <c r="AL1282">
        <v>7</v>
      </c>
      <c r="AM1282">
        <v>2</v>
      </c>
      <c r="AN1282" t="s">
        <v>55</v>
      </c>
      <c r="AO1282" t="s">
        <v>61</v>
      </c>
      <c r="AP1282" t="s">
        <v>102</v>
      </c>
      <c r="AQ1282">
        <v>2</v>
      </c>
      <c r="AR1282">
        <v>389</v>
      </c>
      <c r="AS1282" t="s">
        <v>55</v>
      </c>
      <c r="AT1282" t="s">
        <v>60</v>
      </c>
      <c r="AU1282">
        <v>0</v>
      </c>
      <c r="AV1282">
        <v>98</v>
      </c>
      <c r="AW1282">
        <v>0</v>
      </c>
      <c r="AX1282">
        <v>0</v>
      </c>
      <c r="AY1282">
        <v>0</v>
      </c>
      <c r="AZ1282" t="s">
        <v>41</v>
      </c>
      <c r="BA1282">
        <v>6</v>
      </c>
      <c r="BB1282">
        <v>2007</v>
      </c>
      <c r="BC1282" t="s">
        <v>63</v>
      </c>
      <c r="BD1282" t="s">
        <v>64</v>
      </c>
      <c r="BE1282">
        <v>277000</v>
      </c>
    </row>
    <row r="1283" spans="1:57" x14ac:dyDescent="0.3">
      <c r="A1283">
        <v>35</v>
      </c>
      <c r="B1283">
        <v>120</v>
      </c>
      <c r="C1283" t="s">
        <v>221</v>
      </c>
      <c r="D1283">
        <v>60</v>
      </c>
      <c r="E1283">
        <v>7313</v>
      </c>
      <c r="F1283" t="s">
        <v>40</v>
      </c>
      <c r="G1283" t="s">
        <v>42</v>
      </c>
      <c r="H1283" t="s">
        <v>43</v>
      </c>
      <c r="I1283" t="s">
        <v>44</v>
      </c>
      <c r="J1283" t="s">
        <v>45</v>
      </c>
      <c r="K1283" t="s">
        <v>100</v>
      </c>
      <c r="L1283" t="str">
        <f>VLOOKUP($K1283,[1]Zipcodes_neighbourhood!$A$2:$C$27,2,FALSE)</f>
        <v>Northridge Heights</v>
      </c>
      <c r="M1283">
        <f>VLOOKUP($K1283,[1]Zipcodes_neighbourhood!$A$2:$C$27,3,FALSE)</f>
        <v>50010</v>
      </c>
      <c r="N1283" t="s">
        <v>47</v>
      </c>
      <c r="O1283" t="s">
        <v>122</v>
      </c>
      <c r="P1283" t="s">
        <v>68</v>
      </c>
      <c r="Q1283">
        <v>9</v>
      </c>
      <c r="R1283">
        <v>2005</v>
      </c>
      <c r="S1283">
        <v>2005</v>
      </c>
      <c r="T1283" t="s">
        <v>99</v>
      </c>
      <c r="U1283" t="s">
        <v>51</v>
      </c>
      <c r="V1283" t="s">
        <v>69</v>
      </c>
      <c r="W1283" t="s">
        <v>59</v>
      </c>
      <c r="X1283" t="s">
        <v>56</v>
      </c>
      <c r="Y1283" t="s">
        <v>59</v>
      </c>
      <c r="Z1283" t="s">
        <v>57</v>
      </c>
      <c r="AA1283">
        <v>1561</v>
      </c>
      <c r="AB1283" t="str">
        <f t="shared" si="80"/>
        <v>1001-2000</v>
      </c>
      <c r="AC1283" t="s">
        <v>59</v>
      </c>
      <c r="AD1283" t="s">
        <v>60</v>
      </c>
      <c r="AE1283">
        <v>1561</v>
      </c>
      <c r="AF1283">
        <f t="shared" si="81"/>
        <v>1</v>
      </c>
      <c r="AG1283">
        <f t="shared" si="82"/>
        <v>2</v>
      </c>
      <c r="AH1283">
        <v>2</v>
      </c>
      <c r="AI1283">
        <v>1</v>
      </c>
      <c r="AJ1283" t="s">
        <v>59</v>
      </c>
      <c r="AK1283" t="str">
        <f t="shared" si="83"/>
        <v>1Ex</v>
      </c>
      <c r="AL1283">
        <v>6</v>
      </c>
      <c r="AM1283">
        <v>1</v>
      </c>
      <c r="AN1283" t="s">
        <v>54</v>
      </c>
      <c r="AO1283" t="s">
        <v>61</v>
      </c>
      <c r="AP1283" t="s">
        <v>102</v>
      </c>
      <c r="AQ1283">
        <v>2</v>
      </c>
      <c r="AR1283">
        <v>556</v>
      </c>
      <c r="AS1283" t="s">
        <v>55</v>
      </c>
      <c r="AT1283" t="s">
        <v>60</v>
      </c>
      <c r="AU1283">
        <v>203</v>
      </c>
      <c r="AV1283">
        <v>47</v>
      </c>
      <c r="AW1283">
        <v>0</v>
      </c>
      <c r="AX1283">
        <v>0</v>
      </c>
      <c r="AY1283">
        <v>0</v>
      </c>
      <c r="AZ1283" t="s">
        <v>41</v>
      </c>
      <c r="BA1283">
        <v>8</v>
      </c>
      <c r="BB1283">
        <v>2007</v>
      </c>
      <c r="BC1283" t="s">
        <v>63</v>
      </c>
      <c r="BD1283" t="s">
        <v>64</v>
      </c>
      <c r="BE1283">
        <v>277500</v>
      </c>
    </row>
    <row r="1284" spans="1:57" x14ac:dyDescent="0.3">
      <c r="A1284">
        <v>1045</v>
      </c>
      <c r="B1284">
        <v>20</v>
      </c>
      <c r="C1284" t="s">
        <v>221</v>
      </c>
      <c r="D1284">
        <v>80</v>
      </c>
      <c r="E1284">
        <v>9600</v>
      </c>
      <c r="F1284" t="s">
        <v>40</v>
      </c>
      <c r="G1284" t="s">
        <v>42</v>
      </c>
      <c r="H1284" t="s">
        <v>43</v>
      </c>
      <c r="I1284" t="s">
        <v>44</v>
      </c>
      <c r="J1284" t="s">
        <v>45</v>
      </c>
      <c r="K1284" t="s">
        <v>89</v>
      </c>
      <c r="L1284" t="str">
        <f>VLOOKUP($K1284,[1]Zipcodes_neighbourhood!$A$2:$C$27,2,FALSE)</f>
        <v>Northwest Ames</v>
      </c>
      <c r="M1284">
        <f>VLOOKUP($K1284,[1]Zipcodes_neighbourhood!$A$2:$C$27,3,FALSE)</f>
        <v>50010</v>
      </c>
      <c r="N1284" t="s">
        <v>90</v>
      </c>
      <c r="O1284" t="s">
        <v>48</v>
      </c>
      <c r="P1284" t="s">
        <v>68</v>
      </c>
      <c r="Q1284">
        <v>8</v>
      </c>
      <c r="R1284">
        <v>1981</v>
      </c>
      <c r="S1284">
        <v>1981</v>
      </c>
      <c r="T1284" t="s">
        <v>99</v>
      </c>
      <c r="U1284" t="s">
        <v>134</v>
      </c>
      <c r="V1284" t="s">
        <v>53</v>
      </c>
      <c r="W1284" t="s">
        <v>54</v>
      </c>
      <c r="X1284" t="s">
        <v>56</v>
      </c>
      <c r="Y1284" t="s">
        <v>54</v>
      </c>
      <c r="Z1284" t="s">
        <v>57</v>
      </c>
      <c r="AA1284">
        <v>2524</v>
      </c>
      <c r="AB1284" t="str">
        <f t="shared" si="80"/>
        <v>3001-4000</v>
      </c>
      <c r="AC1284" t="s">
        <v>55</v>
      </c>
      <c r="AD1284" t="s">
        <v>60</v>
      </c>
      <c r="AE1284">
        <v>2524</v>
      </c>
      <c r="AF1284">
        <f t="shared" si="81"/>
        <v>0</v>
      </c>
      <c r="AG1284">
        <f t="shared" si="82"/>
        <v>2</v>
      </c>
      <c r="AH1284">
        <v>4</v>
      </c>
      <c r="AI1284">
        <v>1</v>
      </c>
      <c r="AJ1284" t="s">
        <v>54</v>
      </c>
      <c r="AK1284" t="str">
        <f t="shared" si="83"/>
        <v>1Gd</v>
      </c>
      <c r="AL1284">
        <v>9</v>
      </c>
      <c r="AM1284">
        <v>1</v>
      </c>
      <c r="AN1284" t="s">
        <v>54</v>
      </c>
      <c r="AO1284" t="s">
        <v>61</v>
      </c>
      <c r="AP1284" t="s">
        <v>102</v>
      </c>
      <c r="AQ1284">
        <v>2</v>
      </c>
      <c r="AR1284">
        <v>542</v>
      </c>
      <c r="AS1284" t="s">
        <v>55</v>
      </c>
      <c r="AT1284" t="s">
        <v>60</v>
      </c>
      <c r="AU1284">
        <v>474</v>
      </c>
      <c r="AV1284">
        <v>120</v>
      </c>
      <c r="AW1284">
        <v>0</v>
      </c>
      <c r="AX1284">
        <v>0</v>
      </c>
      <c r="AY1284">
        <v>0</v>
      </c>
      <c r="AZ1284" t="s">
        <v>85</v>
      </c>
      <c r="BA1284">
        <v>7</v>
      </c>
      <c r="BB1284">
        <v>2009</v>
      </c>
      <c r="BC1284" t="s">
        <v>63</v>
      </c>
      <c r="BD1284" t="s">
        <v>64</v>
      </c>
      <c r="BE1284">
        <v>278000</v>
      </c>
    </row>
    <row r="1285" spans="1:57" x14ac:dyDescent="0.3">
      <c r="A1285">
        <v>1289</v>
      </c>
      <c r="B1285">
        <v>120</v>
      </c>
      <c r="C1285" t="s">
        <v>221</v>
      </c>
      <c r="D1285">
        <v>40</v>
      </c>
      <c r="E1285">
        <v>5664</v>
      </c>
      <c r="F1285" t="s">
        <v>40</v>
      </c>
      <c r="G1285" t="s">
        <v>71</v>
      </c>
      <c r="H1285" t="s">
        <v>43</v>
      </c>
      <c r="I1285" t="s">
        <v>44</v>
      </c>
      <c r="J1285" t="s">
        <v>45</v>
      </c>
      <c r="K1285" t="s">
        <v>138</v>
      </c>
      <c r="L1285" t="e">
        <f>VLOOKUP($K1285,[1]Zipcodes_neighbourhood!$A$2:$C$27,2,FALSE)</f>
        <v>#N/A</v>
      </c>
      <c r="M1285" t="e">
        <f>VLOOKUP($K1285,[1]Zipcodes_neighbourhood!$A$2:$C$27,3,FALSE)</f>
        <v>#N/A</v>
      </c>
      <c r="N1285" t="s">
        <v>47</v>
      </c>
      <c r="O1285" t="s">
        <v>122</v>
      </c>
      <c r="P1285" t="s">
        <v>68</v>
      </c>
      <c r="Q1285">
        <v>8</v>
      </c>
      <c r="R1285">
        <v>2000</v>
      </c>
      <c r="S1285">
        <v>2000</v>
      </c>
      <c r="T1285" t="s">
        <v>50</v>
      </c>
      <c r="U1285" t="s">
        <v>51</v>
      </c>
      <c r="V1285" t="s">
        <v>123</v>
      </c>
      <c r="W1285" t="s">
        <v>54</v>
      </c>
      <c r="X1285" t="s">
        <v>56</v>
      </c>
      <c r="Y1285" t="s">
        <v>54</v>
      </c>
      <c r="Z1285" t="s">
        <v>57</v>
      </c>
      <c r="AA1285">
        <v>1501</v>
      </c>
      <c r="AB1285" t="str">
        <f t="shared" si="80"/>
        <v>1001-2000</v>
      </c>
      <c r="AC1285" t="s">
        <v>59</v>
      </c>
      <c r="AD1285" t="s">
        <v>60</v>
      </c>
      <c r="AE1285">
        <v>1659</v>
      </c>
      <c r="AF1285">
        <f t="shared" si="81"/>
        <v>0</v>
      </c>
      <c r="AG1285">
        <f t="shared" si="82"/>
        <v>2.6</v>
      </c>
      <c r="AH1285">
        <v>2</v>
      </c>
      <c r="AI1285">
        <v>1</v>
      </c>
      <c r="AJ1285" t="s">
        <v>59</v>
      </c>
      <c r="AK1285" t="str">
        <f t="shared" si="83"/>
        <v>1Ex</v>
      </c>
      <c r="AL1285">
        <v>5</v>
      </c>
      <c r="AM1285">
        <v>1</v>
      </c>
      <c r="AN1285" t="s">
        <v>59</v>
      </c>
      <c r="AO1285" t="s">
        <v>61</v>
      </c>
      <c r="AP1285" t="s">
        <v>102</v>
      </c>
      <c r="AQ1285">
        <v>2</v>
      </c>
      <c r="AR1285">
        <v>499</v>
      </c>
      <c r="AS1285" t="s">
        <v>55</v>
      </c>
      <c r="AT1285" t="s">
        <v>60</v>
      </c>
      <c r="AU1285">
        <v>212</v>
      </c>
      <c r="AV1285">
        <v>59</v>
      </c>
      <c r="AW1285">
        <v>0</v>
      </c>
      <c r="AX1285">
        <v>0</v>
      </c>
      <c r="AY1285">
        <v>0</v>
      </c>
      <c r="AZ1285" t="s">
        <v>41</v>
      </c>
      <c r="BA1285">
        <v>10</v>
      </c>
      <c r="BB1285">
        <v>2009</v>
      </c>
      <c r="BC1285" t="s">
        <v>63</v>
      </c>
      <c r="BD1285" t="s">
        <v>64</v>
      </c>
      <c r="BE1285">
        <v>278000</v>
      </c>
    </row>
    <row r="1286" spans="1:57" x14ac:dyDescent="0.3">
      <c r="A1286">
        <v>14</v>
      </c>
      <c r="B1286">
        <v>20</v>
      </c>
      <c r="C1286" t="s">
        <v>221</v>
      </c>
      <c r="D1286">
        <v>91</v>
      </c>
      <c r="E1286">
        <v>10652</v>
      </c>
      <c r="F1286" t="s">
        <v>40</v>
      </c>
      <c r="G1286" t="s">
        <v>71</v>
      </c>
      <c r="H1286" t="s">
        <v>43</v>
      </c>
      <c r="I1286" t="s">
        <v>44</v>
      </c>
      <c r="J1286" t="s">
        <v>45</v>
      </c>
      <c r="K1286" t="s">
        <v>46</v>
      </c>
      <c r="L1286" t="str">
        <f>VLOOKUP($K1286,[1]Zipcodes_neighbourhood!$A$2:$C$27,2,FALSE)</f>
        <v>College creek</v>
      </c>
      <c r="M1286">
        <f>VLOOKUP($K1286,[1]Zipcodes_neighbourhood!$A$2:$C$27,3,FALSE)</f>
        <v>50014</v>
      </c>
      <c r="N1286" t="s">
        <v>47</v>
      </c>
      <c r="O1286" t="s">
        <v>48</v>
      </c>
      <c r="P1286" t="s">
        <v>68</v>
      </c>
      <c r="Q1286">
        <v>7</v>
      </c>
      <c r="R1286">
        <v>2006</v>
      </c>
      <c r="S1286">
        <v>2007</v>
      </c>
      <c r="T1286" t="s">
        <v>50</v>
      </c>
      <c r="U1286" t="s">
        <v>51</v>
      </c>
      <c r="V1286" t="s">
        <v>52</v>
      </c>
      <c r="W1286" t="s">
        <v>54</v>
      </c>
      <c r="X1286" t="s">
        <v>56</v>
      </c>
      <c r="Y1286" t="s">
        <v>54</v>
      </c>
      <c r="Z1286" t="s">
        <v>81</v>
      </c>
      <c r="AA1286">
        <v>1494</v>
      </c>
      <c r="AB1286" t="str">
        <f t="shared" si="80"/>
        <v>1001-2000</v>
      </c>
      <c r="AC1286" t="s">
        <v>59</v>
      </c>
      <c r="AD1286" t="s">
        <v>60</v>
      </c>
      <c r="AE1286">
        <v>1494</v>
      </c>
      <c r="AF1286">
        <f t="shared" si="81"/>
        <v>0</v>
      </c>
      <c r="AG1286">
        <f t="shared" si="82"/>
        <v>2</v>
      </c>
      <c r="AH1286">
        <v>3</v>
      </c>
      <c r="AI1286">
        <v>1</v>
      </c>
      <c r="AJ1286" t="s">
        <v>54</v>
      </c>
      <c r="AK1286" t="str">
        <f t="shared" si="83"/>
        <v>1Gd</v>
      </c>
      <c r="AL1286">
        <v>7</v>
      </c>
      <c r="AM1286">
        <v>1</v>
      </c>
      <c r="AN1286" t="s">
        <v>54</v>
      </c>
      <c r="AO1286" t="s">
        <v>61</v>
      </c>
      <c r="AP1286" t="s">
        <v>62</v>
      </c>
      <c r="AQ1286">
        <v>3</v>
      </c>
      <c r="AR1286">
        <v>840</v>
      </c>
      <c r="AS1286" t="s">
        <v>55</v>
      </c>
      <c r="AT1286" t="s">
        <v>60</v>
      </c>
      <c r="AU1286">
        <v>160</v>
      </c>
      <c r="AV1286">
        <v>33</v>
      </c>
      <c r="AW1286">
        <v>0</v>
      </c>
      <c r="AX1286">
        <v>0</v>
      </c>
      <c r="AY1286">
        <v>0</v>
      </c>
      <c r="AZ1286" t="s">
        <v>41</v>
      </c>
      <c r="BA1286">
        <v>8</v>
      </c>
      <c r="BB1286">
        <v>2007</v>
      </c>
      <c r="BC1286" t="s">
        <v>103</v>
      </c>
      <c r="BD1286" t="s">
        <v>104</v>
      </c>
      <c r="BE1286">
        <v>279500</v>
      </c>
    </row>
    <row r="1287" spans="1:57" x14ac:dyDescent="0.3">
      <c r="A1287">
        <v>1286</v>
      </c>
      <c r="B1287">
        <v>50</v>
      </c>
      <c r="C1287" t="s">
        <v>222</v>
      </c>
      <c r="D1287">
        <v>50</v>
      </c>
      <c r="E1287">
        <v>6000</v>
      </c>
      <c r="F1287" t="s">
        <v>40</v>
      </c>
      <c r="G1287" t="s">
        <v>42</v>
      </c>
      <c r="H1287" t="s">
        <v>43</v>
      </c>
      <c r="I1287" t="s">
        <v>44</v>
      </c>
      <c r="J1287" t="s">
        <v>45</v>
      </c>
      <c r="K1287" t="s">
        <v>95</v>
      </c>
      <c r="L1287" t="str">
        <f>VLOOKUP($K1287,[1]Zipcodes_neighbourhood!$A$2:$C$27,2,FALSE)</f>
        <v>Brookside</v>
      </c>
      <c r="M1287">
        <f>VLOOKUP($K1287,[1]Zipcodes_neighbourhood!$A$2:$C$27,3,FALSE)</f>
        <v>50613</v>
      </c>
      <c r="N1287" t="s">
        <v>47</v>
      </c>
      <c r="O1287" t="s">
        <v>48</v>
      </c>
      <c r="P1287" t="s">
        <v>83</v>
      </c>
      <c r="Q1287">
        <v>6</v>
      </c>
      <c r="R1287">
        <v>1939</v>
      </c>
      <c r="S1287">
        <v>1950</v>
      </c>
      <c r="T1287" t="s">
        <v>50</v>
      </c>
      <c r="U1287" t="s">
        <v>51</v>
      </c>
      <c r="V1287" t="s">
        <v>69</v>
      </c>
      <c r="W1287" t="s">
        <v>55</v>
      </c>
      <c r="X1287" t="s">
        <v>70</v>
      </c>
      <c r="Y1287" t="s">
        <v>55</v>
      </c>
      <c r="Z1287" t="s">
        <v>57</v>
      </c>
      <c r="AA1287">
        <v>780</v>
      </c>
      <c r="AB1287" t="str">
        <f t="shared" si="80"/>
        <v>0-1000</v>
      </c>
      <c r="AC1287" t="s">
        <v>59</v>
      </c>
      <c r="AD1287" t="s">
        <v>60</v>
      </c>
      <c r="AE1287">
        <v>1412</v>
      </c>
      <c r="AF1287">
        <f t="shared" si="81"/>
        <v>0</v>
      </c>
      <c r="AG1287">
        <f t="shared" si="82"/>
        <v>1</v>
      </c>
      <c r="AH1287">
        <v>4</v>
      </c>
      <c r="AI1287">
        <v>1</v>
      </c>
      <c r="AJ1287" t="s">
        <v>55</v>
      </c>
      <c r="AK1287" t="str">
        <f t="shared" si="83"/>
        <v>1TA</v>
      </c>
      <c r="AL1287">
        <v>6</v>
      </c>
      <c r="AM1287">
        <v>1</v>
      </c>
      <c r="AN1287" t="s">
        <v>54</v>
      </c>
      <c r="AO1287" t="s">
        <v>78</v>
      </c>
      <c r="AP1287" t="s">
        <v>58</v>
      </c>
      <c r="AQ1287">
        <v>1</v>
      </c>
      <c r="AR1287">
        <v>280</v>
      </c>
      <c r="AS1287" t="s">
        <v>55</v>
      </c>
      <c r="AT1287" t="s">
        <v>60</v>
      </c>
      <c r="AU1287">
        <v>45</v>
      </c>
      <c r="AV1287">
        <v>0</v>
      </c>
      <c r="AW1287">
        <v>0</v>
      </c>
      <c r="AX1287">
        <v>0</v>
      </c>
      <c r="AY1287">
        <v>0</v>
      </c>
      <c r="AZ1287" t="s">
        <v>41</v>
      </c>
      <c r="BA1287">
        <v>5</v>
      </c>
      <c r="BB1287">
        <v>2009</v>
      </c>
      <c r="BC1287" t="s">
        <v>63</v>
      </c>
      <c r="BD1287" t="s">
        <v>64</v>
      </c>
      <c r="BE1287">
        <v>132500</v>
      </c>
    </row>
    <row r="1288" spans="1:57" x14ac:dyDescent="0.3">
      <c r="A1288">
        <v>360</v>
      </c>
      <c r="B1288">
        <v>60</v>
      </c>
      <c r="C1288" t="s">
        <v>221</v>
      </c>
      <c r="D1288">
        <v>78</v>
      </c>
      <c r="E1288">
        <v>12011</v>
      </c>
      <c r="F1288" t="s">
        <v>40</v>
      </c>
      <c r="G1288" t="s">
        <v>71</v>
      </c>
      <c r="H1288" t="s">
        <v>43</v>
      </c>
      <c r="I1288" t="s">
        <v>44</v>
      </c>
      <c r="J1288" t="s">
        <v>110</v>
      </c>
      <c r="K1288" t="s">
        <v>80</v>
      </c>
      <c r="L1288" t="str">
        <f>VLOOKUP($K1288,[1]Zipcodes_neighbourhood!$A$2:$C$27,2,FALSE)</f>
        <v>Northridge</v>
      </c>
      <c r="M1288">
        <f>VLOOKUP($K1288,[1]Zipcodes_neighbourhood!$A$2:$C$27,3,FALSE)</f>
        <v>50010</v>
      </c>
      <c r="N1288" t="s">
        <v>47</v>
      </c>
      <c r="O1288" t="s">
        <v>48</v>
      </c>
      <c r="P1288" t="s">
        <v>49</v>
      </c>
      <c r="Q1288">
        <v>8</v>
      </c>
      <c r="R1288">
        <v>1998</v>
      </c>
      <c r="S1288">
        <v>1998</v>
      </c>
      <c r="T1288" t="s">
        <v>50</v>
      </c>
      <c r="U1288" t="s">
        <v>51</v>
      </c>
      <c r="V1288" t="s">
        <v>52</v>
      </c>
      <c r="W1288" t="s">
        <v>54</v>
      </c>
      <c r="X1288" t="s">
        <v>56</v>
      </c>
      <c r="Y1288" t="s">
        <v>54</v>
      </c>
      <c r="Z1288" t="s">
        <v>81</v>
      </c>
      <c r="AA1288">
        <v>1086</v>
      </c>
      <c r="AB1288" t="str">
        <f t="shared" si="80"/>
        <v>1001-2000</v>
      </c>
      <c r="AC1288" t="s">
        <v>59</v>
      </c>
      <c r="AD1288" t="s">
        <v>60</v>
      </c>
      <c r="AE1288">
        <v>1924</v>
      </c>
      <c r="AF1288">
        <f t="shared" si="81"/>
        <v>1</v>
      </c>
      <c r="AG1288">
        <f t="shared" si="82"/>
        <v>1.3</v>
      </c>
      <c r="AH1288">
        <v>3</v>
      </c>
      <c r="AI1288">
        <v>1</v>
      </c>
      <c r="AJ1288" t="s">
        <v>54</v>
      </c>
      <c r="AK1288" t="str">
        <f t="shared" si="83"/>
        <v>1Gd</v>
      </c>
      <c r="AL1288">
        <v>7</v>
      </c>
      <c r="AM1288">
        <v>1</v>
      </c>
      <c r="AN1288" t="s">
        <v>55</v>
      </c>
      <c r="AO1288" t="s">
        <v>61</v>
      </c>
      <c r="AP1288" t="s">
        <v>62</v>
      </c>
      <c r="AQ1288">
        <v>2</v>
      </c>
      <c r="AR1288">
        <v>592</v>
      </c>
      <c r="AS1288" t="s">
        <v>55</v>
      </c>
      <c r="AT1288" t="s">
        <v>60</v>
      </c>
      <c r="AU1288">
        <v>208</v>
      </c>
      <c r="AV1288">
        <v>75</v>
      </c>
      <c r="AW1288">
        <v>0</v>
      </c>
      <c r="AX1288">
        <v>374</v>
      </c>
      <c r="AY1288">
        <v>0</v>
      </c>
      <c r="AZ1288" t="s">
        <v>41</v>
      </c>
      <c r="BA1288">
        <v>6</v>
      </c>
      <c r="BB1288">
        <v>2006</v>
      </c>
      <c r="BC1288" t="s">
        <v>63</v>
      </c>
      <c r="BD1288" t="s">
        <v>64</v>
      </c>
      <c r="BE1288">
        <v>280000</v>
      </c>
    </row>
    <row r="1289" spans="1:57" x14ac:dyDescent="0.3">
      <c r="A1289">
        <v>409</v>
      </c>
      <c r="B1289">
        <v>60</v>
      </c>
      <c r="C1289" t="s">
        <v>221</v>
      </c>
      <c r="D1289">
        <v>109</v>
      </c>
      <c r="E1289">
        <v>14154</v>
      </c>
      <c r="F1289" t="s">
        <v>40</v>
      </c>
      <c r="G1289" t="s">
        <v>42</v>
      </c>
      <c r="H1289" t="s">
        <v>43</v>
      </c>
      <c r="I1289" t="s">
        <v>44</v>
      </c>
      <c r="J1289" t="s">
        <v>73</v>
      </c>
      <c r="K1289" t="s">
        <v>100</v>
      </c>
      <c r="L1289" t="str">
        <f>VLOOKUP($K1289,[1]Zipcodes_neighbourhood!$A$2:$C$27,2,FALSE)</f>
        <v>Northridge Heights</v>
      </c>
      <c r="M1289">
        <f>VLOOKUP($K1289,[1]Zipcodes_neighbourhood!$A$2:$C$27,3,FALSE)</f>
        <v>50010</v>
      </c>
      <c r="N1289" t="s">
        <v>47</v>
      </c>
      <c r="O1289" t="s">
        <v>48</v>
      </c>
      <c r="P1289" t="s">
        <v>49</v>
      </c>
      <c r="Q1289">
        <v>7</v>
      </c>
      <c r="R1289">
        <v>2006</v>
      </c>
      <c r="S1289">
        <v>2006</v>
      </c>
      <c r="T1289" t="s">
        <v>50</v>
      </c>
      <c r="U1289" t="s">
        <v>51</v>
      </c>
      <c r="V1289" t="s">
        <v>52</v>
      </c>
      <c r="W1289" t="s">
        <v>54</v>
      </c>
      <c r="X1289" t="s">
        <v>56</v>
      </c>
      <c r="Y1289" t="s">
        <v>59</v>
      </c>
      <c r="Z1289" t="s">
        <v>57</v>
      </c>
      <c r="AA1289">
        <v>1063</v>
      </c>
      <c r="AB1289" t="str">
        <f t="shared" si="80"/>
        <v>1001-2000</v>
      </c>
      <c r="AC1289" t="s">
        <v>59</v>
      </c>
      <c r="AD1289" t="s">
        <v>60</v>
      </c>
      <c r="AE1289">
        <v>2172</v>
      </c>
      <c r="AF1289">
        <f t="shared" si="81"/>
        <v>0.3</v>
      </c>
      <c r="AG1289">
        <f t="shared" si="82"/>
        <v>2</v>
      </c>
      <c r="AH1289">
        <v>3</v>
      </c>
      <c r="AI1289">
        <v>1</v>
      </c>
      <c r="AJ1289" t="s">
        <v>54</v>
      </c>
      <c r="AK1289" t="str">
        <f t="shared" si="83"/>
        <v>1Gd</v>
      </c>
      <c r="AL1289">
        <v>9</v>
      </c>
      <c r="AM1289">
        <v>1</v>
      </c>
      <c r="AN1289" t="s">
        <v>54</v>
      </c>
      <c r="AO1289" t="s">
        <v>61</v>
      </c>
      <c r="AP1289" t="s">
        <v>62</v>
      </c>
      <c r="AQ1289">
        <v>3</v>
      </c>
      <c r="AR1289">
        <v>947</v>
      </c>
      <c r="AS1289" t="s">
        <v>55</v>
      </c>
      <c r="AT1289" t="s">
        <v>60</v>
      </c>
      <c r="AU1289">
        <v>192</v>
      </c>
      <c r="AV1289">
        <v>62</v>
      </c>
      <c r="AW1289">
        <v>0</v>
      </c>
      <c r="AX1289">
        <v>0</v>
      </c>
      <c r="AY1289">
        <v>0</v>
      </c>
      <c r="AZ1289" t="s">
        <v>41</v>
      </c>
      <c r="BA1289">
        <v>8</v>
      </c>
      <c r="BB1289">
        <v>2007</v>
      </c>
      <c r="BC1289" t="s">
        <v>103</v>
      </c>
      <c r="BD1289" t="s">
        <v>104</v>
      </c>
      <c r="BE1289">
        <v>280000</v>
      </c>
    </row>
    <row r="1290" spans="1:57" x14ac:dyDescent="0.3">
      <c r="A1290">
        <v>452</v>
      </c>
      <c r="B1290">
        <v>20</v>
      </c>
      <c r="C1290" t="s">
        <v>221</v>
      </c>
      <c r="D1290">
        <v>62</v>
      </c>
      <c r="E1290">
        <v>70761</v>
      </c>
      <c r="F1290" t="s">
        <v>40</v>
      </c>
      <c r="G1290" t="s">
        <v>71</v>
      </c>
      <c r="H1290" t="s">
        <v>133</v>
      </c>
      <c r="I1290" t="s">
        <v>44</v>
      </c>
      <c r="J1290" t="s">
        <v>45</v>
      </c>
      <c r="K1290" t="s">
        <v>143</v>
      </c>
      <c r="L1290" t="str">
        <f>VLOOKUP($K1290,[1]Zipcodes_neighbourhood!$A$2:$C$27,2,FALSE)</f>
        <v>Clear creek</v>
      </c>
      <c r="M1290" t="str">
        <f>VLOOKUP($K1290,[1]Zipcodes_neighbourhood!$A$2:$C$27,3,FALSE)</f>
        <v>52248(641)</v>
      </c>
      <c r="N1290" t="s">
        <v>47</v>
      </c>
      <c r="O1290" t="s">
        <v>48</v>
      </c>
      <c r="P1290" t="s">
        <v>68</v>
      </c>
      <c r="Q1290">
        <v>7</v>
      </c>
      <c r="R1290">
        <v>1975</v>
      </c>
      <c r="S1290">
        <v>1975</v>
      </c>
      <c r="T1290" t="s">
        <v>50</v>
      </c>
      <c r="U1290" t="s">
        <v>134</v>
      </c>
      <c r="V1290" t="s">
        <v>106</v>
      </c>
      <c r="W1290" t="s">
        <v>55</v>
      </c>
      <c r="X1290" t="s">
        <v>70</v>
      </c>
      <c r="Y1290" t="s">
        <v>54</v>
      </c>
      <c r="Z1290" t="s">
        <v>54</v>
      </c>
      <c r="AA1290">
        <v>1533</v>
      </c>
      <c r="AB1290" t="str">
        <f t="shared" si="80"/>
        <v>1001-2000</v>
      </c>
      <c r="AC1290" t="s">
        <v>55</v>
      </c>
      <c r="AD1290" t="s">
        <v>60</v>
      </c>
      <c r="AE1290">
        <v>1533</v>
      </c>
      <c r="AF1290">
        <f t="shared" si="81"/>
        <v>1</v>
      </c>
      <c r="AG1290">
        <f t="shared" si="82"/>
        <v>2</v>
      </c>
      <c r="AH1290">
        <v>2</v>
      </c>
      <c r="AI1290">
        <v>1</v>
      </c>
      <c r="AJ1290" t="s">
        <v>54</v>
      </c>
      <c r="AK1290" t="str">
        <f t="shared" si="83"/>
        <v>1Gd</v>
      </c>
      <c r="AL1290">
        <v>5</v>
      </c>
      <c r="AM1290">
        <v>2</v>
      </c>
      <c r="AN1290" t="s">
        <v>55</v>
      </c>
      <c r="AO1290" t="s">
        <v>61</v>
      </c>
      <c r="AP1290" t="s">
        <v>58</v>
      </c>
      <c r="AQ1290">
        <v>2</v>
      </c>
      <c r="AR1290">
        <v>576</v>
      </c>
      <c r="AS1290" t="s">
        <v>55</v>
      </c>
      <c r="AT1290" t="s">
        <v>60</v>
      </c>
      <c r="AU1290">
        <v>200</v>
      </c>
      <c r="AV1290">
        <v>54</v>
      </c>
      <c r="AW1290">
        <v>0</v>
      </c>
      <c r="AX1290">
        <v>0</v>
      </c>
      <c r="AY1290">
        <v>0</v>
      </c>
      <c r="AZ1290" t="s">
        <v>41</v>
      </c>
      <c r="BA1290">
        <v>12</v>
      </c>
      <c r="BB1290">
        <v>2006</v>
      </c>
      <c r="BC1290" t="s">
        <v>63</v>
      </c>
      <c r="BD1290" t="s">
        <v>64</v>
      </c>
      <c r="BE1290">
        <v>280000</v>
      </c>
    </row>
    <row r="1291" spans="1:57" x14ac:dyDescent="0.3">
      <c r="A1291">
        <v>1110</v>
      </c>
      <c r="B1291">
        <v>20</v>
      </c>
      <c r="C1291" t="s">
        <v>221</v>
      </c>
      <c r="D1291">
        <v>107</v>
      </c>
      <c r="E1291">
        <v>11362</v>
      </c>
      <c r="F1291" t="s">
        <v>40</v>
      </c>
      <c r="G1291" t="s">
        <v>71</v>
      </c>
      <c r="H1291" t="s">
        <v>43</v>
      </c>
      <c r="I1291" t="s">
        <v>44</v>
      </c>
      <c r="J1291" t="s">
        <v>45</v>
      </c>
      <c r="K1291" t="s">
        <v>100</v>
      </c>
      <c r="L1291" t="str">
        <f>VLOOKUP($K1291,[1]Zipcodes_neighbourhood!$A$2:$C$27,2,FALSE)</f>
        <v>Northridge Heights</v>
      </c>
      <c r="M1291">
        <f>VLOOKUP($K1291,[1]Zipcodes_neighbourhood!$A$2:$C$27,3,FALSE)</f>
        <v>50010</v>
      </c>
      <c r="N1291" t="s">
        <v>47</v>
      </c>
      <c r="O1291" t="s">
        <v>48</v>
      </c>
      <c r="P1291" t="s">
        <v>68</v>
      </c>
      <c r="Q1291">
        <v>8</v>
      </c>
      <c r="R1291">
        <v>2004</v>
      </c>
      <c r="S1291">
        <v>2005</v>
      </c>
      <c r="T1291" t="s">
        <v>50</v>
      </c>
      <c r="U1291" t="s">
        <v>51</v>
      </c>
      <c r="V1291" t="s">
        <v>69</v>
      </c>
      <c r="W1291" t="s">
        <v>54</v>
      </c>
      <c r="X1291" t="s">
        <v>56</v>
      </c>
      <c r="Y1291" t="s">
        <v>59</v>
      </c>
      <c r="Z1291" t="s">
        <v>72</v>
      </c>
      <c r="AA1291">
        <v>1836</v>
      </c>
      <c r="AB1291" t="str">
        <f t="shared" si="80"/>
        <v>1001-2000</v>
      </c>
      <c r="AC1291" t="s">
        <v>59</v>
      </c>
      <c r="AD1291" t="s">
        <v>60</v>
      </c>
      <c r="AE1291">
        <v>1836</v>
      </c>
      <c r="AF1291">
        <f t="shared" si="81"/>
        <v>0</v>
      </c>
      <c r="AG1291">
        <f t="shared" si="82"/>
        <v>2.2999999999999998</v>
      </c>
      <c r="AH1291">
        <v>3</v>
      </c>
      <c r="AI1291">
        <v>1</v>
      </c>
      <c r="AJ1291" t="s">
        <v>54</v>
      </c>
      <c r="AK1291" t="str">
        <f t="shared" si="83"/>
        <v>1Gd</v>
      </c>
      <c r="AL1291">
        <v>7</v>
      </c>
      <c r="AM1291">
        <v>1</v>
      </c>
      <c r="AN1291" t="s">
        <v>54</v>
      </c>
      <c r="AO1291" t="s">
        <v>61</v>
      </c>
      <c r="AP1291" t="s">
        <v>102</v>
      </c>
      <c r="AQ1291">
        <v>3</v>
      </c>
      <c r="AR1291">
        <v>862</v>
      </c>
      <c r="AS1291" t="s">
        <v>55</v>
      </c>
      <c r="AT1291" t="s">
        <v>60</v>
      </c>
      <c r="AU1291">
        <v>125</v>
      </c>
      <c r="AV1291">
        <v>185</v>
      </c>
      <c r="AW1291">
        <v>0</v>
      </c>
      <c r="AX1291">
        <v>0</v>
      </c>
      <c r="AY1291">
        <v>0</v>
      </c>
      <c r="AZ1291" t="s">
        <v>41</v>
      </c>
      <c r="BA1291">
        <v>3</v>
      </c>
      <c r="BB1291">
        <v>2009</v>
      </c>
      <c r="BC1291" t="s">
        <v>63</v>
      </c>
      <c r="BD1291" t="s">
        <v>64</v>
      </c>
      <c r="BE1291">
        <v>280000</v>
      </c>
    </row>
    <row r="1292" spans="1:57" x14ac:dyDescent="0.3">
      <c r="A1292">
        <v>1290</v>
      </c>
      <c r="B1292">
        <v>60</v>
      </c>
      <c r="C1292" t="s">
        <v>221</v>
      </c>
      <c r="D1292">
        <v>86</v>
      </c>
      <c r="E1292">
        <v>11065</v>
      </c>
      <c r="F1292" t="s">
        <v>40</v>
      </c>
      <c r="G1292" t="s">
        <v>71</v>
      </c>
      <c r="H1292" t="s">
        <v>43</v>
      </c>
      <c r="I1292" t="s">
        <v>44</v>
      </c>
      <c r="J1292" t="s">
        <v>45</v>
      </c>
      <c r="K1292" t="s">
        <v>100</v>
      </c>
      <c r="L1292" t="str">
        <f>VLOOKUP($K1292,[1]Zipcodes_neighbourhood!$A$2:$C$27,2,FALSE)</f>
        <v>Northridge Heights</v>
      </c>
      <c r="M1292">
        <f>VLOOKUP($K1292,[1]Zipcodes_neighbourhood!$A$2:$C$27,3,FALSE)</f>
        <v>50010</v>
      </c>
      <c r="N1292" t="s">
        <v>47</v>
      </c>
      <c r="O1292" t="s">
        <v>48</v>
      </c>
      <c r="P1292" t="s">
        <v>49</v>
      </c>
      <c r="Q1292">
        <v>8</v>
      </c>
      <c r="R1292">
        <v>2006</v>
      </c>
      <c r="S1292">
        <v>2006</v>
      </c>
      <c r="T1292" t="s">
        <v>50</v>
      </c>
      <c r="U1292" t="s">
        <v>51</v>
      </c>
      <c r="V1292" t="s">
        <v>52</v>
      </c>
      <c r="W1292" t="s">
        <v>54</v>
      </c>
      <c r="X1292" t="s">
        <v>56</v>
      </c>
      <c r="Y1292" t="s">
        <v>54</v>
      </c>
      <c r="Z1292" t="s">
        <v>72</v>
      </c>
      <c r="AA1292">
        <v>1085</v>
      </c>
      <c r="AB1292" t="str">
        <f t="shared" si="80"/>
        <v>1001-2000</v>
      </c>
      <c r="AC1292" t="s">
        <v>59</v>
      </c>
      <c r="AD1292" t="s">
        <v>60</v>
      </c>
      <c r="AE1292">
        <v>1970</v>
      </c>
      <c r="AF1292">
        <f t="shared" si="81"/>
        <v>1</v>
      </c>
      <c r="AG1292">
        <f t="shared" si="82"/>
        <v>1</v>
      </c>
      <c r="AH1292">
        <v>3</v>
      </c>
      <c r="AI1292">
        <v>1</v>
      </c>
      <c r="AJ1292" t="s">
        <v>59</v>
      </c>
      <c r="AK1292" t="str">
        <f t="shared" si="83"/>
        <v>1Ex</v>
      </c>
      <c r="AL1292">
        <v>8</v>
      </c>
      <c r="AM1292">
        <v>1</v>
      </c>
      <c r="AN1292" t="s">
        <v>54</v>
      </c>
      <c r="AO1292" t="s">
        <v>101</v>
      </c>
      <c r="AP1292" t="s">
        <v>102</v>
      </c>
      <c r="AQ1292">
        <v>3</v>
      </c>
      <c r="AR1292">
        <v>753</v>
      </c>
      <c r="AS1292" t="s">
        <v>55</v>
      </c>
      <c r="AT1292" t="s">
        <v>60</v>
      </c>
      <c r="AU1292">
        <v>177</v>
      </c>
      <c r="AV1292">
        <v>74</v>
      </c>
      <c r="AW1292">
        <v>0</v>
      </c>
      <c r="AX1292">
        <v>0</v>
      </c>
      <c r="AY1292">
        <v>0</v>
      </c>
      <c r="AZ1292" t="s">
        <v>41</v>
      </c>
      <c r="BA1292">
        <v>10</v>
      </c>
      <c r="BB1292">
        <v>2006</v>
      </c>
      <c r="BC1292" t="s">
        <v>103</v>
      </c>
      <c r="BD1292" t="s">
        <v>104</v>
      </c>
      <c r="BE1292">
        <v>281000</v>
      </c>
    </row>
    <row r="1293" spans="1:57" x14ac:dyDescent="0.3">
      <c r="A1293">
        <v>1292</v>
      </c>
      <c r="B1293">
        <v>160</v>
      </c>
      <c r="C1293" t="s">
        <v>222</v>
      </c>
      <c r="D1293">
        <v>21</v>
      </c>
      <c r="E1293">
        <v>1680</v>
      </c>
      <c r="F1293" t="s">
        <v>40</v>
      </c>
      <c r="G1293" t="s">
        <v>42</v>
      </c>
      <c r="H1293" t="s">
        <v>43</v>
      </c>
      <c r="I1293" t="s">
        <v>44</v>
      </c>
      <c r="J1293" t="s">
        <v>45</v>
      </c>
      <c r="K1293" t="s">
        <v>160</v>
      </c>
      <c r="L1293" t="str">
        <f>VLOOKUP($K1293,[1]Zipcodes_neighbourhood!$A$2:$C$27,2,FALSE)</f>
        <v>Briardale</v>
      </c>
      <c r="M1293">
        <f>VLOOKUP($K1293,[1]Zipcodes_neighbourhood!$A$2:$C$27,3,FALSE)</f>
        <v>50010</v>
      </c>
      <c r="N1293" t="s">
        <v>47</v>
      </c>
      <c r="O1293" t="s">
        <v>136</v>
      </c>
      <c r="P1293" t="s">
        <v>49</v>
      </c>
      <c r="Q1293">
        <v>5</v>
      </c>
      <c r="R1293">
        <v>1972</v>
      </c>
      <c r="S1293">
        <v>1972</v>
      </c>
      <c r="T1293" t="s">
        <v>50</v>
      </c>
      <c r="U1293" t="s">
        <v>51</v>
      </c>
      <c r="V1293" t="s">
        <v>123</v>
      </c>
      <c r="W1293" t="s">
        <v>55</v>
      </c>
      <c r="X1293" t="s">
        <v>70</v>
      </c>
      <c r="Y1293" t="s">
        <v>55</v>
      </c>
      <c r="Z1293" t="s">
        <v>57</v>
      </c>
      <c r="AA1293">
        <v>630</v>
      </c>
      <c r="AB1293" t="str">
        <f t="shared" si="80"/>
        <v>0-1000</v>
      </c>
      <c r="AC1293" t="s">
        <v>55</v>
      </c>
      <c r="AD1293" t="s">
        <v>60</v>
      </c>
      <c r="AE1293">
        <v>1302</v>
      </c>
      <c r="AF1293">
        <f t="shared" si="81"/>
        <v>0</v>
      </c>
      <c r="AG1293">
        <f t="shared" si="82"/>
        <v>2.2999999999999998</v>
      </c>
      <c r="AH1293">
        <v>3</v>
      </c>
      <c r="AI1293">
        <v>1</v>
      </c>
      <c r="AJ1293" t="s">
        <v>55</v>
      </c>
      <c r="AK1293" t="str">
        <f t="shared" si="83"/>
        <v>1TA</v>
      </c>
      <c r="AL1293">
        <v>6</v>
      </c>
      <c r="AM1293">
        <v>0</v>
      </c>
      <c r="AN1293" t="s">
        <v>41</v>
      </c>
      <c r="AO1293" t="s">
        <v>78</v>
      </c>
      <c r="AP1293" t="s">
        <v>58</v>
      </c>
      <c r="AQ1293">
        <v>1</v>
      </c>
      <c r="AR1293">
        <v>264</v>
      </c>
      <c r="AS1293" t="s">
        <v>55</v>
      </c>
      <c r="AT1293" t="s">
        <v>60</v>
      </c>
      <c r="AU1293">
        <v>185</v>
      </c>
      <c r="AV1293">
        <v>0</v>
      </c>
      <c r="AW1293">
        <v>0</v>
      </c>
      <c r="AX1293">
        <v>0</v>
      </c>
      <c r="AY1293">
        <v>0</v>
      </c>
      <c r="AZ1293" t="s">
        <v>41</v>
      </c>
      <c r="BA1293">
        <v>2</v>
      </c>
      <c r="BB1293">
        <v>2009</v>
      </c>
      <c r="BC1293" t="s">
        <v>63</v>
      </c>
      <c r="BD1293" t="s">
        <v>64</v>
      </c>
      <c r="BE1293">
        <v>119500</v>
      </c>
    </row>
    <row r="1294" spans="1:57" x14ac:dyDescent="0.3">
      <c r="A1294">
        <v>1293</v>
      </c>
      <c r="B1294">
        <v>70</v>
      </c>
      <c r="C1294" t="s">
        <v>222</v>
      </c>
      <c r="D1294">
        <v>60</v>
      </c>
      <c r="E1294">
        <v>6600</v>
      </c>
      <c r="F1294" t="s">
        <v>40</v>
      </c>
      <c r="G1294" t="s">
        <v>42</v>
      </c>
      <c r="H1294" t="s">
        <v>43</v>
      </c>
      <c r="I1294" t="s">
        <v>44</v>
      </c>
      <c r="J1294" t="s">
        <v>73</v>
      </c>
      <c r="K1294" t="s">
        <v>92</v>
      </c>
      <c r="L1294" t="str">
        <f>VLOOKUP($K1294,[1]Zipcodes_neighbourhood!$A$2:$C$27,2,FALSE)</f>
        <v>Old Town</v>
      </c>
      <c r="M1294">
        <f>VLOOKUP($K1294,[1]Zipcodes_neighbourhood!$A$2:$C$27,3,FALSE)</f>
        <v>51351</v>
      </c>
      <c r="N1294" t="s">
        <v>47</v>
      </c>
      <c r="O1294" t="s">
        <v>48</v>
      </c>
      <c r="P1294" t="s">
        <v>49</v>
      </c>
      <c r="Q1294">
        <v>5</v>
      </c>
      <c r="R1294">
        <v>1892</v>
      </c>
      <c r="S1294">
        <v>1965</v>
      </c>
      <c r="T1294" t="s">
        <v>50</v>
      </c>
      <c r="U1294" t="s">
        <v>51</v>
      </c>
      <c r="V1294" t="s">
        <v>75</v>
      </c>
      <c r="W1294" t="s">
        <v>55</v>
      </c>
      <c r="X1294" t="s">
        <v>88</v>
      </c>
      <c r="Y1294" t="s">
        <v>55</v>
      </c>
      <c r="Z1294" t="s">
        <v>57</v>
      </c>
      <c r="AA1294">
        <v>994</v>
      </c>
      <c r="AB1294" t="str">
        <f t="shared" si="80"/>
        <v>0-1000</v>
      </c>
      <c r="AC1294" t="s">
        <v>55</v>
      </c>
      <c r="AD1294" t="s">
        <v>120</v>
      </c>
      <c r="AE1294">
        <v>2372</v>
      </c>
      <c r="AF1294">
        <f t="shared" si="81"/>
        <v>0</v>
      </c>
      <c r="AG1294">
        <f t="shared" si="82"/>
        <v>2</v>
      </c>
      <c r="AH1294">
        <v>4</v>
      </c>
      <c r="AI1294">
        <v>2</v>
      </c>
      <c r="AJ1294" t="s">
        <v>55</v>
      </c>
      <c r="AK1294" t="str">
        <f t="shared" si="83"/>
        <v>2TA</v>
      </c>
      <c r="AL1294">
        <v>11</v>
      </c>
      <c r="AM1294">
        <v>0</v>
      </c>
      <c r="AN1294" t="s">
        <v>41</v>
      </c>
      <c r="AO1294" t="s">
        <v>61</v>
      </c>
      <c r="AP1294" t="s">
        <v>62</v>
      </c>
      <c r="AQ1294">
        <v>1</v>
      </c>
      <c r="AR1294">
        <v>432</v>
      </c>
      <c r="AS1294" t="s">
        <v>55</v>
      </c>
      <c r="AT1294" t="s">
        <v>60</v>
      </c>
      <c r="AU1294">
        <v>0</v>
      </c>
      <c r="AV1294">
        <v>287</v>
      </c>
      <c r="AW1294">
        <v>0</v>
      </c>
      <c r="AX1294">
        <v>0</v>
      </c>
      <c r="AY1294">
        <v>0</v>
      </c>
      <c r="AZ1294" t="s">
        <v>41</v>
      </c>
      <c r="BA1294">
        <v>12</v>
      </c>
      <c r="BB1294">
        <v>2009</v>
      </c>
      <c r="BC1294" t="s">
        <v>63</v>
      </c>
      <c r="BD1294" t="s">
        <v>64</v>
      </c>
      <c r="BE1294">
        <v>107500</v>
      </c>
    </row>
    <row r="1295" spans="1:57" x14ac:dyDescent="0.3">
      <c r="A1295">
        <v>1396</v>
      </c>
      <c r="B1295">
        <v>60</v>
      </c>
      <c r="C1295" t="s">
        <v>221</v>
      </c>
      <c r="D1295">
        <v>88</v>
      </c>
      <c r="E1295">
        <v>12665</v>
      </c>
      <c r="F1295" t="s">
        <v>40</v>
      </c>
      <c r="G1295" t="s">
        <v>71</v>
      </c>
      <c r="H1295" t="s">
        <v>43</v>
      </c>
      <c r="I1295" t="s">
        <v>44</v>
      </c>
      <c r="J1295" t="s">
        <v>45</v>
      </c>
      <c r="K1295" t="s">
        <v>129</v>
      </c>
      <c r="L1295" t="str">
        <f>VLOOKUP($K1295,[1]Zipcodes_neighbourhood!$A$2:$C$27,2,FALSE)</f>
        <v>Timberland</v>
      </c>
      <c r="M1295">
        <f>VLOOKUP($K1295,[1]Zipcodes_neighbourhood!$A$2:$C$27,3,FALSE)</f>
        <v>50014</v>
      </c>
      <c r="N1295" t="s">
        <v>47</v>
      </c>
      <c r="O1295" t="s">
        <v>48</v>
      </c>
      <c r="P1295" t="s">
        <v>49</v>
      </c>
      <c r="Q1295">
        <v>8</v>
      </c>
      <c r="R1295">
        <v>2005</v>
      </c>
      <c r="S1295">
        <v>2006</v>
      </c>
      <c r="T1295" t="s">
        <v>99</v>
      </c>
      <c r="U1295" t="s">
        <v>51</v>
      </c>
      <c r="V1295" t="s">
        <v>52</v>
      </c>
      <c r="W1295" t="s">
        <v>54</v>
      </c>
      <c r="X1295" t="s">
        <v>56</v>
      </c>
      <c r="Y1295" t="s">
        <v>54</v>
      </c>
      <c r="Z1295" t="s">
        <v>54</v>
      </c>
      <c r="AA1295">
        <v>1094</v>
      </c>
      <c r="AB1295" t="str">
        <f t="shared" si="80"/>
        <v>1001-2000</v>
      </c>
      <c r="AC1295" t="s">
        <v>59</v>
      </c>
      <c r="AD1295" t="s">
        <v>60</v>
      </c>
      <c r="AE1295">
        <v>2482</v>
      </c>
      <c r="AF1295">
        <f t="shared" si="81"/>
        <v>0</v>
      </c>
      <c r="AG1295">
        <f t="shared" si="82"/>
        <v>2.2999999999999998</v>
      </c>
      <c r="AH1295">
        <v>4</v>
      </c>
      <c r="AI1295">
        <v>1</v>
      </c>
      <c r="AJ1295" t="s">
        <v>54</v>
      </c>
      <c r="AK1295" t="str">
        <f t="shared" si="83"/>
        <v>1Gd</v>
      </c>
      <c r="AL1295">
        <v>9</v>
      </c>
      <c r="AM1295">
        <v>1</v>
      </c>
      <c r="AN1295" t="s">
        <v>54</v>
      </c>
      <c r="AO1295" t="s">
        <v>101</v>
      </c>
      <c r="AP1295" t="s">
        <v>102</v>
      </c>
      <c r="AQ1295">
        <v>3</v>
      </c>
      <c r="AR1295">
        <v>642</v>
      </c>
      <c r="AS1295" t="s">
        <v>55</v>
      </c>
      <c r="AT1295" t="s">
        <v>60</v>
      </c>
      <c r="AU1295">
        <v>144</v>
      </c>
      <c r="AV1295">
        <v>39</v>
      </c>
      <c r="AW1295">
        <v>0</v>
      </c>
      <c r="AX1295">
        <v>0</v>
      </c>
      <c r="AY1295">
        <v>0</v>
      </c>
      <c r="AZ1295" t="s">
        <v>41</v>
      </c>
      <c r="BA1295">
        <v>2</v>
      </c>
      <c r="BB1295">
        <v>2007</v>
      </c>
      <c r="BC1295" t="s">
        <v>63</v>
      </c>
      <c r="BD1295" t="s">
        <v>64</v>
      </c>
      <c r="BE1295">
        <v>281213</v>
      </c>
    </row>
    <row r="1296" spans="1:57" x14ac:dyDescent="0.3">
      <c r="A1296">
        <v>1404</v>
      </c>
      <c r="B1296">
        <v>20</v>
      </c>
      <c r="C1296" t="s">
        <v>221</v>
      </c>
      <c r="D1296">
        <v>49</v>
      </c>
      <c r="E1296">
        <v>15256</v>
      </c>
      <c r="F1296" t="s">
        <v>40</v>
      </c>
      <c r="G1296" t="s">
        <v>71</v>
      </c>
      <c r="H1296" t="s">
        <v>43</v>
      </c>
      <c r="I1296" t="s">
        <v>44</v>
      </c>
      <c r="J1296" t="s">
        <v>110</v>
      </c>
      <c r="K1296" t="s">
        <v>87</v>
      </c>
      <c r="L1296" t="str">
        <f>VLOOKUP($K1296,[1]Zipcodes_neighbourhood!$A$2:$C$27,2,FALSE)</f>
        <v>Somerset</v>
      </c>
      <c r="M1296">
        <f>VLOOKUP($K1296,[1]Zipcodes_neighbourhood!$A$2:$C$27,3,FALSE)</f>
        <v>50010</v>
      </c>
      <c r="N1296" t="s">
        <v>140</v>
      </c>
      <c r="O1296" t="s">
        <v>48</v>
      </c>
      <c r="P1296" t="s">
        <v>68</v>
      </c>
      <c r="Q1296">
        <v>8</v>
      </c>
      <c r="R1296">
        <v>2007</v>
      </c>
      <c r="S1296">
        <v>2007</v>
      </c>
      <c r="T1296" t="s">
        <v>50</v>
      </c>
      <c r="U1296" t="s">
        <v>51</v>
      </c>
      <c r="V1296" t="s">
        <v>52</v>
      </c>
      <c r="W1296" t="s">
        <v>54</v>
      </c>
      <c r="X1296" t="s">
        <v>56</v>
      </c>
      <c r="Y1296" t="s">
        <v>54</v>
      </c>
      <c r="Z1296" t="s">
        <v>54</v>
      </c>
      <c r="AA1296">
        <v>1485</v>
      </c>
      <c r="AB1296" t="str">
        <f t="shared" si="80"/>
        <v>1001-2000</v>
      </c>
      <c r="AC1296" t="s">
        <v>59</v>
      </c>
      <c r="AD1296" t="s">
        <v>60</v>
      </c>
      <c r="AE1296">
        <v>1464</v>
      </c>
      <c r="AF1296">
        <f t="shared" si="81"/>
        <v>1</v>
      </c>
      <c r="AG1296">
        <f t="shared" si="82"/>
        <v>1</v>
      </c>
      <c r="AH1296">
        <v>3</v>
      </c>
      <c r="AI1296">
        <v>1</v>
      </c>
      <c r="AJ1296" t="s">
        <v>54</v>
      </c>
      <c r="AK1296" t="str">
        <f t="shared" si="83"/>
        <v>1Gd</v>
      </c>
      <c r="AL1296">
        <v>6</v>
      </c>
      <c r="AM1296">
        <v>0</v>
      </c>
      <c r="AN1296" t="s">
        <v>41</v>
      </c>
      <c r="AO1296" t="s">
        <v>61</v>
      </c>
      <c r="AP1296" t="s">
        <v>58</v>
      </c>
      <c r="AQ1296">
        <v>3</v>
      </c>
      <c r="AR1296">
        <v>754</v>
      </c>
      <c r="AS1296" t="s">
        <v>55</v>
      </c>
      <c r="AT1296" t="s">
        <v>60</v>
      </c>
      <c r="AU1296">
        <v>168</v>
      </c>
      <c r="AV1296">
        <v>160</v>
      </c>
      <c r="AW1296">
        <v>0</v>
      </c>
      <c r="AX1296">
        <v>0</v>
      </c>
      <c r="AY1296">
        <v>0</v>
      </c>
      <c r="AZ1296" t="s">
        <v>41</v>
      </c>
      <c r="BA1296">
        <v>8</v>
      </c>
      <c r="BB1296">
        <v>2007</v>
      </c>
      <c r="BC1296" t="s">
        <v>63</v>
      </c>
      <c r="BD1296" t="s">
        <v>64</v>
      </c>
      <c r="BE1296">
        <v>282922</v>
      </c>
    </row>
    <row r="1297" spans="1:57" x14ac:dyDescent="0.3">
      <c r="A1297">
        <v>1348</v>
      </c>
      <c r="B1297">
        <v>20</v>
      </c>
      <c r="C1297" t="s">
        <v>221</v>
      </c>
      <c r="D1297">
        <v>93</v>
      </c>
      <c r="E1297">
        <v>15306</v>
      </c>
      <c r="F1297" t="s">
        <v>40</v>
      </c>
      <c r="G1297" t="s">
        <v>71</v>
      </c>
      <c r="H1297" t="s">
        <v>137</v>
      </c>
      <c r="I1297" t="s">
        <v>44</v>
      </c>
      <c r="J1297" t="s">
        <v>73</v>
      </c>
      <c r="K1297" t="s">
        <v>129</v>
      </c>
      <c r="L1297" t="str">
        <f>VLOOKUP($K1297,[1]Zipcodes_neighbourhood!$A$2:$C$27,2,FALSE)</f>
        <v>Timberland</v>
      </c>
      <c r="M1297">
        <f>VLOOKUP($K1297,[1]Zipcodes_neighbourhood!$A$2:$C$27,3,FALSE)</f>
        <v>50014</v>
      </c>
      <c r="N1297" t="s">
        <v>47</v>
      </c>
      <c r="O1297" t="s">
        <v>48</v>
      </c>
      <c r="P1297" t="s">
        <v>68</v>
      </c>
      <c r="Q1297">
        <v>8</v>
      </c>
      <c r="R1297">
        <v>2006</v>
      </c>
      <c r="S1297">
        <v>2007</v>
      </c>
      <c r="T1297" t="s">
        <v>50</v>
      </c>
      <c r="U1297" t="s">
        <v>51</v>
      </c>
      <c r="V1297" t="s">
        <v>52</v>
      </c>
      <c r="W1297" t="s">
        <v>54</v>
      </c>
      <c r="X1297" t="s">
        <v>56</v>
      </c>
      <c r="Y1297" t="s">
        <v>59</v>
      </c>
      <c r="Z1297" t="s">
        <v>54</v>
      </c>
      <c r="AA1297">
        <v>1732</v>
      </c>
      <c r="AB1297" t="str">
        <f t="shared" si="80"/>
        <v>1001-2000</v>
      </c>
      <c r="AC1297" t="s">
        <v>59</v>
      </c>
      <c r="AD1297" t="s">
        <v>60</v>
      </c>
      <c r="AE1297">
        <v>1776</v>
      </c>
      <c r="AF1297">
        <f t="shared" si="81"/>
        <v>1</v>
      </c>
      <c r="AG1297">
        <f t="shared" si="82"/>
        <v>1.3</v>
      </c>
      <c r="AH1297">
        <v>3</v>
      </c>
      <c r="AI1297">
        <v>1</v>
      </c>
      <c r="AJ1297" t="s">
        <v>54</v>
      </c>
      <c r="AK1297" t="str">
        <f t="shared" si="83"/>
        <v>1Gd</v>
      </c>
      <c r="AL1297">
        <v>7</v>
      </c>
      <c r="AM1297">
        <v>1</v>
      </c>
      <c r="AN1297" t="s">
        <v>54</v>
      </c>
      <c r="AO1297" t="s">
        <v>61</v>
      </c>
      <c r="AP1297" t="s">
        <v>102</v>
      </c>
      <c r="AQ1297">
        <v>3</v>
      </c>
      <c r="AR1297">
        <v>712</v>
      </c>
      <c r="AS1297" t="s">
        <v>55</v>
      </c>
      <c r="AT1297" t="s">
        <v>60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 t="s">
        <v>41</v>
      </c>
      <c r="BA1297">
        <v>5</v>
      </c>
      <c r="BB1297">
        <v>2007</v>
      </c>
      <c r="BC1297" t="s">
        <v>103</v>
      </c>
      <c r="BD1297" t="s">
        <v>104</v>
      </c>
      <c r="BE1297">
        <v>283463</v>
      </c>
    </row>
    <row r="1298" spans="1:57" x14ac:dyDescent="0.3">
      <c r="A1298">
        <v>333</v>
      </c>
      <c r="B1298">
        <v>20</v>
      </c>
      <c r="C1298" t="s">
        <v>221</v>
      </c>
      <c r="D1298">
        <v>85</v>
      </c>
      <c r="E1298">
        <v>10655</v>
      </c>
      <c r="F1298" t="s">
        <v>40</v>
      </c>
      <c r="G1298" t="s">
        <v>71</v>
      </c>
      <c r="H1298" t="s">
        <v>43</v>
      </c>
      <c r="I1298" t="s">
        <v>44</v>
      </c>
      <c r="J1298" t="s">
        <v>45</v>
      </c>
      <c r="K1298" t="s">
        <v>100</v>
      </c>
      <c r="L1298" t="str">
        <f>VLOOKUP($K1298,[1]Zipcodes_neighbourhood!$A$2:$C$27,2,FALSE)</f>
        <v>Northridge Heights</v>
      </c>
      <c r="M1298">
        <f>VLOOKUP($K1298,[1]Zipcodes_neighbourhood!$A$2:$C$27,3,FALSE)</f>
        <v>50010</v>
      </c>
      <c r="N1298" t="s">
        <v>47</v>
      </c>
      <c r="O1298" t="s">
        <v>48</v>
      </c>
      <c r="P1298" t="s">
        <v>68</v>
      </c>
      <c r="Q1298">
        <v>8</v>
      </c>
      <c r="R1298">
        <v>2003</v>
      </c>
      <c r="S1298">
        <v>2004</v>
      </c>
      <c r="T1298" t="s">
        <v>50</v>
      </c>
      <c r="U1298" t="s">
        <v>51</v>
      </c>
      <c r="V1298" t="s">
        <v>52</v>
      </c>
      <c r="W1298" t="s">
        <v>54</v>
      </c>
      <c r="X1298" t="s">
        <v>56</v>
      </c>
      <c r="Y1298" t="s">
        <v>54</v>
      </c>
      <c r="Z1298" t="s">
        <v>57</v>
      </c>
      <c r="AA1298">
        <v>3206</v>
      </c>
      <c r="AB1298" t="str">
        <f t="shared" si="80"/>
        <v>4001-5000</v>
      </c>
      <c r="AC1298" t="s">
        <v>59</v>
      </c>
      <c r="AD1298" t="s">
        <v>60</v>
      </c>
      <c r="AE1298">
        <v>1629</v>
      </c>
      <c r="AF1298">
        <f t="shared" si="81"/>
        <v>1</v>
      </c>
      <c r="AG1298">
        <f t="shared" si="82"/>
        <v>2</v>
      </c>
      <c r="AH1298">
        <v>3</v>
      </c>
      <c r="AI1298">
        <v>1</v>
      </c>
      <c r="AJ1298" t="s">
        <v>54</v>
      </c>
      <c r="AK1298" t="str">
        <f t="shared" si="83"/>
        <v>1Gd</v>
      </c>
      <c r="AL1298">
        <v>7</v>
      </c>
      <c r="AM1298">
        <v>1</v>
      </c>
      <c r="AN1298" t="s">
        <v>54</v>
      </c>
      <c r="AO1298" t="s">
        <v>61</v>
      </c>
      <c r="AP1298" t="s">
        <v>62</v>
      </c>
      <c r="AQ1298">
        <v>3</v>
      </c>
      <c r="AR1298">
        <v>880</v>
      </c>
      <c r="AS1298" t="s">
        <v>55</v>
      </c>
      <c r="AT1298" t="s">
        <v>60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 t="s">
        <v>41</v>
      </c>
      <c r="BA1298">
        <v>10</v>
      </c>
      <c r="BB1298">
        <v>2009</v>
      </c>
      <c r="BC1298" t="s">
        <v>63</v>
      </c>
      <c r="BD1298" t="s">
        <v>64</v>
      </c>
      <c r="BE1298">
        <v>284000</v>
      </c>
    </row>
    <row r="1299" spans="1:57" x14ac:dyDescent="0.3">
      <c r="A1299">
        <v>1298</v>
      </c>
      <c r="B1299">
        <v>180</v>
      </c>
      <c r="C1299" t="s">
        <v>222</v>
      </c>
      <c r="D1299">
        <v>35</v>
      </c>
      <c r="E1299">
        <v>3675</v>
      </c>
      <c r="F1299" t="s">
        <v>40</v>
      </c>
      <c r="G1299" t="s">
        <v>42</v>
      </c>
      <c r="H1299" t="s">
        <v>43</v>
      </c>
      <c r="I1299" t="s">
        <v>44</v>
      </c>
      <c r="J1299" t="s">
        <v>45</v>
      </c>
      <c r="K1299" t="s">
        <v>126</v>
      </c>
      <c r="L1299" t="str">
        <f>VLOOKUP($K1299,[1]Zipcodes_neighbourhood!$A$2:$C$27,2,FALSE)</f>
        <v>Edwards</v>
      </c>
      <c r="M1299">
        <f>VLOOKUP($K1299,[1]Zipcodes_neighbourhood!$A$2:$C$27,3,FALSE)</f>
        <v>50014</v>
      </c>
      <c r="N1299" t="s">
        <v>47</v>
      </c>
      <c r="O1299" t="s">
        <v>122</v>
      </c>
      <c r="P1299" t="s">
        <v>131</v>
      </c>
      <c r="Q1299">
        <v>6</v>
      </c>
      <c r="R1299">
        <v>2005</v>
      </c>
      <c r="S1299">
        <v>2006</v>
      </c>
      <c r="T1299" t="s">
        <v>50</v>
      </c>
      <c r="U1299" t="s">
        <v>51</v>
      </c>
      <c r="V1299" t="s">
        <v>52</v>
      </c>
      <c r="W1299" t="s">
        <v>55</v>
      </c>
      <c r="X1299" t="s">
        <v>56</v>
      </c>
      <c r="Y1299" t="s">
        <v>54</v>
      </c>
      <c r="Z1299" t="s">
        <v>54</v>
      </c>
      <c r="AA1299">
        <v>547</v>
      </c>
      <c r="AB1299" t="str">
        <f t="shared" si="80"/>
        <v>0-1000</v>
      </c>
      <c r="AC1299" t="s">
        <v>54</v>
      </c>
      <c r="AD1299" t="s">
        <v>60</v>
      </c>
      <c r="AE1299">
        <v>1072</v>
      </c>
      <c r="AF1299">
        <f t="shared" si="81"/>
        <v>1</v>
      </c>
      <c r="AG1299">
        <f t="shared" si="82"/>
        <v>2</v>
      </c>
      <c r="AH1299">
        <v>2</v>
      </c>
      <c r="AI1299">
        <v>1</v>
      </c>
      <c r="AJ1299" t="s">
        <v>55</v>
      </c>
      <c r="AK1299" t="str">
        <f t="shared" si="83"/>
        <v>1TA</v>
      </c>
      <c r="AL1299">
        <v>5</v>
      </c>
      <c r="AM1299">
        <v>0</v>
      </c>
      <c r="AN1299" t="s">
        <v>41</v>
      </c>
      <c r="AO1299" t="s">
        <v>145</v>
      </c>
      <c r="AP1299" t="s">
        <v>102</v>
      </c>
      <c r="AQ1299">
        <v>2</v>
      </c>
      <c r="AR1299">
        <v>525</v>
      </c>
      <c r="AS1299" t="s">
        <v>55</v>
      </c>
      <c r="AT1299" t="s">
        <v>60</v>
      </c>
      <c r="AU1299">
        <v>0</v>
      </c>
      <c r="AV1299">
        <v>44</v>
      </c>
      <c r="AW1299">
        <v>0</v>
      </c>
      <c r="AX1299">
        <v>0</v>
      </c>
      <c r="AY1299">
        <v>0</v>
      </c>
      <c r="AZ1299" t="s">
        <v>41</v>
      </c>
      <c r="BA1299">
        <v>6</v>
      </c>
      <c r="BB1299">
        <v>2006</v>
      </c>
      <c r="BC1299" t="s">
        <v>103</v>
      </c>
      <c r="BD1299" t="s">
        <v>104</v>
      </c>
      <c r="BE1299">
        <v>140000</v>
      </c>
    </row>
    <row r="1300" spans="1:57" x14ac:dyDescent="0.3">
      <c r="A1300">
        <v>555</v>
      </c>
      <c r="B1300">
        <v>60</v>
      </c>
      <c r="C1300" t="s">
        <v>221</v>
      </c>
      <c r="D1300">
        <v>85</v>
      </c>
      <c r="E1300">
        <v>10625</v>
      </c>
      <c r="F1300" t="s">
        <v>40</v>
      </c>
      <c r="G1300" t="s">
        <v>42</v>
      </c>
      <c r="H1300" t="s">
        <v>43</v>
      </c>
      <c r="I1300" t="s">
        <v>44</v>
      </c>
      <c r="J1300" t="s">
        <v>45</v>
      </c>
      <c r="K1300" t="s">
        <v>100</v>
      </c>
      <c r="L1300" t="str">
        <f>VLOOKUP($K1300,[1]Zipcodes_neighbourhood!$A$2:$C$27,2,FALSE)</f>
        <v>Northridge Heights</v>
      </c>
      <c r="M1300">
        <f>VLOOKUP($K1300,[1]Zipcodes_neighbourhood!$A$2:$C$27,3,FALSE)</f>
        <v>50010</v>
      </c>
      <c r="N1300" t="s">
        <v>47</v>
      </c>
      <c r="O1300" t="s">
        <v>48</v>
      </c>
      <c r="P1300" t="s">
        <v>49</v>
      </c>
      <c r="Q1300">
        <v>7</v>
      </c>
      <c r="R1300">
        <v>2003</v>
      </c>
      <c r="S1300">
        <v>2004</v>
      </c>
      <c r="T1300" t="s">
        <v>50</v>
      </c>
      <c r="U1300" t="s">
        <v>51</v>
      </c>
      <c r="V1300" t="s">
        <v>52</v>
      </c>
      <c r="W1300" t="s">
        <v>54</v>
      </c>
      <c r="X1300" t="s">
        <v>56</v>
      </c>
      <c r="Y1300" t="s">
        <v>54</v>
      </c>
      <c r="Z1300" t="s">
        <v>57</v>
      </c>
      <c r="AA1300">
        <v>998</v>
      </c>
      <c r="AB1300" t="str">
        <f t="shared" si="80"/>
        <v>0-1000</v>
      </c>
      <c r="AC1300" t="s">
        <v>59</v>
      </c>
      <c r="AD1300" t="s">
        <v>60</v>
      </c>
      <c r="AE1300">
        <v>2046</v>
      </c>
      <c r="AF1300">
        <f t="shared" si="81"/>
        <v>2</v>
      </c>
      <c r="AG1300">
        <f t="shared" si="82"/>
        <v>2.2999999999999998</v>
      </c>
      <c r="AH1300">
        <v>3</v>
      </c>
      <c r="AI1300">
        <v>1</v>
      </c>
      <c r="AJ1300" t="s">
        <v>54</v>
      </c>
      <c r="AK1300" t="str">
        <f t="shared" si="83"/>
        <v>1Gd</v>
      </c>
      <c r="AL1300">
        <v>8</v>
      </c>
      <c r="AM1300">
        <v>1</v>
      </c>
      <c r="AN1300" t="s">
        <v>54</v>
      </c>
      <c r="AO1300" t="s">
        <v>101</v>
      </c>
      <c r="AP1300" t="s">
        <v>62</v>
      </c>
      <c r="AQ1300">
        <v>3</v>
      </c>
      <c r="AR1300">
        <v>871</v>
      </c>
      <c r="AS1300" t="s">
        <v>55</v>
      </c>
      <c r="AT1300" t="s">
        <v>60</v>
      </c>
      <c r="AU1300">
        <v>320</v>
      </c>
      <c r="AV1300">
        <v>62</v>
      </c>
      <c r="AW1300">
        <v>0</v>
      </c>
      <c r="AX1300">
        <v>0</v>
      </c>
      <c r="AY1300">
        <v>0</v>
      </c>
      <c r="AZ1300" t="s">
        <v>41</v>
      </c>
      <c r="BA1300">
        <v>8</v>
      </c>
      <c r="BB1300">
        <v>2008</v>
      </c>
      <c r="BC1300" t="s">
        <v>63</v>
      </c>
      <c r="BD1300" t="s">
        <v>64</v>
      </c>
      <c r="BE1300">
        <v>284000</v>
      </c>
    </row>
    <row r="1301" spans="1:57" x14ac:dyDescent="0.3">
      <c r="A1301">
        <v>684</v>
      </c>
      <c r="B1301">
        <v>20</v>
      </c>
      <c r="C1301" t="s">
        <v>221</v>
      </c>
      <c r="D1301">
        <v>90</v>
      </c>
      <c r="E1301">
        <v>11248</v>
      </c>
      <c r="F1301" t="s">
        <v>40</v>
      </c>
      <c r="G1301" t="s">
        <v>71</v>
      </c>
      <c r="H1301" t="s">
        <v>43</v>
      </c>
      <c r="I1301" t="s">
        <v>44</v>
      </c>
      <c r="J1301" t="s">
        <v>73</v>
      </c>
      <c r="K1301" t="s">
        <v>46</v>
      </c>
      <c r="L1301" t="str">
        <f>VLOOKUP($K1301,[1]Zipcodes_neighbourhood!$A$2:$C$27,2,FALSE)</f>
        <v>College creek</v>
      </c>
      <c r="M1301">
        <f>VLOOKUP($K1301,[1]Zipcodes_neighbourhood!$A$2:$C$27,3,FALSE)</f>
        <v>50014</v>
      </c>
      <c r="N1301" t="s">
        <v>47</v>
      </c>
      <c r="O1301" t="s">
        <v>48</v>
      </c>
      <c r="P1301" t="s">
        <v>68</v>
      </c>
      <c r="Q1301">
        <v>9</v>
      </c>
      <c r="R1301">
        <v>2002</v>
      </c>
      <c r="S1301">
        <v>2002</v>
      </c>
      <c r="T1301" t="s">
        <v>99</v>
      </c>
      <c r="U1301" t="s">
        <v>51</v>
      </c>
      <c r="V1301" t="s">
        <v>52</v>
      </c>
      <c r="W1301" t="s">
        <v>54</v>
      </c>
      <c r="X1301" t="s">
        <v>56</v>
      </c>
      <c r="Y1301" t="s">
        <v>54</v>
      </c>
      <c r="Z1301" t="s">
        <v>81</v>
      </c>
      <c r="AA1301">
        <v>1626</v>
      </c>
      <c r="AB1301" t="str">
        <f t="shared" si="80"/>
        <v>1001-2000</v>
      </c>
      <c r="AC1301" t="s">
        <v>59</v>
      </c>
      <c r="AD1301" t="s">
        <v>60</v>
      </c>
      <c r="AE1301">
        <v>1668</v>
      </c>
      <c r="AF1301">
        <f t="shared" si="81"/>
        <v>1</v>
      </c>
      <c r="AG1301">
        <f t="shared" si="82"/>
        <v>1.3</v>
      </c>
      <c r="AH1301">
        <v>3</v>
      </c>
      <c r="AI1301">
        <v>1</v>
      </c>
      <c r="AJ1301" t="s">
        <v>54</v>
      </c>
      <c r="AK1301" t="str">
        <f t="shared" si="83"/>
        <v>1Gd</v>
      </c>
      <c r="AL1301">
        <v>7</v>
      </c>
      <c r="AM1301">
        <v>1</v>
      </c>
      <c r="AN1301" t="s">
        <v>55</v>
      </c>
      <c r="AO1301" t="s">
        <v>61</v>
      </c>
      <c r="AP1301" t="s">
        <v>102</v>
      </c>
      <c r="AQ1301">
        <v>3</v>
      </c>
      <c r="AR1301">
        <v>702</v>
      </c>
      <c r="AS1301" t="s">
        <v>55</v>
      </c>
      <c r="AT1301" t="s">
        <v>60</v>
      </c>
      <c r="AU1301">
        <v>257</v>
      </c>
      <c r="AV1301">
        <v>45</v>
      </c>
      <c r="AW1301">
        <v>0</v>
      </c>
      <c r="AX1301">
        <v>0</v>
      </c>
      <c r="AY1301">
        <v>0</v>
      </c>
      <c r="AZ1301" t="s">
        <v>41</v>
      </c>
      <c r="BA1301">
        <v>7</v>
      </c>
      <c r="BB1301">
        <v>2007</v>
      </c>
      <c r="BC1301" t="s">
        <v>63</v>
      </c>
      <c r="BD1301" t="s">
        <v>64</v>
      </c>
      <c r="BE1301">
        <v>285000</v>
      </c>
    </row>
    <row r="1302" spans="1:57" x14ac:dyDescent="0.3">
      <c r="A1302">
        <v>927</v>
      </c>
      <c r="B1302">
        <v>60</v>
      </c>
      <c r="C1302" t="s">
        <v>221</v>
      </c>
      <c r="D1302">
        <v>93</v>
      </c>
      <c r="E1302">
        <v>11999</v>
      </c>
      <c r="F1302" t="s">
        <v>40</v>
      </c>
      <c r="G1302" t="s">
        <v>42</v>
      </c>
      <c r="H1302" t="s">
        <v>43</v>
      </c>
      <c r="I1302" t="s">
        <v>44</v>
      </c>
      <c r="J1302" t="s">
        <v>45</v>
      </c>
      <c r="K1302" t="s">
        <v>100</v>
      </c>
      <c r="L1302" t="str">
        <f>VLOOKUP($K1302,[1]Zipcodes_neighbourhood!$A$2:$C$27,2,FALSE)</f>
        <v>Northridge Heights</v>
      </c>
      <c r="M1302">
        <f>VLOOKUP($K1302,[1]Zipcodes_neighbourhood!$A$2:$C$27,3,FALSE)</f>
        <v>50010</v>
      </c>
      <c r="N1302" t="s">
        <v>47</v>
      </c>
      <c r="O1302" t="s">
        <v>48</v>
      </c>
      <c r="P1302" t="s">
        <v>49</v>
      </c>
      <c r="Q1302">
        <v>8</v>
      </c>
      <c r="R1302">
        <v>2003</v>
      </c>
      <c r="S1302">
        <v>2004</v>
      </c>
      <c r="T1302" t="s">
        <v>99</v>
      </c>
      <c r="U1302" t="s">
        <v>51</v>
      </c>
      <c r="V1302" t="s">
        <v>52</v>
      </c>
      <c r="W1302" t="s">
        <v>54</v>
      </c>
      <c r="X1302" t="s">
        <v>56</v>
      </c>
      <c r="Y1302" t="s">
        <v>54</v>
      </c>
      <c r="Z1302" t="s">
        <v>57</v>
      </c>
      <c r="AA1302">
        <v>1181</v>
      </c>
      <c r="AB1302" t="str">
        <f t="shared" si="80"/>
        <v>1001-2000</v>
      </c>
      <c r="AC1302" t="s">
        <v>59</v>
      </c>
      <c r="AD1302" t="s">
        <v>60</v>
      </c>
      <c r="AE1302">
        <v>2374</v>
      </c>
      <c r="AF1302">
        <f t="shared" si="81"/>
        <v>0</v>
      </c>
      <c r="AG1302">
        <f t="shared" si="82"/>
        <v>2.2999999999999998</v>
      </c>
      <c r="AH1302">
        <v>4</v>
      </c>
      <c r="AI1302">
        <v>1</v>
      </c>
      <c r="AJ1302" t="s">
        <v>59</v>
      </c>
      <c r="AK1302" t="str">
        <f t="shared" si="83"/>
        <v>1Ex</v>
      </c>
      <c r="AL1302">
        <v>10</v>
      </c>
      <c r="AM1302">
        <v>1</v>
      </c>
      <c r="AN1302" t="s">
        <v>54</v>
      </c>
      <c r="AO1302" t="s">
        <v>101</v>
      </c>
      <c r="AP1302" t="s">
        <v>102</v>
      </c>
      <c r="AQ1302">
        <v>3</v>
      </c>
      <c r="AR1302">
        <v>656</v>
      </c>
      <c r="AS1302" t="s">
        <v>55</v>
      </c>
      <c r="AT1302" t="s">
        <v>60</v>
      </c>
      <c r="AU1302">
        <v>104</v>
      </c>
      <c r="AV1302">
        <v>100</v>
      </c>
      <c r="AW1302">
        <v>0</v>
      </c>
      <c r="AX1302">
        <v>0</v>
      </c>
      <c r="AY1302">
        <v>0</v>
      </c>
      <c r="AZ1302" t="s">
        <v>41</v>
      </c>
      <c r="BA1302">
        <v>5</v>
      </c>
      <c r="BB1302">
        <v>2007</v>
      </c>
      <c r="BC1302" t="s">
        <v>63</v>
      </c>
      <c r="BD1302" t="s">
        <v>64</v>
      </c>
      <c r="BE1302">
        <v>285000</v>
      </c>
    </row>
    <row r="1303" spans="1:57" x14ac:dyDescent="0.3">
      <c r="A1303">
        <v>1176</v>
      </c>
      <c r="B1303">
        <v>50</v>
      </c>
      <c r="C1303" t="s">
        <v>221</v>
      </c>
      <c r="D1303">
        <v>85</v>
      </c>
      <c r="E1303">
        <v>10678</v>
      </c>
      <c r="F1303" t="s">
        <v>40</v>
      </c>
      <c r="G1303" t="s">
        <v>42</v>
      </c>
      <c r="H1303" t="s">
        <v>43</v>
      </c>
      <c r="I1303" t="s">
        <v>44</v>
      </c>
      <c r="J1303" t="s">
        <v>45</v>
      </c>
      <c r="K1303" t="s">
        <v>80</v>
      </c>
      <c r="L1303" t="str">
        <f>VLOOKUP($K1303,[1]Zipcodes_neighbourhood!$A$2:$C$27,2,FALSE)</f>
        <v>Northridge</v>
      </c>
      <c r="M1303">
        <f>VLOOKUP($K1303,[1]Zipcodes_neighbourhood!$A$2:$C$27,3,FALSE)</f>
        <v>50010</v>
      </c>
      <c r="N1303" t="s">
        <v>47</v>
      </c>
      <c r="O1303" t="s">
        <v>48</v>
      </c>
      <c r="P1303" t="s">
        <v>83</v>
      </c>
      <c r="Q1303">
        <v>8</v>
      </c>
      <c r="R1303">
        <v>1992</v>
      </c>
      <c r="S1303">
        <v>2000</v>
      </c>
      <c r="T1303" t="s">
        <v>99</v>
      </c>
      <c r="U1303" t="s">
        <v>51</v>
      </c>
      <c r="V1303" t="s">
        <v>91</v>
      </c>
      <c r="W1303" t="s">
        <v>54</v>
      </c>
      <c r="X1303" t="s">
        <v>56</v>
      </c>
      <c r="Y1303" t="s">
        <v>54</v>
      </c>
      <c r="Z1303" t="s">
        <v>57</v>
      </c>
      <c r="AA1303">
        <v>1683</v>
      </c>
      <c r="AB1303" t="str">
        <f t="shared" si="80"/>
        <v>1001-2000</v>
      </c>
      <c r="AC1303" t="s">
        <v>59</v>
      </c>
      <c r="AD1303" t="s">
        <v>60</v>
      </c>
      <c r="AE1303">
        <v>2872</v>
      </c>
      <c r="AF1303">
        <f t="shared" si="81"/>
        <v>0</v>
      </c>
      <c r="AG1303">
        <f t="shared" si="82"/>
        <v>1</v>
      </c>
      <c r="AH1303">
        <v>4</v>
      </c>
      <c r="AI1303">
        <v>1</v>
      </c>
      <c r="AJ1303" t="s">
        <v>54</v>
      </c>
      <c r="AK1303" t="str">
        <f t="shared" si="83"/>
        <v>1Gd</v>
      </c>
      <c r="AL1303">
        <v>9</v>
      </c>
      <c r="AM1303">
        <v>1</v>
      </c>
      <c r="AN1303" t="s">
        <v>55</v>
      </c>
      <c r="AO1303" t="s">
        <v>61</v>
      </c>
      <c r="AP1303" t="s">
        <v>102</v>
      </c>
      <c r="AQ1303">
        <v>2</v>
      </c>
      <c r="AR1303">
        <v>541</v>
      </c>
      <c r="AS1303" t="s">
        <v>55</v>
      </c>
      <c r="AT1303" t="s">
        <v>60</v>
      </c>
      <c r="AU1303">
        <v>0</v>
      </c>
      <c r="AV1303">
        <v>33</v>
      </c>
      <c r="AW1303">
        <v>0</v>
      </c>
      <c r="AX1303">
        <v>0</v>
      </c>
      <c r="AY1303">
        <v>0</v>
      </c>
      <c r="AZ1303" t="s">
        <v>41</v>
      </c>
      <c r="BA1303">
        <v>4</v>
      </c>
      <c r="BB1303">
        <v>2007</v>
      </c>
      <c r="BC1303" t="s">
        <v>63</v>
      </c>
      <c r="BD1303" t="s">
        <v>64</v>
      </c>
      <c r="BE1303">
        <v>285000</v>
      </c>
    </row>
    <row r="1304" spans="1:57" x14ac:dyDescent="0.3">
      <c r="A1304">
        <v>190</v>
      </c>
      <c r="B1304">
        <v>120</v>
      </c>
      <c r="C1304" t="s">
        <v>221</v>
      </c>
      <c r="D1304">
        <v>41</v>
      </c>
      <c r="E1304">
        <v>4923</v>
      </c>
      <c r="F1304" t="s">
        <v>40</v>
      </c>
      <c r="G1304" t="s">
        <v>42</v>
      </c>
      <c r="H1304" t="s">
        <v>43</v>
      </c>
      <c r="I1304" t="s">
        <v>44</v>
      </c>
      <c r="J1304" t="s">
        <v>45</v>
      </c>
      <c r="K1304" t="s">
        <v>138</v>
      </c>
      <c r="L1304" t="e">
        <f>VLOOKUP($K1304,[1]Zipcodes_neighbourhood!$A$2:$C$27,2,FALSE)</f>
        <v>#N/A</v>
      </c>
      <c r="M1304" t="e">
        <f>VLOOKUP($K1304,[1]Zipcodes_neighbourhood!$A$2:$C$27,3,FALSE)</f>
        <v>#N/A</v>
      </c>
      <c r="N1304" t="s">
        <v>47</v>
      </c>
      <c r="O1304" t="s">
        <v>122</v>
      </c>
      <c r="P1304" t="s">
        <v>68</v>
      </c>
      <c r="Q1304">
        <v>8</v>
      </c>
      <c r="R1304">
        <v>2001</v>
      </c>
      <c r="S1304">
        <v>2002</v>
      </c>
      <c r="T1304" t="s">
        <v>50</v>
      </c>
      <c r="U1304" t="s">
        <v>51</v>
      </c>
      <c r="V1304" t="s">
        <v>123</v>
      </c>
      <c r="W1304" t="s">
        <v>54</v>
      </c>
      <c r="X1304" t="s">
        <v>56</v>
      </c>
      <c r="Y1304" t="s">
        <v>59</v>
      </c>
      <c r="Z1304" t="s">
        <v>81</v>
      </c>
      <c r="AA1304">
        <v>1593</v>
      </c>
      <c r="AB1304" t="str">
        <f t="shared" si="80"/>
        <v>1001-2000</v>
      </c>
      <c r="AC1304" t="s">
        <v>59</v>
      </c>
      <c r="AD1304" t="s">
        <v>60</v>
      </c>
      <c r="AE1304">
        <v>1593</v>
      </c>
      <c r="AF1304">
        <f t="shared" si="81"/>
        <v>1</v>
      </c>
      <c r="AG1304">
        <f t="shared" si="82"/>
        <v>2.2999999999999998</v>
      </c>
      <c r="AH1304">
        <v>0</v>
      </c>
      <c r="AI1304">
        <v>1</v>
      </c>
      <c r="AJ1304" t="s">
        <v>59</v>
      </c>
      <c r="AK1304" t="str">
        <f t="shared" si="83"/>
        <v>1Ex</v>
      </c>
      <c r="AL1304">
        <v>5</v>
      </c>
      <c r="AM1304">
        <v>1</v>
      </c>
      <c r="AN1304" t="s">
        <v>54</v>
      </c>
      <c r="AO1304" t="s">
        <v>61</v>
      </c>
      <c r="AP1304" t="s">
        <v>102</v>
      </c>
      <c r="AQ1304">
        <v>2</v>
      </c>
      <c r="AR1304">
        <v>682</v>
      </c>
      <c r="AS1304" t="s">
        <v>55</v>
      </c>
      <c r="AT1304" t="s">
        <v>60</v>
      </c>
      <c r="AU1304">
        <v>0</v>
      </c>
      <c r="AV1304">
        <v>120</v>
      </c>
      <c r="AW1304">
        <v>0</v>
      </c>
      <c r="AX1304">
        <v>224</v>
      </c>
      <c r="AY1304">
        <v>0</v>
      </c>
      <c r="AZ1304" t="s">
        <v>41</v>
      </c>
      <c r="BA1304">
        <v>8</v>
      </c>
      <c r="BB1304">
        <v>2008</v>
      </c>
      <c r="BC1304" t="s">
        <v>63</v>
      </c>
      <c r="BD1304" t="s">
        <v>64</v>
      </c>
      <c r="BE1304">
        <v>286000</v>
      </c>
    </row>
    <row r="1305" spans="1:57" x14ac:dyDescent="0.3">
      <c r="A1305">
        <v>1025</v>
      </c>
      <c r="B1305">
        <v>20</v>
      </c>
      <c r="C1305" t="s">
        <v>221</v>
      </c>
      <c r="D1305" t="s">
        <v>41</v>
      </c>
      <c r="E1305">
        <v>15498</v>
      </c>
      <c r="F1305" t="s">
        <v>40</v>
      </c>
      <c r="G1305" t="s">
        <v>71</v>
      </c>
      <c r="H1305" t="s">
        <v>43</v>
      </c>
      <c r="I1305" t="s">
        <v>44</v>
      </c>
      <c r="J1305" t="s">
        <v>73</v>
      </c>
      <c r="K1305" t="s">
        <v>129</v>
      </c>
      <c r="L1305" t="str">
        <f>VLOOKUP($K1305,[1]Zipcodes_neighbourhood!$A$2:$C$27,2,FALSE)</f>
        <v>Timberland</v>
      </c>
      <c r="M1305">
        <f>VLOOKUP($K1305,[1]Zipcodes_neighbourhood!$A$2:$C$27,3,FALSE)</f>
        <v>50014</v>
      </c>
      <c r="N1305" t="s">
        <v>47</v>
      </c>
      <c r="O1305" t="s">
        <v>48</v>
      </c>
      <c r="P1305" t="s">
        <v>68</v>
      </c>
      <c r="Q1305">
        <v>8</v>
      </c>
      <c r="R1305">
        <v>1976</v>
      </c>
      <c r="S1305">
        <v>1976</v>
      </c>
      <c r="T1305" t="s">
        <v>99</v>
      </c>
      <c r="U1305" t="s">
        <v>156</v>
      </c>
      <c r="V1305" t="s">
        <v>91</v>
      </c>
      <c r="W1305" t="s">
        <v>54</v>
      </c>
      <c r="X1305" t="s">
        <v>70</v>
      </c>
      <c r="Y1305" t="s">
        <v>54</v>
      </c>
      <c r="Z1305" t="s">
        <v>81</v>
      </c>
      <c r="AA1305">
        <v>1565</v>
      </c>
      <c r="AB1305" t="str">
        <f t="shared" si="80"/>
        <v>1001-2000</v>
      </c>
      <c r="AC1305" t="s">
        <v>55</v>
      </c>
      <c r="AD1305" t="s">
        <v>60</v>
      </c>
      <c r="AE1305">
        <v>2898</v>
      </c>
      <c r="AF1305">
        <f t="shared" si="81"/>
        <v>0</v>
      </c>
      <c r="AG1305">
        <f t="shared" si="82"/>
        <v>2</v>
      </c>
      <c r="AH1305">
        <v>2</v>
      </c>
      <c r="AI1305">
        <v>1</v>
      </c>
      <c r="AJ1305" t="s">
        <v>54</v>
      </c>
      <c r="AK1305" t="str">
        <f t="shared" si="83"/>
        <v>1Gd</v>
      </c>
      <c r="AL1305">
        <v>10</v>
      </c>
      <c r="AM1305">
        <v>1</v>
      </c>
      <c r="AN1305" t="s">
        <v>54</v>
      </c>
      <c r="AO1305" t="s">
        <v>61</v>
      </c>
      <c r="AP1305" t="s">
        <v>102</v>
      </c>
      <c r="AQ1305">
        <v>2</v>
      </c>
      <c r="AR1305">
        <v>665</v>
      </c>
      <c r="AS1305" t="s">
        <v>55</v>
      </c>
      <c r="AT1305" t="s">
        <v>60</v>
      </c>
      <c r="AU1305">
        <v>0</v>
      </c>
      <c r="AV1305">
        <v>72</v>
      </c>
      <c r="AW1305">
        <v>174</v>
      </c>
      <c r="AX1305">
        <v>0</v>
      </c>
      <c r="AY1305">
        <v>0</v>
      </c>
      <c r="AZ1305" t="s">
        <v>41</v>
      </c>
      <c r="BA1305">
        <v>5</v>
      </c>
      <c r="BB1305">
        <v>2008</v>
      </c>
      <c r="BC1305" t="s">
        <v>116</v>
      </c>
      <c r="BD1305" t="s">
        <v>79</v>
      </c>
      <c r="BE1305">
        <v>287000</v>
      </c>
    </row>
    <row r="1306" spans="1:57" x14ac:dyDescent="0.3">
      <c r="A1306">
        <v>1305</v>
      </c>
      <c r="B1306">
        <v>160</v>
      </c>
      <c r="C1306" t="s">
        <v>222</v>
      </c>
      <c r="D1306">
        <v>32</v>
      </c>
      <c r="E1306">
        <v>3363</v>
      </c>
      <c r="F1306" t="s">
        <v>40</v>
      </c>
      <c r="G1306" t="s">
        <v>42</v>
      </c>
      <c r="H1306" t="s">
        <v>43</v>
      </c>
      <c r="I1306" t="s">
        <v>44</v>
      </c>
      <c r="J1306" t="s">
        <v>45</v>
      </c>
      <c r="K1306" t="s">
        <v>126</v>
      </c>
      <c r="L1306" t="str">
        <f>VLOOKUP($K1306,[1]Zipcodes_neighbourhood!$A$2:$C$27,2,FALSE)</f>
        <v>Edwards</v>
      </c>
      <c r="M1306">
        <f>VLOOKUP($K1306,[1]Zipcodes_neighbourhood!$A$2:$C$27,3,FALSE)</f>
        <v>50014</v>
      </c>
      <c r="N1306" t="s">
        <v>47</v>
      </c>
      <c r="O1306" t="s">
        <v>122</v>
      </c>
      <c r="P1306" t="s">
        <v>49</v>
      </c>
      <c r="Q1306">
        <v>7</v>
      </c>
      <c r="R1306">
        <v>2004</v>
      </c>
      <c r="S1306">
        <v>2004</v>
      </c>
      <c r="T1306" t="s">
        <v>50</v>
      </c>
      <c r="U1306" t="s">
        <v>51</v>
      </c>
      <c r="V1306" t="s">
        <v>52</v>
      </c>
      <c r="W1306" t="s">
        <v>54</v>
      </c>
      <c r="X1306" t="s">
        <v>56</v>
      </c>
      <c r="Y1306" t="s">
        <v>54</v>
      </c>
      <c r="Z1306" t="s">
        <v>57</v>
      </c>
      <c r="AA1306">
        <v>976</v>
      </c>
      <c r="AB1306" t="str">
        <f t="shared" si="80"/>
        <v>0-1000</v>
      </c>
      <c r="AC1306" t="s">
        <v>59</v>
      </c>
      <c r="AD1306" t="s">
        <v>60</v>
      </c>
      <c r="AE1306">
        <v>1708</v>
      </c>
      <c r="AF1306">
        <f t="shared" si="81"/>
        <v>0</v>
      </c>
      <c r="AG1306">
        <f t="shared" si="82"/>
        <v>2</v>
      </c>
      <c r="AH1306">
        <v>3</v>
      </c>
      <c r="AI1306">
        <v>1</v>
      </c>
      <c r="AJ1306" t="s">
        <v>54</v>
      </c>
      <c r="AK1306" t="str">
        <f t="shared" si="83"/>
        <v>1Gd</v>
      </c>
      <c r="AL1306">
        <v>7</v>
      </c>
      <c r="AM1306">
        <v>0</v>
      </c>
      <c r="AN1306" t="s">
        <v>41</v>
      </c>
      <c r="AO1306" t="s">
        <v>78</v>
      </c>
      <c r="AP1306" t="s">
        <v>58</v>
      </c>
      <c r="AQ1306">
        <v>2</v>
      </c>
      <c r="AR1306">
        <v>380</v>
      </c>
      <c r="AS1306" t="s">
        <v>55</v>
      </c>
      <c r="AT1306" t="s">
        <v>60</v>
      </c>
      <c r="AU1306">
        <v>0</v>
      </c>
      <c r="AV1306">
        <v>40</v>
      </c>
      <c r="AW1306">
        <v>0</v>
      </c>
      <c r="AX1306">
        <v>0</v>
      </c>
      <c r="AY1306">
        <v>0</v>
      </c>
      <c r="AZ1306" t="s">
        <v>41</v>
      </c>
      <c r="BA1306">
        <v>4</v>
      </c>
      <c r="BB1306">
        <v>2006</v>
      </c>
      <c r="BC1306" t="s">
        <v>63</v>
      </c>
      <c r="BD1306" t="s">
        <v>64</v>
      </c>
      <c r="BE1306">
        <v>130000</v>
      </c>
    </row>
    <row r="1307" spans="1:57" x14ac:dyDescent="0.3">
      <c r="A1307">
        <v>1038</v>
      </c>
      <c r="B1307">
        <v>60</v>
      </c>
      <c r="C1307" t="s">
        <v>221</v>
      </c>
      <c r="D1307" t="s">
        <v>41</v>
      </c>
      <c r="E1307">
        <v>9240</v>
      </c>
      <c r="F1307" t="s">
        <v>40</v>
      </c>
      <c r="G1307" t="s">
        <v>42</v>
      </c>
      <c r="H1307" t="s">
        <v>43</v>
      </c>
      <c r="I1307" t="s">
        <v>44</v>
      </c>
      <c r="J1307" t="s">
        <v>45</v>
      </c>
      <c r="K1307" t="s">
        <v>46</v>
      </c>
      <c r="L1307" t="str">
        <f>VLOOKUP($K1307,[1]Zipcodes_neighbourhood!$A$2:$C$27,2,FALSE)</f>
        <v>College creek</v>
      </c>
      <c r="M1307">
        <f>VLOOKUP($K1307,[1]Zipcodes_neighbourhood!$A$2:$C$27,3,FALSE)</f>
        <v>50014</v>
      </c>
      <c r="N1307" t="s">
        <v>47</v>
      </c>
      <c r="O1307" t="s">
        <v>48</v>
      </c>
      <c r="P1307" t="s">
        <v>49</v>
      </c>
      <c r="Q1307">
        <v>8</v>
      </c>
      <c r="R1307">
        <v>2001</v>
      </c>
      <c r="S1307">
        <v>2002</v>
      </c>
      <c r="T1307" t="s">
        <v>50</v>
      </c>
      <c r="U1307" t="s">
        <v>51</v>
      </c>
      <c r="V1307" t="s">
        <v>52</v>
      </c>
      <c r="W1307" t="s">
        <v>54</v>
      </c>
      <c r="X1307" t="s">
        <v>56</v>
      </c>
      <c r="Y1307" t="s">
        <v>54</v>
      </c>
      <c r="Z1307" t="s">
        <v>57</v>
      </c>
      <c r="AA1307">
        <v>1055</v>
      </c>
      <c r="AB1307" t="str">
        <f t="shared" si="80"/>
        <v>1001-2000</v>
      </c>
      <c r="AC1307" t="s">
        <v>59</v>
      </c>
      <c r="AD1307" t="s">
        <v>60</v>
      </c>
      <c r="AE1307">
        <v>2263</v>
      </c>
      <c r="AF1307">
        <f t="shared" si="81"/>
        <v>1</v>
      </c>
      <c r="AG1307">
        <f t="shared" si="82"/>
        <v>2</v>
      </c>
      <c r="AH1307">
        <v>3</v>
      </c>
      <c r="AI1307">
        <v>1</v>
      </c>
      <c r="AJ1307" t="s">
        <v>54</v>
      </c>
      <c r="AK1307" t="str">
        <f t="shared" si="83"/>
        <v>1Gd</v>
      </c>
      <c r="AL1307">
        <v>7</v>
      </c>
      <c r="AM1307">
        <v>1</v>
      </c>
      <c r="AN1307" t="s">
        <v>55</v>
      </c>
      <c r="AO1307" t="s">
        <v>101</v>
      </c>
      <c r="AP1307" t="s">
        <v>102</v>
      </c>
      <c r="AQ1307">
        <v>2</v>
      </c>
      <c r="AR1307">
        <v>905</v>
      </c>
      <c r="AS1307" t="s">
        <v>55</v>
      </c>
      <c r="AT1307" t="s">
        <v>60</v>
      </c>
      <c r="AU1307">
        <v>0</v>
      </c>
      <c r="AV1307">
        <v>45</v>
      </c>
      <c r="AW1307">
        <v>0</v>
      </c>
      <c r="AX1307">
        <v>189</v>
      </c>
      <c r="AY1307">
        <v>0</v>
      </c>
      <c r="AZ1307" t="s">
        <v>41</v>
      </c>
      <c r="BA1307">
        <v>9</v>
      </c>
      <c r="BB1307">
        <v>2008</v>
      </c>
      <c r="BC1307" t="s">
        <v>63</v>
      </c>
      <c r="BD1307" t="s">
        <v>64</v>
      </c>
      <c r="BE1307">
        <v>287000</v>
      </c>
    </row>
    <row r="1308" spans="1:57" x14ac:dyDescent="0.3">
      <c r="A1308">
        <v>1452</v>
      </c>
      <c r="B1308">
        <v>20</v>
      </c>
      <c r="C1308" t="s">
        <v>221</v>
      </c>
      <c r="D1308">
        <v>78</v>
      </c>
      <c r="E1308">
        <v>9262</v>
      </c>
      <c r="F1308" t="s">
        <v>40</v>
      </c>
      <c r="G1308" t="s">
        <v>42</v>
      </c>
      <c r="H1308" t="s">
        <v>43</v>
      </c>
      <c r="I1308" t="s">
        <v>44</v>
      </c>
      <c r="J1308" t="s">
        <v>45</v>
      </c>
      <c r="K1308" t="s">
        <v>87</v>
      </c>
      <c r="L1308" t="str">
        <f>VLOOKUP($K1308,[1]Zipcodes_neighbourhood!$A$2:$C$27,2,FALSE)</f>
        <v>Somerset</v>
      </c>
      <c r="M1308">
        <f>VLOOKUP($K1308,[1]Zipcodes_neighbourhood!$A$2:$C$27,3,FALSE)</f>
        <v>50010</v>
      </c>
      <c r="N1308" t="s">
        <v>47</v>
      </c>
      <c r="O1308" t="s">
        <v>48</v>
      </c>
      <c r="P1308" t="s">
        <v>68</v>
      </c>
      <c r="Q1308">
        <v>8</v>
      </c>
      <c r="R1308">
        <v>2008</v>
      </c>
      <c r="S1308">
        <v>2009</v>
      </c>
      <c r="T1308" t="s">
        <v>50</v>
      </c>
      <c r="U1308" t="s">
        <v>51</v>
      </c>
      <c r="V1308" t="s">
        <v>123</v>
      </c>
      <c r="W1308" t="s">
        <v>54</v>
      </c>
      <c r="X1308" t="s">
        <v>56</v>
      </c>
      <c r="Y1308" t="s">
        <v>54</v>
      </c>
      <c r="Z1308" t="s">
        <v>57</v>
      </c>
      <c r="AA1308">
        <v>1573</v>
      </c>
      <c r="AB1308" t="str">
        <f t="shared" si="80"/>
        <v>1001-2000</v>
      </c>
      <c r="AC1308" t="s">
        <v>59</v>
      </c>
      <c r="AD1308" t="s">
        <v>60</v>
      </c>
      <c r="AE1308">
        <v>1578</v>
      </c>
      <c r="AF1308">
        <f t="shared" si="81"/>
        <v>0</v>
      </c>
      <c r="AG1308">
        <f t="shared" si="82"/>
        <v>2</v>
      </c>
      <c r="AH1308">
        <v>3</v>
      </c>
      <c r="AI1308">
        <v>1</v>
      </c>
      <c r="AJ1308" t="s">
        <v>59</v>
      </c>
      <c r="AK1308" t="str">
        <f t="shared" si="83"/>
        <v>1Ex</v>
      </c>
      <c r="AL1308">
        <v>7</v>
      </c>
      <c r="AM1308">
        <v>1</v>
      </c>
      <c r="AN1308" t="s">
        <v>54</v>
      </c>
      <c r="AO1308" t="s">
        <v>61</v>
      </c>
      <c r="AP1308" t="s">
        <v>102</v>
      </c>
      <c r="AQ1308">
        <v>3</v>
      </c>
      <c r="AR1308">
        <v>840</v>
      </c>
      <c r="AS1308" t="s">
        <v>55</v>
      </c>
      <c r="AT1308" t="s">
        <v>60</v>
      </c>
      <c r="AU1308">
        <v>0</v>
      </c>
      <c r="AV1308">
        <v>36</v>
      </c>
      <c r="AW1308">
        <v>0</v>
      </c>
      <c r="AX1308">
        <v>0</v>
      </c>
      <c r="AY1308">
        <v>0</v>
      </c>
      <c r="AZ1308" t="s">
        <v>41</v>
      </c>
      <c r="BA1308">
        <v>5</v>
      </c>
      <c r="BB1308">
        <v>2009</v>
      </c>
      <c r="BC1308" t="s">
        <v>103</v>
      </c>
      <c r="BD1308" t="s">
        <v>104</v>
      </c>
      <c r="BE1308">
        <v>287090</v>
      </c>
    </row>
    <row r="1309" spans="1:57" x14ac:dyDescent="0.3">
      <c r="A1309">
        <v>504</v>
      </c>
      <c r="B1309">
        <v>20</v>
      </c>
      <c r="C1309" t="s">
        <v>221</v>
      </c>
      <c r="D1309">
        <v>100</v>
      </c>
      <c r="E1309">
        <v>15602</v>
      </c>
      <c r="F1309" t="s">
        <v>40</v>
      </c>
      <c r="G1309" t="s">
        <v>71</v>
      </c>
      <c r="H1309" t="s">
        <v>43</v>
      </c>
      <c r="I1309" t="s">
        <v>44</v>
      </c>
      <c r="J1309" t="s">
        <v>45</v>
      </c>
      <c r="K1309" t="s">
        <v>74</v>
      </c>
      <c r="L1309" t="str">
        <f>VLOOKUP($K1309,[1]Zipcodes_neighbourhood!$A$2:$C$27,2,FALSE)</f>
        <v>Crawford</v>
      </c>
      <c r="M1309">
        <f>VLOOKUP($K1309,[1]Zipcodes_neighbourhood!$A$2:$C$27,3,FALSE)</f>
        <v>52621</v>
      </c>
      <c r="N1309" t="s">
        <v>47</v>
      </c>
      <c r="O1309" t="s">
        <v>48</v>
      </c>
      <c r="P1309" t="s">
        <v>68</v>
      </c>
      <c r="Q1309">
        <v>7</v>
      </c>
      <c r="R1309">
        <v>1959</v>
      </c>
      <c r="S1309">
        <v>1997</v>
      </c>
      <c r="T1309" t="s">
        <v>50</v>
      </c>
      <c r="U1309" t="s">
        <v>51</v>
      </c>
      <c r="V1309" t="s">
        <v>75</v>
      </c>
      <c r="W1309" t="s">
        <v>55</v>
      </c>
      <c r="X1309" t="s">
        <v>70</v>
      </c>
      <c r="Y1309" t="s">
        <v>55</v>
      </c>
      <c r="Z1309" t="s">
        <v>57</v>
      </c>
      <c r="AA1309">
        <v>1501</v>
      </c>
      <c r="AB1309" t="str">
        <f t="shared" si="80"/>
        <v>1001-2000</v>
      </c>
      <c r="AC1309" t="s">
        <v>55</v>
      </c>
      <c r="AD1309" t="s">
        <v>60</v>
      </c>
      <c r="AE1309">
        <v>1801</v>
      </c>
      <c r="AF1309">
        <f t="shared" si="81"/>
        <v>1</v>
      </c>
      <c r="AG1309">
        <f t="shared" si="82"/>
        <v>1</v>
      </c>
      <c r="AH1309">
        <v>1</v>
      </c>
      <c r="AI1309">
        <v>1</v>
      </c>
      <c r="AJ1309" t="s">
        <v>55</v>
      </c>
      <c r="AK1309" t="str">
        <f t="shared" si="83"/>
        <v>1TA</v>
      </c>
      <c r="AL1309">
        <v>6</v>
      </c>
      <c r="AM1309">
        <v>2</v>
      </c>
      <c r="AN1309" t="s">
        <v>55</v>
      </c>
      <c r="AO1309" t="s">
        <v>61</v>
      </c>
      <c r="AP1309" t="s">
        <v>102</v>
      </c>
      <c r="AQ1309">
        <v>2</v>
      </c>
      <c r="AR1309">
        <v>484</v>
      </c>
      <c r="AS1309" t="s">
        <v>55</v>
      </c>
      <c r="AT1309" t="s">
        <v>60</v>
      </c>
      <c r="AU1309">
        <v>0</v>
      </c>
      <c r="AV1309">
        <v>54</v>
      </c>
      <c r="AW1309">
        <v>0</v>
      </c>
      <c r="AX1309">
        <v>161</v>
      </c>
      <c r="AY1309">
        <v>0</v>
      </c>
      <c r="AZ1309" t="s">
        <v>108</v>
      </c>
      <c r="BA1309">
        <v>3</v>
      </c>
      <c r="BB1309">
        <v>2010</v>
      </c>
      <c r="BC1309" t="s">
        <v>63</v>
      </c>
      <c r="BD1309" t="s">
        <v>64</v>
      </c>
      <c r="BE1309">
        <v>289000</v>
      </c>
    </row>
    <row r="1310" spans="1:57" x14ac:dyDescent="0.3">
      <c r="A1310">
        <v>1309</v>
      </c>
      <c r="B1310">
        <v>20</v>
      </c>
      <c r="C1310" t="s">
        <v>222</v>
      </c>
      <c r="D1310">
        <v>100</v>
      </c>
      <c r="E1310">
        <v>12000</v>
      </c>
      <c r="F1310" t="s">
        <v>40</v>
      </c>
      <c r="G1310" t="s">
        <v>42</v>
      </c>
      <c r="H1310" t="s">
        <v>43</v>
      </c>
      <c r="I1310" t="s">
        <v>44</v>
      </c>
      <c r="J1310" t="s">
        <v>45</v>
      </c>
      <c r="K1310" t="s">
        <v>92</v>
      </c>
      <c r="L1310" t="str">
        <f>VLOOKUP($K1310,[1]Zipcodes_neighbourhood!$A$2:$C$27,2,FALSE)</f>
        <v>Old Town</v>
      </c>
      <c r="M1310">
        <f>VLOOKUP($K1310,[1]Zipcodes_neighbourhood!$A$2:$C$27,3,FALSE)</f>
        <v>51351</v>
      </c>
      <c r="N1310" t="s">
        <v>47</v>
      </c>
      <c r="O1310" t="s">
        <v>48</v>
      </c>
      <c r="P1310" t="s">
        <v>68</v>
      </c>
      <c r="Q1310">
        <v>5</v>
      </c>
      <c r="R1310">
        <v>1948</v>
      </c>
      <c r="S1310">
        <v>2005</v>
      </c>
      <c r="T1310" t="s">
        <v>50</v>
      </c>
      <c r="U1310" t="s">
        <v>51</v>
      </c>
      <c r="V1310" t="s">
        <v>69</v>
      </c>
      <c r="W1310" t="s">
        <v>55</v>
      </c>
      <c r="X1310" t="s">
        <v>70</v>
      </c>
      <c r="Y1310" t="s">
        <v>55</v>
      </c>
      <c r="Z1310" t="s">
        <v>57</v>
      </c>
      <c r="AA1310">
        <v>924</v>
      </c>
      <c r="AB1310" t="str">
        <f t="shared" si="80"/>
        <v>0-1000</v>
      </c>
      <c r="AC1310" t="s">
        <v>59</v>
      </c>
      <c r="AD1310" t="s">
        <v>60</v>
      </c>
      <c r="AE1310">
        <v>1122</v>
      </c>
      <c r="AF1310">
        <f t="shared" si="81"/>
        <v>1</v>
      </c>
      <c r="AG1310">
        <f t="shared" si="82"/>
        <v>1</v>
      </c>
      <c r="AH1310">
        <v>2</v>
      </c>
      <c r="AI1310">
        <v>1</v>
      </c>
      <c r="AJ1310" t="s">
        <v>54</v>
      </c>
      <c r="AK1310" t="str">
        <f t="shared" si="83"/>
        <v>1Gd</v>
      </c>
      <c r="AL1310">
        <v>6</v>
      </c>
      <c r="AM1310">
        <v>0</v>
      </c>
      <c r="AN1310" t="s">
        <v>41</v>
      </c>
      <c r="AO1310" t="s">
        <v>61</v>
      </c>
      <c r="AP1310" t="s">
        <v>58</v>
      </c>
      <c r="AQ1310">
        <v>2</v>
      </c>
      <c r="AR1310">
        <v>528</v>
      </c>
      <c r="AS1310" t="s">
        <v>55</v>
      </c>
      <c r="AT1310" t="s">
        <v>60</v>
      </c>
      <c r="AU1310">
        <v>0</v>
      </c>
      <c r="AV1310">
        <v>36</v>
      </c>
      <c r="AW1310">
        <v>0</v>
      </c>
      <c r="AX1310">
        <v>0</v>
      </c>
      <c r="AY1310">
        <v>0</v>
      </c>
      <c r="AZ1310" t="s">
        <v>108</v>
      </c>
      <c r="BA1310">
        <v>5</v>
      </c>
      <c r="BB1310">
        <v>2008</v>
      </c>
      <c r="BC1310" t="s">
        <v>63</v>
      </c>
      <c r="BD1310" t="s">
        <v>64</v>
      </c>
      <c r="BE1310">
        <v>147000</v>
      </c>
    </row>
    <row r="1311" spans="1:57" x14ac:dyDescent="0.3">
      <c r="A1311">
        <v>227</v>
      </c>
      <c r="B1311">
        <v>60</v>
      </c>
      <c r="C1311" t="s">
        <v>221</v>
      </c>
      <c r="D1311">
        <v>82</v>
      </c>
      <c r="E1311">
        <v>9950</v>
      </c>
      <c r="F1311" t="s">
        <v>40</v>
      </c>
      <c r="G1311" t="s">
        <v>71</v>
      </c>
      <c r="H1311" t="s">
        <v>43</v>
      </c>
      <c r="I1311" t="s">
        <v>44</v>
      </c>
      <c r="J1311" t="s">
        <v>45</v>
      </c>
      <c r="K1311" t="s">
        <v>80</v>
      </c>
      <c r="L1311" t="str">
        <f>VLOOKUP($K1311,[1]Zipcodes_neighbourhood!$A$2:$C$27,2,FALSE)</f>
        <v>Northridge</v>
      </c>
      <c r="M1311">
        <f>VLOOKUP($K1311,[1]Zipcodes_neighbourhood!$A$2:$C$27,3,FALSE)</f>
        <v>50010</v>
      </c>
      <c r="N1311" t="s">
        <v>47</v>
      </c>
      <c r="O1311" t="s">
        <v>48</v>
      </c>
      <c r="P1311" t="s">
        <v>49</v>
      </c>
      <c r="Q1311">
        <v>7</v>
      </c>
      <c r="R1311">
        <v>1995</v>
      </c>
      <c r="S1311">
        <v>1995</v>
      </c>
      <c r="T1311" t="s">
        <v>50</v>
      </c>
      <c r="U1311" t="s">
        <v>51</v>
      </c>
      <c r="V1311" t="s">
        <v>52</v>
      </c>
      <c r="W1311" t="s">
        <v>54</v>
      </c>
      <c r="X1311" t="s">
        <v>56</v>
      </c>
      <c r="Y1311" t="s">
        <v>54</v>
      </c>
      <c r="Z1311" t="s">
        <v>57</v>
      </c>
      <c r="AA1311">
        <v>1203</v>
      </c>
      <c r="AB1311" t="str">
        <f t="shared" si="80"/>
        <v>1001-2000</v>
      </c>
      <c r="AC1311" t="s">
        <v>59</v>
      </c>
      <c r="AD1311" t="s">
        <v>60</v>
      </c>
      <c r="AE1311">
        <v>2520</v>
      </c>
      <c r="AF1311">
        <f t="shared" si="81"/>
        <v>1</v>
      </c>
      <c r="AG1311">
        <f t="shared" si="82"/>
        <v>2</v>
      </c>
      <c r="AH1311">
        <v>4</v>
      </c>
      <c r="AI1311">
        <v>1</v>
      </c>
      <c r="AJ1311" t="s">
        <v>54</v>
      </c>
      <c r="AK1311" t="str">
        <f t="shared" si="83"/>
        <v>1Gd</v>
      </c>
      <c r="AL1311">
        <v>9</v>
      </c>
      <c r="AM1311">
        <v>1</v>
      </c>
      <c r="AN1311" t="s">
        <v>55</v>
      </c>
      <c r="AO1311" t="s">
        <v>61</v>
      </c>
      <c r="AP1311" t="s">
        <v>62</v>
      </c>
      <c r="AQ1311">
        <v>3</v>
      </c>
      <c r="AR1311">
        <v>721</v>
      </c>
      <c r="AS1311" t="s">
        <v>55</v>
      </c>
      <c r="AT1311" t="s">
        <v>60</v>
      </c>
      <c r="AU1311">
        <v>224</v>
      </c>
      <c r="AV1311">
        <v>114</v>
      </c>
      <c r="AW1311">
        <v>0</v>
      </c>
      <c r="AX1311">
        <v>0</v>
      </c>
      <c r="AY1311">
        <v>0</v>
      </c>
      <c r="AZ1311" t="s">
        <v>41</v>
      </c>
      <c r="BA1311">
        <v>6</v>
      </c>
      <c r="BB1311">
        <v>2007</v>
      </c>
      <c r="BC1311" t="s">
        <v>63</v>
      </c>
      <c r="BD1311" t="s">
        <v>79</v>
      </c>
      <c r="BE1311">
        <v>290000</v>
      </c>
    </row>
    <row r="1312" spans="1:57" x14ac:dyDescent="0.3">
      <c r="A1312">
        <v>273</v>
      </c>
      <c r="B1312">
        <v>60</v>
      </c>
      <c r="C1312" t="s">
        <v>221</v>
      </c>
      <c r="D1312">
        <v>92</v>
      </c>
      <c r="E1312">
        <v>11764</v>
      </c>
      <c r="F1312" t="s">
        <v>40</v>
      </c>
      <c r="G1312" t="s">
        <v>71</v>
      </c>
      <c r="H1312" t="s">
        <v>43</v>
      </c>
      <c r="I1312" t="s">
        <v>44</v>
      </c>
      <c r="J1312" t="s">
        <v>110</v>
      </c>
      <c r="K1312" t="s">
        <v>80</v>
      </c>
      <c r="L1312" t="str">
        <f>VLOOKUP($K1312,[1]Zipcodes_neighbourhood!$A$2:$C$27,2,FALSE)</f>
        <v>Northridge</v>
      </c>
      <c r="M1312">
        <f>VLOOKUP($K1312,[1]Zipcodes_neighbourhood!$A$2:$C$27,3,FALSE)</f>
        <v>50010</v>
      </c>
      <c r="N1312" t="s">
        <v>47</v>
      </c>
      <c r="O1312" t="s">
        <v>48</v>
      </c>
      <c r="P1312" t="s">
        <v>49</v>
      </c>
      <c r="Q1312">
        <v>8</v>
      </c>
      <c r="R1312">
        <v>1999</v>
      </c>
      <c r="S1312">
        <v>2007</v>
      </c>
      <c r="T1312" t="s">
        <v>50</v>
      </c>
      <c r="U1312" t="s">
        <v>51</v>
      </c>
      <c r="V1312" t="s">
        <v>52</v>
      </c>
      <c r="W1312" t="s">
        <v>54</v>
      </c>
      <c r="X1312" t="s">
        <v>56</v>
      </c>
      <c r="Y1312" t="s">
        <v>54</v>
      </c>
      <c r="Z1312" t="s">
        <v>57</v>
      </c>
      <c r="AA1312">
        <v>1152</v>
      </c>
      <c r="AB1312" t="str">
        <f t="shared" si="80"/>
        <v>1001-2000</v>
      </c>
      <c r="AC1312" t="s">
        <v>59</v>
      </c>
      <c r="AD1312" t="s">
        <v>60</v>
      </c>
      <c r="AE1312">
        <v>2270</v>
      </c>
      <c r="AF1312">
        <f t="shared" si="81"/>
        <v>1</v>
      </c>
      <c r="AG1312">
        <f t="shared" si="82"/>
        <v>2</v>
      </c>
      <c r="AH1312">
        <v>4</v>
      </c>
      <c r="AI1312">
        <v>1</v>
      </c>
      <c r="AJ1312" t="s">
        <v>54</v>
      </c>
      <c r="AK1312" t="str">
        <f t="shared" si="83"/>
        <v>1Gd</v>
      </c>
      <c r="AL1312">
        <v>9</v>
      </c>
      <c r="AM1312">
        <v>1</v>
      </c>
      <c r="AN1312" t="s">
        <v>54</v>
      </c>
      <c r="AO1312" t="s">
        <v>61</v>
      </c>
      <c r="AP1312" t="s">
        <v>102</v>
      </c>
      <c r="AQ1312">
        <v>3</v>
      </c>
      <c r="AR1312">
        <v>671</v>
      </c>
      <c r="AS1312" t="s">
        <v>55</v>
      </c>
      <c r="AT1312" t="s">
        <v>60</v>
      </c>
      <c r="AU1312">
        <v>132</v>
      </c>
      <c r="AV1312">
        <v>57</v>
      </c>
      <c r="AW1312">
        <v>0</v>
      </c>
      <c r="AX1312">
        <v>0</v>
      </c>
      <c r="AY1312">
        <v>0</v>
      </c>
      <c r="AZ1312" t="s">
        <v>41</v>
      </c>
      <c r="BA1312">
        <v>4</v>
      </c>
      <c r="BB1312">
        <v>2010</v>
      </c>
      <c r="BC1312" t="s">
        <v>63</v>
      </c>
      <c r="BD1312" t="s">
        <v>64</v>
      </c>
      <c r="BE1312">
        <v>290000</v>
      </c>
    </row>
    <row r="1313" spans="1:57" x14ac:dyDescent="0.3">
      <c r="A1313">
        <v>760</v>
      </c>
      <c r="B1313">
        <v>60</v>
      </c>
      <c r="C1313" t="s">
        <v>221</v>
      </c>
      <c r="D1313">
        <v>65</v>
      </c>
      <c r="E1313">
        <v>12257</v>
      </c>
      <c r="F1313" t="s">
        <v>40</v>
      </c>
      <c r="G1313" t="s">
        <v>71</v>
      </c>
      <c r="H1313" t="s">
        <v>43</v>
      </c>
      <c r="I1313" t="s">
        <v>44</v>
      </c>
      <c r="J1313" t="s">
        <v>45</v>
      </c>
      <c r="K1313" t="s">
        <v>80</v>
      </c>
      <c r="L1313" t="str">
        <f>VLOOKUP($K1313,[1]Zipcodes_neighbourhood!$A$2:$C$27,2,FALSE)</f>
        <v>Northridge</v>
      </c>
      <c r="M1313">
        <f>VLOOKUP($K1313,[1]Zipcodes_neighbourhood!$A$2:$C$27,3,FALSE)</f>
        <v>50010</v>
      </c>
      <c r="N1313" t="s">
        <v>47</v>
      </c>
      <c r="O1313" t="s">
        <v>48</v>
      </c>
      <c r="P1313" t="s">
        <v>49</v>
      </c>
      <c r="Q1313">
        <v>8</v>
      </c>
      <c r="R1313">
        <v>1995</v>
      </c>
      <c r="S1313">
        <v>1995</v>
      </c>
      <c r="T1313" t="s">
        <v>50</v>
      </c>
      <c r="U1313" t="s">
        <v>51</v>
      </c>
      <c r="V1313" t="s">
        <v>52</v>
      </c>
      <c r="W1313" t="s">
        <v>54</v>
      </c>
      <c r="X1313" t="s">
        <v>56</v>
      </c>
      <c r="Y1313" t="s">
        <v>54</v>
      </c>
      <c r="Z1313" t="s">
        <v>81</v>
      </c>
      <c r="AA1313">
        <v>1318</v>
      </c>
      <c r="AB1313" t="str">
        <f t="shared" si="80"/>
        <v>1001-2000</v>
      </c>
      <c r="AC1313" t="s">
        <v>59</v>
      </c>
      <c r="AD1313" t="s">
        <v>60</v>
      </c>
      <c r="AE1313">
        <v>2531</v>
      </c>
      <c r="AF1313">
        <f t="shared" si="81"/>
        <v>1</v>
      </c>
      <c r="AG1313">
        <f t="shared" si="82"/>
        <v>2</v>
      </c>
      <c r="AH1313">
        <v>4</v>
      </c>
      <c r="AI1313">
        <v>1</v>
      </c>
      <c r="AJ1313" t="s">
        <v>54</v>
      </c>
      <c r="AK1313" t="str">
        <f t="shared" si="83"/>
        <v>1Gd</v>
      </c>
      <c r="AL1313">
        <v>9</v>
      </c>
      <c r="AM1313">
        <v>1</v>
      </c>
      <c r="AN1313" t="s">
        <v>55</v>
      </c>
      <c r="AO1313" t="s">
        <v>61</v>
      </c>
      <c r="AP1313" t="s">
        <v>62</v>
      </c>
      <c r="AQ1313">
        <v>3</v>
      </c>
      <c r="AR1313">
        <v>752</v>
      </c>
      <c r="AS1313" t="s">
        <v>55</v>
      </c>
      <c r="AT1313" t="s">
        <v>60</v>
      </c>
      <c r="AU1313">
        <v>222</v>
      </c>
      <c r="AV1313">
        <v>98</v>
      </c>
      <c r="AW1313">
        <v>0</v>
      </c>
      <c r="AX1313">
        <v>0</v>
      </c>
      <c r="AY1313">
        <v>0</v>
      </c>
      <c r="AZ1313" t="s">
        <v>41</v>
      </c>
      <c r="BA1313">
        <v>11</v>
      </c>
      <c r="BB1313">
        <v>2007</v>
      </c>
      <c r="BC1313" t="s">
        <v>63</v>
      </c>
      <c r="BD1313" t="s">
        <v>64</v>
      </c>
      <c r="BE1313">
        <v>290000</v>
      </c>
    </row>
    <row r="1314" spans="1:57" x14ac:dyDescent="0.3">
      <c r="A1314">
        <v>1210</v>
      </c>
      <c r="B1314">
        <v>20</v>
      </c>
      <c r="C1314" t="s">
        <v>221</v>
      </c>
      <c r="D1314">
        <v>85</v>
      </c>
      <c r="E1314">
        <v>10182</v>
      </c>
      <c r="F1314" t="s">
        <v>40</v>
      </c>
      <c r="G1314" t="s">
        <v>71</v>
      </c>
      <c r="H1314" t="s">
        <v>43</v>
      </c>
      <c r="I1314" t="s">
        <v>44</v>
      </c>
      <c r="J1314" t="s">
        <v>110</v>
      </c>
      <c r="K1314" t="s">
        <v>87</v>
      </c>
      <c r="L1314" t="str">
        <f>VLOOKUP($K1314,[1]Zipcodes_neighbourhood!$A$2:$C$27,2,FALSE)</f>
        <v>Somerset</v>
      </c>
      <c r="M1314">
        <f>VLOOKUP($K1314,[1]Zipcodes_neighbourhood!$A$2:$C$27,3,FALSE)</f>
        <v>50010</v>
      </c>
      <c r="N1314" t="s">
        <v>124</v>
      </c>
      <c r="O1314" t="s">
        <v>48</v>
      </c>
      <c r="P1314" t="s">
        <v>68</v>
      </c>
      <c r="Q1314">
        <v>8</v>
      </c>
      <c r="R1314">
        <v>2006</v>
      </c>
      <c r="S1314">
        <v>2006</v>
      </c>
      <c r="T1314" t="s">
        <v>99</v>
      </c>
      <c r="U1314" t="s">
        <v>51</v>
      </c>
      <c r="V1314" t="s">
        <v>52</v>
      </c>
      <c r="W1314" t="s">
        <v>54</v>
      </c>
      <c r="X1314" t="s">
        <v>56</v>
      </c>
      <c r="Y1314" t="s">
        <v>59</v>
      </c>
      <c r="Z1314" t="s">
        <v>72</v>
      </c>
      <c r="AA1314">
        <v>1660</v>
      </c>
      <c r="AB1314" t="str">
        <f t="shared" si="80"/>
        <v>1001-2000</v>
      </c>
      <c r="AC1314" t="s">
        <v>59</v>
      </c>
      <c r="AD1314" t="s">
        <v>60</v>
      </c>
      <c r="AE1314">
        <v>1660</v>
      </c>
      <c r="AF1314">
        <f t="shared" si="81"/>
        <v>0</v>
      </c>
      <c r="AG1314">
        <f t="shared" si="82"/>
        <v>2.2999999999999998</v>
      </c>
      <c r="AH1314">
        <v>3</v>
      </c>
      <c r="AI1314">
        <v>1</v>
      </c>
      <c r="AJ1314" t="s">
        <v>54</v>
      </c>
      <c r="AK1314" t="str">
        <f t="shared" si="83"/>
        <v>1Gd</v>
      </c>
      <c r="AL1314">
        <v>8</v>
      </c>
      <c r="AM1314">
        <v>1</v>
      </c>
      <c r="AN1314" t="s">
        <v>54</v>
      </c>
      <c r="AO1314" t="s">
        <v>61</v>
      </c>
      <c r="AP1314" t="s">
        <v>62</v>
      </c>
      <c r="AQ1314">
        <v>2</v>
      </c>
      <c r="AR1314">
        <v>500</v>
      </c>
      <c r="AS1314" t="s">
        <v>55</v>
      </c>
      <c r="AT1314" t="s">
        <v>60</v>
      </c>
      <c r="AU1314">
        <v>322</v>
      </c>
      <c r="AV1314">
        <v>50</v>
      </c>
      <c r="AW1314">
        <v>0</v>
      </c>
      <c r="AX1314">
        <v>0</v>
      </c>
      <c r="AY1314">
        <v>0</v>
      </c>
      <c r="AZ1314" t="s">
        <v>41</v>
      </c>
      <c r="BA1314">
        <v>5</v>
      </c>
      <c r="BB1314">
        <v>2006</v>
      </c>
      <c r="BC1314" t="s">
        <v>103</v>
      </c>
      <c r="BD1314" t="s">
        <v>104</v>
      </c>
      <c r="BE1314">
        <v>290000</v>
      </c>
    </row>
    <row r="1315" spans="1:57" x14ac:dyDescent="0.3">
      <c r="A1315">
        <v>1303</v>
      </c>
      <c r="B1315">
        <v>60</v>
      </c>
      <c r="C1315" t="s">
        <v>221</v>
      </c>
      <c r="D1315">
        <v>92</v>
      </c>
      <c r="E1315">
        <v>10120</v>
      </c>
      <c r="F1315" t="s">
        <v>40</v>
      </c>
      <c r="G1315" t="s">
        <v>42</v>
      </c>
      <c r="H1315" t="s">
        <v>43</v>
      </c>
      <c r="I1315" t="s">
        <v>44</v>
      </c>
      <c r="J1315" t="s">
        <v>45</v>
      </c>
      <c r="K1315" t="s">
        <v>80</v>
      </c>
      <c r="L1315" t="str">
        <f>VLOOKUP($K1315,[1]Zipcodes_neighbourhood!$A$2:$C$27,2,FALSE)</f>
        <v>Northridge</v>
      </c>
      <c r="M1315">
        <f>VLOOKUP($K1315,[1]Zipcodes_neighbourhood!$A$2:$C$27,3,FALSE)</f>
        <v>50010</v>
      </c>
      <c r="N1315" t="s">
        <v>47</v>
      </c>
      <c r="O1315" t="s">
        <v>48</v>
      </c>
      <c r="P1315" t="s">
        <v>49</v>
      </c>
      <c r="Q1315">
        <v>8</v>
      </c>
      <c r="R1315">
        <v>1994</v>
      </c>
      <c r="S1315">
        <v>1994</v>
      </c>
      <c r="T1315" t="s">
        <v>99</v>
      </c>
      <c r="U1315" t="s">
        <v>51</v>
      </c>
      <c r="V1315" t="s">
        <v>52</v>
      </c>
      <c r="W1315" t="s">
        <v>54</v>
      </c>
      <c r="X1315" t="s">
        <v>56</v>
      </c>
      <c r="Y1315" t="s">
        <v>54</v>
      </c>
      <c r="Z1315" t="s">
        <v>57</v>
      </c>
      <c r="AA1315">
        <v>1165</v>
      </c>
      <c r="AB1315" t="str">
        <f t="shared" si="80"/>
        <v>1001-2000</v>
      </c>
      <c r="AC1315" t="s">
        <v>59</v>
      </c>
      <c r="AD1315" t="s">
        <v>60</v>
      </c>
      <c r="AE1315">
        <v>2526</v>
      </c>
      <c r="AF1315">
        <f t="shared" si="81"/>
        <v>0</v>
      </c>
      <c r="AG1315">
        <f t="shared" si="82"/>
        <v>2.2999999999999998</v>
      </c>
      <c r="AH1315">
        <v>4</v>
      </c>
      <c r="AI1315">
        <v>1</v>
      </c>
      <c r="AJ1315" t="s">
        <v>54</v>
      </c>
      <c r="AK1315" t="str">
        <f t="shared" si="83"/>
        <v>1Gd</v>
      </c>
      <c r="AL1315">
        <v>8</v>
      </c>
      <c r="AM1315">
        <v>1</v>
      </c>
      <c r="AN1315" t="s">
        <v>55</v>
      </c>
      <c r="AO1315" t="s">
        <v>61</v>
      </c>
      <c r="AP1315" t="s">
        <v>62</v>
      </c>
      <c r="AQ1315">
        <v>3</v>
      </c>
      <c r="AR1315">
        <v>844</v>
      </c>
      <c r="AS1315" t="s">
        <v>55</v>
      </c>
      <c r="AT1315" t="s">
        <v>60</v>
      </c>
      <c r="AU1315">
        <v>309</v>
      </c>
      <c r="AV1315">
        <v>78</v>
      </c>
      <c r="AW1315">
        <v>0</v>
      </c>
      <c r="AX1315">
        <v>0</v>
      </c>
      <c r="AY1315">
        <v>0</v>
      </c>
      <c r="AZ1315" t="s">
        <v>41</v>
      </c>
      <c r="BA1315">
        <v>12</v>
      </c>
      <c r="BB1315">
        <v>2006</v>
      </c>
      <c r="BC1315" t="s">
        <v>63</v>
      </c>
      <c r="BD1315" t="s">
        <v>64</v>
      </c>
      <c r="BE1315">
        <v>290000</v>
      </c>
    </row>
    <row r="1316" spans="1:57" x14ac:dyDescent="0.3">
      <c r="A1316">
        <v>1028</v>
      </c>
      <c r="B1316">
        <v>20</v>
      </c>
      <c r="C1316" t="s">
        <v>221</v>
      </c>
      <c r="D1316">
        <v>71</v>
      </c>
      <c r="E1316">
        <v>9520</v>
      </c>
      <c r="F1316" t="s">
        <v>40</v>
      </c>
      <c r="G1316" t="s">
        <v>71</v>
      </c>
      <c r="H1316" t="s">
        <v>137</v>
      </c>
      <c r="I1316" t="s">
        <v>44</v>
      </c>
      <c r="J1316" t="s">
        <v>45</v>
      </c>
      <c r="K1316" t="s">
        <v>129</v>
      </c>
      <c r="L1316" t="str">
        <f>VLOOKUP($K1316,[1]Zipcodes_neighbourhood!$A$2:$C$27,2,FALSE)</f>
        <v>Timberland</v>
      </c>
      <c r="M1316">
        <f>VLOOKUP($K1316,[1]Zipcodes_neighbourhood!$A$2:$C$27,3,FALSE)</f>
        <v>50014</v>
      </c>
      <c r="N1316" t="s">
        <v>47</v>
      </c>
      <c r="O1316" t="s">
        <v>48</v>
      </c>
      <c r="P1316" t="s">
        <v>68</v>
      </c>
      <c r="Q1316">
        <v>8</v>
      </c>
      <c r="R1316">
        <v>2007</v>
      </c>
      <c r="S1316">
        <v>2008</v>
      </c>
      <c r="T1316" t="s">
        <v>50</v>
      </c>
      <c r="U1316" t="s">
        <v>51</v>
      </c>
      <c r="V1316" t="s">
        <v>52</v>
      </c>
      <c r="W1316" t="s">
        <v>54</v>
      </c>
      <c r="X1316" t="s">
        <v>56</v>
      </c>
      <c r="Y1316" t="s">
        <v>54</v>
      </c>
      <c r="Z1316" t="s">
        <v>54</v>
      </c>
      <c r="AA1316">
        <v>1638</v>
      </c>
      <c r="AB1316" t="str">
        <f t="shared" si="80"/>
        <v>1001-2000</v>
      </c>
      <c r="AC1316" t="s">
        <v>59</v>
      </c>
      <c r="AD1316" t="s">
        <v>60</v>
      </c>
      <c r="AE1316">
        <v>1646</v>
      </c>
      <c r="AF1316">
        <f t="shared" si="81"/>
        <v>1</v>
      </c>
      <c r="AG1316">
        <f t="shared" si="82"/>
        <v>1</v>
      </c>
      <c r="AH1316">
        <v>3</v>
      </c>
      <c r="AI1316">
        <v>1</v>
      </c>
      <c r="AJ1316" t="s">
        <v>54</v>
      </c>
      <c r="AK1316" t="str">
        <f t="shared" si="83"/>
        <v>1Gd</v>
      </c>
      <c r="AL1316">
        <v>7</v>
      </c>
      <c r="AM1316">
        <v>1</v>
      </c>
      <c r="AN1316" t="s">
        <v>54</v>
      </c>
      <c r="AO1316" t="s">
        <v>61</v>
      </c>
      <c r="AP1316" t="s">
        <v>62</v>
      </c>
      <c r="AQ1316">
        <v>3</v>
      </c>
      <c r="AR1316">
        <v>800</v>
      </c>
      <c r="AS1316" t="s">
        <v>55</v>
      </c>
      <c r="AT1316" t="s">
        <v>60</v>
      </c>
      <c r="AU1316">
        <v>192</v>
      </c>
      <c r="AV1316">
        <v>44</v>
      </c>
      <c r="AW1316">
        <v>0</v>
      </c>
      <c r="AX1316">
        <v>0</v>
      </c>
      <c r="AY1316">
        <v>0</v>
      </c>
      <c r="AZ1316" t="s">
        <v>41</v>
      </c>
      <c r="BA1316">
        <v>4</v>
      </c>
      <c r="BB1316">
        <v>2008</v>
      </c>
      <c r="BC1316" t="s">
        <v>103</v>
      </c>
      <c r="BD1316" t="s">
        <v>104</v>
      </c>
      <c r="BE1316">
        <v>293077</v>
      </c>
    </row>
    <row r="1317" spans="1:57" x14ac:dyDescent="0.3">
      <c r="A1317">
        <v>1254</v>
      </c>
      <c r="B1317">
        <v>60</v>
      </c>
      <c r="C1317" t="s">
        <v>221</v>
      </c>
      <c r="D1317" t="s">
        <v>41</v>
      </c>
      <c r="E1317">
        <v>17542</v>
      </c>
      <c r="F1317" t="s">
        <v>40</v>
      </c>
      <c r="G1317" t="s">
        <v>71</v>
      </c>
      <c r="H1317" t="s">
        <v>43</v>
      </c>
      <c r="I1317" t="s">
        <v>44</v>
      </c>
      <c r="J1317" t="s">
        <v>45</v>
      </c>
      <c r="K1317" t="s">
        <v>66</v>
      </c>
      <c r="L1317" t="str">
        <f>VLOOKUP($K1317,[1]Zipcodes_neighbourhood!$A$2:$C$27,2,FALSE)</f>
        <v>Veenker</v>
      </c>
      <c r="M1317">
        <f>VLOOKUP($K1317,[1]Zipcodes_neighbourhood!$A$2:$C$27,3,FALSE)</f>
        <v>50011</v>
      </c>
      <c r="N1317" t="s">
        <v>47</v>
      </c>
      <c r="O1317" t="s">
        <v>48</v>
      </c>
      <c r="P1317" t="s">
        <v>49</v>
      </c>
      <c r="Q1317">
        <v>7</v>
      </c>
      <c r="R1317">
        <v>1974</v>
      </c>
      <c r="S1317">
        <v>2003</v>
      </c>
      <c r="T1317" t="s">
        <v>50</v>
      </c>
      <c r="U1317" t="s">
        <v>51</v>
      </c>
      <c r="V1317" t="s">
        <v>75</v>
      </c>
      <c r="W1317" t="s">
        <v>54</v>
      </c>
      <c r="X1317" t="s">
        <v>70</v>
      </c>
      <c r="Y1317" t="s">
        <v>55</v>
      </c>
      <c r="Z1317" t="s">
        <v>54</v>
      </c>
      <c r="AA1317">
        <v>1192</v>
      </c>
      <c r="AB1317" t="str">
        <f t="shared" si="80"/>
        <v>1001-2000</v>
      </c>
      <c r="AC1317" t="s">
        <v>55</v>
      </c>
      <c r="AD1317" t="s">
        <v>60</v>
      </c>
      <c r="AE1317">
        <v>2167</v>
      </c>
      <c r="AF1317">
        <f t="shared" si="81"/>
        <v>0</v>
      </c>
      <c r="AG1317">
        <f t="shared" si="82"/>
        <v>2.2999999999999998</v>
      </c>
      <c r="AH1317">
        <v>3</v>
      </c>
      <c r="AI1317">
        <v>1</v>
      </c>
      <c r="AJ1317" t="s">
        <v>54</v>
      </c>
      <c r="AK1317" t="str">
        <f t="shared" si="83"/>
        <v>1Gd</v>
      </c>
      <c r="AL1317">
        <v>9</v>
      </c>
      <c r="AM1317">
        <v>2</v>
      </c>
      <c r="AN1317" t="s">
        <v>54</v>
      </c>
      <c r="AO1317" t="s">
        <v>61</v>
      </c>
      <c r="AP1317" t="s">
        <v>62</v>
      </c>
      <c r="AQ1317">
        <v>2</v>
      </c>
      <c r="AR1317">
        <v>518</v>
      </c>
      <c r="AS1317" t="s">
        <v>55</v>
      </c>
      <c r="AT1317" t="s">
        <v>60</v>
      </c>
      <c r="AU1317">
        <v>220</v>
      </c>
      <c r="AV1317">
        <v>47</v>
      </c>
      <c r="AW1317">
        <v>0</v>
      </c>
      <c r="AX1317">
        <v>0</v>
      </c>
      <c r="AY1317">
        <v>0</v>
      </c>
      <c r="AZ1317" t="s">
        <v>85</v>
      </c>
      <c r="BA1317">
        <v>7</v>
      </c>
      <c r="BB1317">
        <v>2007</v>
      </c>
      <c r="BC1317" t="s">
        <v>63</v>
      </c>
      <c r="BD1317" t="s">
        <v>64</v>
      </c>
      <c r="BE1317">
        <v>294000</v>
      </c>
    </row>
    <row r="1318" spans="1:57" x14ac:dyDescent="0.3">
      <c r="A1318">
        <v>1317</v>
      </c>
      <c r="B1318">
        <v>20</v>
      </c>
      <c r="C1318" t="s">
        <v>221</v>
      </c>
      <c r="D1318">
        <v>61</v>
      </c>
      <c r="E1318">
        <v>10226</v>
      </c>
      <c r="F1318" t="s">
        <v>40</v>
      </c>
      <c r="G1318" t="s">
        <v>71</v>
      </c>
      <c r="H1318" t="s">
        <v>43</v>
      </c>
      <c r="I1318" t="s">
        <v>44</v>
      </c>
      <c r="J1318" t="s">
        <v>45</v>
      </c>
      <c r="K1318" t="s">
        <v>46</v>
      </c>
      <c r="L1318" t="str">
        <f>VLOOKUP($K1318,[1]Zipcodes_neighbourhood!$A$2:$C$27,2,FALSE)</f>
        <v>College creek</v>
      </c>
      <c r="M1318">
        <f>VLOOKUP($K1318,[1]Zipcodes_neighbourhood!$A$2:$C$27,3,FALSE)</f>
        <v>50014</v>
      </c>
      <c r="N1318" t="s">
        <v>47</v>
      </c>
      <c r="O1318" t="s">
        <v>48</v>
      </c>
      <c r="P1318" t="s">
        <v>68</v>
      </c>
      <c r="Q1318">
        <v>8</v>
      </c>
      <c r="R1318">
        <v>2008</v>
      </c>
      <c r="S1318">
        <v>2008</v>
      </c>
      <c r="T1318" t="s">
        <v>50</v>
      </c>
      <c r="U1318" t="s">
        <v>51</v>
      </c>
      <c r="V1318" t="s">
        <v>52</v>
      </c>
      <c r="W1318" t="s">
        <v>54</v>
      </c>
      <c r="X1318" t="s">
        <v>56</v>
      </c>
      <c r="Y1318" t="s">
        <v>59</v>
      </c>
      <c r="Z1318" t="s">
        <v>54</v>
      </c>
      <c r="AA1318">
        <v>1622</v>
      </c>
      <c r="AB1318" t="str">
        <f t="shared" si="80"/>
        <v>1001-2000</v>
      </c>
      <c r="AC1318" t="s">
        <v>59</v>
      </c>
      <c r="AD1318" t="s">
        <v>60</v>
      </c>
      <c r="AE1318">
        <v>1630</v>
      </c>
      <c r="AF1318">
        <f t="shared" si="81"/>
        <v>1</v>
      </c>
      <c r="AG1318">
        <f t="shared" si="82"/>
        <v>2</v>
      </c>
      <c r="AH1318">
        <v>3</v>
      </c>
      <c r="AI1318">
        <v>1</v>
      </c>
      <c r="AJ1318" t="s">
        <v>59</v>
      </c>
      <c r="AK1318" t="str">
        <f t="shared" si="83"/>
        <v>1Ex</v>
      </c>
      <c r="AL1318">
        <v>8</v>
      </c>
      <c r="AM1318">
        <v>1</v>
      </c>
      <c r="AN1318" t="s">
        <v>54</v>
      </c>
      <c r="AO1318" t="s">
        <v>61</v>
      </c>
      <c r="AP1318" t="s">
        <v>62</v>
      </c>
      <c r="AQ1318">
        <v>3</v>
      </c>
      <c r="AR1318">
        <v>860</v>
      </c>
      <c r="AS1318" t="s">
        <v>55</v>
      </c>
      <c r="AT1318" t="s">
        <v>60</v>
      </c>
      <c r="AU1318">
        <v>172</v>
      </c>
      <c r="AV1318">
        <v>42</v>
      </c>
      <c r="AW1318">
        <v>0</v>
      </c>
      <c r="AX1318">
        <v>0</v>
      </c>
      <c r="AY1318">
        <v>0</v>
      </c>
      <c r="AZ1318" t="s">
        <v>41</v>
      </c>
      <c r="BA1318">
        <v>1</v>
      </c>
      <c r="BB1318">
        <v>2009</v>
      </c>
      <c r="BC1318" t="s">
        <v>63</v>
      </c>
      <c r="BD1318" t="s">
        <v>64</v>
      </c>
      <c r="BE1318">
        <v>295493</v>
      </c>
    </row>
    <row r="1319" spans="1:57" x14ac:dyDescent="0.3">
      <c r="A1319">
        <v>318</v>
      </c>
      <c r="B1319">
        <v>60</v>
      </c>
      <c r="C1319" t="s">
        <v>224</v>
      </c>
      <c r="D1319">
        <v>75</v>
      </c>
      <c r="E1319">
        <v>9000</v>
      </c>
      <c r="F1319" t="s">
        <v>40</v>
      </c>
      <c r="G1319" t="s">
        <v>42</v>
      </c>
      <c r="H1319" t="s">
        <v>43</v>
      </c>
      <c r="I1319" t="s">
        <v>44</v>
      </c>
      <c r="J1319" t="s">
        <v>45</v>
      </c>
      <c r="K1319" t="s">
        <v>87</v>
      </c>
      <c r="L1319" t="str">
        <f>VLOOKUP($K1319,[1]Zipcodes_neighbourhood!$A$2:$C$27,2,FALSE)</f>
        <v>Somerset</v>
      </c>
      <c r="M1319">
        <f>VLOOKUP($K1319,[1]Zipcodes_neighbourhood!$A$2:$C$27,3,FALSE)</f>
        <v>50010</v>
      </c>
      <c r="N1319" t="s">
        <v>47</v>
      </c>
      <c r="O1319" t="s">
        <v>48</v>
      </c>
      <c r="P1319" t="s">
        <v>49</v>
      </c>
      <c r="Q1319">
        <v>8</v>
      </c>
      <c r="R1319">
        <v>2006</v>
      </c>
      <c r="S1319">
        <v>2006</v>
      </c>
      <c r="T1319" t="s">
        <v>50</v>
      </c>
      <c r="U1319" t="s">
        <v>51</v>
      </c>
      <c r="V1319" t="s">
        <v>52</v>
      </c>
      <c r="W1319" t="s">
        <v>54</v>
      </c>
      <c r="X1319" t="s">
        <v>56</v>
      </c>
      <c r="Y1319" t="s">
        <v>54</v>
      </c>
      <c r="Z1319" t="s">
        <v>81</v>
      </c>
      <c r="AA1319">
        <v>1088</v>
      </c>
      <c r="AB1319" t="str">
        <f t="shared" si="80"/>
        <v>1001-2000</v>
      </c>
      <c r="AC1319" t="s">
        <v>59</v>
      </c>
      <c r="AD1319" t="s">
        <v>60</v>
      </c>
      <c r="AE1319">
        <v>1959</v>
      </c>
      <c r="AF1319">
        <f t="shared" si="81"/>
        <v>0</v>
      </c>
      <c r="AG1319">
        <f t="shared" si="82"/>
        <v>2</v>
      </c>
      <c r="AH1319">
        <v>3</v>
      </c>
      <c r="AI1319">
        <v>1</v>
      </c>
      <c r="AJ1319" t="s">
        <v>54</v>
      </c>
      <c r="AK1319" t="str">
        <f t="shared" si="83"/>
        <v>1Gd</v>
      </c>
      <c r="AL1319">
        <v>8</v>
      </c>
      <c r="AM1319">
        <v>1</v>
      </c>
      <c r="AN1319" t="s">
        <v>54</v>
      </c>
      <c r="AO1319" t="s">
        <v>61</v>
      </c>
      <c r="AP1319" t="s">
        <v>62</v>
      </c>
      <c r="AQ1319">
        <v>3</v>
      </c>
      <c r="AR1319">
        <v>1025</v>
      </c>
      <c r="AS1319" t="s">
        <v>55</v>
      </c>
      <c r="AT1319" t="s">
        <v>60</v>
      </c>
      <c r="AU1319">
        <v>208</v>
      </c>
      <c r="AV1319">
        <v>46</v>
      </c>
      <c r="AW1319">
        <v>0</v>
      </c>
      <c r="AX1319">
        <v>0</v>
      </c>
      <c r="AY1319">
        <v>0</v>
      </c>
      <c r="AZ1319" t="s">
        <v>41</v>
      </c>
      <c r="BA1319">
        <v>12</v>
      </c>
      <c r="BB1319">
        <v>2007</v>
      </c>
      <c r="BC1319" t="s">
        <v>63</v>
      </c>
      <c r="BD1319" t="s">
        <v>64</v>
      </c>
      <c r="BE1319">
        <v>270000</v>
      </c>
    </row>
    <row r="1320" spans="1:57" x14ac:dyDescent="0.3">
      <c r="A1320">
        <v>479</v>
      </c>
      <c r="B1320">
        <v>20</v>
      </c>
      <c r="C1320" t="s">
        <v>221</v>
      </c>
      <c r="D1320">
        <v>79</v>
      </c>
      <c r="E1320">
        <v>10637</v>
      </c>
      <c r="F1320" t="s">
        <v>40</v>
      </c>
      <c r="G1320" t="s">
        <v>42</v>
      </c>
      <c r="H1320" t="s">
        <v>43</v>
      </c>
      <c r="I1320" t="s">
        <v>44</v>
      </c>
      <c r="J1320" t="s">
        <v>45</v>
      </c>
      <c r="K1320" t="s">
        <v>46</v>
      </c>
      <c r="L1320" t="str">
        <f>VLOOKUP($K1320,[1]Zipcodes_neighbourhood!$A$2:$C$27,2,FALSE)</f>
        <v>College creek</v>
      </c>
      <c r="M1320">
        <f>VLOOKUP($K1320,[1]Zipcodes_neighbourhood!$A$2:$C$27,3,FALSE)</f>
        <v>50014</v>
      </c>
      <c r="N1320" t="s">
        <v>47</v>
      </c>
      <c r="O1320" t="s">
        <v>48</v>
      </c>
      <c r="P1320" t="s">
        <v>68</v>
      </c>
      <c r="Q1320">
        <v>8</v>
      </c>
      <c r="R1320">
        <v>2007</v>
      </c>
      <c r="S1320">
        <v>2008</v>
      </c>
      <c r="T1320" t="s">
        <v>99</v>
      </c>
      <c r="U1320" t="s">
        <v>51</v>
      </c>
      <c r="V1320" t="s">
        <v>52</v>
      </c>
      <c r="W1320" t="s">
        <v>54</v>
      </c>
      <c r="X1320" t="s">
        <v>56</v>
      </c>
      <c r="Y1320" t="s">
        <v>59</v>
      </c>
      <c r="Z1320" t="s">
        <v>54</v>
      </c>
      <c r="AA1320">
        <v>1705</v>
      </c>
      <c r="AB1320" t="str">
        <f t="shared" si="80"/>
        <v>1001-2000</v>
      </c>
      <c r="AC1320" t="s">
        <v>59</v>
      </c>
      <c r="AD1320" t="s">
        <v>60</v>
      </c>
      <c r="AE1320">
        <v>1718</v>
      </c>
      <c r="AF1320">
        <f t="shared" si="81"/>
        <v>0</v>
      </c>
      <c r="AG1320">
        <f t="shared" si="82"/>
        <v>2</v>
      </c>
      <c r="AH1320">
        <v>3</v>
      </c>
      <c r="AI1320">
        <v>1</v>
      </c>
      <c r="AJ1320" t="s">
        <v>54</v>
      </c>
      <c r="AK1320" t="str">
        <f t="shared" si="83"/>
        <v>1Gd</v>
      </c>
      <c r="AL1320">
        <v>7</v>
      </c>
      <c r="AM1320">
        <v>1</v>
      </c>
      <c r="AN1320" t="s">
        <v>54</v>
      </c>
      <c r="AO1320" t="s">
        <v>61</v>
      </c>
      <c r="AP1320" t="s">
        <v>62</v>
      </c>
      <c r="AQ1320">
        <v>3</v>
      </c>
      <c r="AR1320">
        <v>826</v>
      </c>
      <c r="AS1320" t="s">
        <v>55</v>
      </c>
      <c r="AT1320" t="s">
        <v>60</v>
      </c>
      <c r="AU1320">
        <v>208</v>
      </c>
      <c r="AV1320">
        <v>44</v>
      </c>
      <c r="AW1320">
        <v>0</v>
      </c>
      <c r="AX1320">
        <v>0</v>
      </c>
      <c r="AY1320">
        <v>0</v>
      </c>
      <c r="AZ1320" t="s">
        <v>41</v>
      </c>
      <c r="BA1320">
        <v>9</v>
      </c>
      <c r="BB1320">
        <v>2009</v>
      </c>
      <c r="BC1320" t="s">
        <v>63</v>
      </c>
      <c r="BD1320" t="s">
        <v>64</v>
      </c>
      <c r="BE1320">
        <v>297000</v>
      </c>
    </row>
    <row r="1321" spans="1:57" x14ac:dyDescent="0.3">
      <c r="A1321">
        <v>746</v>
      </c>
      <c r="B1321">
        <v>60</v>
      </c>
      <c r="C1321" t="s">
        <v>221</v>
      </c>
      <c r="D1321" t="s">
        <v>41</v>
      </c>
      <c r="E1321">
        <v>8963</v>
      </c>
      <c r="F1321" t="s">
        <v>40</v>
      </c>
      <c r="G1321" t="s">
        <v>71</v>
      </c>
      <c r="H1321" t="s">
        <v>43</v>
      </c>
      <c r="I1321" t="s">
        <v>44</v>
      </c>
      <c r="J1321" t="s">
        <v>45</v>
      </c>
      <c r="K1321" t="s">
        <v>89</v>
      </c>
      <c r="L1321" t="str">
        <f>VLOOKUP($K1321,[1]Zipcodes_neighbourhood!$A$2:$C$27,2,FALSE)</f>
        <v>Northwest Ames</v>
      </c>
      <c r="M1321">
        <f>VLOOKUP($K1321,[1]Zipcodes_neighbourhood!$A$2:$C$27,3,FALSE)</f>
        <v>50010</v>
      </c>
      <c r="N1321" t="s">
        <v>47</v>
      </c>
      <c r="O1321" t="s">
        <v>48</v>
      </c>
      <c r="P1321" t="s">
        <v>49</v>
      </c>
      <c r="Q1321">
        <v>8</v>
      </c>
      <c r="R1321">
        <v>1976</v>
      </c>
      <c r="S1321">
        <v>1996</v>
      </c>
      <c r="T1321" t="s">
        <v>99</v>
      </c>
      <c r="U1321" t="s">
        <v>51</v>
      </c>
      <c r="V1321" t="s">
        <v>52</v>
      </c>
      <c r="W1321" t="s">
        <v>59</v>
      </c>
      <c r="X1321" t="s">
        <v>70</v>
      </c>
      <c r="Y1321" t="s">
        <v>55</v>
      </c>
      <c r="Z1321" t="s">
        <v>57</v>
      </c>
      <c r="AA1321">
        <v>1142</v>
      </c>
      <c r="AB1321" t="str">
        <f t="shared" si="80"/>
        <v>1001-2000</v>
      </c>
      <c r="AC1321" t="s">
        <v>59</v>
      </c>
      <c r="AD1321" t="s">
        <v>60</v>
      </c>
      <c r="AE1321">
        <v>2715</v>
      </c>
      <c r="AF1321">
        <f t="shared" si="81"/>
        <v>0</v>
      </c>
      <c r="AG1321">
        <f t="shared" si="82"/>
        <v>1</v>
      </c>
      <c r="AH1321">
        <v>4</v>
      </c>
      <c r="AI1321">
        <v>1</v>
      </c>
      <c r="AJ1321" t="s">
        <v>54</v>
      </c>
      <c r="AK1321" t="str">
        <f t="shared" si="83"/>
        <v>1Gd</v>
      </c>
      <c r="AL1321">
        <v>11</v>
      </c>
      <c r="AM1321">
        <v>2</v>
      </c>
      <c r="AN1321" t="s">
        <v>55</v>
      </c>
      <c r="AO1321" t="s">
        <v>101</v>
      </c>
      <c r="AP1321" t="s">
        <v>102</v>
      </c>
      <c r="AQ1321">
        <v>2</v>
      </c>
      <c r="AR1321">
        <v>831</v>
      </c>
      <c r="AS1321" t="s">
        <v>55</v>
      </c>
      <c r="AT1321" t="s">
        <v>60</v>
      </c>
      <c r="AU1321">
        <v>0</v>
      </c>
      <c r="AV1321">
        <v>204</v>
      </c>
      <c r="AW1321">
        <v>0</v>
      </c>
      <c r="AX1321">
        <v>0</v>
      </c>
      <c r="AY1321">
        <v>0</v>
      </c>
      <c r="AZ1321" t="s">
        <v>41</v>
      </c>
      <c r="BA1321">
        <v>7</v>
      </c>
      <c r="BB1321">
        <v>2008</v>
      </c>
      <c r="BC1321" t="s">
        <v>63</v>
      </c>
      <c r="BD1321" t="s">
        <v>64</v>
      </c>
      <c r="BE1321">
        <v>299800</v>
      </c>
    </row>
    <row r="1322" spans="1:57" x14ac:dyDescent="0.3">
      <c r="A1322">
        <v>323</v>
      </c>
      <c r="B1322">
        <v>60</v>
      </c>
      <c r="C1322" t="s">
        <v>221</v>
      </c>
      <c r="D1322">
        <v>86</v>
      </c>
      <c r="E1322">
        <v>10380</v>
      </c>
      <c r="F1322" t="s">
        <v>40</v>
      </c>
      <c r="G1322" t="s">
        <v>71</v>
      </c>
      <c r="H1322" t="s">
        <v>43</v>
      </c>
      <c r="I1322" t="s">
        <v>44</v>
      </c>
      <c r="J1322" t="s">
        <v>45</v>
      </c>
      <c r="K1322" t="s">
        <v>114</v>
      </c>
      <c r="L1322" t="str">
        <f>VLOOKUP($K1322,[1]Zipcodes_neighbourhood!$A$2:$C$27,2,FALSE)</f>
        <v>Sawyer West</v>
      </c>
      <c r="M1322">
        <f>VLOOKUP($K1322,[1]Zipcodes_neighbourhood!$A$2:$C$27,3,FALSE)</f>
        <v>50014</v>
      </c>
      <c r="N1322" t="s">
        <v>47</v>
      </c>
      <c r="O1322" t="s">
        <v>48</v>
      </c>
      <c r="P1322" t="s">
        <v>49</v>
      </c>
      <c r="Q1322">
        <v>7</v>
      </c>
      <c r="R1322">
        <v>1986</v>
      </c>
      <c r="S1322">
        <v>1987</v>
      </c>
      <c r="T1322" t="s">
        <v>50</v>
      </c>
      <c r="U1322" t="s">
        <v>51</v>
      </c>
      <c r="V1322" t="s">
        <v>106</v>
      </c>
      <c r="W1322" t="s">
        <v>54</v>
      </c>
      <c r="X1322" t="s">
        <v>70</v>
      </c>
      <c r="Y1322" t="s">
        <v>55</v>
      </c>
      <c r="Z1322" t="s">
        <v>54</v>
      </c>
      <c r="AA1322">
        <v>1502</v>
      </c>
      <c r="AB1322" t="str">
        <f t="shared" si="80"/>
        <v>1001-2000</v>
      </c>
      <c r="AC1322" t="s">
        <v>59</v>
      </c>
      <c r="AD1322" t="s">
        <v>60</v>
      </c>
      <c r="AE1322">
        <v>2730</v>
      </c>
      <c r="AF1322">
        <f t="shared" si="81"/>
        <v>1</v>
      </c>
      <c r="AG1322">
        <f t="shared" si="82"/>
        <v>1.3</v>
      </c>
      <c r="AH1322">
        <v>4</v>
      </c>
      <c r="AI1322">
        <v>1</v>
      </c>
      <c r="AJ1322" t="s">
        <v>54</v>
      </c>
      <c r="AK1322" t="str">
        <f t="shared" si="83"/>
        <v>1Gd</v>
      </c>
      <c r="AL1322">
        <v>8</v>
      </c>
      <c r="AM1322">
        <v>1</v>
      </c>
      <c r="AN1322" t="s">
        <v>55</v>
      </c>
      <c r="AO1322" t="s">
        <v>61</v>
      </c>
      <c r="AP1322" t="s">
        <v>102</v>
      </c>
      <c r="AQ1322">
        <v>2</v>
      </c>
      <c r="AR1322">
        <v>576</v>
      </c>
      <c r="AS1322" t="s">
        <v>55</v>
      </c>
      <c r="AT1322" t="s">
        <v>60</v>
      </c>
      <c r="AU1322">
        <v>201</v>
      </c>
      <c r="AV1322">
        <v>96</v>
      </c>
      <c r="AW1322">
        <v>0</v>
      </c>
      <c r="AX1322">
        <v>0</v>
      </c>
      <c r="AY1322">
        <v>0</v>
      </c>
      <c r="AZ1322" t="s">
        <v>85</v>
      </c>
      <c r="BA1322">
        <v>8</v>
      </c>
      <c r="BB1322">
        <v>2007</v>
      </c>
      <c r="BC1322" t="s">
        <v>63</v>
      </c>
      <c r="BD1322" t="s">
        <v>64</v>
      </c>
      <c r="BE1322">
        <v>301000</v>
      </c>
    </row>
    <row r="1323" spans="1:57" x14ac:dyDescent="0.3">
      <c r="A1323">
        <v>1257</v>
      </c>
      <c r="B1323">
        <v>20</v>
      </c>
      <c r="C1323" t="s">
        <v>221</v>
      </c>
      <c r="D1323">
        <v>91</v>
      </c>
      <c r="E1323">
        <v>14303</v>
      </c>
      <c r="F1323" t="s">
        <v>40</v>
      </c>
      <c r="G1323" t="s">
        <v>71</v>
      </c>
      <c r="H1323" t="s">
        <v>43</v>
      </c>
      <c r="I1323" t="s">
        <v>44</v>
      </c>
      <c r="J1323" t="s">
        <v>73</v>
      </c>
      <c r="K1323" t="s">
        <v>80</v>
      </c>
      <c r="L1323" t="str">
        <f>VLOOKUP($K1323,[1]Zipcodes_neighbourhood!$A$2:$C$27,2,FALSE)</f>
        <v>Northridge</v>
      </c>
      <c r="M1323">
        <f>VLOOKUP($K1323,[1]Zipcodes_neighbourhood!$A$2:$C$27,3,FALSE)</f>
        <v>50010</v>
      </c>
      <c r="N1323" t="s">
        <v>47</v>
      </c>
      <c r="O1323" t="s">
        <v>48</v>
      </c>
      <c r="P1323" t="s">
        <v>68</v>
      </c>
      <c r="Q1323">
        <v>8</v>
      </c>
      <c r="R1323">
        <v>1994</v>
      </c>
      <c r="S1323">
        <v>1994</v>
      </c>
      <c r="T1323" t="s">
        <v>99</v>
      </c>
      <c r="U1323" t="s">
        <v>51</v>
      </c>
      <c r="V1323" t="s">
        <v>91</v>
      </c>
      <c r="W1323" t="s">
        <v>54</v>
      </c>
      <c r="X1323" t="s">
        <v>56</v>
      </c>
      <c r="Y1323" t="s">
        <v>54</v>
      </c>
      <c r="Z1323" t="s">
        <v>54</v>
      </c>
      <c r="AA1323">
        <v>1986</v>
      </c>
      <c r="AB1323" t="str">
        <f t="shared" si="80"/>
        <v>1001-2000</v>
      </c>
      <c r="AC1323" t="s">
        <v>59</v>
      </c>
      <c r="AD1323" t="s">
        <v>60</v>
      </c>
      <c r="AE1323">
        <v>1987</v>
      </c>
      <c r="AF1323">
        <f t="shared" si="81"/>
        <v>0</v>
      </c>
      <c r="AG1323">
        <f t="shared" si="82"/>
        <v>1</v>
      </c>
      <c r="AH1323">
        <v>2</v>
      </c>
      <c r="AI1323">
        <v>1</v>
      </c>
      <c r="AJ1323" t="s">
        <v>54</v>
      </c>
      <c r="AK1323" t="str">
        <f t="shared" si="83"/>
        <v>1Gd</v>
      </c>
      <c r="AL1323">
        <v>7</v>
      </c>
      <c r="AM1323">
        <v>1</v>
      </c>
      <c r="AN1323" t="s">
        <v>55</v>
      </c>
      <c r="AO1323" t="s">
        <v>61</v>
      </c>
      <c r="AP1323" t="s">
        <v>102</v>
      </c>
      <c r="AQ1323">
        <v>2</v>
      </c>
      <c r="AR1323">
        <v>691</v>
      </c>
      <c r="AS1323" t="s">
        <v>55</v>
      </c>
      <c r="AT1323" t="s">
        <v>60</v>
      </c>
      <c r="AU1323">
        <v>262</v>
      </c>
      <c r="AV1323">
        <v>36</v>
      </c>
      <c r="AW1323">
        <v>0</v>
      </c>
      <c r="AX1323">
        <v>0</v>
      </c>
      <c r="AY1323">
        <v>0</v>
      </c>
      <c r="AZ1323" t="s">
        <v>41</v>
      </c>
      <c r="BA1323">
        <v>8</v>
      </c>
      <c r="BB1323">
        <v>2008</v>
      </c>
      <c r="BC1323" t="s">
        <v>63</v>
      </c>
      <c r="BD1323" t="s">
        <v>64</v>
      </c>
      <c r="BE1323">
        <v>301500</v>
      </c>
    </row>
    <row r="1324" spans="1:57" x14ac:dyDescent="0.3">
      <c r="A1324">
        <v>707</v>
      </c>
      <c r="B1324">
        <v>20</v>
      </c>
      <c r="C1324" t="s">
        <v>221</v>
      </c>
      <c r="D1324" t="s">
        <v>41</v>
      </c>
      <c r="E1324">
        <v>115149</v>
      </c>
      <c r="F1324" t="s">
        <v>40</v>
      </c>
      <c r="G1324" t="s">
        <v>105</v>
      </c>
      <c r="H1324" t="s">
        <v>133</v>
      </c>
      <c r="I1324" t="s">
        <v>44</v>
      </c>
      <c r="J1324" t="s">
        <v>110</v>
      </c>
      <c r="K1324" t="s">
        <v>143</v>
      </c>
      <c r="L1324" t="str">
        <f>VLOOKUP($K1324,[1]Zipcodes_neighbourhood!$A$2:$C$27,2,FALSE)</f>
        <v>Clear creek</v>
      </c>
      <c r="M1324" t="str">
        <f>VLOOKUP($K1324,[1]Zipcodes_neighbourhood!$A$2:$C$27,3,FALSE)</f>
        <v>52248(641)</v>
      </c>
      <c r="N1324" t="s">
        <v>47</v>
      </c>
      <c r="O1324" t="s">
        <v>48</v>
      </c>
      <c r="P1324" t="s">
        <v>68</v>
      </c>
      <c r="Q1324">
        <v>7</v>
      </c>
      <c r="R1324">
        <v>1971</v>
      </c>
      <c r="S1324">
        <v>2002</v>
      </c>
      <c r="T1324" t="s">
        <v>50</v>
      </c>
      <c r="U1324" t="s">
        <v>51</v>
      </c>
      <c r="V1324" t="s">
        <v>106</v>
      </c>
      <c r="W1324" t="s">
        <v>55</v>
      </c>
      <c r="X1324" t="s">
        <v>70</v>
      </c>
      <c r="Y1324" t="s">
        <v>54</v>
      </c>
      <c r="Z1324" t="s">
        <v>54</v>
      </c>
      <c r="AA1324">
        <v>1643</v>
      </c>
      <c r="AB1324" t="str">
        <f t="shared" si="80"/>
        <v>1001-2000</v>
      </c>
      <c r="AC1324" t="s">
        <v>55</v>
      </c>
      <c r="AD1324" t="s">
        <v>60</v>
      </c>
      <c r="AE1324">
        <v>1824</v>
      </c>
      <c r="AF1324">
        <f t="shared" si="81"/>
        <v>1</v>
      </c>
      <c r="AG1324">
        <f t="shared" si="82"/>
        <v>2.2999999999999998</v>
      </c>
      <c r="AH1324">
        <v>2</v>
      </c>
      <c r="AI1324">
        <v>1</v>
      </c>
      <c r="AJ1324" t="s">
        <v>54</v>
      </c>
      <c r="AK1324" t="str">
        <f t="shared" si="83"/>
        <v>1Gd</v>
      </c>
      <c r="AL1324">
        <v>5</v>
      </c>
      <c r="AM1324">
        <v>2</v>
      </c>
      <c r="AN1324" t="s">
        <v>55</v>
      </c>
      <c r="AO1324" t="s">
        <v>61</v>
      </c>
      <c r="AP1324" t="s">
        <v>58</v>
      </c>
      <c r="AQ1324">
        <v>2</v>
      </c>
      <c r="AR1324">
        <v>739</v>
      </c>
      <c r="AS1324" t="s">
        <v>55</v>
      </c>
      <c r="AT1324" t="s">
        <v>60</v>
      </c>
      <c r="AU1324">
        <v>380</v>
      </c>
      <c r="AV1324">
        <v>48</v>
      </c>
      <c r="AW1324">
        <v>0</v>
      </c>
      <c r="AX1324">
        <v>0</v>
      </c>
      <c r="AY1324">
        <v>0</v>
      </c>
      <c r="AZ1324" t="s">
        <v>41</v>
      </c>
      <c r="BA1324">
        <v>6</v>
      </c>
      <c r="BB1324">
        <v>2007</v>
      </c>
      <c r="BC1324" t="s">
        <v>63</v>
      </c>
      <c r="BD1324" t="s">
        <v>64</v>
      </c>
      <c r="BE1324">
        <v>302000</v>
      </c>
    </row>
    <row r="1325" spans="1:57" x14ac:dyDescent="0.3">
      <c r="A1325">
        <v>1313</v>
      </c>
      <c r="B1325">
        <v>60</v>
      </c>
      <c r="C1325" t="s">
        <v>221</v>
      </c>
      <c r="D1325" t="s">
        <v>41</v>
      </c>
      <c r="E1325">
        <v>9572</v>
      </c>
      <c r="F1325" t="s">
        <v>40</v>
      </c>
      <c r="G1325" t="s">
        <v>71</v>
      </c>
      <c r="H1325" t="s">
        <v>43</v>
      </c>
      <c r="I1325" t="s">
        <v>44</v>
      </c>
      <c r="J1325" t="s">
        <v>45</v>
      </c>
      <c r="K1325" t="s">
        <v>80</v>
      </c>
      <c r="L1325" t="str">
        <f>VLOOKUP($K1325,[1]Zipcodes_neighbourhood!$A$2:$C$27,2,FALSE)</f>
        <v>Northridge</v>
      </c>
      <c r="M1325">
        <f>VLOOKUP($K1325,[1]Zipcodes_neighbourhood!$A$2:$C$27,3,FALSE)</f>
        <v>50010</v>
      </c>
      <c r="N1325" t="s">
        <v>47</v>
      </c>
      <c r="O1325" t="s">
        <v>48</v>
      </c>
      <c r="P1325" t="s">
        <v>49</v>
      </c>
      <c r="Q1325">
        <v>8</v>
      </c>
      <c r="R1325">
        <v>1990</v>
      </c>
      <c r="S1325">
        <v>1990</v>
      </c>
      <c r="T1325" t="s">
        <v>50</v>
      </c>
      <c r="U1325" t="s">
        <v>51</v>
      </c>
      <c r="V1325" t="s">
        <v>75</v>
      </c>
      <c r="W1325" t="s">
        <v>54</v>
      </c>
      <c r="X1325" t="s">
        <v>56</v>
      </c>
      <c r="Y1325" t="s">
        <v>59</v>
      </c>
      <c r="Z1325" t="s">
        <v>57</v>
      </c>
      <c r="AA1325">
        <v>1453</v>
      </c>
      <c r="AB1325" t="str">
        <f t="shared" si="80"/>
        <v>1001-2000</v>
      </c>
      <c r="AC1325" t="s">
        <v>59</v>
      </c>
      <c r="AD1325" t="s">
        <v>60</v>
      </c>
      <c r="AE1325">
        <v>2810</v>
      </c>
      <c r="AF1325">
        <f t="shared" si="81"/>
        <v>0</v>
      </c>
      <c r="AG1325">
        <f t="shared" si="82"/>
        <v>1</v>
      </c>
      <c r="AH1325">
        <v>4</v>
      </c>
      <c r="AI1325">
        <v>1</v>
      </c>
      <c r="AJ1325" t="s">
        <v>54</v>
      </c>
      <c r="AK1325" t="str">
        <f t="shared" si="83"/>
        <v>1Gd</v>
      </c>
      <c r="AL1325">
        <v>9</v>
      </c>
      <c r="AM1325">
        <v>1</v>
      </c>
      <c r="AN1325" t="s">
        <v>59</v>
      </c>
      <c r="AO1325" t="s">
        <v>61</v>
      </c>
      <c r="AP1325" t="s">
        <v>62</v>
      </c>
      <c r="AQ1325">
        <v>2</v>
      </c>
      <c r="AR1325">
        <v>750</v>
      </c>
      <c r="AS1325" t="s">
        <v>54</v>
      </c>
      <c r="AT1325" t="s">
        <v>60</v>
      </c>
      <c r="AU1325">
        <v>500</v>
      </c>
      <c r="AV1325">
        <v>0</v>
      </c>
      <c r="AW1325">
        <v>0</v>
      </c>
      <c r="AX1325">
        <v>0</v>
      </c>
      <c r="AY1325">
        <v>0</v>
      </c>
      <c r="AZ1325" t="s">
        <v>41</v>
      </c>
      <c r="BA1325">
        <v>6</v>
      </c>
      <c r="BB1325">
        <v>2007</v>
      </c>
      <c r="BC1325" t="s">
        <v>63</v>
      </c>
      <c r="BD1325" t="s">
        <v>64</v>
      </c>
      <c r="BE1325">
        <v>302000</v>
      </c>
    </row>
    <row r="1326" spans="1:57" x14ac:dyDescent="0.3">
      <c r="A1326">
        <v>620</v>
      </c>
      <c r="B1326">
        <v>60</v>
      </c>
      <c r="C1326" t="s">
        <v>221</v>
      </c>
      <c r="D1326">
        <v>85</v>
      </c>
      <c r="E1326">
        <v>12244</v>
      </c>
      <c r="F1326" t="s">
        <v>40</v>
      </c>
      <c r="G1326" t="s">
        <v>42</v>
      </c>
      <c r="H1326" t="s">
        <v>43</v>
      </c>
      <c r="I1326" t="s">
        <v>44</v>
      </c>
      <c r="J1326" t="s">
        <v>45</v>
      </c>
      <c r="K1326" t="s">
        <v>129</v>
      </c>
      <c r="L1326" t="str">
        <f>VLOOKUP($K1326,[1]Zipcodes_neighbourhood!$A$2:$C$27,2,FALSE)</f>
        <v>Timberland</v>
      </c>
      <c r="M1326">
        <f>VLOOKUP($K1326,[1]Zipcodes_neighbourhood!$A$2:$C$27,3,FALSE)</f>
        <v>50014</v>
      </c>
      <c r="N1326" t="s">
        <v>47</v>
      </c>
      <c r="O1326" t="s">
        <v>48</v>
      </c>
      <c r="P1326" t="s">
        <v>49</v>
      </c>
      <c r="Q1326">
        <v>8</v>
      </c>
      <c r="R1326">
        <v>2003</v>
      </c>
      <c r="S1326">
        <v>2003</v>
      </c>
      <c r="T1326" t="s">
        <v>99</v>
      </c>
      <c r="U1326" t="s">
        <v>51</v>
      </c>
      <c r="V1326" t="s">
        <v>52</v>
      </c>
      <c r="W1326" t="s">
        <v>54</v>
      </c>
      <c r="X1326" t="s">
        <v>56</v>
      </c>
      <c r="Y1326" t="s">
        <v>54</v>
      </c>
      <c r="Z1326" t="s">
        <v>54</v>
      </c>
      <c r="AA1326">
        <v>1482</v>
      </c>
      <c r="AB1326" t="str">
        <f t="shared" si="80"/>
        <v>1001-2000</v>
      </c>
      <c r="AC1326" t="s">
        <v>59</v>
      </c>
      <c r="AD1326" t="s">
        <v>60</v>
      </c>
      <c r="AE1326">
        <v>2262</v>
      </c>
      <c r="AF1326">
        <f t="shared" si="81"/>
        <v>0</v>
      </c>
      <c r="AG1326">
        <f t="shared" si="82"/>
        <v>2</v>
      </c>
      <c r="AH1326">
        <v>4</v>
      </c>
      <c r="AI1326">
        <v>1</v>
      </c>
      <c r="AJ1326" t="s">
        <v>54</v>
      </c>
      <c r="AK1326" t="str">
        <f t="shared" si="83"/>
        <v>1Gd</v>
      </c>
      <c r="AL1326">
        <v>10</v>
      </c>
      <c r="AM1326">
        <v>2</v>
      </c>
      <c r="AN1326" t="s">
        <v>54</v>
      </c>
      <c r="AO1326" t="s">
        <v>61</v>
      </c>
      <c r="AP1326" t="s">
        <v>102</v>
      </c>
      <c r="AQ1326">
        <v>3</v>
      </c>
      <c r="AR1326">
        <v>749</v>
      </c>
      <c r="AS1326" t="s">
        <v>55</v>
      </c>
      <c r="AT1326" t="s">
        <v>60</v>
      </c>
      <c r="AU1326">
        <v>168</v>
      </c>
      <c r="AV1326">
        <v>0</v>
      </c>
      <c r="AW1326">
        <v>0</v>
      </c>
      <c r="AX1326">
        <v>0</v>
      </c>
      <c r="AY1326">
        <v>0</v>
      </c>
      <c r="AZ1326" t="s">
        <v>41</v>
      </c>
      <c r="BA1326">
        <v>8</v>
      </c>
      <c r="BB1326">
        <v>2008</v>
      </c>
      <c r="BC1326" t="s">
        <v>63</v>
      </c>
      <c r="BD1326" t="s">
        <v>64</v>
      </c>
      <c r="BE1326">
        <v>305000</v>
      </c>
    </row>
    <row r="1327" spans="1:57" x14ac:dyDescent="0.3">
      <c r="A1327">
        <v>1326</v>
      </c>
      <c r="B1327">
        <v>30</v>
      </c>
      <c r="C1327" t="s">
        <v>222</v>
      </c>
      <c r="D1327">
        <v>40</v>
      </c>
      <c r="E1327">
        <v>3636</v>
      </c>
      <c r="F1327" t="s">
        <v>40</v>
      </c>
      <c r="G1327" t="s">
        <v>42</v>
      </c>
      <c r="H1327" t="s">
        <v>43</v>
      </c>
      <c r="I1327" t="s">
        <v>44</v>
      </c>
      <c r="J1327" t="s">
        <v>45</v>
      </c>
      <c r="K1327" t="s">
        <v>119</v>
      </c>
      <c r="L1327" t="str">
        <f>VLOOKUP($K1327,[1]Zipcodes_neighbourhood!$A$2:$C$27,2,FALSE)</f>
        <v>Iowa DOT and rail road</v>
      </c>
      <c r="M1327">
        <f>VLOOKUP($K1327,[1]Zipcodes_neighbourhood!$A$2:$C$27,3,FALSE)</f>
        <v>50313</v>
      </c>
      <c r="N1327" t="s">
        <v>47</v>
      </c>
      <c r="O1327" t="s">
        <v>48</v>
      </c>
      <c r="P1327" t="s">
        <v>68</v>
      </c>
      <c r="Q1327">
        <v>4</v>
      </c>
      <c r="R1327">
        <v>1922</v>
      </c>
      <c r="S1327">
        <v>1950</v>
      </c>
      <c r="T1327" t="s">
        <v>50</v>
      </c>
      <c r="U1327" t="s">
        <v>51</v>
      </c>
      <c r="V1327" t="s">
        <v>127</v>
      </c>
      <c r="W1327" t="s">
        <v>55</v>
      </c>
      <c r="X1327" t="s">
        <v>77</v>
      </c>
      <c r="Y1327" t="s">
        <v>55</v>
      </c>
      <c r="Z1327" t="s">
        <v>57</v>
      </c>
      <c r="AA1327">
        <v>796</v>
      </c>
      <c r="AB1327" t="str">
        <f t="shared" si="80"/>
        <v>0-1000</v>
      </c>
      <c r="AC1327" t="s">
        <v>94</v>
      </c>
      <c r="AD1327" t="s">
        <v>120</v>
      </c>
      <c r="AE1327">
        <v>796</v>
      </c>
      <c r="AF1327">
        <f t="shared" si="81"/>
        <v>0</v>
      </c>
      <c r="AG1327">
        <f t="shared" si="82"/>
        <v>1</v>
      </c>
      <c r="AH1327">
        <v>2</v>
      </c>
      <c r="AI1327">
        <v>1</v>
      </c>
      <c r="AJ1327" t="s">
        <v>55</v>
      </c>
      <c r="AK1327" t="str">
        <f t="shared" si="83"/>
        <v>1TA</v>
      </c>
      <c r="AL1327">
        <v>5</v>
      </c>
      <c r="AM1327">
        <v>0</v>
      </c>
      <c r="AN1327" t="s">
        <v>41</v>
      </c>
      <c r="AO1327" t="s">
        <v>41</v>
      </c>
      <c r="AP1327" t="s">
        <v>41</v>
      </c>
      <c r="AQ1327">
        <v>0</v>
      </c>
      <c r="AR1327">
        <v>0</v>
      </c>
      <c r="AS1327" t="s">
        <v>41</v>
      </c>
      <c r="AT1327" t="s">
        <v>120</v>
      </c>
      <c r="AU1327">
        <v>0</v>
      </c>
      <c r="AV1327">
        <v>0</v>
      </c>
      <c r="AW1327">
        <v>100</v>
      </c>
      <c r="AX1327">
        <v>0</v>
      </c>
      <c r="AY1327">
        <v>0</v>
      </c>
      <c r="AZ1327" t="s">
        <v>85</v>
      </c>
      <c r="BA1327">
        <v>1</v>
      </c>
      <c r="BB1327">
        <v>2008</v>
      </c>
      <c r="BC1327" t="s">
        <v>63</v>
      </c>
      <c r="BD1327" t="s">
        <v>64</v>
      </c>
      <c r="BE1327">
        <v>55000</v>
      </c>
    </row>
    <row r="1328" spans="1:57" x14ac:dyDescent="0.3">
      <c r="A1328">
        <v>1327</v>
      </c>
      <c r="B1328">
        <v>30</v>
      </c>
      <c r="C1328" t="s">
        <v>225</v>
      </c>
      <c r="D1328">
        <v>70</v>
      </c>
      <c r="E1328">
        <v>4270</v>
      </c>
      <c r="F1328" t="s">
        <v>40</v>
      </c>
      <c r="G1328" t="s">
        <v>42</v>
      </c>
      <c r="H1328" t="s">
        <v>118</v>
      </c>
      <c r="I1328" t="s">
        <v>44</v>
      </c>
      <c r="J1328" t="s">
        <v>45</v>
      </c>
      <c r="K1328" t="s">
        <v>126</v>
      </c>
      <c r="L1328" t="str">
        <f>VLOOKUP($K1328,[1]Zipcodes_neighbourhood!$A$2:$C$27,2,FALSE)</f>
        <v>Edwards</v>
      </c>
      <c r="M1328">
        <f>VLOOKUP($K1328,[1]Zipcodes_neighbourhood!$A$2:$C$27,3,FALSE)</f>
        <v>50014</v>
      </c>
      <c r="N1328" t="s">
        <v>47</v>
      </c>
      <c r="O1328" t="s">
        <v>48</v>
      </c>
      <c r="P1328" t="s">
        <v>68</v>
      </c>
      <c r="Q1328">
        <v>3</v>
      </c>
      <c r="R1328">
        <v>1931</v>
      </c>
      <c r="S1328">
        <v>2006</v>
      </c>
      <c r="T1328" t="s">
        <v>50</v>
      </c>
      <c r="U1328" t="s">
        <v>51</v>
      </c>
      <c r="V1328" t="s">
        <v>69</v>
      </c>
      <c r="W1328" t="s">
        <v>55</v>
      </c>
      <c r="X1328" t="s">
        <v>77</v>
      </c>
      <c r="Y1328" t="s">
        <v>55</v>
      </c>
      <c r="Z1328" t="s">
        <v>57</v>
      </c>
      <c r="AA1328">
        <v>544</v>
      </c>
      <c r="AB1328" t="str">
        <f t="shared" si="80"/>
        <v>0-1000</v>
      </c>
      <c r="AC1328" t="s">
        <v>59</v>
      </c>
      <c r="AD1328" t="s">
        <v>60</v>
      </c>
      <c r="AE1328">
        <v>774</v>
      </c>
      <c r="AF1328">
        <f t="shared" si="81"/>
        <v>0</v>
      </c>
      <c r="AG1328">
        <f t="shared" si="82"/>
        <v>1</v>
      </c>
      <c r="AH1328">
        <v>3</v>
      </c>
      <c r="AI1328">
        <v>1</v>
      </c>
      <c r="AJ1328" t="s">
        <v>54</v>
      </c>
      <c r="AK1328" t="str">
        <f t="shared" si="83"/>
        <v>1Gd</v>
      </c>
      <c r="AL1328">
        <v>6</v>
      </c>
      <c r="AM1328">
        <v>0</v>
      </c>
      <c r="AN1328" t="s">
        <v>41</v>
      </c>
      <c r="AO1328" t="s">
        <v>41</v>
      </c>
      <c r="AP1328" t="s">
        <v>41</v>
      </c>
      <c r="AQ1328">
        <v>0</v>
      </c>
      <c r="AR1328">
        <v>0</v>
      </c>
      <c r="AS1328" t="s">
        <v>41</v>
      </c>
      <c r="AT1328" t="s">
        <v>60</v>
      </c>
      <c r="AU1328">
        <v>0</v>
      </c>
      <c r="AV1328">
        <v>0</v>
      </c>
      <c r="AW1328">
        <v>286</v>
      </c>
      <c r="AX1328">
        <v>0</v>
      </c>
      <c r="AY1328">
        <v>0</v>
      </c>
      <c r="AZ1328" t="s">
        <v>41</v>
      </c>
      <c r="BA1328">
        <v>5</v>
      </c>
      <c r="BB1328">
        <v>2007</v>
      </c>
      <c r="BC1328" t="s">
        <v>63</v>
      </c>
      <c r="BD1328" t="s">
        <v>64</v>
      </c>
      <c r="BE1328">
        <v>79000</v>
      </c>
    </row>
    <row r="1329" spans="1:57" x14ac:dyDescent="0.3">
      <c r="A1329">
        <v>306</v>
      </c>
      <c r="B1329">
        <v>20</v>
      </c>
      <c r="C1329" t="s">
        <v>221</v>
      </c>
      <c r="D1329">
        <v>80</v>
      </c>
      <c r="E1329">
        <v>10386</v>
      </c>
      <c r="F1329" t="s">
        <v>40</v>
      </c>
      <c r="G1329" t="s">
        <v>42</v>
      </c>
      <c r="H1329" t="s">
        <v>43</v>
      </c>
      <c r="I1329" t="s">
        <v>44</v>
      </c>
      <c r="J1329" t="s">
        <v>45</v>
      </c>
      <c r="K1329" t="s">
        <v>46</v>
      </c>
      <c r="L1329" t="str">
        <f>VLOOKUP($K1329,[1]Zipcodes_neighbourhood!$A$2:$C$27,2,FALSE)</f>
        <v>College creek</v>
      </c>
      <c r="M1329">
        <f>VLOOKUP($K1329,[1]Zipcodes_neighbourhood!$A$2:$C$27,3,FALSE)</f>
        <v>50014</v>
      </c>
      <c r="N1329" t="s">
        <v>47</v>
      </c>
      <c r="O1329" t="s">
        <v>48</v>
      </c>
      <c r="P1329" t="s">
        <v>68</v>
      </c>
      <c r="Q1329">
        <v>8</v>
      </c>
      <c r="R1329">
        <v>2004</v>
      </c>
      <c r="S1329">
        <v>2005</v>
      </c>
      <c r="T1329" t="s">
        <v>50</v>
      </c>
      <c r="U1329" t="s">
        <v>51</v>
      </c>
      <c r="V1329" t="s">
        <v>123</v>
      </c>
      <c r="W1329" t="s">
        <v>54</v>
      </c>
      <c r="X1329" t="s">
        <v>56</v>
      </c>
      <c r="Y1329" t="s">
        <v>54</v>
      </c>
      <c r="Z1329" t="s">
        <v>57</v>
      </c>
      <c r="AA1329">
        <v>2000</v>
      </c>
      <c r="AB1329" t="str">
        <f t="shared" si="80"/>
        <v>1001-2000</v>
      </c>
      <c r="AC1329" t="s">
        <v>59</v>
      </c>
      <c r="AD1329" t="s">
        <v>60</v>
      </c>
      <c r="AE1329">
        <v>2000</v>
      </c>
      <c r="AF1329">
        <f t="shared" si="81"/>
        <v>0.3</v>
      </c>
      <c r="AG1329">
        <f t="shared" si="82"/>
        <v>1</v>
      </c>
      <c r="AH1329">
        <v>3</v>
      </c>
      <c r="AI1329">
        <v>1</v>
      </c>
      <c r="AJ1329" t="s">
        <v>54</v>
      </c>
      <c r="AK1329" t="str">
        <f t="shared" si="83"/>
        <v>1Gd</v>
      </c>
      <c r="AL1329">
        <v>8</v>
      </c>
      <c r="AM1329">
        <v>0</v>
      </c>
      <c r="AN1329" t="s">
        <v>41</v>
      </c>
      <c r="AO1329" t="s">
        <v>61</v>
      </c>
      <c r="AP1329" t="s">
        <v>102</v>
      </c>
      <c r="AQ1329">
        <v>3</v>
      </c>
      <c r="AR1329">
        <v>888</v>
      </c>
      <c r="AS1329" t="s">
        <v>55</v>
      </c>
      <c r="AT1329" t="s">
        <v>60</v>
      </c>
      <c r="AU1329">
        <v>168</v>
      </c>
      <c r="AV1329">
        <v>0</v>
      </c>
      <c r="AW1329">
        <v>0</v>
      </c>
      <c r="AX1329">
        <v>0</v>
      </c>
      <c r="AY1329">
        <v>0</v>
      </c>
      <c r="AZ1329" t="s">
        <v>41</v>
      </c>
      <c r="BA1329">
        <v>7</v>
      </c>
      <c r="BB1329">
        <v>2007</v>
      </c>
      <c r="BC1329" t="s">
        <v>63</v>
      </c>
      <c r="BD1329" t="s">
        <v>64</v>
      </c>
      <c r="BE1329">
        <v>305900</v>
      </c>
    </row>
    <row r="1330" spans="1:57" x14ac:dyDescent="0.3">
      <c r="A1330">
        <v>1329</v>
      </c>
      <c r="B1330">
        <v>50</v>
      </c>
      <c r="C1330" t="s">
        <v>222</v>
      </c>
      <c r="D1330">
        <v>60</v>
      </c>
      <c r="E1330">
        <v>10440</v>
      </c>
      <c r="F1330" t="s">
        <v>40</v>
      </c>
      <c r="G1330" t="s">
        <v>42</v>
      </c>
      <c r="H1330" t="s">
        <v>43</v>
      </c>
      <c r="I1330" t="s">
        <v>44</v>
      </c>
      <c r="J1330" t="s">
        <v>73</v>
      </c>
      <c r="K1330" t="s">
        <v>92</v>
      </c>
      <c r="L1330" t="str">
        <f>VLOOKUP($K1330,[1]Zipcodes_neighbourhood!$A$2:$C$27,2,FALSE)</f>
        <v>Old Town</v>
      </c>
      <c r="M1330">
        <f>VLOOKUP($K1330,[1]Zipcodes_neighbourhood!$A$2:$C$27,3,FALSE)</f>
        <v>51351</v>
      </c>
      <c r="N1330" t="s">
        <v>47</v>
      </c>
      <c r="O1330" t="s">
        <v>48</v>
      </c>
      <c r="P1330" t="s">
        <v>83</v>
      </c>
      <c r="Q1330">
        <v>6</v>
      </c>
      <c r="R1330">
        <v>1920</v>
      </c>
      <c r="S1330">
        <v>1950</v>
      </c>
      <c r="T1330" t="s">
        <v>50</v>
      </c>
      <c r="U1330" t="s">
        <v>51</v>
      </c>
      <c r="V1330" t="s">
        <v>75</v>
      </c>
      <c r="W1330" t="s">
        <v>54</v>
      </c>
      <c r="X1330" t="s">
        <v>77</v>
      </c>
      <c r="Y1330" t="s">
        <v>54</v>
      </c>
      <c r="Z1330" t="s">
        <v>57</v>
      </c>
      <c r="AA1330">
        <v>1510</v>
      </c>
      <c r="AB1330" t="str">
        <f t="shared" si="80"/>
        <v>1001-2000</v>
      </c>
      <c r="AC1330" t="s">
        <v>59</v>
      </c>
      <c r="AD1330" t="s">
        <v>60</v>
      </c>
      <c r="AE1330">
        <v>2792</v>
      </c>
      <c r="AF1330">
        <f t="shared" si="81"/>
        <v>0</v>
      </c>
      <c r="AG1330">
        <f t="shared" si="82"/>
        <v>2</v>
      </c>
      <c r="AH1330">
        <v>5</v>
      </c>
      <c r="AI1330">
        <v>1</v>
      </c>
      <c r="AJ1330" t="s">
        <v>55</v>
      </c>
      <c r="AK1330" t="str">
        <f t="shared" si="83"/>
        <v>1TA</v>
      </c>
      <c r="AL1330">
        <v>8</v>
      </c>
      <c r="AM1330">
        <v>2</v>
      </c>
      <c r="AN1330" t="s">
        <v>55</v>
      </c>
      <c r="AO1330" t="s">
        <v>78</v>
      </c>
      <c r="AP1330" t="s">
        <v>58</v>
      </c>
      <c r="AQ1330">
        <v>2</v>
      </c>
      <c r="AR1330">
        <v>520</v>
      </c>
      <c r="AS1330" t="s">
        <v>94</v>
      </c>
      <c r="AT1330" t="s">
        <v>60</v>
      </c>
      <c r="AU1330">
        <v>0</v>
      </c>
      <c r="AV1330">
        <v>547</v>
      </c>
      <c r="AW1330">
        <v>0</v>
      </c>
      <c r="AX1330">
        <v>480</v>
      </c>
      <c r="AY1330">
        <v>0</v>
      </c>
      <c r="AZ1330" t="s">
        <v>85</v>
      </c>
      <c r="BA1330">
        <v>6</v>
      </c>
      <c r="BB1330">
        <v>2008</v>
      </c>
      <c r="BC1330" t="s">
        <v>63</v>
      </c>
      <c r="BD1330" t="s">
        <v>64</v>
      </c>
      <c r="BE1330">
        <v>256000</v>
      </c>
    </row>
    <row r="1331" spans="1:57" x14ac:dyDescent="0.3">
      <c r="A1331">
        <v>28</v>
      </c>
      <c r="B1331">
        <v>20</v>
      </c>
      <c r="C1331" t="s">
        <v>221</v>
      </c>
      <c r="D1331">
        <v>98</v>
      </c>
      <c r="E1331">
        <v>11478</v>
      </c>
      <c r="F1331" t="s">
        <v>40</v>
      </c>
      <c r="G1331" t="s">
        <v>42</v>
      </c>
      <c r="H1331" t="s">
        <v>43</v>
      </c>
      <c r="I1331" t="s">
        <v>44</v>
      </c>
      <c r="J1331" t="s">
        <v>45</v>
      </c>
      <c r="K1331" t="s">
        <v>100</v>
      </c>
      <c r="L1331" t="str">
        <f>VLOOKUP($K1331,[1]Zipcodes_neighbourhood!$A$2:$C$27,2,FALSE)</f>
        <v>Northridge Heights</v>
      </c>
      <c r="M1331">
        <f>VLOOKUP($K1331,[1]Zipcodes_neighbourhood!$A$2:$C$27,3,FALSE)</f>
        <v>50010</v>
      </c>
      <c r="N1331" t="s">
        <v>47</v>
      </c>
      <c r="O1331" t="s">
        <v>48</v>
      </c>
      <c r="P1331" t="s">
        <v>68</v>
      </c>
      <c r="Q1331">
        <v>8</v>
      </c>
      <c r="R1331">
        <v>2007</v>
      </c>
      <c r="S1331">
        <v>2008</v>
      </c>
      <c r="T1331" t="s">
        <v>50</v>
      </c>
      <c r="U1331" t="s">
        <v>51</v>
      </c>
      <c r="V1331" t="s">
        <v>52</v>
      </c>
      <c r="W1331" t="s">
        <v>54</v>
      </c>
      <c r="X1331" t="s">
        <v>56</v>
      </c>
      <c r="Y1331" t="s">
        <v>59</v>
      </c>
      <c r="Z1331" t="s">
        <v>57</v>
      </c>
      <c r="AA1331">
        <v>1704</v>
      </c>
      <c r="AB1331" t="str">
        <f t="shared" si="80"/>
        <v>1001-2000</v>
      </c>
      <c r="AC1331" t="s">
        <v>59</v>
      </c>
      <c r="AD1331" t="s">
        <v>60</v>
      </c>
      <c r="AE1331">
        <v>1704</v>
      </c>
      <c r="AF1331">
        <f t="shared" si="81"/>
        <v>0</v>
      </c>
      <c r="AG1331">
        <f t="shared" si="82"/>
        <v>2.2999999999999998</v>
      </c>
      <c r="AH1331">
        <v>3</v>
      </c>
      <c r="AI1331">
        <v>1</v>
      </c>
      <c r="AJ1331" t="s">
        <v>54</v>
      </c>
      <c r="AK1331" t="str">
        <f t="shared" si="83"/>
        <v>1Gd</v>
      </c>
      <c r="AL1331">
        <v>7</v>
      </c>
      <c r="AM1331">
        <v>1</v>
      </c>
      <c r="AN1331" t="s">
        <v>54</v>
      </c>
      <c r="AO1331" t="s">
        <v>61</v>
      </c>
      <c r="AP1331" t="s">
        <v>62</v>
      </c>
      <c r="AQ1331">
        <v>3</v>
      </c>
      <c r="AR1331">
        <v>772</v>
      </c>
      <c r="AS1331" t="s">
        <v>55</v>
      </c>
      <c r="AT1331" t="s">
        <v>60</v>
      </c>
      <c r="AU1331">
        <v>0</v>
      </c>
      <c r="AV1331">
        <v>50</v>
      </c>
      <c r="AW1331">
        <v>0</v>
      </c>
      <c r="AX1331">
        <v>0</v>
      </c>
      <c r="AY1331">
        <v>0</v>
      </c>
      <c r="AZ1331" t="s">
        <v>41</v>
      </c>
      <c r="BA1331">
        <v>5</v>
      </c>
      <c r="BB1331">
        <v>2010</v>
      </c>
      <c r="BC1331" t="s">
        <v>63</v>
      </c>
      <c r="BD1331" t="s">
        <v>64</v>
      </c>
      <c r="BE1331">
        <v>306000</v>
      </c>
    </row>
    <row r="1332" spans="1:57" x14ac:dyDescent="0.3">
      <c r="A1332">
        <v>7</v>
      </c>
      <c r="B1332">
        <v>20</v>
      </c>
      <c r="C1332" t="s">
        <v>221</v>
      </c>
      <c r="D1332">
        <v>75</v>
      </c>
      <c r="E1332">
        <v>10084</v>
      </c>
      <c r="F1332" t="s">
        <v>40</v>
      </c>
      <c r="G1332" t="s">
        <v>42</v>
      </c>
      <c r="H1332" t="s">
        <v>43</v>
      </c>
      <c r="I1332" t="s">
        <v>44</v>
      </c>
      <c r="J1332" t="s">
        <v>45</v>
      </c>
      <c r="K1332" t="s">
        <v>87</v>
      </c>
      <c r="L1332" t="str">
        <f>VLOOKUP($K1332,[1]Zipcodes_neighbourhood!$A$2:$C$27,2,FALSE)</f>
        <v>Somerset</v>
      </c>
      <c r="M1332">
        <f>VLOOKUP($K1332,[1]Zipcodes_neighbourhood!$A$2:$C$27,3,FALSE)</f>
        <v>50010</v>
      </c>
      <c r="N1332" t="s">
        <v>47</v>
      </c>
      <c r="O1332" t="s">
        <v>48</v>
      </c>
      <c r="P1332" t="s">
        <v>68</v>
      </c>
      <c r="Q1332">
        <v>8</v>
      </c>
      <c r="R1332">
        <v>2004</v>
      </c>
      <c r="S1332">
        <v>2005</v>
      </c>
      <c r="T1332" t="s">
        <v>50</v>
      </c>
      <c r="U1332" t="s">
        <v>51</v>
      </c>
      <c r="V1332" t="s">
        <v>52</v>
      </c>
      <c r="W1332" t="s">
        <v>54</v>
      </c>
      <c r="X1332" t="s">
        <v>56</v>
      </c>
      <c r="Y1332" t="s">
        <v>59</v>
      </c>
      <c r="Z1332" t="s">
        <v>81</v>
      </c>
      <c r="AA1332">
        <v>1686</v>
      </c>
      <c r="AB1332" t="str">
        <f t="shared" si="80"/>
        <v>1001-2000</v>
      </c>
      <c r="AC1332" t="s">
        <v>59</v>
      </c>
      <c r="AD1332" t="s">
        <v>60</v>
      </c>
      <c r="AE1332">
        <v>1694</v>
      </c>
      <c r="AF1332">
        <f t="shared" si="81"/>
        <v>0</v>
      </c>
      <c r="AG1332">
        <f t="shared" si="82"/>
        <v>2</v>
      </c>
      <c r="AH1332">
        <v>3</v>
      </c>
      <c r="AI1332">
        <v>1</v>
      </c>
      <c r="AJ1332" t="s">
        <v>54</v>
      </c>
      <c r="AK1332" t="str">
        <f t="shared" si="83"/>
        <v>1Gd</v>
      </c>
      <c r="AL1332">
        <v>7</v>
      </c>
      <c r="AM1332">
        <v>1</v>
      </c>
      <c r="AN1332" t="s">
        <v>54</v>
      </c>
      <c r="AO1332" t="s">
        <v>61</v>
      </c>
      <c r="AP1332" t="s">
        <v>62</v>
      </c>
      <c r="AQ1332">
        <v>2</v>
      </c>
      <c r="AR1332">
        <v>636</v>
      </c>
      <c r="AS1332" t="s">
        <v>55</v>
      </c>
      <c r="AT1332" t="s">
        <v>60</v>
      </c>
      <c r="AU1332">
        <v>255</v>
      </c>
      <c r="AV1332">
        <v>57</v>
      </c>
      <c r="AW1332">
        <v>0</v>
      </c>
      <c r="AX1332">
        <v>0</v>
      </c>
      <c r="AY1332">
        <v>0</v>
      </c>
      <c r="AZ1332" t="s">
        <v>41</v>
      </c>
      <c r="BA1332">
        <v>8</v>
      </c>
      <c r="BB1332">
        <v>2007</v>
      </c>
      <c r="BC1332" t="s">
        <v>63</v>
      </c>
      <c r="BD1332" t="s">
        <v>64</v>
      </c>
      <c r="BE1332">
        <v>307000</v>
      </c>
    </row>
    <row r="1333" spans="1:57" x14ac:dyDescent="0.3">
      <c r="A1333">
        <v>36</v>
      </c>
      <c r="B1333">
        <v>60</v>
      </c>
      <c r="C1333" t="s">
        <v>221</v>
      </c>
      <c r="D1333">
        <v>108</v>
      </c>
      <c r="E1333">
        <v>13418</v>
      </c>
      <c r="F1333" t="s">
        <v>40</v>
      </c>
      <c r="G1333" t="s">
        <v>42</v>
      </c>
      <c r="H1333" t="s">
        <v>43</v>
      </c>
      <c r="I1333" t="s">
        <v>44</v>
      </c>
      <c r="J1333" t="s">
        <v>45</v>
      </c>
      <c r="K1333" t="s">
        <v>100</v>
      </c>
      <c r="L1333" t="str">
        <f>VLOOKUP($K1333,[1]Zipcodes_neighbourhood!$A$2:$C$27,2,FALSE)</f>
        <v>Northridge Heights</v>
      </c>
      <c r="M1333">
        <f>VLOOKUP($K1333,[1]Zipcodes_neighbourhood!$A$2:$C$27,3,FALSE)</f>
        <v>50010</v>
      </c>
      <c r="N1333" t="s">
        <v>47</v>
      </c>
      <c r="O1333" t="s">
        <v>48</v>
      </c>
      <c r="P1333" t="s">
        <v>49</v>
      </c>
      <c r="Q1333">
        <v>8</v>
      </c>
      <c r="R1333">
        <v>2004</v>
      </c>
      <c r="S1333">
        <v>2005</v>
      </c>
      <c r="T1333" t="s">
        <v>50</v>
      </c>
      <c r="U1333" t="s">
        <v>51</v>
      </c>
      <c r="V1333" t="s">
        <v>52</v>
      </c>
      <c r="W1333" t="s">
        <v>54</v>
      </c>
      <c r="X1333" t="s">
        <v>56</v>
      </c>
      <c r="Y1333" t="s">
        <v>59</v>
      </c>
      <c r="Z1333" t="s">
        <v>81</v>
      </c>
      <c r="AA1333">
        <v>1117</v>
      </c>
      <c r="AB1333" t="str">
        <f t="shared" si="80"/>
        <v>1001-2000</v>
      </c>
      <c r="AC1333" t="s">
        <v>59</v>
      </c>
      <c r="AD1333" t="s">
        <v>60</v>
      </c>
      <c r="AE1333">
        <v>2452</v>
      </c>
      <c r="AF1333">
        <f t="shared" si="81"/>
        <v>0</v>
      </c>
      <c r="AG1333">
        <f t="shared" si="82"/>
        <v>1</v>
      </c>
      <c r="AH1333">
        <v>4</v>
      </c>
      <c r="AI1333">
        <v>1</v>
      </c>
      <c r="AJ1333" t="s">
        <v>54</v>
      </c>
      <c r="AK1333" t="str">
        <f t="shared" si="83"/>
        <v>1Gd</v>
      </c>
      <c r="AL1333">
        <v>9</v>
      </c>
      <c r="AM1333">
        <v>1</v>
      </c>
      <c r="AN1333" t="s">
        <v>54</v>
      </c>
      <c r="AO1333" t="s">
        <v>101</v>
      </c>
      <c r="AP1333" t="s">
        <v>102</v>
      </c>
      <c r="AQ1333">
        <v>3</v>
      </c>
      <c r="AR1333">
        <v>691</v>
      </c>
      <c r="AS1333" t="s">
        <v>55</v>
      </c>
      <c r="AT1333" t="s">
        <v>60</v>
      </c>
      <c r="AU1333">
        <v>113</v>
      </c>
      <c r="AV1333">
        <v>32</v>
      </c>
      <c r="AW1333">
        <v>0</v>
      </c>
      <c r="AX1333">
        <v>0</v>
      </c>
      <c r="AY1333">
        <v>0</v>
      </c>
      <c r="AZ1333" t="s">
        <v>41</v>
      </c>
      <c r="BA1333">
        <v>9</v>
      </c>
      <c r="BB1333">
        <v>2006</v>
      </c>
      <c r="BC1333" t="s">
        <v>63</v>
      </c>
      <c r="BD1333" t="s">
        <v>64</v>
      </c>
      <c r="BE1333">
        <v>309000</v>
      </c>
    </row>
    <row r="1334" spans="1:57" x14ac:dyDescent="0.3">
      <c r="A1334">
        <v>1033</v>
      </c>
      <c r="B1334">
        <v>60</v>
      </c>
      <c r="C1334" t="s">
        <v>221</v>
      </c>
      <c r="D1334" t="s">
        <v>41</v>
      </c>
      <c r="E1334">
        <v>14541</v>
      </c>
      <c r="F1334" t="s">
        <v>40</v>
      </c>
      <c r="G1334" t="s">
        <v>71</v>
      </c>
      <c r="H1334" t="s">
        <v>43</v>
      </c>
      <c r="I1334" t="s">
        <v>44</v>
      </c>
      <c r="J1334" t="s">
        <v>73</v>
      </c>
      <c r="K1334" t="s">
        <v>80</v>
      </c>
      <c r="L1334" t="str">
        <f>VLOOKUP($K1334,[1]Zipcodes_neighbourhood!$A$2:$C$27,2,FALSE)</f>
        <v>Northridge</v>
      </c>
      <c r="M1334">
        <f>VLOOKUP($K1334,[1]Zipcodes_neighbourhood!$A$2:$C$27,3,FALSE)</f>
        <v>50010</v>
      </c>
      <c r="N1334" t="s">
        <v>47</v>
      </c>
      <c r="O1334" t="s">
        <v>48</v>
      </c>
      <c r="P1334" t="s">
        <v>49</v>
      </c>
      <c r="Q1334">
        <v>8</v>
      </c>
      <c r="R1334">
        <v>1993</v>
      </c>
      <c r="S1334">
        <v>1993</v>
      </c>
      <c r="T1334" t="s">
        <v>50</v>
      </c>
      <c r="U1334" t="s">
        <v>51</v>
      </c>
      <c r="V1334" t="s">
        <v>69</v>
      </c>
      <c r="W1334" t="s">
        <v>54</v>
      </c>
      <c r="X1334" t="s">
        <v>56</v>
      </c>
      <c r="Y1334" t="s">
        <v>54</v>
      </c>
      <c r="Z1334" t="s">
        <v>57</v>
      </c>
      <c r="AA1334">
        <v>1338</v>
      </c>
      <c r="AB1334" t="str">
        <f t="shared" si="80"/>
        <v>1001-2000</v>
      </c>
      <c r="AC1334" t="s">
        <v>59</v>
      </c>
      <c r="AD1334" t="s">
        <v>60</v>
      </c>
      <c r="AE1334">
        <v>2520</v>
      </c>
      <c r="AF1334">
        <f t="shared" si="81"/>
        <v>1</v>
      </c>
      <c r="AG1334">
        <f t="shared" si="82"/>
        <v>1</v>
      </c>
      <c r="AH1334">
        <v>5</v>
      </c>
      <c r="AI1334">
        <v>1</v>
      </c>
      <c r="AJ1334" t="s">
        <v>54</v>
      </c>
      <c r="AK1334" t="str">
        <f t="shared" si="83"/>
        <v>1Gd</v>
      </c>
      <c r="AL1334">
        <v>10</v>
      </c>
      <c r="AM1334">
        <v>1</v>
      </c>
      <c r="AN1334" t="s">
        <v>55</v>
      </c>
      <c r="AO1334" t="s">
        <v>61</v>
      </c>
      <c r="AP1334" t="s">
        <v>62</v>
      </c>
      <c r="AQ1334">
        <v>3</v>
      </c>
      <c r="AR1334">
        <v>796</v>
      </c>
      <c r="AS1334" t="s">
        <v>55</v>
      </c>
      <c r="AT1334" t="s">
        <v>60</v>
      </c>
      <c r="AU1334">
        <v>209</v>
      </c>
      <c r="AV1334">
        <v>55</v>
      </c>
      <c r="AW1334">
        <v>0</v>
      </c>
      <c r="AX1334">
        <v>0</v>
      </c>
      <c r="AY1334">
        <v>0</v>
      </c>
      <c r="AZ1334" t="s">
        <v>41</v>
      </c>
      <c r="BA1334">
        <v>11</v>
      </c>
      <c r="BB1334">
        <v>2006</v>
      </c>
      <c r="BC1334" t="s">
        <v>63</v>
      </c>
      <c r="BD1334" t="s">
        <v>79</v>
      </c>
      <c r="BE1334">
        <v>310000</v>
      </c>
    </row>
    <row r="1335" spans="1:57" x14ac:dyDescent="0.3">
      <c r="A1335">
        <v>1334</v>
      </c>
      <c r="B1335">
        <v>50</v>
      </c>
      <c r="C1335" t="s">
        <v>222</v>
      </c>
      <c r="D1335">
        <v>60</v>
      </c>
      <c r="E1335">
        <v>7200</v>
      </c>
      <c r="F1335" t="s">
        <v>40</v>
      </c>
      <c r="G1335" t="s">
        <v>42</v>
      </c>
      <c r="H1335" t="s">
        <v>43</v>
      </c>
      <c r="I1335" t="s">
        <v>44</v>
      </c>
      <c r="J1335" t="s">
        <v>73</v>
      </c>
      <c r="K1335" t="s">
        <v>119</v>
      </c>
      <c r="L1335" t="str">
        <f>VLOOKUP($K1335,[1]Zipcodes_neighbourhood!$A$2:$C$27,2,FALSE)</f>
        <v>Iowa DOT and rail road</v>
      </c>
      <c r="M1335">
        <f>VLOOKUP($K1335,[1]Zipcodes_neighbourhood!$A$2:$C$27,3,FALSE)</f>
        <v>50313</v>
      </c>
      <c r="N1335" t="s">
        <v>47</v>
      </c>
      <c r="O1335" t="s">
        <v>48</v>
      </c>
      <c r="P1335" t="s">
        <v>83</v>
      </c>
      <c r="Q1335">
        <v>5</v>
      </c>
      <c r="R1335">
        <v>1938</v>
      </c>
      <c r="S1335">
        <v>1995</v>
      </c>
      <c r="T1335" t="s">
        <v>50</v>
      </c>
      <c r="U1335" t="s">
        <v>51</v>
      </c>
      <c r="V1335" t="s">
        <v>75</v>
      </c>
      <c r="W1335" t="s">
        <v>55</v>
      </c>
      <c r="X1335" t="s">
        <v>70</v>
      </c>
      <c r="Y1335" t="s">
        <v>55</v>
      </c>
      <c r="Z1335" t="s">
        <v>57</v>
      </c>
      <c r="AA1335">
        <v>803</v>
      </c>
      <c r="AB1335" t="str">
        <f t="shared" si="80"/>
        <v>0-1000</v>
      </c>
      <c r="AC1335" t="s">
        <v>59</v>
      </c>
      <c r="AD1335" t="s">
        <v>60</v>
      </c>
      <c r="AE1335">
        <v>1360</v>
      </c>
      <c r="AF1335">
        <f t="shared" si="81"/>
        <v>0</v>
      </c>
      <c r="AG1335">
        <f t="shared" si="82"/>
        <v>1.3</v>
      </c>
      <c r="AH1335">
        <v>2</v>
      </c>
      <c r="AI1335">
        <v>1</v>
      </c>
      <c r="AJ1335" t="s">
        <v>54</v>
      </c>
      <c r="AK1335" t="str">
        <f t="shared" si="83"/>
        <v>1Gd</v>
      </c>
      <c r="AL1335">
        <v>6</v>
      </c>
      <c r="AM1335">
        <v>0</v>
      </c>
      <c r="AN1335" t="s">
        <v>41</v>
      </c>
      <c r="AO1335" t="s">
        <v>78</v>
      </c>
      <c r="AP1335" t="s">
        <v>58</v>
      </c>
      <c r="AQ1335">
        <v>1</v>
      </c>
      <c r="AR1335">
        <v>297</v>
      </c>
      <c r="AS1335" t="s">
        <v>55</v>
      </c>
      <c r="AT1335" t="s">
        <v>60</v>
      </c>
      <c r="AU1335">
        <v>0</v>
      </c>
      <c r="AV1335">
        <v>65</v>
      </c>
      <c r="AW1335">
        <v>190</v>
      </c>
      <c r="AX1335">
        <v>0</v>
      </c>
      <c r="AY1335">
        <v>0</v>
      </c>
      <c r="AZ1335" t="s">
        <v>85</v>
      </c>
      <c r="BA1335">
        <v>7</v>
      </c>
      <c r="BB1335">
        <v>2006</v>
      </c>
      <c r="BC1335" t="s">
        <v>63</v>
      </c>
      <c r="BD1335" t="s">
        <v>64</v>
      </c>
      <c r="BE1335">
        <v>125500</v>
      </c>
    </row>
    <row r="1336" spans="1:57" x14ac:dyDescent="0.3">
      <c r="A1336">
        <v>1335</v>
      </c>
      <c r="B1336">
        <v>160</v>
      </c>
      <c r="C1336" t="s">
        <v>222</v>
      </c>
      <c r="D1336">
        <v>24</v>
      </c>
      <c r="E1336">
        <v>2368</v>
      </c>
      <c r="F1336" t="s">
        <v>40</v>
      </c>
      <c r="G1336" t="s">
        <v>42</v>
      </c>
      <c r="H1336" t="s">
        <v>43</v>
      </c>
      <c r="I1336" t="s">
        <v>44</v>
      </c>
      <c r="J1336" t="s">
        <v>45</v>
      </c>
      <c r="K1336" t="s">
        <v>160</v>
      </c>
      <c r="L1336" t="str">
        <f>VLOOKUP($K1336,[1]Zipcodes_neighbourhood!$A$2:$C$27,2,FALSE)</f>
        <v>Briardale</v>
      </c>
      <c r="M1336">
        <f>VLOOKUP($K1336,[1]Zipcodes_neighbourhood!$A$2:$C$27,3,FALSE)</f>
        <v>50010</v>
      </c>
      <c r="N1336" t="s">
        <v>47</v>
      </c>
      <c r="O1336" t="s">
        <v>122</v>
      </c>
      <c r="P1336" t="s">
        <v>49</v>
      </c>
      <c r="Q1336">
        <v>5</v>
      </c>
      <c r="R1336">
        <v>1970</v>
      </c>
      <c r="S1336">
        <v>1970</v>
      </c>
      <c r="T1336" t="s">
        <v>50</v>
      </c>
      <c r="U1336" t="s">
        <v>51</v>
      </c>
      <c r="V1336" t="s">
        <v>91</v>
      </c>
      <c r="W1336" t="s">
        <v>55</v>
      </c>
      <c r="X1336" t="s">
        <v>70</v>
      </c>
      <c r="Y1336" t="s">
        <v>55</v>
      </c>
      <c r="Z1336" t="s">
        <v>57</v>
      </c>
      <c r="AA1336">
        <v>765</v>
      </c>
      <c r="AB1336" t="str">
        <f t="shared" si="80"/>
        <v>0-1000</v>
      </c>
      <c r="AC1336" t="s">
        <v>55</v>
      </c>
      <c r="AD1336" t="s">
        <v>60</v>
      </c>
      <c r="AE1336">
        <v>1365</v>
      </c>
      <c r="AF1336">
        <f t="shared" si="81"/>
        <v>0</v>
      </c>
      <c r="AG1336">
        <f t="shared" si="82"/>
        <v>1.3</v>
      </c>
      <c r="AH1336">
        <v>3</v>
      </c>
      <c r="AI1336">
        <v>1</v>
      </c>
      <c r="AJ1336" t="s">
        <v>55</v>
      </c>
      <c r="AK1336" t="str">
        <f t="shared" si="83"/>
        <v>1TA</v>
      </c>
      <c r="AL1336">
        <v>7</v>
      </c>
      <c r="AM1336">
        <v>0</v>
      </c>
      <c r="AN1336" t="s">
        <v>41</v>
      </c>
      <c r="AO1336" t="s">
        <v>61</v>
      </c>
      <c r="AP1336" t="s">
        <v>58</v>
      </c>
      <c r="AQ1336">
        <v>2</v>
      </c>
      <c r="AR1336">
        <v>440</v>
      </c>
      <c r="AS1336" t="s">
        <v>55</v>
      </c>
      <c r="AT1336" t="s">
        <v>60</v>
      </c>
      <c r="AU1336">
        <v>0</v>
      </c>
      <c r="AV1336">
        <v>36</v>
      </c>
      <c r="AW1336">
        <v>0</v>
      </c>
      <c r="AX1336">
        <v>0</v>
      </c>
      <c r="AY1336">
        <v>0</v>
      </c>
      <c r="AZ1336" t="s">
        <v>41</v>
      </c>
      <c r="BA1336">
        <v>5</v>
      </c>
      <c r="BB1336">
        <v>2009</v>
      </c>
      <c r="BC1336" t="s">
        <v>63</v>
      </c>
      <c r="BD1336" t="s">
        <v>64</v>
      </c>
      <c r="BE1336">
        <v>125000</v>
      </c>
    </row>
    <row r="1337" spans="1:57" x14ac:dyDescent="0.3">
      <c r="A1337">
        <v>219</v>
      </c>
      <c r="B1337">
        <v>50</v>
      </c>
      <c r="C1337" t="s">
        <v>221</v>
      </c>
      <c r="D1337" t="s">
        <v>41</v>
      </c>
      <c r="E1337">
        <v>15660</v>
      </c>
      <c r="F1337" t="s">
        <v>40</v>
      </c>
      <c r="G1337" t="s">
        <v>71</v>
      </c>
      <c r="H1337" t="s">
        <v>43</v>
      </c>
      <c r="I1337" t="s">
        <v>44</v>
      </c>
      <c r="J1337" t="s">
        <v>73</v>
      </c>
      <c r="K1337" t="s">
        <v>74</v>
      </c>
      <c r="L1337" t="str">
        <f>VLOOKUP($K1337,[1]Zipcodes_neighbourhood!$A$2:$C$27,2,FALSE)</f>
        <v>Crawford</v>
      </c>
      <c r="M1337">
        <f>VLOOKUP($K1337,[1]Zipcodes_neighbourhood!$A$2:$C$27,3,FALSE)</f>
        <v>52621</v>
      </c>
      <c r="N1337" t="s">
        <v>47</v>
      </c>
      <c r="O1337" t="s">
        <v>48</v>
      </c>
      <c r="P1337" t="s">
        <v>83</v>
      </c>
      <c r="Q1337">
        <v>7</v>
      </c>
      <c r="R1337">
        <v>1939</v>
      </c>
      <c r="S1337">
        <v>2006</v>
      </c>
      <c r="T1337" t="s">
        <v>50</v>
      </c>
      <c r="U1337" t="s">
        <v>51</v>
      </c>
      <c r="V1337" t="s">
        <v>52</v>
      </c>
      <c r="W1337" t="s">
        <v>54</v>
      </c>
      <c r="X1337" t="s">
        <v>70</v>
      </c>
      <c r="Y1337" t="s">
        <v>55</v>
      </c>
      <c r="Z1337" t="s">
        <v>57</v>
      </c>
      <c r="AA1337">
        <v>798</v>
      </c>
      <c r="AB1337" t="str">
        <f t="shared" si="80"/>
        <v>0-1000</v>
      </c>
      <c r="AC1337" t="s">
        <v>59</v>
      </c>
      <c r="AD1337" t="s">
        <v>60</v>
      </c>
      <c r="AE1337">
        <v>1954</v>
      </c>
      <c r="AF1337">
        <f t="shared" si="81"/>
        <v>0.3</v>
      </c>
      <c r="AG1337">
        <f t="shared" si="82"/>
        <v>2</v>
      </c>
      <c r="AH1337">
        <v>3</v>
      </c>
      <c r="AI1337">
        <v>1</v>
      </c>
      <c r="AJ1337" t="s">
        <v>54</v>
      </c>
      <c r="AK1337" t="str">
        <f t="shared" si="83"/>
        <v>1Gd</v>
      </c>
      <c r="AL1337">
        <v>8</v>
      </c>
      <c r="AM1337">
        <v>2</v>
      </c>
      <c r="AN1337" t="s">
        <v>55</v>
      </c>
      <c r="AO1337" t="s">
        <v>61</v>
      </c>
      <c r="AP1337" t="s">
        <v>58</v>
      </c>
      <c r="AQ1337">
        <v>2</v>
      </c>
      <c r="AR1337">
        <v>431</v>
      </c>
      <c r="AS1337" t="s">
        <v>55</v>
      </c>
      <c r="AT1337" t="s">
        <v>60</v>
      </c>
      <c r="AU1337">
        <v>0</v>
      </c>
      <c r="AV1337">
        <v>119</v>
      </c>
      <c r="AW1337">
        <v>150</v>
      </c>
      <c r="AX1337">
        <v>0</v>
      </c>
      <c r="AY1337">
        <v>0</v>
      </c>
      <c r="AZ1337" t="s">
        <v>41</v>
      </c>
      <c r="BA1337">
        <v>5</v>
      </c>
      <c r="BB1337">
        <v>2008</v>
      </c>
      <c r="BC1337" t="s">
        <v>63</v>
      </c>
      <c r="BD1337" t="s">
        <v>64</v>
      </c>
      <c r="BE1337">
        <v>311500</v>
      </c>
    </row>
    <row r="1338" spans="1:57" x14ac:dyDescent="0.3">
      <c r="A1338">
        <v>197</v>
      </c>
      <c r="B1338">
        <v>20</v>
      </c>
      <c r="C1338" t="s">
        <v>221</v>
      </c>
      <c r="D1338">
        <v>79</v>
      </c>
      <c r="E1338">
        <v>9416</v>
      </c>
      <c r="F1338" t="s">
        <v>40</v>
      </c>
      <c r="G1338" t="s">
        <v>42</v>
      </c>
      <c r="H1338" t="s">
        <v>43</v>
      </c>
      <c r="I1338" t="s">
        <v>44</v>
      </c>
      <c r="J1338" t="s">
        <v>45</v>
      </c>
      <c r="K1338" t="s">
        <v>87</v>
      </c>
      <c r="L1338" t="str">
        <f>VLOOKUP($K1338,[1]Zipcodes_neighbourhood!$A$2:$C$27,2,FALSE)</f>
        <v>Somerset</v>
      </c>
      <c r="M1338">
        <f>VLOOKUP($K1338,[1]Zipcodes_neighbourhood!$A$2:$C$27,3,FALSE)</f>
        <v>50010</v>
      </c>
      <c r="N1338" t="s">
        <v>47</v>
      </c>
      <c r="O1338" t="s">
        <v>48</v>
      </c>
      <c r="P1338" t="s">
        <v>68</v>
      </c>
      <c r="Q1338">
        <v>7</v>
      </c>
      <c r="R1338">
        <v>2007</v>
      </c>
      <c r="S1338">
        <v>2007</v>
      </c>
      <c r="T1338" t="s">
        <v>99</v>
      </c>
      <c r="U1338" t="s">
        <v>51</v>
      </c>
      <c r="V1338" t="s">
        <v>123</v>
      </c>
      <c r="W1338" t="s">
        <v>59</v>
      </c>
      <c r="X1338" t="s">
        <v>56</v>
      </c>
      <c r="Y1338" t="s">
        <v>59</v>
      </c>
      <c r="Z1338" t="s">
        <v>57</v>
      </c>
      <c r="AA1338">
        <v>1726</v>
      </c>
      <c r="AB1338" t="str">
        <f t="shared" si="80"/>
        <v>1001-2000</v>
      </c>
      <c r="AC1338" t="s">
        <v>59</v>
      </c>
      <c r="AD1338" t="s">
        <v>60</v>
      </c>
      <c r="AE1338">
        <v>1726</v>
      </c>
      <c r="AF1338">
        <f t="shared" si="81"/>
        <v>0</v>
      </c>
      <c r="AG1338">
        <f t="shared" si="82"/>
        <v>2</v>
      </c>
      <c r="AH1338">
        <v>3</v>
      </c>
      <c r="AI1338">
        <v>1</v>
      </c>
      <c r="AJ1338" t="s">
        <v>59</v>
      </c>
      <c r="AK1338" t="str">
        <f t="shared" si="83"/>
        <v>1Ex</v>
      </c>
      <c r="AL1338">
        <v>8</v>
      </c>
      <c r="AM1338">
        <v>1</v>
      </c>
      <c r="AN1338" t="s">
        <v>54</v>
      </c>
      <c r="AO1338" t="s">
        <v>61</v>
      </c>
      <c r="AP1338" t="s">
        <v>102</v>
      </c>
      <c r="AQ1338">
        <v>3</v>
      </c>
      <c r="AR1338">
        <v>786</v>
      </c>
      <c r="AS1338" t="s">
        <v>55</v>
      </c>
      <c r="AT1338" t="s">
        <v>60</v>
      </c>
      <c r="AU1338">
        <v>171</v>
      </c>
      <c r="AV1338">
        <v>138</v>
      </c>
      <c r="AW1338">
        <v>0</v>
      </c>
      <c r="AX1338">
        <v>266</v>
      </c>
      <c r="AY1338">
        <v>0</v>
      </c>
      <c r="AZ1338" t="s">
        <v>41</v>
      </c>
      <c r="BA1338">
        <v>9</v>
      </c>
      <c r="BB1338">
        <v>2007</v>
      </c>
      <c r="BC1338" t="s">
        <v>103</v>
      </c>
      <c r="BD1338" t="s">
        <v>104</v>
      </c>
      <c r="BE1338">
        <v>311872</v>
      </c>
    </row>
    <row r="1339" spans="1:57" x14ac:dyDescent="0.3">
      <c r="A1339">
        <v>1338</v>
      </c>
      <c r="B1339">
        <v>30</v>
      </c>
      <c r="C1339" t="s">
        <v>222</v>
      </c>
      <c r="D1339">
        <v>153</v>
      </c>
      <c r="E1339">
        <v>4118</v>
      </c>
      <c r="F1339" t="s">
        <v>40</v>
      </c>
      <c r="G1339" t="s">
        <v>71</v>
      </c>
      <c r="H1339" t="s">
        <v>118</v>
      </c>
      <c r="I1339" t="s">
        <v>44</v>
      </c>
      <c r="J1339" t="s">
        <v>73</v>
      </c>
      <c r="K1339" t="s">
        <v>92</v>
      </c>
      <c r="L1339" t="str">
        <f>VLOOKUP($K1339,[1]Zipcodes_neighbourhood!$A$2:$C$27,2,FALSE)</f>
        <v>Old Town</v>
      </c>
      <c r="M1339">
        <f>VLOOKUP($K1339,[1]Zipcodes_neighbourhood!$A$2:$C$27,3,FALSE)</f>
        <v>51351</v>
      </c>
      <c r="N1339" t="s">
        <v>67</v>
      </c>
      <c r="O1339" t="s">
        <v>48</v>
      </c>
      <c r="P1339" t="s">
        <v>68</v>
      </c>
      <c r="Q1339">
        <v>4</v>
      </c>
      <c r="R1339">
        <v>1941</v>
      </c>
      <c r="S1339">
        <v>1950</v>
      </c>
      <c r="T1339" t="s">
        <v>50</v>
      </c>
      <c r="U1339" t="s">
        <v>51</v>
      </c>
      <c r="V1339" t="s">
        <v>75</v>
      </c>
      <c r="W1339" t="s">
        <v>55</v>
      </c>
      <c r="X1339" t="s">
        <v>70</v>
      </c>
      <c r="Y1339" t="s">
        <v>55</v>
      </c>
      <c r="Z1339" t="s">
        <v>57</v>
      </c>
      <c r="AA1339">
        <v>693</v>
      </c>
      <c r="AB1339" t="str">
        <f t="shared" si="80"/>
        <v>0-1000</v>
      </c>
      <c r="AC1339" t="s">
        <v>94</v>
      </c>
      <c r="AD1339" t="s">
        <v>120</v>
      </c>
      <c r="AE1339">
        <v>693</v>
      </c>
      <c r="AF1339">
        <f t="shared" si="81"/>
        <v>0</v>
      </c>
      <c r="AG1339">
        <f t="shared" si="82"/>
        <v>1</v>
      </c>
      <c r="AH1339">
        <v>2</v>
      </c>
      <c r="AI1339">
        <v>1</v>
      </c>
      <c r="AJ1339" t="s">
        <v>94</v>
      </c>
      <c r="AK1339" t="str">
        <f t="shared" si="83"/>
        <v>1Fa</v>
      </c>
      <c r="AL1339">
        <v>4</v>
      </c>
      <c r="AM1339">
        <v>0</v>
      </c>
      <c r="AN1339" t="s">
        <v>41</v>
      </c>
      <c r="AO1339" t="s">
        <v>41</v>
      </c>
      <c r="AP1339" t="s">
        <v>41</v>
      </c>
      <c r="AQ1339">
        <v>0</v>
      </c>
      <c r="AR1339">
        <v>0</v>
      </c>
      <c r="AS1339" t="s">
        <v>41</v>
      </c>
      <c r="AT1339" t="s">
        <v>120</v>
      </c>
      <c r="AU1339">
        <v>0</v>
      </c>
      <c r="AV1339">
        <v>20</v>
      </c>
      <c r="AW1339">
        <v>0</v>
      </c>
      <c r="AX1339">
        <v>0</v>
      </c>
      <c r="AY1339">
        <v>0</v>
      </c>
      <c r="AZ1339" t="s">
        <v>41</v>
      </c>
      <c r="BA1339">
        <v>3</v>
      </c>
      <c r="BB1339">
        <v>2006</v>
      </c>
      <c r="BC1339" t="s">
        <v>63</v>
      </c>
      <c r="BD1339" t="s">
        <v>64</v>
      </c>
      <c r="BE1339">
        <v>52500</v>
      </c>
    </row>
    <row r="1340" spans="1:57" x14ac:dyDescent="0.3">
      <c r="A1340">
        <v>701</v>
      </c>
      <c r="B1340">
        <v>20</v>
      </c>
      <c r="C1340" t="s">
        <v>221</v>
      </c>
      <c r="D1340">
        <v>85</v>
      </c>
      <c r="E1340">
        <v>14331</v>
      </c>
      <c r="F1340" t="s">
        <v>40</v>
      </c>
      <c r="G1340" t="s">
        <v>42</v>
      </c>
      <c r="H1340" t="s">
        <v>43</v>
      </c>
      <c r="I1340" t="s">
        <v>44</v>
      </c>
      <c r="J1340" t="s">
        <v>45</v>
      </c>
      <c r="K1340" t="s">
        <v>129</v>
      </c>
      <c r="L1340" t="str">
        <f>VLOOKUP($K1340,[1]Zipcodes_neighbourhood!$A$2:$C$27,2,FALSE)</f>
        <v>Timberland</v>
      </c>
      <c r="M1340">
        <f>VLOOKUP($K1340,[1]Zipcodes_neighbourhood!$A$2:$C$27,3,FALSE)</f>
        <v>50014</v>
      </c>
      <c r="N1340" t="s">
        <v>47</v>
      </c>
      <c r="O1340" t="s">
        <v>48</v>
      </c>
      <c r="P1340" t="s">
        <v>68</v>
      </c>
      <c r="Q1340">
        <v>8</v>
      </c>
      <c r="R1340">
        <v>2002</v>
      </c>
      <c r="S1340">
        <v>2002</v>
      </c>
      <c r="T1340" t="s">
        <v>99</v>
      </c>
      <c r="U1340" t="s">
        <v>51</v>
      </c>
      <c r="V1340" t="s">
        <v>52</v>
      </c>
      <c r="W1340" t="s">
        <v>54</v>
      </c>
      <c r="X1340" t="s">
        <v>56</v>
      </c>
      <c r="Y1340" t="s">
        <v>59</v>
      </c>
      <c r="Z1340" t="s">
        <v>54</v>
      </c>
      <c r="AA1340">
        <v>1800</v>
      </c>
      <c r="AB1340" t="str">
        <f t="shared" si="80"/>
        <v>1001-2000</v>
      </c>
      <c r="AC1340" t="s">
        <v>59</v>
      </c>
      <c r="AD1340" t="s">
        <v>60</v>
      </c>
      <c r="AE1340">
        <v>1800</v>
      </c>
      <c r="AF1340">
        <f t="shared" si="81"/>
        <v>1</v>
      </c>
      <c r="AG1340">
        <f t="shared" si="82"/>
        <v>2.2999999999999998</v>
      </c>
      <c r="AH1340">
        <v>3</v>
      </c>
      <c r="AI1340">
        <v>1</v>
      </c>
      <c r="AJ1340" t="s">
        <v>54</v>
      </c>
      <c r="AK1340" t="str">
        <f t="shared" si="83"/>
        <v>1Gd</v>
      </c>
      <c r="AL1340">
        <v>7</v>
      </c>
      <c r="AM1340">
        <v>1</v>
      </c>
      <c r="AN1340" t="s">
        <v>54</v>
      </c>
      <c r="AO1340" t="s">
        <v>61</v>
      </c>
      <c r="AP1340" t="s">
        <v>102</v>
      </c>
      <c r="AQ1340">
        <v>3</v>
      </c>
      <c r="AR1340">
        <v>765</v>
      </c>
      <c r="AS1340" t="s">
        <v>55</v>
      </c>
      <c r="AT1340" t="s">
        <v>60</v>
      </c>
      <c r="AU1340">
        <v>270</v>
      </c>
      <c r="AV1340">
        <v>78</v>
      </c>
      <c r="AW1340">
        <v>0</v>
      </c>
      <c r="AX1340">
        <v>0</v>
      </c>
      <c r="AY1340">
        <v>0</v>
      </c>
      <c r="AZ1340" t="s">
        <v>41</v>
      </c>
      <c r="BA1340">
        <v>5</v>
      </c>
      <c r="BB1340">
        <v>2006</v>
      </c>
      <c r="BC1340" t="s">
        <v>63</v>
      </c>
      <c r="BD1340" t="s">
        <v>64</v>
      </c>
      <c r="BE1340">
        <v>312500</v>
      </c>
    </row>
    <row r="1341" spans="1:57" x14ac:dyDescent="0.3">
      <c r="A1341">
        <v>611</v>
      </c>
      <c r="B1341">
        <v>60</v>
      </c>
      <c r="C1341" t="s">
        <v>221</v>
      </c>
      <c r="D1341" t="s">
        <v>41</v>
      </c>
      <c r="E1341">
        <v>11050</v>
      </c>
      <c r="F1341" t="s">
        <v>40</v>
      </c>
      <c r="G1341" t="s">
        <v>42</v>
      </c>
      <c r="H1341" t="s">
        <v>43</v>
      </c>
      <c r="I1341" t="s">
        <v>44</v>
      </c>
      <c r="J1341" t="s">
        <v>45</v>
      </c>
      <c r="K1341" t="s">
        <v>46</v>
      </c>
      <c r="L1341" t="str">
        <f>VLOOKUP($K1341,[1]Zipcodes_neighbourhood!$A$2:$C$27,2,FALSE)</f>
        <v>College creek</v>
      </c>
      <c r="M1341">
        <f>VLOOKUP($K1341,[1]Zipcodes_neighbourhood!$A$2:$C$27,3,FALSE)</f>
        <v>50014</v>
      </c>
      <c r="N1341" t="s">
        <v>90</v>
      </c>
      <c r="O1341" t="s">
        <v>48</v>
      </c>
      <c r="P1341" t="s">
        <v>49</v>
      </c>
      <c r="Q1341">
        <v>9</v>
      </c>
      <c r="R1341">
        <v>2000</v>
      </c>
      <c r="S1341">
        <v>2000</v>
      </c>
      <c r="T1341" t="s">
        <v>99</v>
      </c>
      <c r="U1341" t="s">
        <v>51</v>
      </c>
      <c r="V1341" t="s">
        <v>52</v>
      </c>
      <c r="W1341" t="s">
        <v>54</v>
      </c>
      <c r="X1341" t="s">
        <v>56</v>
      </c>
      <c r="Y1341" t="s">
        <v>59</v>
      </c>
      <c r="Z1341" t="s">
        <v>72</v>
      </c>
      <c r="AA1341">
        <v>1440</v>
      </c>
      <c r="AB1341" t="str">
        <f t="shared" si="80"/>
        <v>1001-2000</v>
      </c>
      <c r="AC1341" t="s">
        <v>59</v>
      </c>
      <c r="AD1341" t="s">
        <v>60</v>
      </c>
      <c r="AE1341">
        <v>2153</v>
      </c>
      <c r="AF1341">
        <f t="shared" si="81"/>
        <v>0</v>
      </c>
      <c r="AG1341">
        <f t="shared" si="82"/>
        <v>1</v>
      </c>
      <c r="AH1341">
        <v>3</v>
      </c>
      <c r="AI1341">
        <v>1</v>
      </c>
      <c r="AJ1341" t="s">
        <v>59</v>
      </c>
      <c r="AK1341" t="str">
        <f t="shared" si="83"/>
        <v>1Ex</v>
      </c>
      <c r="AL1341">
        <v>8</v>
      </c>
      <c r="AM1341">
        <v>2</v>
      </c>
      <c r="AN1341" t="s">
        <v>59</v>
      </c>
      <c r="AO1341" t="s">
        <v>61</v>
      </c>
      <c r="AP1341" t="s">
        <v>102</v>
      </c>
      <c r="AQ1341">
        <v>3</v>
      </c>
      <c r="AR1341">
        <v>736</v>
      </c>
      <c r="AS1341" t="s">
        <v>55</v>
      </c>
      <c r="AT1341" t="s">
        <v>60</v>
      </c>
      <c r="AU1341">
        <v>253</v>
      </c>
      <c r="AV1341">
        <v>142</v>
      </c>
      <c r="AW1341">
        <v>0</v>
      </c>
      <c r="AX1341">
        <v>0</v>
      </c>
      <c r="AY1341">
        <v>0</v>
      </c>
      <c r="AZ1341" t="s">
        <v>41</v>
      </c>
      <c r="BA1341">
        <v>5</v>
      </c>
      <c r="BB1341">
        <v>2009</v>
      </c>
      <c r="BC1341" t="s">
        <v>63</v>
      </c>
      <c r="BD1341" t="s">
        <v>64</v>
      </c>
      <c r="BE1341">
        <v>313000</v>
      </c>
    </row>
    <row r="1342" spans="1:57" x14ac:dyDescent="0.3">
      <c r="A1342">
        <v>619</v>
      </c>
      <c r="B1342">
        <v>20</v>
      </c>
      <c r="C1342" t="s">
        <v>221</v>
      </c>
      <c r="D1342">
        <v>90</v>
      </c>
      <c r="E1342">
        <v>11694</v>
      </c>
      <c r="F1342" t="s">
        <v>40</v>
      </c>
      <c r="G1342" t="s">
        <v>42</v>
      </c>
      <c r="H1342" t="s">
        <v>43</v>
      </c>
      <c r="I1342" t="s">
        <v>44</v>
      </c>
      <c r="J1342" t="s">
        <v>45</v>
      </c>
      <c r="K1342" t="s">
        <v>100</v>
      </c>
      <c r="L1342" t="str">
        <f>VLOOKUP($K1342,[1]Zipcodes_neighbourhood!$A$2:$C$27,2,FALSE)</f>
        <v>Northridge Heights</v>
      </c>
      <c r="M1342">
        <f>VLOOKUP($K1342,[1]Zipcodes_neighbourhood!$A$2:$C$27,3,FALSE)</f>
        <v>50010</v>
      </c>
      <c r="N1342" t="s">
        <v>47</v>
      </c>
      <c r="O1342" t="s">
        <v>48</v>
      </c>
      <c r="P1342" t="s">
        <v>68</v>
      </c>
      <c r="Q1342">
        <v>9</v>
      </c>
      <c r="R1342">
        <v>2007</v>
      </c>
      <c r="S1342">
        <v>2007</v>
      </c>
      <c r="T1342" t="s">
        <v>99</v>
      </c>
      <c r="U1342" t="s">
        <v>51</v>
      </c>
      <c r="V1342" t="s">
        <v>123</v>
      </c>
      <c r="W1342" t="s">
        <v>59</v>
      </c>
      <c r="X1342" t="s">
        <v>56</v>
      </c>
      <c r="Y1342" t="s">
        <v>59</v>
      </c>
      <c r="Z1342" t="s">
        <v>81</v>
      </c>
      <c r="AA1342">
        <v>1822</v>
      </c>
      <c r="AB1342" t="str">
        <f t="shared" si="80"/>
        <v>1001-2000</v>
      </c>
      <c r="AC1342" t="s">
        <v>59</v>
      </c>
      <c r="AD1342" t="s">
        <v>60</v>
      </c>
      <c r="AE1342">
        <v>1828</v>
      </c>
      <c r="AF1342">
        <f t="shared" si="81"/>
        <v>0</v>
      </c>
      <c r="AG1342">
        <f t="shared" si="82"/>
        <v>1</v>
      </c>
      <c r="AH1342">
        <v>3</v>
      </c>
      <c r="AI1342">
        <v>1</v>
      </c>
      <c r="AJ1342" t="s">
        <v>54</v>
      </c>
      <c r="AK1342" t="str">
        <f t="shared" si="83"/>
        <v>1Gd</v>
      </c>
      <c r="AL1342">
        <v>9</v>
      </c>
      <c r="AM1342">
        <v>1</v>
      </c>
      <c r="AN1342" t="s">
        <v>54</v>
      </c>
      <c r="AO1342" t="s">
        <v>61</v>
      </c>
      <c r="AP1342" t="s">
        <v>58</v>
      </c>
      <c r="AQ1342">
        <v>3</v>
      </c>
      <c r="AR1342">
        <v>774</v>
      </c>
      <c r="AS1342" t="s">
        <v>55</v>
      </c>
      <c r="AT1342" t="s">
        <v>60</v>
      </c>
      <c r="AU1342">
        <v>0</v>
      </c>
      <c r="AV1342">
        <v>108</v>
      </c>
      <c r="AW1342">
        <v>0</v>
      </c>
      <c r="AX1342">
        <v>260</v>
      </c>
      <c r="AY1342">
        <v>0</v>
      </c>
      <c r="AZ1342" t="s">
        <v>41</v>
      </c>
      <c r="BA1342">
        <v>7</v>
      </c>
      <c r="BB1342">
        <v>2007</v>
      </c>
      <c r="BC1342" t="s">
        <v>103</v>
      </c>
      <c r="BD1342" t="s">
        <v>104</v>
      </c>
      <c r="BE1342">
        <v>314813</v>
      </c>
    </row>
    <row r="1343" spans="1:57" x14ac:dyDescent="0.3">
      <c r="A1343">
        <v>191</v>
      </c>
      <c r="B1343">
        <v>70</v>
      </c>
      <c r="C1343" t="s">
        <v>221</v>
      </c>
      <c r="D1343">
        <v>70</v>
      </c>
      <c r="E1343">
        <v>10570</v>
      </c>
      <c r="F1343" t="s">
        <v>40</v>
      </c>
      <c r="G1343" t="s">
        <v>42</v>
      </c>
      <c r="H1343" t="s">
        <v>118</v>
      </c>
      <c r="I1343" t="s">
        <v>44</v>
      </c>
      <c r="J1343" t="s">
        <v>45</v>
      </c>
      <c r="K1343" t="s">
        <v>74</v>
      </c>
      <c r="L1343" t="str">
        <f>VLOOKUP($K1343,[1]Zipcodes_neighbourhood!$A$2:$C$27,2,FALSE)</f>
        <v>Crawford</v>
      </c>
      <c r="M1343">
        <f>VLOOKUP($K1343,[1]Zipcodes_neighbourhood!$A$2:$C$27,3,FALSE)</f>
        <v>52621</v>
      </c>
      <c r="N1343" t="s">
        <v>47</v>
      </c>
      <c r="O1343" t="s">
        <v>48</v>
      </c>
      <c r="P1343" t="s">
        <v>49</v>
      </c>
      <c r="Q1343">
        <v>8</v>
      </c>
      <c r="R1343">
        <v>1932</v>
      </c>
      <c r="S1343">
        <v>1994</v>
      </c>
      <c r="T1343" t="s">
        <v>99</v>
      </c>
      <c r="U1343" t="s">
        <v>51</v>
      </c>
      <c r="V1343" t="s">
        <v>53</v>
      </c>
      <c r="W1343" t="s">
        <v>54</v>
      </c>
      <c r="X1343" t="s">
        <v>70</v>
      </c>
      <c r="Y1343" t="s">
        <v>54</v>
      </c>
      <c r="Z1343" t="s">
        <v>57</v>
      </c>
      <c r="AA1343">
        <v>853</v>
      </c>
      <c r="AB1343" t="str">
        <f t="shared" si="80"/>
        <v>0-1000</v>
      </c>
      <c r="AC1343" t="s">
        <v>55</v>
      </c>
      <c r="AD1343" t="s">
        <v>60</v>
      </c>
      <c r="AE1343">
        <v>2727</v>
      </c>
      <c r="AF1343">
        <f t="shared" si="81"/>
        <v>1</v>
      </c>
      <c r="AG1343">
        <f t="shared" si="82"/>
        <v>1</v>
      </c>
      <c r="AH1343">
        <v>3</v>
      </c>
      <c r="AI1343">
        <v>1</v>
      </c>
      <c r="AJ1343" t="s">
        <v>54</v>
      </c>
      <c r="AK1343" t="str">
        <f t="shared" si="83"/>
        <v>1Gd</v>
      </c>
      <c r="AL1343">
        <v>10</v>
      </c>
      <c r="AM1343">
        <v>2</v>
      </c>
      <c r="AN1343" t="s">
        <v>55</v>
      </c>
      <c r="AO1343" t="s">
        <v>78</v>
      </c>
      <c r="AP1343" t="s">
        <v>58</v>
      </c>
      <c r="AQ1343">
        <v>2</v>
      </c>
      <c r="AR1343">
        <v>440</v>
      </c>
      <c r="AS1343" t="s">
        <v>55</v>
      </c>
      <c r="AT1343" t="s">
        <v>60</v>
      </c>
      <c r="AU1343">
        <v>0</v>
      </c>
      <c r="AV1343">
        <v>74</v>
      </c>
      <c r="AW1343">
        <v>0</v>
      </c>
      <c r="AX1343">
        <v>0</v>
      </c>
      <c r="AY1343">
        <v>0</v>
      </c>
      <c r="AZ1343" t="s">
        <v>41</v>
      </c>
      <c r="BA1343">
        <v>12</v>
      </c>
      <c r="BB1343">
        <v>2007</v>
      </c>
      <c r="BC1343" t="s">
        <v>63</v>
      </c>
      <c r="BD1343" t="s">
        <v>64</v>
      </c>
      <c r="BE1343">
        <v>315000</v>
      </c>
    </row>
    <row r="1344" spans="1:57" x14ac:dyDescent="0.3">
      <c r="A1344">
        <v>424</v>
      </c>
      <c r="B1344">
        <v>60</v>
      </c>
      <c r="C1344" t="s">
        <v>221</v>
      </c>
      <c r="D1344">
        <v>80</v>
      </c>
      <c r="E1344">
        <v>9200</v>
      </c>
      <c r="F1344" t="s">
        <v>40</v>
      </c>
      <c r="G1344" t="s">
        <v>42</v>
      </c>
      <c r="H1344" t="s">
        <v>43</v>
      </c>
      <c r="I1344" t="s">
        <v>44</v>
      </c>
      <c r="J1344" t="s">
        <v>45</v>
      </c>
      <c r="K1344" t="s">
        <v>80</v>
      </c>
      <c r="L1344" t="str">
        <f>VLOOKUP($K1344,[1]Zipcodes_neighbourhood!$A$2:$C$27,2,FALSE)</f>
        <v>Northridge</v>
      </c>
      <c r="M1344">
        <f>VLOOKUP($K1344,[1]Zipcodes_neighbourhood!$A$2:$C$27,3,FALSE)</f>
        <v>50010</v>
      </c>
      <c r="N1344" t="s">
        <v>47</v>
      </c>
      <c r="O1344" t="s">
        <v>48</v>
      </c>
      <c r="P1344" t="s">
        <v>49</v>
      </c>
      <c r="Q1344">
        <v>8</v>
      </c>
      <c r="R1344">
        <v>1998</v>
      </c>
      <c r="S1344">
        <v>1998</v>
      </c>
      <c r="T1344" t="s">
        <v>50</v>
      </c>
      <c r="U1344" t="s">
        <v>51</v>
      </c>
      <c r="V1344" t="s">
        <v>52</v>
      </c>
      <c r="W1344" t="s">
        <v>54</v>
      </c>
      <c r="X1344" t="s">
        <v>56</v>
      </c>
      <c r="Y1344" t="s">
        <v>54</v>
      </c>
      <c r="Z1344" t="s">
        <v>57</v>
      </c>
      <c r="AA1344">
        <v>1470</v>
      </c>
      <c r="AB1344" t="str">
        <f t="shared" si="80"/>
        <v>1001-2000</v>
      </c>
      <c r="AC1344" t="s">
        <v>54</v>
      </c>
      <c r="AD1344" t="s">
        <v>60</v>
      </c>
      <c r="AE1344">
        <v>2630</v>
      </c>
      <c r="AF1344">
        <f t="shared" si="81"/>
        <v>0</v>
      </c>
      <c r="AG1344">
        <f t="shared" si="82"/>
        <v>2.2999999999999998</v>
      </c>
      <c r="AH1344">
        <v>4</v>
      </c>
      <c r="AI1344">
        <v>1</v>
      </c>
      <c r="AJ1344" t="s">
        <v>54</v>
      </c>
      <c r="AK1344" t="str">
        <f t="shared" si="83"/>
        <v>1Gd</v>
      </c>
      <c r="AL1344">
        <v>8</v>
      </c>
      <c r="AM1344">
        <v>1</v>
      </c>
      <c r="AN1344" t="s">
        <v>55</v>
      </c>
      <c r="AO1344" t="s">
        <v>61</v>
      </c>
      <c r="AP1344" t="s">
        <v>102</v>
      </c>
      <c r="AQ1344">
        <v>3</v>
      </c>
      <c r="AR1344">
        <v>696</v>
      </c>
      <c r="AS1344" t="s">
        <v>55</v>
      </c>
      <c r="AT1344" t="s">
        <v>60</v>
      </c>
      <c r="AU1344">
        <v>0</v>
      </c>
      <c r="AV1344">
        <v>66</v>
      </c>
      <c r="AW1344">
        <v>0</v>
      </c>
      <c r="AX1344">
        <v>0</v>
      </c>
      <c r="AY1344">
        <v>0</v>
      </c>
      <c r="AZ1344" t="s">
        <v>41</v>
      </c>
      <c r="BA1344">
        <v>6</v>
      </c>
      <c r="BB1344">
        <v>2008</v>
      </c>
      <c r="BC1344" t="s">
        <v>63</v>
      </c>
      <c r="BD1344" t="s">
        <v>64</v>
      </c>
      <c r="BE1344">
        <v>315000</v>
      </c>
    </row>
    <row r="1345" spans="1:57" x14ac:dyDescent="0.3">
      <c r="A1345">
        <v>541</v>
      </c>
      <c r="B1345">
        <v>20</v>
      </c>
      <c r="C1345" t="s">
        <v>221</v>
      </c>
      <c r="D1345">
        <v>85</v>
      </c>
      <c r="E1345">
        <v>14601</v>
      </c>
      <c r="F1345" t="s">
        <v>40</v>
      </c>
      <c r="G1345" t="s">
        <v>42</v>
      </c>
      <c r="H1345" t="s">
        <v>43</v>
      </c>
      <c r="I1345" t="s">
        <v>44</v>
      </c>
      <c r="J1345" t="s">
        <v>45</v>
      </c>
      <c r="K1345" t="s">
        <v>129</v>
      </c>
      <c r="L1345" t="str">
        <f>VLOOKUP($K1345,[1]Zipcodes_neighbourhood!$A$2:$C$27,2,FALSE)</f>
        <v>Timberland</v>
      </c>
      <c r="M1345">
        <f>VLOOKUP($K1345,[1]Zipcodes_neighbourhood!$A$2:$C$27,3,FALSE)</f>
        <v>50014</v>
      </c>
      <c r="N1345" t="s">
        <v>47</v>
      </c>
      <c r="O1345" t="s">
        <v>48</v>
      </c>
      <c r="P1345" t="s">
        <v>68</v>
      </c>
      <c r="Q1345">
        <v>9</v>
      </c>
      <c r="R1345">
        <v>2006</v>
      </c>
      <c r="S1345">
        <v>2006</v>
      </c>
      <c r="T1345" t="s">
        <v>99</v>
      </c>
      <c r="U1345" t="s">
        <v>51</v>
      </c>
      <c r="V1345" t="s">
        <v>52</v>
      </c>
      <c r="W1345" t="s">
        <v>59</v>
      </c>
      <c r="X1345" t="s">
        <v>56</v>
      </c>
      <c r="Y1345" t="s">
        <v>59</v>
      </c>
      <c r="Z1345" t="s">
        <v>81</v>
      </c>
      <c r="AA1345">
        <v>1838</v>
      </c>
      <c r="AB1345" t="str">
        <f t="shared" si="80"/>
        <v>1001-2000</v>
      </c>
      <c r="AC1345" t="s">
        <v>59</v>
      </c>
      <c r="AD1345" t="s">
        <v>60</v>
      </c>
      <c r="AE1345">
        <v>1838</v>
      </c>
      <c r="AF1345">
        <f t="shared" si="81"/>
        <v>0</v>
      </c>
      <c r="AG1345">
        <f t="shared" si="82"/>
        <v>1.3</v>
      </c>
      <c r="AH1345">
        <v>2</v>
      </c>
      <c r="AI1345">
        <v>1</v>
      </c>
      <c r="AJ1345" t="s">
        <v>59</v>
      </c>
      <c r="AK1345" t="str">
        <f t="shared" si="83"/>
        <v>1Ex</v>
      </c>
      <c r="AL1345">
        <v>8</v>
      </c>
      <c r="AM1345">
        <v>1</v>
      </c>
      <c r="AN1345" t="s">
        <v>54</v>
      </c>
      <c r="AO1345" t="s">
        <v>61</v>
      </c>
      <c r="AP1345" t="s">
        <v>102</v>
      </c>
      <c r="AQ1345">
        <v>3</v>
      </c>
      <c r="AR1345">
        <v>765</v>
      </c>
      <c r="AS1345" t="s">
        <v>55</v>
      </c>
      <c r="AT1345" t="s">
        <v>60</v>
      </c>
      <c r="AU1345">
        <v>270</v>
      </c>
      <c r="AV1345">
        <v>68</v>
      </c>
      <c r="AW1345">
        <v>0</v>
      </c>
      <c r="AX1345">
        <v>0</v>
      </c>
      <c r="AY1345">
        <v>0</v>
      </c>
      <c r="AZ1345" t="s">
        <v>41</v>
      </c>
      <c r="BA1345">
        <v>3</v>
      </c>
      <c r="BB1345">
        <v>2009</v>
      </c>
      <c r="BC1345" t="s">
        <v>63</v>
      </c>
      <c r="BD1345" t="s">
        <v>64</v>
      </c>
      <c r="BE1345">
        <v>315000</v>
      </c>
    </row>
    <row r="1346" spans="1:57" x14ac:dyDescent="0.3">
      <c r="A1346">
        <v>1360</v>
      </c>
      <c r="B1346">
        <v>20</v>
      </c>
      <c r="C1346" t="s">
        <v>221</v>
      </c>
      <c r="D1346">
        <v>129</v>
      </c>
      <c r="E1346">
        <v>16737</v>
      </c>
      <c r="F1346" t="s">
        <v>40</v>
      </c>
      <c r="G1346" t="s">
        <v>42</v>
      </c>
      <c r="H1346" t="s">
        <v>43</v>
      </c>
      <c r="I1346" t="s">
        <v>44</v>
      </c>
      <c r="J1346" t="s">
        <v>170</v>
      </c>
      <c r="K1346" t="s">
        <v>100</v>
      </c>
      <c r="L1346" t="str">
        <f>VLOOKUP($K1346,[1]Zipcodes_neighbourhood!$A$2:$C$27,2,FALSE)</f>
        <v>Northridge Heights</v>
      </c>
      <c r="M1346">
        <f>VLOOKUP($K1346,[1]Zipcodes_neighbourhood!$A$2:$C$27,3,FALSE)</f>
        <v>50010</v>
      </c>
      <c r="N1346" t="s">
        <v>47</v>
      </c>
      <c r="O1346" t="s">
        <v>48</v>
      </c>
      <c r="P1346" t="s">
        <v>68</v>
      </c>
      <c r="Q1346">
        <v>9</v>
      </c>
      <c r="R1346">
        <v>2004</v>
      </c>
      <c r="S1346">
        <v>2005</v>
      </c>
      <c r="T1346" t="s">
        <v>99</v>
      </c>
      <c r="U1346" t="s">
        <v>51</v>
      </c>
      <c r="V1346" t="s">
        <v>52</v>
      </c>
      <c r="W1346" t="s">
        <v>54</v>
      </c>
      <c r="X1346" t="s">
        <v>56</v>
      </c>
      <c r="Y1346" t="s">
        <v>59</v>
      </c>
      <c r="Z1346" t="s">
        <v>81</v>
      </c>
      <c r="AA1346">
        <v>1980</v>
      </c>
      <c r="AB1346" t="str">
        <f t="shared" ref="AB1346:AB1409" si="84">IF(AA1346&lt;1001,"0-1000",IF(AA1346&lt;2001,"1001-2000",IF(AA1346&lt;3001,"3001-4000",IF(AA1346&lt;4001,"4001-5000",IF(AA1346&lt;5001,"4001-5000",IF(AA1346&gt;5000,"&gt;5000"))))))</f>
        <v>1001-2000</v>
      </c>
      <c r="AC1346" t="s">
        <v>59</v>
      </c>
      <c r="AD1346" t="s">
        <v>60</v>
      </c>
      <c r="AE1346">
        <v>1980</v>
      </c>
      <c r="AF1346">
        <f t="shared" ref="AF1346:AF1409" si="85">bfb+bhb</f>
        <v>0</v>
      </c>
      <c r="AG1346">
        <f t="shared" ref="AG1346:AG1409" si="86">fb+hb</f>
        <v>2.2999999999999998</v>
      </c>
      <c r="AH1346">
        <v>3</v>
      </c>
      <c r="AI1346">
        <v>1</v>
      </c>
      <c r="AJ1346" t="s">
        <v>59</v>
      </c>
      <c r="AK1346" t="str">
        <f t="shared" ref="AK1346:AK1409" si="87">CONCATENATE(KitchenAbvGr,KitchenQuality)</f>
        <v>1Ex</v>
      </c>
      <c r="AL1346">
        <v>8</v>
      </c>
      <c r="AM1346">
        <v>1</v>
      </c>
      <c r="AN1346" t="s">
        <v>54</v>
      </c>
      <c r="AO1346" t="s">
        <v>61</v>
      </c>
      <c r="AP1346" t="s">
        <v>102</v>
      </c>
      <c r="AQ1346">
        <v>3</v>
      </c>
      <c r="AR1346">
        <v>770</v>
      </c>
      <c r="AS1346" t="s">
        <v>55</v>
      </c>
      <c r="AT1346" t="s">
        <v>60</v>
      </c>
      <c r="AU1346">
        <v>194</v>
      </c>
      <c r="AV1346">
        <v>45</v>
      </c>
      <c r="AW1346">
        <v>0</v>
      </c>
      <c r="AX1346">
        <v>0</v>
      </c>
      <c r="AY1346">
        <v>0</v>
      </c>
      <c r="AZ1346" t="s">
        <v>41</v>
      </c>
      <c r="BA1346">
        <v>9</v>
      </c>
      <c r="BB1346">
        <v>2006</v>
      </c>
      <c r="BC1346" t="s">
        <v>63</v>
      </c>
      <c r="BD1346" t="s">
        <v>64</v>
      </c>
      <c r="BE1346">
        <v>315000</v>
      </c>
    </row>
    <row r="1347" spans="1:57" x14ac:dyDescent="0.3">
      <c r="A1347">
        <v>1346</v>
      </c>
      <c r="B1347">
        <v>30</v>
      </c>
      <c r="C1347" t="s">
        <v>222</v>
      </c>
      <c r="D1347">
        <v>50</v>
      </c>
      <c r="E1347">
        <v>6000</v>
      </c>
      <c r="F1347" t="s">
        <v>40</v>
      </c>
      <c r="G1347" t="s">
        <v>42</v>
      </c>
      <c r="H1347" t="s">
        <v>43</v>
      </c>
      <c r="I1347" t="s">
        <v>44</v>
      </c>
      <c r="J1347" t="s">
        <v>45</v>
      </c>
      <c r="K1347" t="s">
        <v>92</v>
      </c>
      <c r="L1347" t="str">
        <f>VLOOKUP($K1347,[1]Zipcodes_neighbourhood!$A$2:$C$27,2,FALSE)</f>
        <v>Old Town</v>
      </c>
      <c r="M1347">
        <f>VLOOKUP($K1347,[1]Zipcodes_neighbourhood!$A$2:$C$27,3,FALSE)</f>
        <v>51351</v>
      </c>
      <c r="N1347" t="s">
        <v>47</v>
      </c>
      <c r="O1347" t="s">
        <v>48</v>
      </c>
      <c r="P1347" t="s">
        <v>68</v>
      </c>
      <c r="Q1347">
        <v>4</v>
      </c>
      <c r="R1347">
        <v>1920</v>
      </c>
      <c r="S1347">
        <v>1950</v>
      </c>
      <c r="T1347" t="s">
        <v>99</v>
      </c>
      <c r="U1347" t="s">
        <v>51</v>
      </c>
      <c r="V1347" t="s">
        <v>69</v>
      </c>
      <c r="W1347" t="s">
        <v>55</v>
      </c>
      <c r="X1347" t="s">
        <v>56</v>
      </c>
      <c r="Y1347" t="s">
        <v>55</v>
      </c>
      <c r="Z1347" t="s">
        <v>57</v>
      </c>
      <c r="AA1347">
        <v>960</v>
      </c>
      <c r="AB1347" t="str">
        <f t="shared" si="84"/>
        <v>0-1000</v>
      </c>
      <c r="AC1347" t="s">
        <v>54</v>
      </c>
      <c r="AD1347" t="s">
        <v>60</v>
      </c>
      <c r="AE1347">
        <v>960</v>
      </c>
      <c r="AF1347">
        <f t="shared" si="85"/>
        <v>0</v>
      </c>
      <c r="AG1347">
        <f t="shared" si="86"/>
        <v>1</v>
      </c>
      <c r="AH1347">
        <v>2</v>
      </c>
      <c r="AI1347">
        <v>1</v>
      </c>
      <c r="AJ1347" t="s">
        <v>94</v>
      </c>
      <c r="AK1347" t="str">
        <f t="shared" si="87"/>
        <v>1Fa</v>
      </c>
      <c r="AL1347">
        <v>5</v>
      </c>
      <c r="AM1347">
        <v>0</v>
      </c>
      <c r="AN1347" t="s">
        <v>41</v>
      </c>
      <c r="AO1347" t="s">
        <v>78</v>
      </c>
      <c r="AP1347" t="s">
        <v>58</v>
      </c>
      <c r="AQ1347">
        <v>1</v>
      </c>
      <c r="AR1347">
        <v>308</v>
      </c>
      <c r="AS1347" t="s">
        <v>55</v>
      </c>
      <c r="AT1347" t="s">
        <v>60</v>
      </c>
      <c r="AU1347">
        <v>0</v>
      </c>
      <c r="AV1347">
        <v>0</v>
      </c>
      <c r="AW1347">
        <v>168</v>
      </c>
      <c r="AX1347">
        <v>0</v>
      </c>
      <c r="AY1347">
        <v>0</v>
      </c>
      <c r="AZ1347" t="s">
        <v>41</v>
      </c>
      <c r="BA1347">
        <v>7</v>
      </c>
      <c r="BB1347">
        <v>2007</v>
      </c>
      <c r="BC1347" t="s">
        <v>63</v>
      </c>
      <c r="BD1347" t="s">
        <v>64</v>
      </c>
      <c r="BE1347">
        <v>108500</v>
      </c>
    </row>
    <row r="1348" spans="1:57" x14ac:dyDescent="0.3">
      <c r="A1348">
        <v>1037</v>
      </c>
      <c r="B1348">
        <v>20</v>
      </c>
      <c r="C1348" t="s">
        <v>221</v>
      </c>
      <c r="D1348">
        <v>89</v>
      </c>
      <c r="E1348">
        <v>12898</v>
      </c>
      <c r="F1348" t="s">
        <v>40</v>
      </c>
      <c r="G1348" t="s">
        <v>71</v>
      </c>
      <c r="H1348" t="s">
        <v>137</v>
      </c>
      <c r="I1348" t="s">
        <v>44</v>
      </c>
      <c r="J1348" t="s">
        <v>45</v>
      </c>
      <c r="K1348" t="s">
        <v>129</v>
      </c>
      <c r="L1348" t="str">
        <f>VLOOKUP($K1348,[1]Zipcodes_neighbourhood!$A$2:$C$27,2,FALSE)</f>
        <v>Timberland</v>
      </c>
      <c r="M1348">
        <f>VLOOKUP($K1348,[1]Zipcodes_neighbourhood!$A$2:$C$27,3,FALSE)</f>
        <v>50014</v>
      </c>
      <c r="N1348" t="s">
        <v>47</v>
      </c>
      <c r="O1348" t="s">
        <v>48</v>
      </c>
      <c r="P1348" t="s">
        <v>68</v>
      </c>
      <c r="Q1348">
        <v>9</v>
      </c>
      <c r="R1348">
        <v>2007</v>
      </c>
      <c r="S1348">
        <v>2008</v>
      </c>
      <c r="T1348" t="s">
        <v>99</v>
      </c>
      <c r="U1348" t="s">
        <v>51</v>
      </c>
      <c r="V1348" t="s">
        <v>52</v>
      </c>
      <c r="W1348" t="s">
        <v>54</v>
      </c>
      <c r="X1348" t="s">
        <v>56</v>
      </c>
      <c r="Y1348" t="s">
        <v>59</v>
      </c>
      <c r="Z1348" t="s">
        <v>54</v>
      </c>
      <c r="AA1348">
        <v>1620</v>
      </c>
      <c r="AB1348" t="str">
        <f t="shared" si="84"/>
        <v>1001-2000</v>
      </c>
      <c r="AC1348" t="s">
        <v>59</v>
      </c>
      <c r="AD1348" t="s">
        <v>60</v>
      </c>
      <c r="AE1348">
        <v>1620</v>
      </c>
      <c r="AF1348">
        <f t="shared" si="85"/>
        <v>0</v>
      </c>
      <c r="AG1348">
        <f t="shared" si="86"/>
        <v>2</v>
      </c>
      <c r="AH1348">
        <v>2</v>
      </c>
      <c r="AI1348">
        <v>1</v>
      </c>
      <c r="AJ1348" t="s">
        <v>59</v>
      </c>
      <c r="AK1348" t="str">
        <f t="shared" si="87"/>
        <v>1Ex</v>
      </c>
      <c r="AL1348">
        <v>6</v>
      </c>
      <c r="AM1348">
        <v>1</v>
      </c>
      <c r="AN1348" t="s">
        <v>59</v>
      </c>
      <c r="AO1348" t="s">
        <v>61</v>
      </c>
      <c r="AP1348" t="s">
        <v>102</v>
      </c>
      <c r="AQ1348">
        <v>3</v>
      </c>
      <c r="AR1348">
        <v>912</v>
      </c>
      <c r="AS1348" t="s">
        <v>55</v>
      </c>
      <c r="AT1348" t="s">
        <v>60</v>
      </c>
      <c r="AU1348">
        <v>228</v>
      </c>
      <c r="AV1348">
        <v>0</v>
      </c>
      <c r="AW1348">
        <v>0</v>
      </c>
      <c r="AX1348">
        <v>0</v>
      </c>
      <c r="AY1348">
        <v>0</v>
      </c>
      <c r="AZ1348" t="s">
        <v>41</v>
      </c>
      <c r="BA1348">
        <v>9</v>
      </c>
      <c r="BB1348">
        <v>2009</v>
      </c>
      <c r="BC1348" t="s">
        <v>63</v>
      </c>
      <c r="BD1348" t="s">
        <v>64</v>
      </c>
      <c r="BE1348">
        <v>315500</v>
      </c>
    </row>
    <row r="1349" spans="1:57" x14ac:dyDescent="0.3">
      <c r="A1349">
        <v>525</v>
      </c>
      <c r="B1349">
        <v>60</v>
      </c>
      <c r="C1349" t="s">
        <v>221</v>
      </c>
      <c r="D1349">
        <v>95</v>
      </c>
      <c r="E1349">
        <v>11787</v>
      </c>
      <c r="F1349" t="s">
        <v>40</v>
      </c>
      <c r="G1349" t="s">
        <v>71</v>
      </c>
      <c r="H1349" t="s">
        <v>43</v>
      </c>
      <c r="I1349" t="s">
        <v>44</v>
      </c>
      <c r="J1349" t="s">
        <v>45</v>
      </c>
      <c r="K1349" t="s">
        <v>80</v>
      </c>
      <c r="L1349" t="str">
        <f>VLOOKUP($K1349,[1]Zipcodes_neighbourhood!$A$2:$C$27,2,FALSE)</f>
        <v>Northridge</v>
      </c>
      <c r="M1349">
        <f>VLOOKUP($K1349,[1]Zipcodes_neighbourhood!$A$2:$C$27,3,FALSE)</f>
        <v>50010</v>
      </c>
      <c r="N1349" t="s">
        <v>47</v>
      </c>
      <c r="O1349" t="s">
        <v>48</v>
      </c>
      <c r="P1349" t="s">
        <v>49</v>
      </c>
      <c r="Q1349">
        <v>7</v>
      </c>
      <c r="R1349">
        <v>1996</v>
      </c>
      <c r="S1349">
        <v>1997</v>
      </c>
      <c r="T1349" t="s">
        <v>50</v>
      </c>
      <c r="U1349" t="s">
        <v>51</v>
      </c>
      <c r="V1349" t="s">
        <v>52</v>
      </c>
      <c r="W1349" t="s">
        <v>54</v>
      </c>
      <c r="X1349" t="s">
        <v>56</v>
      </c>
      <c r="Y1349" t="s">
        <v>54</v>
      </c>
      <c r="Z1349" t="s">
        <v>57</v>
      </c>
      <c r="AA1349">
        <v>1379</v>
      </c>
      <c r="AB1349" t="str">
        <f t="shared" si="84"/>
        <v>1001-2000</v>
      </c>
      <c r="AC1349" t="s">
        <v>59</v>
      </c>
      <c r="AD1349" t="s">
        <v>60</v>
      </c>
      <c r="AE1349">
        <v>2398</v>
      </c>
      <c r="AF1349">
        <f t="shared" si="85"/>
        <v>1</v>
      </c>
      <c r="AG1349">
        <f t="shared" si="86"/>
        <v>2</v>
      </c>
      <c r="AH1349">
        <v>3</v>
      </c>
      <c r="AI1349">
        <v>1</v>
      </c>
      <c r="AJ1349" t="s">
        <v>54</v>
      </c>
      <c r="AK1349" t="str">
        <f t="shared" si="87"/>
        <v>1Gd</v>
      </c>
      <c r="AL1349">
        <v>8</v>
      </c>
      <c r="AM1349">
        <v>1</v>
      </c>
      <c r="AN1349" t="s">
        <v>55</v>
      </c>
      <c r="AO1349" t="s">
        <v>61</v>
      </c>
      <c r="AP1349" t="s">
        <v>102</v>
      </c>
      <c r="AQ1349">
        <v>3</v>
      </c>
      <c r="AR1349">
        <v>834</v>
      </c>
      <c r="AS1349" t="s">
        <v>55</v>
      </c>
      <c r="AT1349" t="s">
        <v>60</v>
      </c>
      <c r="AU1349">
        <v>239</v>
      </c>
      <c r="AV1349">
        <v>60</v>
      </c>
      <c r="AW1349">
        <v>0</v>
      </c>
      <c r="AX1349">
        <v>0</v>
      </c>
      <c r="AY1349">
        <v>0</v>
      </c>
      <c r="AZ1349" t="s">
        <v>41</v>
      </c>
      <c r="BA1349">
        <v>8</v>
      </c>
      <c r="BB1349">
        <v>2007</v>
      </c>
      <c r="BC1349" t="s">
        <v>63</v>
      </c>
      <c r="BD1349" t="s">
        <v>64</v>
      </c>
      <c r="BE1349">
        <v>315750</v>
      </c>
    </row>
    <row r="1350" spans="1:57" x14ac:dyDescent="0.3">
      <c r="A1350">
        <v>569</v>
      </c>
      <c r="B1350">
        <v>50</v>
      </c>
      <c r="C1350" t="s">
        <v>221</v>
      </c>
      <c r="D1350">
        <v>79</v>
      </c>
      <c r="E1350">
        <v>12327</v>
      </c>
      <c r="F1350" t="s">
        <v>40</v>
      </c>
      <c r="G1350" t="s">
        <v>71</v>
      </c>
      <c r="H1350" t="s">
        <v>133</v>
      </c>
      <c r="I1350" t="s">
        <v>44</v>
      </c>
      <c r="J1350" t="s">
        <v>45</v>
      </c>
      <c r="K1350" t="s">
        <v>114</v>
      </c>
      <c r="L1350" t="str">
        <f>VLOOKUP($K1350,[1]Zipcodes_neighbourhood!$A$2:$C$27,2,FALSE)</f>
        <v>Sawyer West</v>
      </c>
      <c r="M1350">
        <f>VLOOKUP($K1350,[1]Zipcodes_neighbourhood!$A$2:$C$27,3,FALSE)</f>
        <v>50014</v>
      </c>
      <c r="N1350" t="s">
        <v>47</v>
      </c>
      <c r="O1350" t="s">
        <v>48</v>
      </c>
      <c r="P1350" t="s">
        <v>83</v>
      </c>
      <c r="Q1350">
        <v>8</v>
      </c>
      <c r="R1350">
        <v>1983</v>
      </c>
      <c r="S1350">
        <v>2009</v>
      </c>
      <c r="T1350" t="s">
        <v>50</v>
      </c>
      <c r="U1350" t="s">
        <v>51</v>
      </c>
      <c r="V1350" t="s">
        <v>75</v>
      </c>
      <c r="W1350" t="s">
        <v>54</v>
      </c>
      <c r="X1350" t="s">
        <v>70</v>
      </c>
      <c r="Y1350" t="s">
        <v>54</v>
      </c>
      <c r="Z1350" t="s">
        <v>54</v>
      </c>
      <c r="AA1350">
        <v>1496</v>
      </c>
      <c r="AB1350" t="str">
        <f t="shared" si="84"/>
        <v>1001-2000</v>
      </c>
      <c r="AC1350" t="s">
        <v>59</v>
      </c>
      <c r="AD1350" t="s">
        <v>60</v>
      </c>
      <c r="AE1350">
        <v>2132</v>
      </c>
      <c r="AF1350">
        <f t="shared" si="85"/>
        <v>1</v>
      </c>
      <c r="AG1350">
        <f t="shared" si="86"/>
        <v>2</v>
      </c>
      <c r="AH1350">
        <v>1</v>
      </c>
      <c r="AI1350">
        <v>1</v>
      </c>
      <c r="AJ1350" t="s">
        <v>54</v>
      </c>
      <c r="AK1350" t="str">
        <f t="shared" si="87"/>
        <v>1Gd</v>
      </c>
      <c r="AL1350">
        <v>5</v>
      </c>
      <c r="AM1350">
        <v>1</v>
      </c>
      <c r="AN1350" t="s">
        <v>54</v>
      </c>
      <c r="AO1350" t="s">
        <v>101</v>
      </c>
      <c r="AP1350" t="s">
        <v>102</v>
      </c>
      <c r="AQ1350">
        <v>2</v>
      </c>
      <c r="AR1350">
        <v>612</v>
      </c>
      <c r="AS1350" t="s">
        <v>54</v>
      </c>
      <c r="AT1350" t="s">
        <v>60</v>
      </c>
      <c r="AU1350">
        <v>349</v>
      </c>
      <c r="AV1350">
        <v>40</v>
      </c>
      <c r="AW1350">
        <v>0</v>
      </c>
      <c r="AX1350">
        <v>0</v>
      </c>
      <c r="AY1350">
        <v>0</v>
      </c>
      <c r="AZ1350" t="s">
        <v>41</v>
      </c>
      <c r="BA1350">
        <v>9</v>
      </c>
      <c r="BB1350">
        <v>2009</v>
      </c>
      <c r="BC1350" t="s">
        <v>63</v>
      </c>
      <c r="BD1350" t="s">
        <v>64</v>
      </c>
      <c r="BE1350">
        <v>316600</v>
      </c>
    </row>
    <row r="1351" spans="1:57" x14ac:dyDescent="0.3">
      <c r="A1351">
        <v>1350</v>
      </c>
      <c r="B1351">
        <v>70</v>
      </c>
      <c r="C1351" t="s">
        <v>222</v>
      </c>
      <c r="D1351">
        <v>50</v>
      </c>
      <c r="E1351">
        <v>5250</v>
      </c>
      <c r="F1351" t="s">
        <v>40</v>
      </c>
      <c r="G1351" t="s">
        <v>42</v>
      </c>
      <c r="H1351" t="s">
        <v>43</v>
      </c>
      <c r="I1351" t="s">
        <v>44</v>
      </c>
      <c r="J1351" t="s">
        <v>45</v>
      </c>
      <c r="K1351" t="s">
        <v>92</v>
      </c>
      <c r="L1351" t="str">
        <f>VLOOKUP($K1351,[1]Zipcodes_neighbourhood!$A$2:$C$27,2,FALSE)</f>
        <v>Old Town</v>
      </c>
      <c r="M1351">
        <f>VLOOKUP($K1351,[1]Zipcodes_neighbourhood!$A$2:$C$27,3,FALSE)</f>
        <v>51351</v>
      </c>
      <c r="N1351" t="s">
        <v>47</v>
      </c>
      <c r="O1351" t="s">
        <v>48</v>
      </c>
      <c r="P1351" t="s">
        <v>49</v>
      </c>
      <c r="Q1351">
        <v>8</v>
      </c>
      <c r="R1351">
        <v>1872</v>
      </c>
      <c r="S1351">
        <v>1987</v>
      </c>
      <c r="T1351" t="s">
        <v>50</v>
      </c>
      <c r="U1351" t="s">
        <v>51</v>
      </c>
      <c r="V1351" t="s">
        <v>69</v>
      </c>
      <c r="W1351" t="s">
        <v>55</v>
      </c>
      <c r="X1351" t="s">
        <v>77</v>
      </c>
      <c r="Y1351" t="s">
        <v>55</v>
      </c>
      <c r="Z1351" t="s">
        <v>57</v>
      </c>
      <c r="AA1351">
        <v>684</v>
      </c>
      <c r="AB1351" t="str">
        <f t="shared" si="84"/>
        <v>0-1000</v>
      </c>
      <c r="AC1351" t="s">
        <v>94</v>
      </c>
      <c r="AD1351" t="s">
        <v>120</v>
      </c>
      <c r="AE1351">
        <v>2358</v>
      </c>
      <c r="AF1351">
        <f t="shared" si="85"/>
        <v>0</v>
      </c>
      <c r="AG1351">
        <f t="shared" si="86"/>
        <v>2</v>
      </c>
      <c r="AH1351">
        <v>4</v>
      </c>
      <c r="AI1351">
        <v>1</v>
      </c>
      <c r="AJ1351" t="s">
        <v>55</v>
      </c>
      <c r="AK1351" t="str">
        <f t="shared" si="87"/>
        <v>1TA</v>
      </c>
      <c r="AL1351">
        <v>8</v>
      </c>
      <c r="AM1351">
        <v>0</v>
      </c>
      <c r="AN1351" t="s">
        <v>41</v>
      </c>
      <c r="AO1351" t="s">
        <v>41</v>
      </c>
      <c r="AP1351" t="s">
        <v>41</v>
      </c>
      <c r="AQ1351">
        <v>0</v>
      </c>
      <c r="AR1351">
        <v>0</v>
      </c>
      <c r="AS1351" t="s">
        <v>41</v>
      </c>
      <c r="AT1351" t="s">
        <v>60</v>
      </c>
      <c r="AU1351">
        <v>0</v>
      </c>
      <c r="AV1351">
        <v>54</v>
      </c>
      <c r="AW1351">
        <v>20</v>
      </c>
      <c r="AX1351">
        <v>0</v>
      </c>
      <c r="AY1351">
        <v>0</v>
      </c>
      <c r="AZ1351" t="s">
        <v>41</v>
      </c>
      <c r="BA1351">
        <v>12</v>
      </c>
      <c r="BB1351">
        <v>2008</v>
      </c>
      <c r="BC1351" t="s">
        <v>63</v>
      </c>
      <c r="BD1351" t="s">
        <v>64</v>
      </c>
      <c r="BE1351">
        <v>122000</v>
      </c>
    </row>
    <row r="1352" spans="1:57" x14ac:dyDescent="0.3">
      <c r="A1352">
        <v>66</v>
      </c>
      <c r="B1352">
        <v>60</v>
      </c>
      <c r="C1352" t="s">
        <v>221</v>
      </c>
      <c r="D1352">
        <v>76</v>
      </c>
      <c r="E1352">
        <v>9591</v>
      </c>
      <c r="F1352" t="s">
        <v>40</v>
      </c>
      <c r="G1352" t="s">
        <v>42</v>
      </c>
      <c r="H1352" t="s">
        <v>43</v>
      </c>
      <c r="I1352" t="s">
        <v>44</v>
      </c>
      <c r="J1352" t="s">
        <v>45</v>
      </c>
      <c r="K1352" t="s">
        <v>100</v>
      </c>
      <c r="L1352" t="str">
        <f>VLOOKUP($K1352,[1]Zipcodes_neighbourhood!$A$2:$C$27,2,FALSE)</f>
        <v>Northridge Heights</v>
      </c>
      <c r="M1352">
        <f>VLOOKUP($K1352,[1]Zipcodes_neighbourhood!$A$2:$C$27,3,FALSE)</f>
        <v>50010</v>
      </c>
      <c r="N1352" t="s">
        <v>47</v>
      </c>
      <c r="O1352" t="s">
        <v>48</v>
      </c>
      <c r="P1352" t="s">
        <v>49</v>
      </c>
      <c r="Q1352">
        <v>8</v>
      </c>
      <c r="R1352">
        <v>2004</v>
      </c>
      <c r="S1352">
        <v>2005</v>
      </c>
      <c r="T1352" t="s">
        <v>50</v>
      </c>
      <c r="U1352" t="s">
        <v>51</v>
      </c>
      <c r="V1352" t="s">
        <v>52</v>
      </c>
      <c r="W1352" t="s">
        <v>54</v>
      </c>
      <c r="X1352" t="s">
        <v>56</v>
      </c>
      <c r="Y1352" t="s">
        <v>59</v>
      </c>
      <c r="Z1352" t="s">
        <v>81</v>
      </c>
      <c r="AA1352">
        <v>1143</v>
      </c>
      <c r="AB1352" t="str">
        <f t="shared" si="84"/>
        <v>1001-2000</v>
      </c>
      <c r="AC1352" t="s">
        <v>59</v>
      </c>
      <c r="AD1352" t="s">
        <v>60</v>
      </c>
      <c r="AE1352">
        <v>2473</v>
      </c>
      <c r="AF1352">
        <f t="shared" si="85"/>
        <v>1.3</v>
      </c>
      <c r="AG1352">
        <f t="shared" si="86"/>
        <v>2.6</v>
      </c>
      <c r="AH1352">
        <v>4</v>
      </c>
      <c r="AI1352">
        <v>1</v>
      </c>
      <c r="AJ1352" t="s">
        <v>54</v>
      </c>
      <c r="AK1352" t="str">
        <f t="shared" si="87"/>
        <v>1Gd</v>
      </c>
      <c r="AL1352">
        <v>9</v>
      </c>
      <c r="AM1352">
        <v>1</v>
      </c>
      <c r="AN1352" t="s">
        <v>54</v>
      </c>
      <c r="AO1352" t="s">
        <v>101</v>
      </c>
      <c r="AP1352" t="s">
        <v>62</v>
      </c>
      <c r="AQ1352">
        <v>3</v>
      </c>
      <c r="AR1352">
        <v>852</v>
      </c>
      <c r="AS1352" t="s">
        <v>55</v>
      </c>
      <c r="AT1352" t="s">
        <v>60</v>
      </c>
      <c r="AU1352">
        <v>192</v>
      </c>
      <c r="AV1352">
        <v>151</v>
      </c>
      <c r="AW1352">
        <v>0</v>
      </c>
      <c r="AX1352">
        <v>0</v>
      </c>
      <c r="AY1352">
        <v>0</v>
      </c>
      <c r="AZ1352" t="s">
        <v>41</v>
      </c>
      <c r="BA1352">
        <v>10</v>
      </c>
      <c r="BB1352">
        <v>2007</v>
      </c>
      <c r="BC1352" t="s">
        <v>63</v>
      </c>
      <c r="BD1352" t="s">
        <v>64</v>
      </c>
      <c r="BE1352">
        <v>317000</v>
      </c>
    </row>
    <row r="1353" spans="1:57" x14ac:dyDescent="0.3">
      <c r="A1353">
        <v>239</v>
      </c>
      <c r="B1353">
        <v>20</v>
      </c>
      <c r="C1353" t="s">
        <v>221</v>
      </c>
      <c r="D1353">
        <v>93</v>
      </c>
      <c r="E1353">
        <v>12030</v>
      </c>
      <c r="F1353" t="s">
        <v>40</v>
      </c>
      <c r="G1353" t="s">
        <v>42</v>
      </c>
      <c r="H1353" t="s">
        <v>43</v>
      </c>
      <c r="I1353" t="s">
        <v>44</v>
      </c>
      <c r="J1353" t="s">
        <v>45</v>
      </c>
      <c r="K1353" t="s">
        <v>100</v>
      </c>
      <c r="L1353" t="str">
        <f>VLOOKUP($K1353,[1]Zipcodes_neighbourhood!$A$2:$C$27,2,FALSE)</f>
        <v>Northridge Heights</v>
      </c>
      <c r="M1353">
        <f>VLOOKUP($K1353,[1]Zipcodes_neighbourhood!$A$2:$C$27,3,FALSE)</f>
        <v>50010</v>
      </c>
      <c r="N1353" t="s">
        <v>47</v>
      </c>
      <c r="O1353" t="s">
        <v>48</v>
      </c>
      <c r="P1353" t="s">
        <v>68</v>
      </c>
      <c r="Q1353">
        <v>8</v>
      </c>
      <c r="R1353">
        <v>2007</v>
      </c>
      <c r="S1353">
        <v>2007</v>
      </c>
      <c r="T1353" t="s">
        <v>99</v>
      </c>
      <c r="U1353" t="s">
        <v>51</v>
      </c>
      <c r="V1353" t="s">
        <v>52</v>
      </c>
      <c r="W1353" t="s">
        <v>59</v>
      </c>
      <c r="X1353" t="s">
        <v>56</v>
      </c>
      <c r="Y1353" t="s">
        <v>59</v>
      </c>
      <c r="Z1353" t="s">
        <v>57</v>
      </c>
      <c r="AA1353">
        <v>1694</v>
      </c>
      <c r="AB1353" t="str">
        <f t="shared" si="84"/>
        <v>1001-2000</v>
      </c>
      <c r="AC1353" t="s">
        <v>59</v>
      </c>
      <c r="AD1353" t="s">
        <v>60</v>
      </c>
      <c r="AE1353">
        <v>1694</v>
      </c>
      <c r="AF1353">
        <f t="shared" si="85"/>
        <v>0</v>
      </c>
      <c r="AG1353">
        <f t="shared" si="86"/>
        <v>1.3</v>
      </c>
      <c r="AH1353">
        <v>3</v>
      </c>
      <c r="AI1353">
        <v>1</v>
      </c>
      <c r="AJ1353" t="s">
        <v>54</v>
      </c>
      <c r="AK1353" t="str">
        <f t="shared" si="87"/>
        <v>1Gd</v>
      </c>
      <c r="AL1353">
        <v>7</v>
      </c>
      <c r="AM1353">
        <v>0</v>
      </c>
      <c r="AN1353" t="s">
        <v>41</v>
      </c>
      <c r="AO1353" t="s">
        <v>61</v>
      </c>
      <c r="AP1353" t="s">
        <v>102</v>
      </c>
      <c r="AQ1353">
        <v>3</v>
      </c>
      <c r="AR1353">
        <v>818</v>
      </c>
      <c r="AS1353" t="s">
        <v>55</v>
      </c>
      <c r="AT1353" t="s">
        <v>60</v>
      </c>
      <c r="AU1353">
        <v>168</v>
      </c>
      <c r="AV1353">
        <v>228</v>
      </c>
      <c r="AW1353">
        <v>0</v>
      </c>
      <c r="AX1353">
        <v>0</v>
      </c>
      <c r="AY1353">
        <v>0</v>
      </c>
      <c r="AZ1353" t="s">
        <v>41</v>
      </c>
      <c r="BA1353">
        <v>12</v>
      </c>
      <c r="BB1353">
        <v>2007</v>
      </c>
      <c r="BC1353" t="s">
        <v>103</v>
      </c>
      <c r="BD1353" t="s">
        <v>104</v>
      </c>
      <c r="BE1353">
        <v>318000</v>
      </c>
    </row>
    <row r="1354" spans="1:57" x14ac:dyDescent="0.3">
      <c r="A1354">
        <v>1353</v>
      </c>
      <c r="B1354">
        <v>50</v>
      </c>
      <c r="C1354" t="s">
        <v>222</v>
      </c>
      <c r="D1354">
        <v>50</v>
      </c>
      <c r="E1354">
        <v>6000</v>
      </c>
      <c r="F1354" t="s">
        <v>40</v>
      </c>
      <c r="G1354" t="s">
        <v>42</v>
      </c>
      <c r="H1354" t="s">
        <v>43</v>
      </c>
      <c r="I1354" t="s">
        <v>44</v>
      </c>
      <c r="J1354" t="s">
        <v>45</v>
      </c>
      <c r="K1354" t="s">
        <v>95</v>
      </c>
      <c r="L1354" t="str">
        <f>VLOOKUP($K1354,[1]Zipcodes_neighbourhood!$A$2:$C$27,2,FALSE)</f>
        <v>Brookside</v>
      </c>
      <c r="M1354">
        <f>VLOOKUP($K1354,[1]Zipcodes_neighbourhood!$A$2:$C$27,3,FALSE)</f>
        <v>50613</v>
      </c>
      <c r="N1354" t="s">
        <v>47</v>
      </c>
      <c r="O1354" t="s">
        <v>48</v>
      </c>
      <c r="P1354" t="s">
        <v>83</v>
      </c>
      <c r="Q1354">
        <v>6</v>
      </c>
      <c r="R1354">
        <v>1937</v>
      </c>
      <c r="S1354">
        <v>2000</v>
      </c>
      <c r="T1354" t="s">
        <v>50</v>
      </c>
      <c r="U1354" t="s">
        <v>51</v>
      </c>
      <c r="V1354" t="s">
        <v>69</v>
      </c>
      <c r="W1354" t="s">
        <v>54</v>
      </c>
      <c r="X1354" t="s">
        <v>77</v>
      </c>
      <c r="Y1354" t="s">
        <v>55</v>
      </c>
      <c r="Z1354" t="s">
        <v>57</v>
      </c>
      <c r="AA1354">
        <v>698</v>
      </c>
      <c r="AB1354" t="str">
        <f t="shared" si="84"/>
        <v>0-1000</v>
      </c>
      <c r="AC1354" t="s">
        <v>55</v>
      </c>
      <c r="AD1354" t="s">
        <v>60</v>
      </c>
      <c r="AE1354">
        <v>1176</v>
      </c>
      <c r="AF1354">
        <f t="shared" si="85"/>
        <v>0</v>
      </c>
      <c r="AG1354">
        <f t="shared" si="86"/>
        <v>1</v>
      </c>
      <c r="AH1354">
        <v>2</v>
      </c>
      <c r="AI1354">
        <v>1</v>
      </c>
      <c r="AJ1354" t="s">
        <v>55</v>
      </c>
      <c r="AK1354" t="str">
        <f t="shared" si="87"/>
        <v>1TA</v>
      </c>
      <c r="AL1354">
        <v>4</v>
      </c>
      <c r="AM1354">
        <v>0</v>
      </c>
      <c r="AN1354" t="s">
        <v>41</v>
      </c>
      <c r="AO1354" t="s">
        <v>78</v>
      </c>
      <c r="AP1354" t="s">
        <v>58</v>
      </c>
      <c r="AQ1354">
        <v>2</v>
      </c>
      <c r="AR1354">
        <v>624</v>
      </c>
      <c r="AS1354" t="s">
        <v>55</v>
      </c>
      <c r="AT1354" t="s">
        <v>120</v>
      </c>
      <c r="AU1354">
        <v>210</v>
      </c>
      <c r="AV1354">
        <v>0</v>
      </c>
      <c r="AW1354">
        <v>0</v>
      </c>
      <c r="AX1354">
        <v>0</v>
      </c>
      <c r="AY1354">
        <v>0</v>
      </c>
      <c r="AZ1354" t="s">
        <v>41</v>
      </c>
      <c r="BA1354">
        <v>7</v>
      </c>
      <c r="BB1354">
        <v>2009</v>
      </c>
      <c r="BC1354" t="s">
        <v>63</v>
      </c>
      <c r="BD1354" t="s">
        <v>64</v>
      </c>
      <c r="BE1354">
        <v>134900</v>
      </c>
    </row>
    <row r="1355" spans="1:57" x14ac:dyDescent="0.3">
      <c r="A1355">
        <v>1116</v>
      </c>
      <c r="B1355">
        <v>20</v>
      </c>
      <c r="C1355" t="s">
        <v>221</v>
      </c>
      <c r="D1355">
        <v>93</v>
      </c>
      <c r="E1355">
        <v>12085</v>
      </c>
      <c r="F1355" t="s">
        <v>40</v>
      </c>
      <c r="G1355" t="s">
        <v>42</v>
      </c>
      <c r="H1355" t="s">
        <v>43</v>
      </c>
      <c r="I1355" t="s">
        <v>44</v>
      </c>
      <c r="J1355" t="s">
        <v>45</v>
      </c>
      <c r="K1355" t="s">
        <v>100</v>
      </c>
      <c r="L1355" t="str">
        <f>VLOOKUP($K1355,[1]Zipcodes_neighbourhood!$A$2:$C$27,2,FALSE)</f>
        <v>Northridge Heights</v>
      </c>
      <c r="M1355">
        <f>VLOOKUP($K1355,[1]Zipcodes_neighbourhood!$A$2:$C$27,3,FALSE)</f>
        <v>50010</v>
      </c>
      <c r="N1355" t="s">
        <v>47</v>
      </c>
      <c r="O1355" t="s">
        <v>48</v>
      </c>
      <c r="P1355" t="s">
        <v>68</v>
      </c>
      <c r="Q1355">
        <v>8</v>
      </c>
      <c r="R1355">
        <v>2007</v>
      </c>
      <c r="S1355">
        <v>2007</v>
      </c>
      <c r="T1355" t="s">
        <v>99</v>
      </c>
      <c r="U1355" t="s">
        <v>51</v>
      </c>
      <c r="V1355" t="s">
        <v>52</v>
      </c>
      <c r="W1355" t="s">
        <v>54</v>
      </c>
      <c r="X1355" t="s">
        <v>56</v>
      </c>
      <c r="Y1355" t="s">
        <v>59</v>
      </c>
      <c r="Z1355" t="s">
        <v>57</v>
      </c>
      <c r="AA1355">
        <v>1734</v>
      </c>
      <c r="AB1355" t="str">
        <f t="shared" si="84"/>
        <v>1001-2000</v>
      </c>
      <c r="AC1355" t="s">
        <v>59</v>
      </c>
      <c r="AD1355" t="s">
        <v>60</v>
      </c>
      <c r="AE1355">
        <v>1734</v>
      </c>
      <c r="AF1355">
        <f t="shared" si="85"/>
        <v>1</v>
      </c>
      <c r="AG1355">
        <f t="shared" si="86"/>
        <v>2.2999999999999998</v>
      </c>
      <c r="AH1355">
        <v>3</v>
      </c>
      <c r="AI1355">
        <v>1</v>
      </c>
      <c r="AJ1355" t="s">
        <v>59</v>
      </c>
      <c r="AK1355" t="str">
        <f t="shared" si="87"/>
        <v>1Ex</v>
      </c>
      <c r="AL1355">
        <v>7</v>
      </c>
      <c r="AM1355">
        <v>1</v>
      </c>
      <c r="AN1355" t="s">
        <v>54</v>
      </c>
      <c r="AO1355" t="s">
        <v>61</v>
      </c>
      <c r="AP1355" t="s">
        <v>62</v>
      </c>
      <c r="AQ1355">
        <v>3</v>
      </c>
      <c r="AR1355">
        <v>928</v>
      </c>
      <c r="AS1355" t="s">
        <v>55</v>
      </c>
      <c r="AT1355" t="s">
        <v>60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 t="s">
        <v>41</v>
      </c>
      <c r="BA1355">
        <v>11</v>
      </c>
      <c r="BB1355">
        <v>2007</v>
      </c>
      <c r="BC1355" t="s">
        <v>103</v>
      </c>
      <c r="BD1355" t="s">
        <v>104</v>
      </c>
      <c r="BE1355">
        <v>318000</v>
      </c>
    </row>
    <row r="1356" spans="1:57" x14ac:dyDescent="0.3">
      <c r="A1356">
        <v>351</v>
      </c>
      <c r="B1356">
        <v>120</v>
      </c>
      <c r="C1356" t="s">
        <v>221</v>
      </c>
      <c r="D1356">
        <v>68</v>
      </c>
      <c r="E1356">
        <v>7820</v>
      </c>
      <c r="F1356" t="s">
        <v>40</v>
      </c>
      <c r="G1356" t="s">
        <v>71</v>
      </c>
      <c r="H1356" t="s">
        <v>43</v>
      </c>
      <c r="I1356" t="s">
        <v>44</v>
      </c>
      <c r="J1356" t="s">
        <v>45</v>
      </c>
      <c r="K1356" t="s">
        <v>100</v>
      </c>
      <c r="L1356" t="str">
        <f>VLOOKUP($K1356,[1]Zipcodes_neighbourhood!$A$2:$C$27,2,FALSE)</f>
        <v>Northridge Heights</v>
      </c>
      <c r="M1356">
        <f>VLOOKUP($K1356,[1]Zipcodes_neighbourhood!$A$2:$C$27,3,FALSE)</f>
        <v>50010</v>
      </c>
      <c r="N1356" t="s">
        <v>47</v>
      </c>
      <c r="O1356" t="s">
        <v>122</v>
      </c>
      <c r="P1356" t="s">
        <v>68</v>
      </c>
      <c r="Q1356">
        <v>9</v>
      </c>
      <c r="R1356">
        <v>2007</v>
      </c>
      <c r="S1356">
        <v>2007</v>
      </c>
      <c r="T1356" t="s">
        <v>99</v>
      </c>
      <c r="U1356" t="s">
        <v>51</v>
      </c>
      <c r="V1356" t="s">
        <v>69</v>
      </c>
      <c r="W1356" t="s">
        <v>59</v>
      </c>
      <c r="X1356" t="s">
        <v>56</v>
      </c>
      <c r="Y1356" t="s">
        <v>59</v>
      </c>
      <c r="Z1356" t="s">
        <v>57</v>
      </c>
      <c r="AA1356">
        <v>1869</v>
      </c>
      <c r="AB1356" t="str">
        <f t="shared" si="84"/>
        <v>1001-2000</v>
      </c>
      <c r="AC1356" t="s">
        <v>59</v>
      </c>
      <c r="AD1356" t="s">
        <v>60</v>
      </c>
      <c r="AE1356">
        <v>1869</v>
      </c>
      <c r="AF1356">
        <f t="shared" si="85"/>
        <v>1</v>
      </c>
      <c r="AG1356">
        <f t="shared" si="86"/>
        <v>2.2999999999999998</v>
      </c>
      <c r="AH1356">
        <v>2</v>
      </c>
      <c r="AI1356">
        <v>1</v>
      </c>
      <c r="AJ1356" t="s">
        <v>59</v>
      </c>
      <c r="AK1356" t="str">
        <f t="shared" si="87"/>
        <v>1Ex</v>
      </c>
      <c r="AL1356">
        <v>6</v>
      </c>
      <c r="AM1356">
        <v>1</v>
      </c>
      <c r="AN1356" t="s">
        <v>54</v>
      </c>
      <c r="AO1356" t="s">
        <v>61</v>
      </c>
      <c r="AP1356" t="s">
        <v>62</v>
      </c>
      <c r="AQ1356">
        <v>2</v>
      </c>
      <c r="AR1356">
        <v>617</v>
      </c>
      <c r="AS1356" t="s">
        <v>55</v>
      </c>
      <c r="AT1356" t="s">
        <v>60</v>
      </c>
      <c r="AU1356">
        <v>210</v>
      </c>
      <c r="AV1356">
        <v>54</v>
      </c>
      <c r="AW1356">
        <v>0</v>
      </c>
      <c r="AX1356">
        <v>0</v>
      </c>
      <c r="AY1356">
        <v>0</v>
      </c>
      <c r="AZ1356" t="s">
        <v>41</v>
      </c>
      <c r="BA1356">
        <v>12</v>
      </c>
      <c r="BB1356">
        <v>2007</v>
      </c>
      <c r="BC1356" t="s">
        <v>103</v>
      </c>
      <c r="BD1356" t="s">
        <v>104</v>
      </c>
      <c r="BE1356">
        <v>318061</v>
      </c>
    </row>
    <row r="1357" spans="1:57" x14ac:dyDescent="0.3">
      <c r="A1357">
        <v>596</v>
      </c>
      <c r="B1357">
        <v>20</v>
      </c>
      <c r="C1357" t="s">
        <v>221</v>
      </c>
      <c r="D1357">
        <v>69</v>
      </c>
      <c r="E1357">
        <v>11302</v>
      </c>
      <c r="F1357" t="s">
        <v>40</v>
      </c>
      <c r="G1357" t="s">
        <v>71</v>
      </c>
      <c r="H1357" t="s">
        <v>43</v>
      </c>
      <c r="I1357" t="s">
        <v>44</v>
      </c>
      <c r="J1357" t="s">
        <v>45</v>
      </c>
      <c r="K1357" t="s">
        <v>138</v>
      </c>
      <c r="L1357" t="e">
        <f>VLOOKUP($K1357,[1]Zipcodes_neighbourhood!$A$2:$C$27,2,FALSE)</f>
        <v>#N/A</v>
      </c>
      <c r="M1357" t="e">
        <f>VLOOKUP($K1357,[1]Zipcodes_neighbourhood!$A$2:$C$27,3,FALSE)</f>
        <v>#N/A</v>
      </c>
      <c r="N1357" t="s">
        <v>47</v>
      </c>
      <c r="O1357" t="s">
        <v>48</v>
      </c>
      <c r="P1357" t="s">
        <v>68</v>
      </c>
      <c r="Q1357">
        <v>8</v>
      </c>
      <c r="R1357">
        <v>2005</v>
      </c>
      <c r="S1357">
        <v>2006</v>
      </c>
      <c r="T1357" t="s">
        <v>50</v>
      </c>
      <c r="U1357" t="s">
        <v>51</v>
      </c>
      <c r="V1357" t="s">
        <v>172</v>
      </c>
      <c r="W1357" t="s">
        <v>54</v>
      </c>
      <c r="X1357" t="s">
        <v>56</v>
      </c>
      <c r="Y1357" t="s">
        <v>54</v>
      </c>
      <c r="Z1357" t="s">
        <v>54</v>
      </c>
      <c r="AA1357">
        <v>1814</v>
      </c>
      <c r="AB1357" t="str">
        <f t="shared" si="84"/>
        <v>1001-2000</v>
      </c>
      <c r="AC1357" t="s">
        <v>59</v>
      </c>
      <c r="AD1357" t="s">
        <v>60</v>
      </c>
      <c r="AE1357">
        <v>1826</v>
      </c>
      <c r="AF1357">
        <f t="shared" si="85"/>
        <v>0</v>
      </c>
      <c r="AG1357">
        <f t="shared" si="86"/>
        <v>3</v>
      </c>
      <c r="AH1357">
        <v>3</v>
      </c>
      <c r="AI1357">
        <v>1</v>
      </c>
      <c r="AJ1357" t="s">
        <v>54</v>
      </c>
      <c r="AK1357" t="str">
        <f t="shared" si="87"/>
        <v>1Gd</v>
      </c>
      <c r="AL1357">
        <v>7</v>
      </c>
      <c r="AM1357">
        <v>1</v>
      </c>
      <c r="AN1357" t="s">
        <v>55</v>
      </c>
      <c r="AO1357" t="s">
        <v>61</v>
      </c>
      <c r="AP1357" t="s">
        <v>102</v>
      </c>
      <c r="AQ1357">
        <v>3</v>
      </c>
      <c r="AR1357">
        <v>758</v>
      </c>
      <c r="AS1357" t="s">
        <v>55</v>
      </c>
      <c r="AT1357" t="s">
        <v>60</v>
      </c>
      <c r="AU1357">
        <v>180</v>
      </c>
      <c r="AV1357">
        <v>75</v>
      </c>
      <c r="AW1357">
        <v>0</v>
      </c>
      <c r="AX1357">
        <v>120</v>
      </c>
      <c r="AY1357">
        <v>0</v>
      </c>
      <c r="AZ1357" t="s">
        <v>41</v>
      </c>
      <c r="BA1357">
        <v>8</v>
      </c>
      <c r="BB1357">
        <v>2006</v>
      </c>
      <c r="BC1357" t="s">
        <v>103</v>
      </c>
      <c r="BD1357" t="s">
        <v>104</v>
      </c>
      <c r="BE1357">
        <v>319000</v>
      </c>
    </row>
    <row r="1358" spans="1:57" x14ac:dyDescent="0.3">
      <c r="A1358">
        <v>46</v>
      </c>
      <c r="B1358">
        <v>120</v>
      </c>
      <c r="C1358" t="s">
        <v>221</v>
      </c>
      <c r="D1358">
        <v>61</v>
      </c>
      <c r="E1358">
        <v>7658</v>
      </c>
      <c r="F1358" t="s">
        <v>40</v>
      </c>
      <c r="G1358" t="s">
        <v>42</v>
      </c>
      <c r="H1358" t="s">
        <v>43</v>
      </c>
      <c r="I1358" t="s">
        <v>44</v>
      </c>
      <c r="J1358" t="s">
        <v>45</v>
      </c>
      <c r="K1358" t="s">
        <v>100</v>
      </c>
      <c r="L1358" t="str">
        <f>VLOOKUP($K1358,[1]Zipcodes_neighbourhood!$A$2:$C$27,2,FALSE)</f>
        <v>Northridge Heights</v>
      </c>
      <c r="M1358">
        <f>VLOOKUP($K1358,[1]Zipcodes_neighbourhood!$A$2:$C$27,3,FALSE)</f>
        <v>50010</v>
      </c>
      <c r="N1358" t="s">
        <v>47</v>
      </c>
      <c r="O1358" t="s">
        <v>122</v>
      </c>
      <c r="P1358" t="s">
        <v>68</v>
      </c>
      <c r="Q1358">
        <v>9</v>
      </c>
      <c r="R1358">
        <v>2005</v>
      </c>
      <c r="S1358">
        <v>2005</v>
      </c>
      <c r="T1358" t="s">
        <v>99</v>
      </c>
      <c r="U1358" t="s">
        <v>51</v>
      </c>
      <c r="V1358" t="s">
        <v>69</v>
      </c>
      <c r="W1358" t="s">
        <v>59</v>
      </c>
      <c r="X1358" t="s">
        <v>56</v>
      </c>
      <c r="Y1358" t="s">
        <v>59</v>
      </c>
      <c r="Z1358" t="s">
        <v>57</v>
      </c>
      <c r="AA1358">
        <v>1752</v>
      </c>
      <c r="AB1358" t="str">
        <f t="shared" si="84"/>
        <v>1001-2000</v>
      </c>
      <c r="AC1358" t="s">
        <v>59</v>
      </c>
      <c r="AD1358" t="s">
        <v>60</v>
      </c>
      <c r="AE1358">
        <v>1752</v>
      </c>
      <c r="AF1358">
        <f t="shared" si="85"/>
        <v>0</v>
      </c>
      <c r="AG1358">
        <f t="shared" si="86"/>
        <v>1</v>
      </c>
      <c r="AH1358">
        <v>2</v>
      </c>
      <c r="AI1358">
        <v>1</v>
      </c>
      <c r="AJ1358" t="s">
        <v>59</v>
      </c>
      <c r="AK1358" t="str">
        <f t="shared" si="87"/>
        <v>1Ex</v>
      </c>
      <c r="AL1358">
        <v>6</v>
      </c>
      <c r="AM1358">
        <v>1</v>
      </c>
      <c r="AN1358" t="s">
        <v>54</v>
      </c>
      <c r="AO1358" t="s">
        <v>61</v>
      </c>
      <c r="AP1358" t="s">
        <v>62</v>
      </c>
      <c r="AQ1358">
        <v>2</v>
      </c>
      <c r="AR1358">
        <v>576</v>
      </c>
      <c r="AS1358" t="s">
        <v>55</v>
      </c>
      <c r="AT1358" t="s">
        <v>60</v>
      </c>
      <c r="AU1358">
        <v>196</v>
      </c>
      <c r="AV1358">
        <v>82</v>
      </c>
      <c r="AW1358">
        <v>0</v>
      </c>
      <c r="AX1358">
        <v>0</v>
      </c>
      <c r="AY1358">
        <v>0</v>
      </c>
      <c r="AZ1358" t="s">
        <v>41</v>
      </c>
      <c r="BA1358">
        <v>2</v>
      </c>
      <c r="BB1358">
        <v>2010</v>
      </c>
      <c r="BC1358" t="s">
        <v>63</v>
      </c>
      <c r="BD1358" t="s">
        <v>64</v>
      </c>
      <c r="BE1358">
        <v>319900</v>
      </c>
    </row>
    <row r="1359" spans="1:57" x14ac:dyDescent="0.3">
      <c r="A1359">
        <v>119</v>
      </c>
      <c r="B1359">
        <v>60</v>
      </c>
      <c r="C1359" t="s">
        <v>221</v>
      </c>
      <c r="D1359">
        <v>90</v>
      </c>
      <c r="E1359">
        <v>12376</v>
      </c>
      <c r="F1359" t="s">
        <v>40</v>
      </c>
      <c r="G1359" t="s">
        <v>42</v>
      </c>
      <c r="H1359" t="s">
        <v>43</v>
      </c>
      <c r="I1359" t="s">
        <v>44</v>
      </c>
      <c r="J1359" t="s">
        <v>73</v>
      </c>
      <c r="K1359" t="s">
        <v>114</v>
      </c>
      <c r="L1359" t="str">
        <f>VLOOKUP($K1359,[1]Zipcodes_neighbourhood!$A$2:$C$27,2,FALSE)</f>
        <v>Sawyer West</v>
      </c>
      <c r="M1359">
        <f>VLOOKUP($K1359,[1]Zipcodes_neighbourhood!$A$2:$C$27,3,FALSE)</f>
        <v>50014</v>
      </c>
      <c r="N1359" t="s">
        <v>47</v>
      </c>
      <c r="O1359" t="s">
        <v>48</v>
      </c>
      <c r="P1359" t="s">
        <v>49</v>
      </c>
      <c r="Q1359">
        <v>7</v>
      </c>
      <c r="R1359">
        <v>1990</v>
      </c>
      <c r="S1359">
        <v>1990</v>
      </c>
      <c r="T1359" t="s">
        <v>99</v>
      </c>
      <c r="U1359" t="s">
        <v>51</v>
      </c>
      <c r="V1359" t="s">
        <v>106</v>
      </c>
      <c r="W1359" t="s">
        <v>55</v>
      </c>
      <c r="X1359" t="s">
        <v>56</v>
      </c>
      <c r="Y1359" t="s">
        <v>54</v>
      </c>
      <c r="Z1359" t="s">
        <v>72</v>
      </c>
      <c r="AA1359">
        <v>1673</v>
      </c>
      <c r="AB1359" t="str">
        <f t="shared" si="84"/>
        <v>1001-2000</v>
      </c>
      <c r="AC1359" t="s">
        <v>54</v>
      </c>
      <c r="AD1359" t="s">
        <v>60</v>
      </c>
      <c r="AE1359">
        <v>3222</v>
      </c>
      <c r="AF1359">
        <f t="shared" si="85"/>
        <v>1</v>
      </c>
      <c r="AG1359">
        <f t="shared" si="86"/>
        <v>1.3</v>
      </c>
      <c r="AH1359">
        <v>5</v>
      </c>
      <c r="AI1359">
        <v>1</v>
      </c>
      <c r="AJ1359" t="s">
        <v>54</v>
      </c>
      <c r="AK1359" t="str">
        <f t="shared" si="87"/>
        <v>1Gd</v>
      </c>
      <c r="AL1359">
        <v>11</v>
      </c>
      <c r="AM1359">
        <v>2</v>
      </c>
      <c r="AN1359" t="s">
        <v>55</v>
      </c>
      <c r="AO1359" t="s">
        <v>61</v>
      </c>
      <c r="AP1359" t="s">
        <v>58</v>
      </c>
      <c r="AQ1359">
        <v>3</v>
      </c>
      <c r="AR1359">
        <v>594</v>
      </c>
      <c r="AS1359" t="s">
        <v>55</v>
      </c>
      <c r="AT1359" t="s">
        <v>60</v>
      </c>
      <c r="AU1359">
        <v>367</v>
      </c>
      <c r="AV1359">
        <v>0</v>
      </c>
      <c r="AW1359">
        <v>0</v>
      </c>
      <c r="AX1359">
        <v>0</v>
      </c>
      <c r="AY1359">
        <v>0</v>
      </c>
      <c r="AZ1359" t="s">
        <v>41</v>
      </c>
      <c r="BA1359">
        <v>5</v>
      </c>
      <c r="BB1359">
        <v>2010</v>
      </c>
      <c r="BC1359" t="s">
        <v>63</v>
      </c>
      <c r="BD1359" t="s">
        <v>64</v>
      </c>
      <c r="BE1359">
        <v>320000</v>
      </c>
    </row>
    <row r="1360" spans="1:57" x14ac:dyDescent="0.3">
      <c r="A1360">
        <v>876</v>
      </c>
      <c r="B1360">
        <v>60</v>
      </c>
      <c r="C1360" t="s">
        <v>224</v>
      </c>
      <c r="D1360">
        <v>75</v>
      </c>
      <c r="E1360">
        <v>9000</v>
      </c>
      <c r="F1360" t="s">
        <v>40</v>
      </c>
      <c r="G1360" t="s">
        <v>42</v>
      </c>
      <c r="H1360" t="s">
        <v>43</v>
      </c>
      <c r="I1360" t="s">
        <v>44</v>
      </c>
      <c r="J1360" t="s">
        <v>45</v>
      </c>
      <c r="K1360" t="s">
        <v>87</v>
      </c>
      <c r="L1360" t="str">
        <f>VLOOKUP($K1360,[1]Zipcodes_neighbourhood!$A$2:$C$27,2,FALSE)</f>
        <v>Somerset</v>
      </c>
      <c r="M1360">
        <f>VLOOKUP($K1360,[1]Zipcodes_neighbourhood!$A$2:$C$27,3,FALSE)</f>
        <v>50010</v>
      </c>
      <c r="N1360" t="s">
        <v>47</v>
      </c>
      <c r="O1360" t="s">
        <v>48</v>
      </c>
      <c r="P1360" t="s">
        <v>49</v>
      </c>
      <c r="Q1360">
        <v>8</v>
      </c>
      <c r="R1360">
        <v>2007</v>
      </c>
      <c r="S1360">
        <v>2007</v>
      </c>
      <c r="T1360" t="s">
        <v>50</v>
      </c>
      <c r="U1360" t="s">
        <v>51</v>
      </c>
      <c r="V1360" t="s">
        <v>123</v>
      </c>
      <c r="W1360" t="s">
        <v>54</v>
      </c>
      <c r="X1360" t="s">
        <v>56</v>
      </c>
      <c r="Y1360" t="s">
        <v>54</v>
      </c>
      <c r="Z1360" t="s">
        <v>81</v>
      </c>
      <c r="AA1360">
        <v>1184</v>
      </c>
      <c r="AB1360" t="str">
        <f t="shared" si="84"/>
        <v>1001-2000</v>
      </c>
      <c r="AC1360" t="s">
        <v>59</v>
      </c>
      <c r="AD1360" t="s">
        <v>60</v>
      </c>
      <c r="AE1360">
        <v>2610</v>
      </c>
      <c r="AF1360">
        <f t="shared" si="85"/>
        <v>0</v>
      </c>
      <c r="AG1360">
        <f t="shared" si="86"/>
        <v>2.2999999999999998</v>
      </c>
      <c r="AH1360">
        <v>4</v>
      </c>
      <c r="AI1360">
        <v>1</v>
      </c>
      <c r="AJ1360" t="s">
        <v>59</v>
      </c>
      <c r="AK1360" t="str">
        <f t="shared" si="87"/>
        <v>1Ex</v>
      </c>
      <c r="AL1360">
        <v>11</v>
      </c>
      <c r="AM1360">
        <v>1</v>
      </c>
      <c r="AN1360" t="s">
        <v>54</v>
      </c>
      <c r="AO1360" t="s">
        <v>101</v>
      </c>
      <c r="AP1360" t="s">
        <v>102</v>
      </c>
      <c r="AQ1360">
        <v>2</v>
      </c>
      <c r="AR1360">
        <v>550</v>
      </c>
      <c r="AS1360" t="s">
        <v>55</v>
      </c>
      <c r="AT1360" t="s">
        <v>60</v>
      </c>
      <c r="AU1360">
        <v>208</v>
      </c>
      <c r="AV1360">
        <v>364</v>
      </c>
      <c r="AW1360">
        <v>0</v>
      </c>
      <c r="AX1360">
        <v>0</v>
      </c>
      <c r="AY1360">
        <v>0</v>
      </c>
      <c r="AZ1360" t="s">
        <v>41</v>
      </c>
      <c r="BA1360">
        <v>8</v>
      </c>
      <c r="BB1360">
        <v>2007</v>
      </c>
      <c r="BC1360" t="s">
        <v>103</v>
      </c>
      <c r="BD1360" t="s">
        <v>104</v>
      </c>
      <c r="BE1360">
        <v>303477</v>
      </c>
    </row>
    <row r="1361" spans="1:57" x14ac:dyDescent="0.3">
      <c r="A1361">
        <v>160</v>
      </c>
      <c r="B1361">
        <v>60</v>
      </c>
      <c r="C1361" t="s">
        <v>221</v>
      </c>
      <c r="D1361">
        <v>134</v>
      </c>
      <c r="E1361">
        <v>19378</v>
      </c>
      <c r="F1361" t="s">
        <v>40</v>
      </c>
      <c r="G1361" t="s">
        <v>71</v>
      </c>
      <c r="H1361" t="s">
        <v>137</v>
      </c>
      <c r="I1361" t="s">
        <v>44</v>
      </c>
      <c r="J1361" t="s">
        <v>73</v>
      </c>
      <c r="K1361" t="s">
        <v>132</v>
      </c>
      <c r="L1361" t="str">
        <f>VLOOKUP($K1361,[1]Zipcodes_neighbourhood!$A$2:$C$27,2,FALSE)</f>
        <v>Gilbert</v>
      </c>
      <c r="M1361">
        <f>VLOOKUP($K1361,[1]Zipcodes_neighbourhood!$A$2:$C$27,3,FALSE)</f>
        <v>50105</v>
      </c>
      <c r="N1361" t="s">
        <v>47</v>
      </c>
      <c r="O1361" t="s">
        <v>48</v>
      </c>
      <c r="P1361" t="s">
        <v>49</v>
      </c>
      <c r="Q1361">
        <v>7</v>
      </c>
      <c r="R1361">
        <v>2005</v>
      </c>
      <c r="S1361">
        <v>2006</v>
      </c>
      <c r="T1361" t="s">
        <v>50</v>
      </c>
      <c r="U1361" t="s">
        <v>51</v>
      </c>
      <c r="V1361" t="s">
        <v>52</v>
      </c>
      <c r="W1361" t="s">
        <v>54</v>
      </c>
      <c r="X1361" t="s">
        <v>56</v>
      </c>
      <c r="Y1361" t="s">
        <v>54</v>
      </c>
      <c r="Z1361" t="s">
        <v>72</v>
      </c>
      <c r="AA1361">
        <v>1392</v>
      </c>
      <c r="AB1361" t="str">
        <f t="shared" si="84"/>
        <v>1001-2000</v>
      </c>
      <c r="AC1361" t="s">
        <v>59</v>
      </c>
      <c r="AD1361" t="s">
        <v>60</v>
      </c>
      <c r="AE1361">
        <v>2462</v>
      </c>
      <c r="AF1361">
        <f t="shared" si="85"/>
        <v>1</v>
      </c>
      <c r="AG1361">
        <f t="shared" si="86"/>
        <v>2</v>
      </c>
      <c r="AH1361">
        <v>4</v>
      </c>
      <c r="AI1361">
        <v>1</v>
      </c>
      <c r="AJ1361" t="s">
        <v>54</v>
      </c>
      <c r="AK1361" t="str">
        <f t="shared" si="87"/>
        <v>1Gd</v>
      </c>
      <c r="AL1361">
        <v>9</v>
      </c>
      <c r="AM1361">
        <v>1</v>
      </c>
      <c r="AN1361" t="s">
        <v>54</v>
      </c>
      <c r="AO1361" t="s">
        <v>61</v>
      </c>
      <c r="AP1361" t="s">
        <v>62</v>
      </c>
      <c r="AQ1361">
        <v>2</v>
      </c>
      <c r="AR1361">
        <v>576</v>
      </c>
      <c r="AS1361" t="s">
        <v>55</v>
      </c>
      <c r="AT1361" t="s">
        <v>60</v>
      </c>
      <c r="AU1361">
        <v>239</v>
      </c>
      <c r="AV1361">
        <v>132</v>
      </c>
      <c r="AW1361">
        <v>0</v>
      </c>
      <c r="AX1361">
        <v>0</v>
      </c>
      <c r="AY1361">
        <v>168</v>
      </c>
      <c r="AZ1361" t="s">
        <v>41</v>
      </c>
      <c r="BA1361">
        <v>3</v>
      </c>
      <c r="BB1361">
        <v>2006</v>
      </c>
      <c r="BC1361" t="s">
        <v>103</v>
      </c>
      <c r="BD1361" t="s">
        <v>104</v>
      </c>
      <c r="BE1361">
        <v>320000</v>
      </c>
    </row>
    <row r="1362" spans="1:57" x14ac:dyDescent="0.3">
      <c r="A1362">
        <v>725</v>
      </c>
      <c r="B1362">
        <v>20</v>
      </c>
      <c r="C1362" t="s">
        <v>221</v>
      </c>
      <c r="D1362">
        <v>86</v>
      </c>
      <c r="E1362">
        <v>13286</v>
      </c>
      <c r="F1362" t="s">
        <v>40</v>
      </c>
      <c r="G1362" t="s">
        <v>71</v>
      </c>
      <c r="H1362" t="s">
        <v>43</v>
      </c>
      <c r="I1362" t="s">
        <v>44</v>
      </c>
      <c r="J1362" t="s">
        <v>45</v>
      </c>
      <c r="K1362" t="s">
        <v>126</v>
      </c>
      <c r="L1362" t="str">
        <f>VLOOKUP($K1362,[1]Zipcodes_neighbourhood!$A$2:$C$27,2,FALSE)</f>
        <v>Edwards</v>
      </c>
      <c r="M1362">
        <f>VLOOKUP($K1362,[1]Zipcodes_neighbourhood!$A$2:$C$27,3,FALSE)</f>
        <v>50014</v>
      </c>
      <c r="N1362" t="s">
        <v>47</v>
      </c>
      <c r="O1362" t="s">
        <v>48</v>
      </c>
      <c r="P1362" t="s">
        <v>68</v>
      </c>
      <c r="Q1362">
        <v>9</v>
      </c>
      <c r="R1362">
        <v>2007</v>
      </c>
      <c r="S1362">
        <v>2008</v>
      </c>
      <c r="T1362" t="s">
        <v>99</v>
      </c>
      <c r="U1362" t="s">
        <v>51</v>
      </c>
      <c r="V1362" t="s">
        <v>123</v>
      </c>
      <c r="W1362" t="s">
        <v>59</v>
      </c>
      <c r="X1362" t="s">
        <v>56</v>
      </c>
      <c r="Y1362" t="s">
        <v>59</v>
      </c>
      <c r="Z1362" t="s">
        <v>57</v>
      </c>
      <c r="AA1362">
        <v>1698</v>
      </c>
      <c r="AB1362" t="str">
        <f t="shared" si="84"/>
        <v>1001-2000</v>
      </c>
      <c r="AC1362" t="s">
        <v>59</v>
      </c>
      <c r="AD1362" t="s">
        <v>60</v>
      </c>
      <c r="AE1362">
        <v>1698</v>
      </c>
      <c r="AF1362">
        <f t="shared" si="85"/>
        <v>0</v>
      </c>
      <c r="AG1362">
        <f t="shared" si="86"/>
        <v>3.3</v>
      </c>
      <c r="AH1362">
        <v>3</v>
      </c>
      <c r="AI1362">
        <v>1</v>
      </c>
      <c r="AJ1362" t="s">
        <v>59</v>
      </c>
      <c r="AK1362" t="str">
        <f t="shared" si="87"/>
        <v>1Ex</v>
      </c>
      <c r="AL1362">
        <v>8</v>
      </c>
      <c r="AM1362">
        <v>1</v>
      </c>
      <c r="AN1362" t="s">
        <v>54</v>
      </c>
      <c r="AO1362" t="s">
        <v>61</v>
      </c>
      <c r="AP1362" t="s">
        <v>102</v>
      </c>
      <c r="AQ1362">
        <v>3</v>
      </c>
      <c r="AR1362">
        <v>768</v>
      </c>
      <c r="AS1362" t="s">
        <v>55</v>
      </c>
      <c r="AT1362" t="s">
        <v>60</v>
      </c>
      <c r="AU1362">
        <v>327</v>
      </c>
      <c r="AV1362">
        <v>64</v>
      </c>
      <c r="AW1362">
        <v>0</v>
      </c>
      <c r="AX1362">
        <v>0</v>
      </c>
      <c r="AY1362">
        <v>0</v>
      </c>
      <c r="AZ1362" t="s">
        <v>41</v>
      </c>
      <c r="BA1362">
        <v>2</v>
      </c>
      <c r="BB1362">
        <v>2009</v>
      </c>
      <c r="BC1362" t="s">
        <v>63</v>
      </c>
      <c r="BD1362" t="s">
        <v>64</v>
      </c>
      <c r="BE1362">
        <v>320000</v>
      </c>
    </row>
    <row r="1363" spans="1:57" x14ac:dyDescent="0.3">
      <c r="A1363">
        <v>933</v>
      </c>
      <c r="B1363">
        <v>20</v>
      </c>
      <c r="C1363" t="s">
        <v>221</v>
      </c>
      <c r="D1363">
        <v>84</v>
      </c>
      <c r="E1363">
        <v>11670</v>
      </c>
      <c r="F1363" t="s">
        <v>40</v>
      </c>
      <c r="G1363" t="s">
        <v>71</v>
      </c>
      <c r="H1363" t="s">
        <v>43</v>
      </c>
      <c r="I1363" t="s">
        <v>44</v>
      </c>
      <c r="J1363" t="s">
        <v>73</v>
      </c>
      <c r="K1363" t="s">
        <v>87</v>
      </c>
      <c r="L1363" t="str">
        <f>VLOOKUP($K1363,[1]Zipcodes_neighbourhood!$A$2:$C$27,2,FALSE)</f>
        <v>Somerset</v>
      </c>
      <c r="M1363">
        <f>VLOOKUP($K1363,[1]Zipcodes_neighbourhood!$A$2:$C$27,3,FALSE)</f>
        <v>50010</v>
      </c>
      <c r="N1363" t="s">
        <v>124</v>
      </c>
      <c r="O1363" t="s">
        <v>48</v>
      </c>
      <c r="P1363" t="s">
        <v>68</v>
      </c>
      <c r="Q1363">
        <v>9</v>
      </c>
      <c r="R1363">
        <v>2006</v>
      </c>
      <c r="S1363">
        <v>2006</v>
      </c>
      <c r="T1363" t="s">
        <v>99</v>
      </c>
      <c r="U1363" t="s">
        <v>51</v>
      </c>
      <c r="V1363" t="s">
        <v>166</v>
      </c>
      <c r="W1363" t="s">
        <v>59</v>
      </c>
      <c r="X1363" t="s">
        <v>56</v>
      </c>
      <c r="Y1363" t="s">
        <v>59</v>
      </c>
      <c r="Z1363" t="s">
        <v>57</v>
      </c>
      <c r="AA1363">
        <v>1905</v>
      </c>
      <c r="AB1363" t="str">
        <f t="shared" si="84"/>
        <v>1001-2000</v>
      </c>
      <c r="AC1363" t="s">
        <v>59</v>
      </c>
      <c r="AD1363" t="s">
        <v>60</v>
      </c>
      <c r="AE1363">
        <v>1905</v>
      </c>
      <c r="AF1363">
        <f t="shared" si="85"/>
        <v>1</v>
      </c>
      <c r="AG1363">
        <f t="shared" si="86"/>
        <v>2</v>
      </c>
      <c r="AH1363">
        <v>3</v>
      </c>
      <c r="AI1363">
        <v>1</v>
      </c>
      <c r="AJ1363" t="s">
        <v>59</v>
      </c>
      <c r="AK1363" t="str">
        <f t="shared" si="87"/>
        <v>1Ex</v>
      </c>
      <c r="AL1363">
        <v>8</v>
      </c>
      <c r="AM1363">
        <v>1</v>
      </c>
      <c r="AN1363" t="s">
        <v>54</v>
      </c>
      <c r="AO1363" t="s">
        <v>61</v>
      </c>
      <c r="AP1363" t="s">
        <v>102</v>
      </c>
      <c r="AQ1363">
        <v>3</v>
      </c>
      <c r="AR1363">
        <v>788</v>
      </c>
      <c r="AS1363" t="s">
        <v>55</v>
      </c>
      <c r="AT1363" t="s">
        <v>60</v>
      </c>
      <c r="AU1363">
        <v>0</v>
      </c>
      <c r="AV1363">
        <v>191</v>
      </c>
      <c r="AW1363">
        <v>0</v>
      </c>
      <c r="AX1363">
        <v>0</v>
      </c>
      <c r="AY1363">
        <v>0</v>
      </c>
      <c r="AZ1363" t="s">
        <v>41</v>
      </c>
      <c r="BA1363">
        <v>3</v>
      </c>
      <c r="BB1363">
        <v>2007</v>
      </c>
      <c r="BC1363" t="s">
        <v>63</v>
      </c>
      <c r="BD1363" t="s">
        <v>64</v>
      </c>
      <c r="BE1363">
        <v>320000</v>
      </c>
    </row>
    <row r="1364" spans="1:57" x14ac:dyDescent="0.3">
      <c r="A1364">
        <v>327</v>
      </c>
      <c r="B1364">
        <v>120</v>
      </c>
      <c r="C1364" t="s">
        <v>221</v>
      </c>
      <c r="D1364">
        <v>32</v>
      </c>
      <c r="E1364">
        <v>10846</v>
      </c>
      <c r="F1364" t="s">
        <v>40</v>
      </c>
      <c r="G1364" t="s">
        <v>71</v>
      </c>
      <c r="H1364" t="s">
        <v>43</v>
      </c>
      <c r="I1364" t="s">
        <v>44</v>
      </c>
      <c r="J1364" t="s">
        <v>110</v>
      </c>
      <c r="K1364" t="s">
        <v>66</v>
      </c>
      <c r="L1364" t="str">
        <f>VLOOKUP($K1364,[1]Zipcodes_neighbourhood!$A$2:$C$27,2,FALSE)</f>
        <v>Veenker</v>
      </c>
      <c r="M1364">
        <f>VLOOKUP($K1364,[1]Zipcodes_neighbourhood!$A$2:$C$27,3,FALSE)</f>
        <v>50011</v>
      </c>
      <c r="N1364" t="s">
        <v>47</v>
      </c>
      <c r="O1364" t="s">
        <v>122</v>
      </c>
      <c r="P1364" t="s">
        <v>68</v>
      </c>
      <c r="Q1364">
        <v>8</v>
      </c>
      <c r="R1364">
        <v>1993</v>
      </c>
      <c r="S1364">
        <v>1993</v>
      </c>
      <c r="T1364" t="s">
        <v>50</v>
      </c>
      <c r="U1364" t="s">
        <v>51</v>
      </c>
      <c r="V1364" t="s">
        <v>53</v>
      </c>
      <c r="W1364" t="s">
        <v>54</v>
      </c>
      <c r="X1364" t="s">
        <v>56</v>
      </c>
      <c r="Y1364" t="s">
        <v>54</v>
      </c>
      <c r="Z1364" t="s">
        <v>54</v>
      </c>
      <c r="AA1364">
        <v>1719</v>
      </c>
      <c r="AB1364" t="str">
        <f t="shared" si="84"/>
        <v>1001-2000</v>
      </c>
      <c r="AC1364" t="s">
        <v>59</v>
      </c>
      <c r="AD1364" t="s">
        <v>60</v>
      </c>
      <c r="AE1364">
        <v>1719</v>
      </c>
      <c r="AF1364">
        <f t="shared" si="85"/>
        <v>0</v>
      </c>
      <c r="AG1364">
        <f t="shared" si="86"/>
        <v>2</v>
      </c>
      <c r="AH1364">
        <v>1</v>
      </c>
      <c r="AI1364">
        <v>1</v>
      </c>
      <c r="AJ1364" t="s">
        <v>54</v>
      </c>
      <c r="AK1364" t="str">
        <f t="shared" si="87"/>
        <v>1Gd</v>
      </c>
      <c r="AL1364">
        <v>6</v>
      </c>
      <c r="AM1364">
        <v>2</v>
      </c>
      <c r="AN1364" t="s">
        <v>54</v>
      </c>
      <c r="AO1364" t="s">
        <v>61</v>
      </c>
      <c r="AP1364" t="s">
        <v>102</v>
      </c>
      <c r="AQ1364">
        <v>2</v>
      </c>
      <c r="AR1364">
        <v>473</v>
      </c>
      <c r="AS1364" t="s">
        <v>55</v>
      </c>
      <c r="AT1364" t="s">
        <v>60</v>
      </c>
      <c r="AU1364">
        <v>122</v>
      </c>
      <c r="AV1364">
        <v>30</v>
      </c>
      <c r="AW1364">
        <v>0</v>
      </c>
      <c r="AX1364">
        <v>0</v>
      </c>
      <c r="AY1364">
        <v>0</v>
      </c>
      <c r="AZ1364" t="s">
        <v>41</v>
      </c>
      <c r="BA1364">
        <v>5</v>
      </c>
      <c r="BB1364">
        <v>2008</v>
      </c>
      <c r="BC1364" t="s">
        <v>169</v>
      </c>
      <c r="BD1364" t="s">
        <v>64</v>
      </c>
      <c r="BE1364">
        <v>324000</v>
      </c>
    </row>
    <row r="1365" spans="1:57" x14ac:dyDescent="0.3">
      <c r="A1365">
        <v>567</v>
      </c>
      <c r="B1365">
        <v>60</v>
      </c>
      <c r="C1365" t="s">
        <v>221</v>
      </c>
      <c r="D1365">
        <v>77</v>
      </c>
      <c r="E1365">
        <v>11198</v>
      </c>
      <c r="F1365" t="s">
        <v>40</v>
      </c>
      <c r="G1365" t="s">
        <v>71</v>
      </c>
      <c r="H1365" t="s">
        <v>43</v>
      </c>
      <c r="I1365" t="s">
        <v>44</v>
      </c>
      <c r="J1365" t="s">
        <v>45</v>
      </c>
      <c r="K1365" t="s">
        <v>138</v>
      </c>
      <c r="L1365" t="e">
        <f>VLOOKUP($K1365,[1]Zipcodes_neighbourhood!$A$2:$C$27,2,FALSE)</f>
        <v>#N/A</v>
      </c>
      <c r="M1365" t="e">
        <f>VLOOKUP($K1365,[1]Zipcodes_neighbourhood!$A$2:$C$27,3,FALSE)</f>
        <v>#N/A</v>
      </c>
      <c r="N1365" t="s">
        <v>47</v>
      </c>
      <c r="O1365" t="s">
        <v>48</v>
      </c>
      <c r="P1365" t="s">
        <v>49</v>
      </c>
      <c r="Q1365">
        <v>9</v>
      </c>
      <c r="R1365">
        <v>2005</v>
      </c>
      <c r="S1365">
        <v>2007</v>
      </c>
      <c r="T1365" t="s">
        <v>99</v>
      </c>
      <c r="U1365" t="s">
        <v>51</v>
      </c>
      <c r="V1365" t="s">
        <v>52</v>
      </c>
      <c r="W1365" t="s">
        <v>54</v>
      </c>
      <c r="X1365" t="s">
        <v>56</v>
      </c>
      <c r="Y1365" t="s">
        <v>54</v>
      </c>
      <c r="Z1365" t="s">
        <v>57</v>
      </c>
      <c r="AA1365">
        <v>1122</v>
      </c>
      <c r="AB1365" t="str">
        <f t="shared" si="84"/>
        <v>1001-2000</v>
      </c>
      <c r="AC1365" t="s">
        <v>59</v>
      </c>
      <c r="AD1365" t="s">
        <v>60</v>
      </c>
      <c r="AE1365">
        <v>2504</v>
      </c>
      <c r="AF1365">
        <f t="shared" si="85"/>
        <v>0</v>
      </c>
      <c r="AG1365">
        <f t="shared" si="86"/>
        <v>2.2999999999999998</v>
      </c>
      <c r="AH1365">
        <v>4</v>
      </c>
      <c r="AI1365">
        <v>1</v>
      </c>
      <c r="AJ1365" t="s">
        <v>59</v>
      </c>
      <c r="AK1365" t="str">
        <f t="shared" si="87"/>
        <v>1Ex</v>
      </c>
      <c r="AL1365">
        <v>11</v>
      </c>
      <c r="AM1365">
        <v>1</v>
      </c>
      <c r="AN1365" t="s">
        <v>54</v>
      </c>
      <c r="AO1365" t="s">
        <v>101</v>
      </c>
      <c r="AP1365" t="s">
        <v>102</v>
      </c>
      <c r="AQ1365">
        <v>3</v>
      </c>
      <c r="AR1365">
        <v>656</v>
      </c>
      <c r="AS1365" t="s">
        <v>55</v>
      </c>
      <c r="AT1365" t="s">
        <v>60</v>
      </c>
      <c r="AU1365">
        <v>144</v>
      </c>
      <c r="AV1365">
        <v>39</v>
      </c>
      <c r="AW1365">
        <v>0</v>
      </c>
      <c r="AX1365">
        <v>0</v>
      </c>
      <c r="AY1365">
        <v>0</v>
      </c>
      <c r="AZ1365" t="s">
        <v>41</v>
      </c>
      <c r="BA1365">
        <v>6</v>
      </c>
      <c r="BB1365">
        <v>2008</v>
      </c>
      <c r="BC1365" t="s">
        <v>63</v>
      </c>
      <c r="BD1365" t="s">
        <v>64</v>
      </c>
      <c r="BE1365">
        <v>325000</v>
      </c>
    </row>
    <row r="1366" spans="1:57" x14ac:dyDescent="0.3">
      <c r="A1366">
        <v>1443</v>
      </c>
      <c r="B1366">
        <v>60</v>
      </c>
      <c r="C1366" t="s">
        <v>224</v>
      </c>
      <c r="D1366">
        <v>85</v>
      </c>
      <c r="E1366">
        <v>11003</v>
      </c>
      <c r="F1366" t="s">
        <v>40</v>
      </c>
      <c r="G1366" t="s">
        <v>42</v>
      </c>
      <c r="H1366" t="s">
        <v>43</v>
      </c>
      <c r="I1366" t="s">
        <v>44</v>
      </c>
      <c r="J1366" t="s">
        <v>45</v>
      </c>
      <c r="K1366" t="s">
        <v>87</v>
      </c>
      <c r="L1366" t="str">
        <f>VLOOKUP($K1366,[1]Zipcodes_neighbourhood!$A$2:$C$27,2,FALSE)</f>
        <v>Somerset</v>
      </c>
      <c r="M1366">
        <f>VLOOKUP($K1366,[1]Zipcodes_neighbourhood!$A$2:$C$27,3,FALSE)</f>
        <v>50010</v>
      </c>
      <c r="N1366" t="s">
        <v>47</v>
      </c>
      <c r="O1366" t="s">
        <v>48</v>
      </c>
      <c r="P1366" t="s">
        <v>49</v>
      </c>
      <c r="Q1366">
        <v>10</v>
      </c>
      <c r="R1366">
        <v>2008</v>
      </c>
      <c r="S1366">
        <v>2008</v>
      </c>
      <c r="T1366" t="s">
        <v>50</v>
      </c>
      <c r="U1366" t="s">
        <v>51</v>
      </c>
      <c r="V1366" t="s">
        <v>52</v>
      </c>
      <c r="W1366" t="s">
        <v>59</v>
      </c>
      <c r="X1366" t="s">
        <v>56</v>
      </c>
      <c r="Y1366" t="s">
        <v>59</v>
      </c>
      <c r="Z1366" t="s">
        <v>81</v>
      </c>
      <c r="AA1366">
        <v>1017</v>
      </c>
      <c r="AB1366" t="str">
        <f t="shared" si="84"/>
        <v>1001-2000</v>
      </c>
      <c r="AC1366" t="s">
        <v>59</v>
      </c>
      <c r="AD1366" t="s">
        <v>60</v>
      </c>
      <c r="AE1366">
        <v>2007</v>
      </c>
      <c r="AF1366">
        <f t="shared" si="85"/>
        <v>0</v>
      </c>
      <c r="AG1366">
        <f t="shared" si="86"/>
        <v>2.2999999999999998</v>
      </c>
      <c r="AH1366">
        <v>3</v>
      </c>
      <c r="AI1366">
        <v>1</v>
      </c>
      <c r="AJ1366" t="s">
        <v>59</v>
      </c>
      <c r="AK1366" t="str">
        <f t="shared" si="87"/>
        <v>1Ex</v>
      </c>
      <c r="AL1366">
        <v>10</v>
      </c>
      <c r="AM1366">
        <v>1</v>
      </c>
      <c r="AN1366" t="s">
        <v>59</v>
      </c>
      <c r="AO1366" t="s">
        <v>61</v>
      </c>
      <c r="AP1366" t="s">
        <v>102</v>
      </c>
      <c r="AQ1366">
        <v>3</v>
      </c>
      <c r="AR1366">
        <v>812</v>
      </c>
      <c r="AS1366" t="s">
        <v>55</v>
      </c>
      <c r="AT1366" t="s">
        <v>60</v>
      </c>
      <c r="AU1366">
        <v>168</v>
      </c>
      <c r="AV1366">
        <v>52</v>
      </c>
      <c r="AW1366">
        <v>0</v>
      </c>
      <c r="AX1366">
        <v>0</v>
      </c>
      <c r="AY1366">
        <v>0</v>
      </c>
      <c r="AZ1366" t="s">
        <v>41</v>
      </c>
      <c r="BA1366">
        <v>4</v>
      </c>
      <c r="BB1366">
        <v>2009</v>
      </c>
      <c r="BC1366" t="s">
        <v>63</v>
      </c>
      <c r="BD1366" t="s">
        <v>64</v>
      </c>
      <c r="BE1366">
        <v>310000</v>
      </c>
    </row>
    <row r="1367" spans="1:57" x14ac:dyDescent="0.3">
      <c r="A1367">
        <v>886</v>
      </c>
      <c r="B1367">
        <v>120</v>
      </c>
      <c r="C1367" t="s">
        <v>224</v>
      </c>
      <c r="D1367">
        <v>50</v>
      </c>
      <c r="E1367">
        <v>5119</v>
      </c>
      <c r="F1367" t="s">
        <v>40</v>
      </c>
      <c r="G1367" t="s">
        <v>71</v>
      </c>
      <c r="H1367" t="s">
        <v>43</v>
      </c>
      <c r="I1367" t="s">
        <v>44</v>
      </c>
      <c r="J1367" t="s">
        <v>110</v>
      </c>
      <c r="K1367" t="s">
        <v>87</v>
      </c>
      <c r="L1367" t="str">
        <f>VLOOKUP($K1367,[1]Zipcodes_neighbourhood!$A$2:$C$27,2,FALSE)</f>
        <v>Somerset</v>
      </c>
      <c r="M1367">
        <f>VLOOKUP($K1367,[1]Zipcodes_neighbourhood!$A$2:$C$27,3,FALSE)</f>
        <v>50010</v>
      </c>
      <c r="N1367" t="s">
        <v>47</v>
      </c>
      <c r="O1367" t="s">
        <v>122</v>
      </c>
      <c r="P1367" t="s">
        <v>68</v>
      </c>
      <c r="Q1367">
        <v>9</v>
      </c>
      <c r="R1367">
        <v>1999</v>
      </c>
      <c r="S1367">
        <v>2000</v>
      </c>
      <c r="T1367" t="s">
        <v>50</v>
      </c>
      <c r="U1367" t="s">
        <v>51</v>
      </c>
      <c r="V1367" t="s">
        <v>69</v>
      </c>
      <c r="W1367" t="s">
        <v>54</v>
      </c>
      <c r="X1367" t="s">
        <v>56</v>
      </c>
      <c r="Y1367" t="s">
        <v>59</v>
      </c>
      <c r="Z1367" t="s">
        <v>81</v>
      </c>
      <c r="AA1367">
        <v>1698</v>
      </c>
      <c r="AB1367" t="str">
        <f t="shared" si="84"/>
        <v>1001-2000</v>
      </c>
      <c r="AC1367" t="s">
        <v>59</v>
      </c>
      <c r="AD1367" t="s">
        <v>60</v>
      </c>
      <c r="AE1367">
        <v>1709</v>
      </c>
      <c r="AF1367">
        <f t="shared" si="85"/>
        <v>1</v>
      </c>
      <c r="AG1367">
        <f t="shared" si="86"/>
        <v>2.2999999999999998</v>
      </c>
      <c r="AH1367">
        <v>2</v>
      </c>
      <c r="AI1367">
        <v>1</v>
      </c>
      <c r="AJ1367" t="s">
        <v>54</v>
      </c>
      <c r="AK1367" t="str">
        <f t="shared" si="87"/>
        <v>1Gd</v>
      </c>
      <c r="AL1367">
        <v>5</v>
      </c>
      <c r="AM1367">
        <v>1</v>
      </c>
      <c r="AN1367" t="s">
        <v>55</v>
      </c>
      <c r="AO1367" t="s">
        <v>61</v>
      </c>
      <c r="AP1367" t="s">
        <v>102</v>
      </c>
      <c r="AQ1367">
        <v>2</v>
      </c>
      <c r="AR1367">
        <v>506</v>
      </c>
      <c r="AS1367" t="s">
        <v>55</v>
      </c>
      <c r="AT1367" t="s">
        <v>60</v>
      </c>
      <c r="AU1367">
        <v>97</v>
      </c>
      <c r="AV1367">
        <v>65</v>
      </c>
      <c r="AW1367">
        <v>0</v>
      </c>
      <c r="AX1367">
        <v>0</v>
      </c>
      <c r="AY1367">
        <v>0</v>
      </c>
      <c r="AZ1367" t="s">
        <v>41</v>
      </c>
      <c r="BA1367">
        <v>1</v>
      </c>
      <c r="BB1367">
        <v>2008</v>
      </c>
      <c r="BC1367" t="s">
        <v>162</v>
      </c>
      <c r="BD1367" t="s">
        <v>79</v>
      </c>
      <c r="BE1367">
        <v>328900</v>
      </c>
    </row>
    <row r="1368" spans="1:57" x14ac:dyDescent="0.3">
      <c r="A1368">
        <v>1106</v>
      </c>
      <c r="B1368">
        <v>60</v>
      </c>
      <c r="C1368" t="s">
        <v>221</v>
      </c>
      <c r="D1368">
        <v>98</v>
      </c>
      <c r="E1368">
        <v>12256</v>
      </c>
      <c r="F1368" t="s">
        <v>40</v>
      </c>
      <c r="G1368" t="s">
        <v>71</v>
      </c>
      <c r="H1368" t="s">
        <v>43</v>
      </c>
      <c r="I1368" t="s">
        <v>44</v>
      </c>
      <c r="J1368" t="s">
        <v>73</v>
      </c>
      <c r="K1368" t="s">
        <v>80</v>
      </c>
      <c r="L1368" t="str">
        <f>VLOOKUP($K1368,[1]Zipcodes_neighbourhood!$A$2:$C$27,2,FALSE)</f>
        <v>Northridge</v>
      </c>
      <c r="M1368">
        <f>VLOOKUP($K1368,[1]Zipcodes_neighbourhood!$A$2:$C$27,3,FALSE)</f>
        <v>50010</v>
      </c>
      <c r="N1368" t="s">
        <v>47</v>
      </c>
      <c r="O1368" t="s">
        <v>48</v>
      </c>
      <c r="P1368" t="s">
        <v>49</v>
      </c>
      <c r="Q1368">
        <v>8</v>
      </c>
      <c r="R1368">
        <v>1994</v>
      </c>
      <c r="S1368">
        <v>1995</v>
      </c>
      <c r="T1368" t="s">
        <v>50</v>
      </c>
      <c r="U1368" t="s">
        <v>51</v>
      </c>
      <c r="V1368" t="s">
        <v>91</v>
      </c>
      <c r="W1368" t="s">
        <v>54</v>
      </c>
      <c r="X1368" t="s">
        <v>56</v>
      </c>
      <c r="Y1368" t="s">
        <v>59</v>
      </c>
      <c r="Z1368" t="s">
        <v>81</v>
      </c>
      <c r="AA1368">
        <v>1463</v>
      </c>
      <c r="AB1368" t="str">
        <f t="shared" si="84"/>
        <v>1001-2000</v>
      </c>
      <c r="AC1368" t="s">
        <v>59</v>
      </c>
      <c r="AD1368" t="s">
        <v>60</v>
      </c>
      <c r="AE1368">
        <v>2622</v>
      </c>
      <c r="AF1368">
        <f t="shared" si="85"/>
        <v>1</v>
      </c>
      <c r="AG1368">
        <f t="shared" si="86"/>
        <v>2.2999999999999998</v>
      </c>
      <c r="AH1368">
        <v>3</v>
      </c>
      <c r="AI1368">
        <v>1</v>
      </c>
      <c r="AJ1368" t="s">
        <v>54</v>
      </c>
      <c r="AK1368" t="str">
        <f t="shared" si="87"/>
        <v>1Gd</v>
      </c>
      <c r="AL1368">
        <v>9</v>
      </c>
      <c r="AM1368">
        <v>2</v>
      </c>
      <c r="AN1368" t="s">
        <v>55</v>
      </c>
      <c r="AO1368" t="s">
        <v>61</v>
      </c>
      <c r="AP1368" t="s">
        <v>62</v>
      </c>
      <c r="AQ1368">
        <v>2</v>
      </c>
      <c r="AR1368">
        <v>712</v>
      </c>
      <c r="AS1368" t="s">
        <v>55</v>
      </c>
      <c r="AT1368" t="s">
        <v>60</v>
      </c>
      <c r="AU1368">
        <v>186</v>
      </c>
      <c r="AV1368">
        <v>32</v>
      </c>
      <c r="AW1368">
        <v>0</v>
      </c>
      <c r="AX1368">
        <v>0</v>
      </c>
      <c r="AY1368">
        <v>0</v>
      </c>
      <c r="AZ1368" t="s">
        <v>41</v>
      </c>
      <c r="BA1368">
        <v>4</v>
      </c>
      <c r="BB1368">
        <v>2010</v>
      </c>
      <c r="BC1368" t="s">
        <v>63</v>
      </c>
      <c r="BD1368" t="s">
        <v>64</v>
      </c>
      <c r="BE1368">
        <v>325000</v>
      </c>
    </row>
    <row r="1369" spans="1:57" x14ac:dyDescent="0.3">
      <c r="A1369">
        <v>1368</v>
      </c>
      <c r="B1369">
        <v>160</v>
      </c>
      <c r="C1369" t="s">
        <v>222</v>
      </c>
      <c r="D1369">
        <v>41</v>
      </c>
      <c r="E1369">
        <v>2665</v>
      </c>
      <c r="F1369" t="s">
        <v>40</v>
      </c>
      <c r="G1369" t="s">
        <v>42</v>
      </c>
      <c r="H1369" t="s">
        <v>43</v>
      </c>
      <c r="I1369" t="s">
        <v>44</v>
      </c>
      <c r="J1369" t="s">
        <v>45</v>
      </c>
      <c r="K1369" t="s">
        <v>121</v>
      </c>
      <c r="L1369" t="str">
        <f>VLOOKUP($K1369,[1]Zipcodes_neighbourhood!$A$2:$C$27,2,FALSE)</f>
        <v>Meadow village</v>
      </c>
      <c r="M1369">
        <f>VLOOKUP($K1369,[1]Zipcodes_neighbourhood!$A$2:$C$27,3,FALSE)</f>
        <v>50125</v>
      </c>
      <c r="N1369" t="s">
        <v>47</v>
      </c>
      <c r="O1369" t="s">
        <v>122</v>
      </c>
      <c r="P1369" t="s">
        <v>49</v>
      </c>
      <c r="Q1369">
        <v>5</v>
      </c>
      <c r="R1369">
        <v>1977</v>
      </c>
      <c r="S1369">
        <v>1977</v>
      </c>
      <c r="T1369" t="s">
        <v>50</v>
      </c>
      <c r="U1369" t="s">
        <v>51</v>
      </c>
      <c r="V1369" t="s">
        <v>123</v>
      </c>
      <c r="W1369" t="s">
        <v>55</v>
      </c>
      <c r="X1369" t="s">
        <v>56</v>
      </c>
      <c r="Y1369" t="s">
        <v>55</v>
      </c>
      <c r="Z1369" t="s">
        <v>57</v>
      </c>
      <c r="AA1369">
        <v>757</v>
      </c>
      <c r="AB1369" t="str">
        <f t="shared" si="84"/>
        <v>0-1000</v>
      </c>
      <c r="AC1369" t="s">
        <v>59</v>
      </c>
      <c r="AD1369" t="s">
        <v>60</v>
      </c>
      <c r="AE1369">
        <v>1475</v>
      </c>
      <c r="AF1369">
        <f t="shared" si="85"/>
        <v>0</v>
      </c>
      <c r="AG1369">
        <f t="shared" si="86"/>
        <v>2</v>
      </c>
      <c r="AH1369">
        <v>4</v>
      </c>
      <c r="AI1369">
        <v>1</v>
      </c>
      <c r="AJ1369" t="s">
        <v>55</v>
      </c>
      <c r="AK1369" t="str">
        <f t="shared" si="87"/>
        <v>1TA</v>
      </c>
      <c r="AL1369">
        <v>6</v>
      </c>
      <c r="AM1369">
        <v>1</v>
      </c>
      <c r="AN1369" t="s">
        <v>55</v>
      </c>
      <c r="AO1369" t="s">
        <v>61</v>
      </c>
      <c r="AP1369" t="s">
        <v>62</v>
      </c>
      <c r="AQ1369">
        <v>1</v>
      </c>
      <c r="AR1369">
        <v>336</v>
      </c>
      <c r="AS1369" t="s">
        <v>55</v>
      </c>
      <c r="AT1369" t="s">
        <v>60</v>
      </c>
      <c r="AU1369">
        <v>104</v>
      </c>
      <c r="AV1369">
        <v>26</v>
      </c>
      <c r="AW1369">
        <v>0</v>
      </c>
      <c r="AX1369">
        <v>0</v>
      </c>
      <c r="AY1369">
        <v>0</v>
      </c>
      <c r="AZ1369" t="s">
        <v>41</v>
      </c>
      <c r="BA1369">
        <v>7</v>
      </c>
      <c r="BB1369">
        <v>2006</v>
      </c>
      <c r="BC1369" t="s">
        <v>63</v>
      </c>
      <c r="BD1369" t="s">
        <v>64</v>
      </c>
      <c r="BE1369">
        <v>127000</v>
      </c>
    </row>
    <row r="1370" spans="1:57" x14ac:dyDescent="0.3">
      <c r="A1370">
        <v>1369</v>
      </c>
      <c r="B1370">
        <v>120</v>
      </c>
      <c r="C1370" t="s">
        <v>222</v>
      </c>
      <c r="D1370" t="s">
        <v>41</v>
      </c>
      <c r="E1370">
        <v>4435</v>
      </c>
      <c r="F1370" t="s">
        <v>40</v>
      </c>
      <c r="G1370" t="s">
        <v>42</v>
      </c>
      <c r="H1370" t="s">
        <v>43</v>
      </c>
      <c r="I1370" t="s">
        <v>44</v>
      </c>
      <c r="J1370" t="s">
        <v>45</v>
      </c>
      <c r="K1370" t="s">
        <v>46</v>
      </c>
      <c r="L1370" t="str">
        <f>VLOOKUP($K1370,[1]Zipcodes_neighbourhood!$A$2:$C$27,2,FALSE)</f>
        <v>College creek</v>
      </c>
      <c r="M1370">
        <f>VLOOKUP($K1370,[1]Zipcodes_neighbourhood!$A$2:$C$27,3,FALSE)</f>
        <v>50014</v>
      </c>
      <c r="N1370" t="s">
        <v>47</v>
      </c>
      <c r="O1370" t="s">
        <v>122</v>
      </c>
      <c r="P1370" t="s">
        <v>68</v>
      </c>
      <c r="Q1370">
        <v>6</v>
      </c>
      <c r="R1370">
        <v>2003</v>
      </c>
      <c r="S1370">
        <v>2004</v>
      </c>
      <c r="T1370" t="s">
        <v>50</v>
      </c>
      <c r="U1370" t="s">
        <v>51</v>
      </c>
      <c r="V1370" t="s">
        <v>52</v>
      </c>
      <c r="W1370" t="s">
        <v>54</v>
      </c>
      <c r="X1370" t="s">
        <v>56</v>
      </c>
      <c r="Y1370" t="s">
        <v>54</v>
      </c>
      <c r="Z1370" t="s">
        <v>81</v>
      </c>
      <c r="AA1370">
        <v>848</v>
      </c>
      <c r="AB1370" t="str">
        <f t="shared" si="84"/>
        <v>0-1000</v>
      </c>
      <c r="AC1370" t="s">
        <v>59</v>
      </c>
      <c r="AD1370" t="s">
        <v>60</v>
      </c>
      <c r="AE1370">
        <v>848</v>
      </c>
      <c r="AF1370">
        <f t="shared" si="85"/>
        <v>1</v>
      </c>
      <c r="AG1370">
        <f t="shared" si="86"/>
        <v>1</v>
      </c>
      <c r="AH1370">
        <v>1</v>
      </c>
      <c r="AI1370">
        <v>1</v>
      </c>
      <c r="AJ1370" t="s">
        <v>54</v>
      </c>
      <c r="AK1370" t="str">
        <f t="shared" si="87"/>
        <v>1Gd</v>
      </c>
      <c r="AL1370">
        <v>4</v>
      </c>
      <c r="AM1370">
        <v>0</v>
      </c>
      <c r="AN1370" t="s">
        <v>41</v>
      </c>
      <c r="AO1370" t="s">
        <v>61</v>
      </c>
      <c r="AP1370" t="s">
        <v>102</v>
      </c>
      <c r="AQ1370">
        <v>2</v>
      </c>
      <c r="AR1370">
        <v>420</v>
      </c>
      <c r="AS1370" t="s">
        <v>55</v>
      </c>
      <c r="AT1370" t="s">
        <v>60</v>
      </c>
      <c r="AU1370">
        <v>140</v>
      </c>
      <c r="AV1370">
        <v>0</v>
      </c>
      <c r="AW1370">
        <v>0</v>
      </c>
      <c r="AX1370">
        <v>0</v>
      </c>
      <c r="AY1370">
        <v>0</v>
      </c>
      <c r="AZ1370" t="s">
        <v>41</v>
      </c>
      <c r="BA1370">
        <v>6</v>
      </c>
      <c r="BB1370">
        <v>2009</v>
      </c>
      <c r="BC1370" t="s">
        <v>63</v>
      </c>
      <c r="BD1370" t="s">
        <v>64</v>
      </c>
      <c r="BE1370">
        <v>144000</v>
      </c>
    </row>
    <row r="1371" spans="1:57" x14ac:dyDescent="0.3">
      <c r="A1371">
        <v>1306</v>
      </c>
      <c r="B1371">
        <v>20</v>
      </c>
      <c r="C1371" t="s">
        <v>221</v>
      </c>
      <c r="D1371">
        <v>108</v>
      </c>
      <c r="E1371">
        <v>13173</v>
      </c>
      <c r="F1371" t="s">
        <v>40</v>
      </c>
      <c r="G1371" t="s">
        <v>71</v>
      </c>
      <c r="H1371" t="s">
        <v>43</v>
      </c>
      <c r="I1371" t="s">
        <v>44</v>
      </c>
      <c r="J1371" t="s">
        <v>73</v>
      </c>
      <c r="K1371" t="s">
        <v>100</v>
      </c>
      <c r="L1371" t="str">
        <f>VLOOKUP($K1371,[1]Zipcodes_neighbourhood!$A$2:$C$27,2,FALSE)</f>
        <v>Northridge Heights</v>
      </c>
      <c r="M1371">
        <f>VLOOKUP($K1371,[1]Zipcodes_neighbourhood!$A$2:$C$27,3,FALSE)</f>
        <v>50010</v>
      </c>
      <c r="N1371" t="s">
        <v>47</v>
      </c>
      <c r="O1371" t="s">
        <v>48</v>
      </c>
      <c r="P1371" t="s">
        <v>68</v>
      </c>
      <c r="Q1371">
        <v>9</v>
      </c>
      <c r="R1371">
        <v>2006</v>
      </c>
      <c r="S1371">
        <v>2007</v>
      </c>
      <c r="T1371" t="s">
        <v>99</v>
      </c>
      <c r="U1371" t="s">
        <v>51</v>
      </c>
      <c r="V1371" t="s">
        <v>52</v>
      </c>
      <c r="W1371" t="s">
        <v>54</v>
      </c>
      <c r="X1371" t="s">
        <v>56</v>
      </c>
      <c r="Y1371" t="s">
        <v>59</v>
      </c>
      <c r="Z1371" t="s">
        <v>57</v>
      </c>
      <c r="AA1371">
        <v>1652</v>
      </c>
      <c r="AB1371" t="str">
        <f t="shared" si="84"/>
        <v>1001-2000</v>
      </c>
      <c r="AC1371" t="s">
        <v>59</v>
      </c>
      <c r="AD1371" t="s">
        <v>60</v>
      </c>
      <c r="AE1371">
        <v>1652</v>
      </c>
      <c r="AF1371">
        <f t="shared" si="85"/>
        <v>1</v>
      </c>
      <c r="AG1371">
        <f t="shared" si="86"/>
        <v>2</v>
      </c>
      <c r="AH1371">
        <v>2</v>
      </c>
      <c r="AI1371">
        <v>1</v>
      </c>
      <c r="AJ1371" t="s">
        <v>59</v>
      </c>
      <c r="AK1371" t="str">
        <f t="shared" si="87"/>
        <v>1Ex</v>
      </c>
      <c r="AL1371">
        <v>6</v>
      </c>
      <c r="AM1371">
        <v>2</v>
      </c>
      <c r="AN1371" t="s">
        <v>59</v>
      </c>
      <c r="AO1371" t="s">
        <v>61</v>
      </c>
      <c r="AP1371" t="s">
        <v>102</v>
      </c>
      <c r="AQ1371">
        <v>2</v>
      </c>
      <c r="AR1371">
        <v>840</v>
      </c>
      <c r="AS1371" t="s">
        <v>55</v>
      </c>
      <c r="AT1371" t="s">
        <v>60</v>
      </c>
      <c r="AU1371">
        <v>404</v>
      </c>
      <c r="AV1371">
        <v>102</v>
      </c>
      <c r="AW1371">
        <v>0</v>
      </c>
      <c r="AX1371">
        <v>0</v>
      </c>
      <c r="AY1371">
        <v>0</v>
      </c>
      <c r="AZ1371" t="s">
        <v>41</v>
      </c>
      <c r="BA1371">
        <v>11</v>
      </c>
      <c r="BB1371">
        <v>2009</v>
      </c>
      <c r="BC1371" t="s">
        <v>63</v>
      </c>
      <c r="BD1371" t="s">
        <v>64</v>
      </c>
      <c r="BE1371">
        <v>325000</v>
      </c>
    </row>
    <row r="1372" spans="1:57" x14ac:dyDescent="0.3">
      <c r="A1372">
        <v>21</v>
      </c>
      <c r="B1372">
        <v>60</v>
      </c>
      <c r="C1372" t="s">
        <v>221</v>
      </c>
      <c r="D1372">
        <v>101</v>
      </c>
      <c r="E1372">
        <v>14215</v>
      </c>
      <c r="F1372" t="s">
        <v>40</v>
      </c>
      <c r="G1372" t="s">
        <v>71</v>
      </c>
      <c r="H1372" t="s">
        <v>43</v>
      </c>
      <c r="I1372" t="s">
        <v>44</v>
      </c>
      <c r="J1372" t="s">
        <v>73</v>
      </c>
      <c r="K1372" t="s">
        <v>100</v>
      </c>
      <c r="L1372" t="str">
        <f>VLOOKUP($K1372,[1]Zipcodes_neighbourhood!$A$2:$C$27,2,FALSE)</f>
        <v>Northridge Heights</v>
      </c>
      <c r="M1372">
        <f>VLOOKUP($K1372,[1]Zipcodes_neighbourhood!$A$2:$C$27,3,FALSE)</f>
        <v>50010</v>
      </c>
      <c r="N1372" t="s">
        <v>47</v>
      </c>
      <c r="O1372" t="s">
        <v>48</v>
      </c>
      <c r="P1372" t="s">
        <v>49</v>
      </c>
      <c r="Q1372">
        <v>8</v>
      </c>
      <c r="R1372">
        <v>2005</v>
      </c>
      <c r="S1372">
        <v>2006</v>
      </c>
      <c r="T1372" t="s">
        <v>50</v>
      </c>
      <c r="U1372" t="s">
        <v>51</v>
      </c>
      <c r="V1372" t="s">
        <v>52</v>
      </c>
      <c r="W1372" t="s">
        <v>54</v>
      </c>
      <c r="X1372" t="s">
        <v>56</v>
      </c>
      <c r="Y1372" t="s">
        <v>59</v>
      </c>
      <c r="Z1372" t="s">
        <v>81</v>
      </c>
      <c r="AA1372">
        <v>1158</v>
      </c>
      <c r="AB1372" t="str">
        <f t="shared" si="84"/>
        <v>1001-2000</v>
      </c>
      <c r="AC1372" t="s">
        <v>59</v>
      </c>
      <c r="AD1372" t="s">
        <v>60</v>
      </c>
      <c r="AE1372">
        <v>2376</v>
      </c>
      <c r="AF1372">
        <f t="shared" si="85"/>
        <v>0</v>
      </c>
      <c r="AG1372">
        <f t="shared" si="86"/>
        <v>1</v>
      </c>
      <c r="AH1372">
        <v>4</v>
      </c>
      <c r="AI1372">
        <v>1</v>
      </c>
      <c r="AJ1372" t="s">
        <v>54</v>
      </c>
      <c r="AK1372" t="str">
        <f t="shared" si="87"/>
        <v>1Gd</v>
      </c>
      <c r="AL1372">
        <v>9</v>
      </c>
      <c r="AM1372">
        <v>1</v>
      </c>
      <c r="AN1372" t="s">
        <v>54</v>
      </c>
      <c r="AO1372" t="s">
        <v>101</v>
      </c>
      <c r="AP1372" t="s">
        <v>62</v>
      </c>
      <c r="AQ1372">
        <v>3</v>
      </c>
      <c r="AR1372">
        <v>853</v>
      </c>
      <c r="AS1372" t="s">
        <v>55</v>
      </c>
      <c r="AT1372" t="s">
        <v>60</v>
      </c>
      <c r="AU1372">
        <v>240</v>
      </c>
      <c r="AV1372">
        <v>154</v>
      </c>
      <c r="AW1372">
        <v>0</v>
      </c>
      <c r="AX1372">
        <v>0</v>
      </c>
      <c r="AY1372">
        <v>0</v>
      </c>
      <c r="AZ1372" t="s">
        <v>41</v>
      </c>
      <c r="BA1372">
        <v>11</v>
      </c>
      <c r="BB1372">
        <v>2006</v>
      </c>
      <c r="BC1372" t="s">
        <v>103</v>
      </c>
      <c r="BD1372" t="s">
        <v>104</v>
      </c>
      <c r="BE1372">
        <v>325300</v>
      </c>
    </row>
    <row r="1373" spans="1:57" x14ac:dyDescent="0.3">
      <c r="A1373">
        <v>168</v>
      </c>
      <c r="B1373">
        <v>60</v>
      </c>
      <c r="C1373" t="s">
        <v>221</v>
      </c>
      <c r="D1373">
        <v>86</v>
      </c>
      <c r="E1373">
        <v>10562</v>
      </c>
      <c r="F1373" t="s">
        <v>40</v>
      </c>
      <c r="G1373" t="s">
        <v>42</v>
      </c>
      <c r="H1373" t="s">
        <v>43</v>
      </c>
      <c r="I1373" t="s">
        <v>44</v>
      </c>
      <c r="J1373" t="s">
        <v>45</v>
      </c>
      <c r="K1373" t="s">
        <v>100</v>
      </c>
      <c r="L1373" t="str">
        <f>VLOOKUP($K1373,[1]Zipcodes_neighbourhood!$A$2:$C$27,2,FALSE)</f>
        <v>Northridge Heights</v>
      </c>
      <c r="M1373">
        <f>VLOOKUP($K1373,[1]Zipcodes_neighbourhood!$A$2:$C$27,3,FALSE)</f>
        <v>50010</v>
      </c>
      <c r="N1373" t="s">
        <v>47</v>
      </c>
      <c r="O1373" t="s">
        <v>48</v>
      </c>
      <c r="P1373" t="s">
        <v>49</v>
      </c>
      <c r="Q1373">
        <v>8</v>
      </c>
      <c r="R1373">
        <v>2007</v>
      </c>
      <c r="S1373">
        <v>2007</v>
      </c>
      <c r="T1373" t="s">
        <v>50</v>
      </c>
      <c r="U1373" t="s">
        <v>51</v>
      </c>
      <c r="V1373" t="s">
        <v>52</v>
      </c>
      <c r="W1373" t="s">
        <v>54</v>
      </c>
      <c r="X1373" t="s">
        <v>56</v>
      </c>
      <c r="Y1373" t="s">
        <v>59</v>
      </c>
      <c r="Z1373" t="s">
        <v>57</v>
      </c>
      <c r="AA1373">
        <v>1582</v>
      </c>
      <c r="AB1373" t="str">
        <f t="shared" si="84"/>
        <v>1001-2000</v>
      </c>
      <c r="AC1373" t="s">
        <v>59</v>
      </c>
      <c r="AD1373" t="s">
        <v>60</v>
      </c>
      <c r="AE1373">
        <v>2161</v>
      </c>
      <c r="AF1373">
        <f t="shared" si="85"/>
        <v>1</v>
      </c>
      <c r="AG1373">
        <f t="shared" si="86"/>
        <v>1</v>
      </c>
      <c r="AH1373">
        <v>3</v>
      </c>
      <c r="AI1373">
        <v>1</v>
      </c>
      <c r="AJ1373" t="s">
        <v>59</v>
      </c>
      <c r="AK1373" t="str">
        <f t="shared" si="87"/>
        <v>1Ex</v>
      </c>
      <c r="AL1373">
        <v>8</v>
      </c>
      <c r="AM1373">
        <v>1</v>
      </c>
      <c r="AN1373" t="s">
        <v>54</v>
      </c>
      <c r="AO1373" t="s">
        <v>61</v>
      </c>
      <c r="AP1373" t="s">
        <v>102</v>
      </c>
      <c r="AQ1373">
        <v>3</v>
      </c>
      <c r="AR1373">
        <v>789</v>
      </c>
      <c r="AS1373" t="s">
        <v>55</v>
      </c>
      <c r="AT1373" t="s">
        <v>60</v>
      </c>
      <c r="AU1373">
        <v>178</v>
      </c>
      <c r="AV1373">
        <v>120</v>
      </c>
      <c r="AW1373">
        <v>0</v>
      </c>
      <c r="AX1373">
        <v>0</v>
      </c>
      <c r="AY1373">
        <v>0</v>
      </c>
      <c r="AZ1373" t="s">
        <v>41</v>
      </c>
      <c r="BA1373">
        <v>11</v>
      </c>
      <c r="BB1373">
        <v>2007</v>
      </c>
      <c r="BC1373" t="s">
        <v>103</v>
      </c>
      <c r="BD1373" t="s">
        <v>104</v>
      </c>
      <c r="BE1373">
        <v>325624</v>
      </c>
    </row>
    <row r="1374" spans="1:57" x14ac:dyDescent="0.3">
      <c r="A1374">
        <v>481</v>
      </c>
      <c r="B1374">
        <v>20</v>
      </c>
      <c r="C1374" t="s">
        <v>221</v>
      </c>
      <c r="D1374">
        <v>98</v>
      </c>
      <c r="E1374">
        <v>16033</v>
      </c>
      <c r="F1374" t="s">
        <v>40</v>
      </c>
      <c r="G1374" t="s">
        <v>71</v>
      </c>
      <c r="H1374" t="s">
        <v>43</v>
      </c>
      <c r="I1374" t="s">
        <v>44</v>
      </c>
      <c r="J1374" t="s">
        <v>65</v>
      </c>
      <c r="K1374" t="s">
        <v>100</v>
      </c>
      <c r="L1374" t="str">
        <f>VLOOKUP($K1374,[1]Zipcodes_neighbourhood!$A$2:$C$27,2,FALSE)</f>
        <v>Northridge Heights</v>
      </c>
      <c r="M1374">
        <f>VLOOKUP($K1374,[1]Zipcodes_neighbourhood!$A$2:$C$27,3,FALSE)</f>
        <v>50010</v>
      </c>
      <c r="N1374" t="s">
        <v>47</v>
      </c>
      <c r="O1374" t="s">
        <v>48</v>
      </c>
      <c r="P1374" t="s">
        <v>68</v>
      </c>
      <c r="Q1374">
        <v>9</v>
      </c>
      <c r="R1374">
        <v>2004</v>
      </c>
      <c r="S1374">
        <v>2005</v>
      </c>
      <c r="T1374" t="s">
        <v>99</v>
      </c>
      <c r="U1374" t="s">
        <v>51</v>
      </c>
      <c r="V1374" t="s">
        <v>52</v>
      </c>
      <c r="W1374" t="s">
        <v>54</v>
      </c>
      <c r="X1374" t="s">
        <v>56</v>
      </c>
      <c r="Y1374" t="s">
        <v>59</v>
      </c>
      <c r="Z1374" t="s">
        <v>54</v>
      </c>
      <c r="AA1374">
        <v>1833</v>
      </c>
      <c r="AB1374" t="str">
        <f t="shared" si="84"/>
        <v>1001-2000</v>
      </c>
      <c r="AC1374" t="s">
        <v>59</v>
      </c>
      <c r="AD1374" t="s">
        <v>60</v>
      </c>
      <c r="AE1374">
        <v>1850</v>
      </c>
      <c r="AF1374">
        <f t="shared" si="85"/>
        <v>1</v>
      </c>
      <c r="AG1374">
        <f t="shared" si="86"/>
        <v>2.2999999999999998</v>
      </c>
      <c r="AH1374">
        <v>3</v>
      </c>
      <c r="AI1374">
        <v>1</v>
      </c>
      <c r="AJ1374" t="s">
        <v>54</v>
      </c>
      <c r="AK1374" t="str">
        <f t="shared" si="87"/>
        <v>1Gd</v>
      </c>
      <c r="AL1374">
        <v>8</v>
      </c>
      <c r="AM1374">
        <v>1</v>
      </c>
      <c r="AN1374" t="s">
        <v>54</v>
      </c>
      <c r="AO1374" t="s">
        <v>61</v>
      </c>
      <c r="AP1374" t="s">
        <v>102</v>
      </c>
      <c r="AQ1374">
        <v>3</v>
      </c>
      <c r="AR1374">
        <v>772</v>
      </c>
      <c r="AS1374" t="s">
        <v>55</v>
      </c>
      <c r="AT1374" t="s">
        <v>60</v>
      </c>
      <c r="AU1374">
        <v>519</v>
      </c>
      <c r="AV1374">
        <v>112</v>
      </c>
      <c r="AW1374">
        <v>0</v>
      </c>
      <c r="AX1374">
        <v>0</v>
      </c>
      <c r="AY1374">
        <v>0</v>
      </c>
      <c r="AZ1374" t="s">
        <v>41</v>
      </c>
      <c r="BA1374">
        <v>3</v>
      </c>
      <c r="BB1374">
        <v>2006</v>
      </c>
      <c r="BC1374" t="s">
        <v>63</v>
      </c>
      <c r="BD1374" t="s">
        <v>64</v>
      </c>
      <c r="BE1374">
        <v>326000</v>
      </c>
    </row>
    <row r="1375" spans="1:57" x14ac:dyDescent="0.3">
      <c r="A1375">
        <v>1066</v>
      </c>
      <c r="B1375">
        <v>60</v>
      </c>
      <c r="C1375" t="s">
        <v>221</v>
      </c>
      <c r="D1375">
        <v>80</v>
      </c>
      <c r="E1375">
        <v>14000</v>
      </c>
      <c r="F1375" t="s">
        <v>40</v>
      </c>
      <c r="G1375" t="s">
        <v>42</v>
      </c>
      <c r="H1375" t="s">
        <v>43</v>
      </c>
      <c r="I1375" t="s">
        <v>44</v>
      </c>
      <c r="J1375" t="s">
        <v>45</v>
      </c>
      <c r="K1375" t="s">
        <v>143</v>
      </c>
      <c r="L1375" t="str">
        <f>VLOOKUP($K1375,[1]Zipcodes_neighbourhood!$A$2:$C$27,2,FALSE)</f>
        <v>Clear creek</v>
      </c>
      <c r="M1375" t="str">
        <f>VLOOKUP($K1375,[1]Zipcodes_neighbourhood!$A$2:$C$27,3,FALSE)</f>
        <v>52248(641)</v>
      </c>
      <c r="N1375" t="s">
        <v>47</v>
      </c>
      <c r="O1375" t="s">
        <v>48</v>
      </c>
      <c r="P1375" t="s">
        <v>49</v>
      </c>
      <c r="Q1375">
        <v>7</v>
      </c>
      <c r="R1375">
        <v>1996</v>
      </c>
      <c r="S1375">
        <v>1997</v>
      </c>
      <c r="T1375" t="s">
        <v>50</v>
      </c>
      <c r="U1375" t="s">
        <v>51</v>
      </c>
      <c r="V1375" t="s">
        <v>75</v>
      </c>
      <c r="W1375" t="s">
        <v>54</v>
      </c>
      <c r="X1375" t="s">
        <v>56</v>
      </c>
      <c r="Y1375" t="s">
        <v>59</v>
      </c>
      <c r="Z1375" t="s">
        <v>54</v>
      </c>
      <c r="AA1375">
        <v>1306</v>
      </c>
      <c r="AB1375" t="str">
        <f t="shared" si="84"/>
        <v>1001-2000</v>
      </c>
      <c r="AC1375" t="s">
        <v>59</v>
      </c>
      <c r="AD1375" t="s">
        <v>60</v>
      </c>
      <c r="AE1375">
        <v>2260</v>
      </c>
      <c r="AF1375">
        <f t="shared" si="85"/>
        <v>1</v>
      </c>
      <c r="AG1375">
        <f t="shared" si="86"/>
        <v>2.2999999999999998</v>
      </c>
      <c r="AH1375">
        <v>3</v>
      </c>
      <c r="AI1375">
        <v>1</v>
      </c>
      <c r="AJ1375" t="s">
        <v>54</v>
      </c>
      <c r="AK1375" t="str">
        <f t="shared" si="87"/>
        <v>1Gd</v>
      </c>
      <c r="AL1375">
        <v>7</v>
      </c>
      <c r="AM1375">
        <v>0</v>
      </c>
      <c r="AN1375" t="s">
        <v>41</v>
      </c>
      <c r="AO1375" t="s">
        <v>61</v>
      </c>
      <c r="AP1375" t="s">
        <v>62</v>
      </c>
      <c r="AQ1375">
        <v>2</v>
      </c>
      <c r="AR1375">
        <v>533</v>
      </c>
      <c r="AS1375" t="s">
        <v>55</v>
      </c>
      <c r="AT1375" t="s">
        <v>60</v>
      </c>
      <c r="AU1375">
        <v>296</v>
      </c>
      <c r="AV1375">
        <v>44</v>
      </c>
      <c r="AW1375">
        <v>0</v>
      </c>
      <c r="AX1375">
        <v>0</v>
      </c>
      <c r="AY1375">
        <v>0</v>
      </c>
      <c r="AZ1375" t="s">
        <v>41</v>
      </c>
      <c r="BA1375">
        <v>4</v>
      </c>
      <c r="BB1375">
        <v>2010</v>
      </c>
      <c r="BC1375" t="s">
        <v>63</v>
      </c>
      <c r="BD1375" t="s">
        <v>64</v>
      </c>
      <c r="BE1375">
        <v>328000</v>
      </c>
    </row>
    <row r="1376" spans="1:57" x14ac:dyDescent="0.3">
      <c r="A1376">
        <v>410</v>
      </c>
      <c r="B1376">
        <v>60</v>
      </c>
      <c r="C1376" t="s">
        <v>224</v>
      </c>
      <c r="D1376">
        <v>85</v>
      </c>
      <c r="E1376">
        <v>10800</v>
      </c>
      <c r="F1376" t="s">
        <v>40</v>
      </c>
      <c r="G1376" t="s">
        <v>42</v>
      </c>
      <c r="H1376" t="s">
        <v>43</v>
      </c>
      <c r="I1376" t="s">
        <v>44</v>
      </c>
      <c r="J1376" t="s">
        <v>45</v>
      </c>
      <c r="K1376" t="s">
        <v>87</v>
      </c>
      <c r="L1376" t="str">
        <f>VLOOKUP($K1376,[1]Zipcodes_neighbourhood!$A$2:$C$27,2,FALSE)</f>
        <v>Somerset</v>
      </c>
      <c r="M1376">
        <f>VLOOKUP($K1376,[1]Zipcodes_neighbourhood!$A$2:$C$27,3,FALSE)</f>
        <v>50010</v>
      </c>
      <c r="N1376" t="s">
        <v>47</v>
      </c>
      <c r="O1376" t="s">
        <v>48</v>
      </c>
      <c r="P1376" t="s">
        <v>49</v>
      </c>
      <c r="Q1376">
        <v>8</v>
      </c>
      <c r="R1376">
        <v>2007</v>
      </c>
      <c r="S1376">
        <v>2008</v>
      </c>
      <c r="T1376" t="s">
        <v>50</v>
      </c>
      <c r="U1376" t="s">
        <v>51</v>
      </c>
      <c r="V1376" t="s">
        <v>52</v>
      </c>
      <c r="W1376" t="s">
        <v>54</v>
      </c>
      <c r="X1376" t="s">
        <v>56</v>
      </c>
      <c r="Y1376" t="s">
        <v>59</v>
      </c>
      <c r="Z1376" t="s">
        <v>57</v>
      </c>
      <c r="AA1376">
        <v>1034</v>
      </c>
      <c r="AB1376" t="str">
        <f t="shared" si="84"/>
        <v>1001-2000</v>
      </c>
      <c r="AC1376" t="s">
        <v>59</v>
      </c>
      <c r="AD1376" t="s">
        <v>60</v>
      </c>
      <c r="AE1376">
        <v>2078</v>
      </c>
      <c r="AF1376">
        <f t="shared" si="85"/>
        <v>0</v>
      </c>
      <c r="AG1376">
        <f t="shared" si="86"/>
        <v>2.2999999999999998</v>
      </c>
      <c r="AH1376">
        <v>3</v>
      </c>
      <c r="AI1376">
        <v>1</v>
      </c>
      <c r="AJ1376" t="s">
        <v>59</v>
      </c>
      <c r="AK1376" t="str">
        <f t="shared" si="87"/>
        <v>1Ex</v>
      </c>
      <c r="AL1376">
        <v>8</v>
      </c>
      <c r="AM1376">
        <v>1</v>
      </c>
      <c r="AN1376" t="s">
        <v>54</v>
      </c>
      <c r="AO1376" t="s">
        <v>61</v>
      </c>
      <c r="AP1376" t="s">
        <v>102</v>
      </c>
      <c r="AQ1376">
        <v>3</v>
      </c>
      <c r="AR1376">
        <v>836</v>
      </c>
      <c r="AS1376" t="s">
        <v>55</v>
      </c>
      <c r="AT1376" t="s">
        <v>60</v>
      </c>
      <c r="AU1376">
        <v>0</v>
      </c>
      <c r="AV1376">
        <v>102</v>
      </c>
      <c r="AW1376">
        <v>0</v>
      </c>
      <c r="AX1376">
        <v>0</v>
      </c>
      <c r="AY1376">
        <v>0</v>
      </c>
      <c r="AZ1376" t="s">
        <v>41</v>
      </c>
      <c r="BA1376">
        <v>4</v>
      </c>
      <c r="BB1376">
        <v>2008</v>
      </c>
      <c r="BC1376" t="s">
        <v>103</v>
      </c>
      <c r="BD1376" t="s">
        <v>104</v>
      </c>
      <c r="BE1376">
        <v>339750</v>
      </c>
    </row>
    <row r="1377" spans="1:57" x14ac:dyDescent="0.3">
      <c r="A1377">
        <v>1314</v>
      </c>
      <c r="B1377">
        <v>60</v>
      </c>
      <c r="C1377" t="s">
        <v>221</v>
      </c>
      <c r="D1377">
        <v>108</v>
      </c>
      <c r="E1377">
        <v>14774</v>
      </c>
      <c r="F1377" t="s">
        <v>40</v>
      </c>
      <c r="G1377" t="s">
        <v>71</v>
      </c>
      <c r="H1377" t="s">
        <v>43</v>
      </c>
      <c r="I1377" t="s">
        <v>44</v>
      </c>
      <c r="J1377" t="s">
        <v>73</v>
      </c>
      <c r="K1377" t="s">
        <v>80</v>
      </c>
      <c r="L1377" t="str">
        <f>VLOOKUP($K1377,[1]Zipcodes_neighbourhood!$A$2:$C$27,2,FALSE)</f>
        <v>Northridge</v>
      </c>
      <c r="M1377">
        <f>VLOOKUP($K1377,[1]Zipcodes_neighbourhood!$A$2:$C$27,3,FALSE)</f>
        <v>50010</v>
      </c>
      <c r="N1377" t="s">
        <v>47</v>
      </c>
      <c r="O1377" t="s">
        <v>48</v>
      </c>
      <c r="P1377" t="s">
        <v>49</v>
      </c>
      <c r="Q1377">
        <v>9</v>
      </c>
      <c r="R1377">
        <v>1999</v>
      </c>
      <c r="S1377">
        <v>1999</v>
      </c>
      <c r="T1377" t="s">
        <v>50</v>
      </c>
      <c r="U1377" t="s">
        <v>51</v>
      </c>
      <c r="V1377" t="s">
        <v>52</v>
      </c>
      <c r="W1377" t="s">
        <v>54</v>
      </c>
      <c r="X1377" t="s">
        <v>56</v>
      </c>
      <c r="Y1377" t="s">
        <v>54</v>
      </c>
      <c r="Z1377" t="s">
        <v>57</v>
      </c>
      <c r="AA1377">
        <v>1393</v>
      </c>
      <c r="AB1377" t="str">
        <f t="shared" si="84"/>
        <v>1001-2000</v>
      </c>
      <c r="AC1377" t="s">
        <v>59</v>
      </c>
      <c r="AD1377" t="s">
        <v>60</v>
      </c>
      <c r="AE1377">
        <v>2599</v>
      </c>
      <c r="AF1377">
        <f t="shared" si="85"/>
        <v>0</v>
      </c>
      <c r="AG1377">
        <f t="shared" si="86"/>
        <v>2</v>
      </c>
      <c r="AH1377">
        <v>4</v>
      </c>
      <c r="AI1377">
        <v>1</v>
      </c>
      <c r="AJ1377" t="s">
        <v>54</v>
      </c>
      <c r="AK1377" t="str">
        <f t="shared" si="87"/>
        <v>1Gd</v>
      </c>
      <c r="AL1377">
        <v>10</v>
      </c>
      <c r="AM1377">
        <v>1</v>
      </c>
      <c r="AN1377" t="s">
        <v>55</v>
      </c>
      <c r="AO1377" t="s">
        <v>101</v>
      </c>
      <c r="AP1377" t="s">
        <v>102</v>
      </c>
      <c r="AQ1377">
        <v>3</v>
      </c>
      <c r="AR1377">
        <v>779</v>
      </c>
      <c r="AS1377" t="s">
        <v>55</v>
      </c>
      <c r="AT1377" t="s">
        <v>60</v>
      </c>
      <c r="AU1377">
        <v>668</v>
      </c>
      <c r="AV1377">
        <v>30</v>
      </c>
      <c r="AW1377">
        <v>0</v>
      </c>
      <c r="AX1377">
        <v>0</v>
      </c>
      <c r="AY1377">
        <v>0</v>
      </c>
      <c r="AZ1377" t="s">
        <v>41</v>
      </c>
      <c r="BA1377">
        <v>5</v>
      </c>
      <c r="BB1377">
        <v>2010</v>
      </c>
      <c r="BC1377" t="s">
        <v>63</v>
      </c>
      <c r="BD1377" t="s">
        <v>64</v>
      </c>
      <c r="BE1377">
        <v>333168</v>
      </c>
    </row>
    <row r="1378" spans="1:57" x14ac:dyDescent="0.3">
      <c r="A1378">
        <v>693</v>
      </c>
      <c r="B1378">
        <v>60</v>
      </c>
      <c r="C1378" t="s">
        <v>221</v>
      </c>
      <c r="D1378">
        <v>42</v>
      </c>
      <c r="E1378">
        <v>26178</v>
      </c>
      <c r="F1378" t="s">
        <v>40</v>
      </c>
      <c r="G1378" t="s">
        <v>71</v>
      </c>
      <c r="H1378" t="s">
        <v>43</v>
      </c>
      <c r="I1378" t="s">
        <v>44</v>
      </c>
      <c r="J1378" t="s">
        <v>45</v>
      </c>
      <c r="K1378" t="s">
        <v>129</v>
      </c>
      <c r="L1378" t="str">
        <f>VLOOKUP($K1378,[1]Zipcodes_neighbourhood!$A$2:$C$27,2,FALSE)</f>
        <v>Timberland</v>
      </c>
      <c r="M1378">
        <f>VLOOKUP($K1378,[1]Zipcodes_neighbourhood!$A$2:$C$27,3,FALSE)</f>
        <v>50014</v>
      </c>
      <c r="N1378" t="s">
        <v>47</v>
      </c>
      <c r="O1378" t="s">
        <v>48</v>
      </c>
      <c r="P1378" t="s">
        <v>49</v>
      </c>
      <c r="Q1378">
        <v>7</v>
      </c>
      <c r="R1378">
        <v>1989</v>
      </c>
      <c r="S1378">
        <v>1990</v>
      </c>
      <c r="T1378" t="s">
        <v>99</v>
      </c>
      <c r="U1378" t="s">
        <v>51</v>
      </c>
      <c r="V1378" t="s">
        <v>69</v>
      </c>
      <c r="W1378" t="s">
        <v>54</v>
      </c>
      <c r="X1378" t="s">
        <v>56</v>
      </c>
      <c r="Y1378" t="s">
        <v>54</v>
      </c>
      <c r="Z1378" t="s">
        <v>54</v>
      </c>
      <c r="AA1378">
        <v>1210</v>
      </c>
      <c r="AB1378" t="str">
        <f t="shared" si="84"/>
        <v>1001-2000</v>
      </c>
      <c r="AC1378" t="s">
        <v>59</v>
      </c>
      <c r="AD1378" t="s">
        <v>60</v>
      </c>
      <c r="AE1378">
        <v>2519</v>
      </c>
      <c r="AF1378">
        <f t="shared" si="85"/>
        <v>0</v>
      </c>
      <c r="AG1378">
        <f t="shared" si="86"/>
        <v>1</v>
      </c>
      <c r="AH1378">
        <v>4</v>
      </c>
      <c r="AI1378">
        <v>1</v>
      </c>
      <c r="AJ1378" t="s">
        <v>54</v>
      </c>
      <c r="AK1378" t="str">
        <f t="shared" si="87"/>
        <v>1Gd</v>
      </c>
      <c r="AL1378">
        <v>9</v>
      </c>
      <c r="AM1378">
        <v>2</v>
      </c>
      <c r="AN1378" t="s">
        <v>54</v>
      </c>
      <c r="AO1378" t="s">
        <v>61</v>
      </c>
      <c r="AP1378" t="s">
        <v>62</v>
      </c>
      <c r="AQ1378">
        <v>2</v>
      </c>
      <c r="AR1378">
        <v>628</v>
      </c>
      <c r="AS1378" t="s">
        <v>55</v>
      </c>
      <c r="AT1378" t="s">
        <v>60</v>
      </c>
      <c r="AU1378">
        <v>320</v>
      </c>
      <c r="AV1378">
        <v>27</v>
      </c>
      <c r="AW1378">
        <v>0</v>
      </c>
      <c r="AX1378">
        <v>0</v>
      </c>
      <c r="AY1378">
        <v>0</v>
      </c>
      <c r="AZ1378" t="s">
        <v>41</v>
      </c>
      <c r="BA1378">
        <v>4</v>
      </c>
      <c r="BB1378">
        <v>2006</v>
      </c>
      <c r="BC1378" t="s">
        <v>63</v>
      </c>
      <c r="BD1378" t="s">
        <v>64</v>
      </c>
      <c r="BE1378">
        <v>335000</v>
      </c>
    </row>
    <row r="1379" spans="1:57" x14ac:dyDescent="0.3">
      <c r="A1379">
        <v>1059</v>
      </c>
      <c r="B1379">
        <v>60</v>
      </c>
      <c r="C1379" t="s">
        <v>221</v>
      </c>
      <c r="D1379">
        <v>96</v>
      </c>
      <c r="E1379">
        <v>11308</v>
      </c>
      <c r="F1379" t="s">
        <v>40</v>
      </c>
      <c r="G1379" t="s">
        <v>71</v>
      </c>
      <c r="H1379" t="s">
        <v>43</v>
      </c>
      <c r="I1379" t="s">
        <v>44</v>
      </c>
      <c r="J1379" t="s">
        <v>45</v>
      </c>
      <c r="K1379" t="s">
        <v>100</v>
      </c>
      <c r="L1379" t="str">
        <f>VLOOKUP($K1379,[1]Zipcodes_neighbourhood!$A$2:$C$27,2,FALSE)</f>
        <v>Northridge Heights</v>
      </c>
      <c r="M1379">
        <f>VLOOKUP($K1379,[1]Zipcodes_neighbourhood!$A$2:$C$27,3,FALSE)</f>
        <v>50010</v>
      </c>
      <c r="N1379" t="s">
        <v>47</v>
      </c>
      <c r="O1379" t="s">
        <v>48</v>
      </c>
      <c r="P1379" t="s">
        <v>49</v>
      </c>
      <c r="Q1379">
        <v>9</v>
      </c>
      <c r="R1379">
        <v>2008</v>
      </c>
      <c r="S1379">
        <v>2008</v>
      </c>
      <c r="T1379" t="s">
        <v>50</v>
      </c>
      <c r="U1379" t="s">
        <v>51</v>
      </c>
      <c r="V1379" t="s">
        <v>52</v>
      </c>
      <c r="W1379" t="s">
        <v>59</v>
      </c>
      <c r="X1379" t="s">
        <v>56</v>
      </c>
      <c r="Y1379" t="s">
        <v>59</v>
      </c>
      <c r="Z1379" t="s">
        <v>81</v>
      </c>
      <c r="AA1379">
        <v>1104</v>
      </c>
      <c r="AB1379" t="str">
        <f t="shared" si="84"/>
        <v>1001-2000</v>
      </c>
      <c r="AC1379" t="s">
        <v>59</v>
      </c>
      <c r="AD1379" t="s">
        <v>60</v>
      </c>
      <c r="AE1379">
        <v>2184</v>
      </c>
      <c r="AF1379">
        <f t="shared" si="85"/>
        <v>0</v>
      </c>
      <c r="AG1379">
        <f t="shared" si="86"/>
        <v>2</v>
      </c>
      <c r="AH1379">
        <v>3</v>
      </c>
      <c r="AI1379">
        <v>1</v>
      </c>
      <c r="AJ1379" t="s">
        <v>59</v>
      </c>
      <c r="AK1379" t="str">
        <f t="shared" si="87"/>
        <v>1Ex</v>
      </c>
      <c r="AL1379">
        <v>10</v>
      </c>
      <c r="AM1379">
        <v>1</v>
      </c>
      <c r="AN1379" t="s">
        <v>54</v>
      </c>
      <c r="AO1379" t="s">
        <v>61</v>
      </c>
      <c r="AP1379" t="s">
        <v>102</v>
      </c>
      <c r="AQ1379">
        <v>3</v>
      </c>
      <c r="AR1379">
        <v>836</v>
      </c>
      <c r="AS1379" t="s">
        <v>55</v>
      </c>
      <c r="AT1379" t="s">
        <v>60</v>
      </c>
      <c r="AU1379">
        <v>0</v>
      </c>
      <c r="AV1379">
        <v>102</v>
      </c>
      <c r="AW1379">
        <v>0</v>
      </c>
      <c r="AX1379">
        <v>0</v>
      </c>
      <c r="AY1379">
        <v>0</v>
      </c>
      <c r="AZ1379" t="s">
        <v>41</v>
      </c>
      <c r="BA1379">
        <v>7</v>
      </c>
      <c r="BB1379">
        <v>2009</v>
      </c>
      <c r="BC1379" t="s">
        <v>63</v>
      </c>
      <c r="BD1379" t="s">
        <v>64</v>
      </c>
      <c r="BE1379">
        <v>335000</v>
      </c>
    </row>
    <row r="1380" spans="1:57" x14ac:dyDescent="0.3">
      <c r="A1380">
        <v>1379</v>
      </c>
      <c r="B1380">
        <v>160</v>
      </c>
      <c r="C1380" t="s">
        <v>222</v>
      </c>
      <c r="D1380">
        <v>21</v>
      </c>
      <c r="E1380">
        <v>1953</v>
      </c>
      <c r="F1380" t="s">
        <v>40</v>
      </c>
      <c r="G1380" t="s">
        <v>42</v>
      </c>
      <c r="H1380" t="s">
        <v>43</v>
      </c>
      <c r="I1380" t="s">
        <v>44</v>
      </c>
      <c r="J1380" t="s">
        <v>45</v>
      </c>
      <c r="K1380" t="s">
        <v>160</v>
      </c>
      <c r="L1380" t="str">
        <f>VLOOKUP($K1380,[1]Zipcodes_neighbourhood!$A$2:$C$27,2,FALSE)</f>
        <v>Briardale</v>
      </c>
      <c r="M1380">
        <f>VLOOKUP($K1380,[1]Zipcodes_neighbourhood!$A$2:$C$27,3,FALSE)</f>
        <v>50010</v>
      </c>
      <c r="N1380" t="s">
        <v>47</v>
      </c>
      <c r="O1380" t="s">
        <v>136</v>
      </c>
      <c r="P1380" t="s">
        <v>49</v>
      </c>
      <c r="Q1380">
        <v>6</v>
      </c>
      <c r="R1380">
        <v>1973</v>
      </c>
      <c r="S1380">
        <v>1973</v>
      </c>
      <c r="T1380" t="s">
        <v>50</v>
      </c>
      <c r="U1380" t="s">
        <v>51</v>
      </c>
      <c r="V1380" t="s">
        <v>91</v>
      </c>
      <c r="W1380" t="s">
        <v>55</v>
      </c>
      <c r="X1380" t="s">
        <v>70</v>
      </c>
      <c r="Y1380" t="s">
        <v>55</v>
      </c>
      <c r="Z1380" t="s">
        <v>57</v>
      </c>
      <c r="AA1380">
        <v>483</v>
      </c>
      <c r="AB1380" t="str">
        <f t="shared" si="84"/>
        <v>0-1000</v>
      </c>
      <c r="AC1380" t="s">
        <v>55</v>
      </c>
      <c r="AD1380" t="s">
        <v>60</v>
      </c>
      <c r="AE1380">
        <v>987</v>
      </c>
      <c r="AF1380">
        <f t="shared" si="85"/>
        <v>0</v>
      </c>
      <c r="AG1380">
        <f t="shared" si="86"/>
        <v>1.3</v>
      </c>
      <c r="AH1380">
        <v>2</v>
      </c>
      <c r="AI1380">
        <v>1</v>
      </c>
      <c r="AJ1380" t="s">
        <v>55</v>
      </c>
      <c r="AK1380" t="str">
        <f t="shared" si="87"/>
        <v>1TA</v>
      </c>
      <c r="AL1380">
        <v>5</v>
      </c>
      <c r="AM1380">
        <v>0</v>
      </c>
      <c r="AN1380" t="s">
        <v>41</v>
      </c>
      <c r="AO1380" t="s">
        <v>78</v>
      </c>
      <c r="AP1380" t="s">
        <v>58</v>
      </c>
      <c r="AQ1380">
        <v>1</v>
      </c>
      <c r="AR1380">
        <v>264</v>
      </c>
      <c r="AS1380" t="s">
        <v>55</v>
      </c>
      <c r="AT1380" t="s">
        <v>60</v>
      </c>
      <c r="AU1380">
        <v>72</v>
      </c>
      <c r="AV1380">
        <v>0</v>
      </c>
      <c r="AW1380">
        <v>0</v>
      </c>
      <c r="AX1380">
        <v>0</v>
      </c>
      <c r="AY1380">
        <v>0</v>
      </c>
      <c r="AZ1380" t="s">
        <v>41</v>
      </c>
      <c r="BA1380">
        <v>6</v>
      </c>
      <c r="BB1380">
        <v>2006</v>
      </c>
      <c r="BC1380" t="s">
        <v>63</v>
      </c>
      <c r="BD1380" t="s">
        <v>64</v>
      </c>
      <c r="BE1380">
        <v>83000</v>
      </c>
    </row>
    <row r="1381" spans="1:57" x14ac:dyDescent="0.3">
      <c r="A1381">
        <v>1311</v>
      </c>
      <c r="B1381">
        <v>20</v>
      </c>
      <c r="C1381" t="s">
        <v>221</v>
      </c>
      <c r="D1381">
        <v>100</v>
      </c>
      <c r="E1381">
        <v>17500</v>
      </c>
      <c r="F1381" t="s">
        <v>40</v>
      </c>
      <c r="G1381" t="s">
        <v>42</v>
      </c>
      <c r="H1381" t="s">
        <v>43</v>
      </c>
      <c r="I1381" t="s">
        <v>44</v>
      </c>
      <c r="J1381" t="s">
        <v>45</v>
      </c>
      <c r="K1381" t="s">
        <v>74</v>
      </c>
      <c r="L1381" t="str">
        <f>VLOOKUP($K1381,[1]Zipcodes_neighbourhood!$A$2:$C$27,2,FALSE)</f>
        <v>Crawford</v>
      </c>
      <c r="M1381">
        <f>VLOOKUP($K1381,[1]Zipcodes_neighbourhood!$A$2:$C$27,3,FALSE)</f>
        <v>52621</v>
      </c>
      <c r="N1381" t="s">
        <v>142</v>
      </c>
      <c r="O1381" t="s">
        <v>48</v>
      </c>
      <c r="P1381" t="s">
        <v>68</v>
      </c>
      <c r="Q1381">
        <v>7</v>
      </c>
      <c r="R1381">
        <v>1959</v>
      </c>
      <c r="S1381">
        <v>2002</v>
      </c>
      <c r="T1381" t="s">
        <v>50</v>
      </c>
      <c r="U1381" t="s">
        <v>51</v>
      </c>
      <c r="V1381" t="s">
        <v>91</v>
      </c>
      <c r="W1381" t="s">
        <v>54</v>
      </c>
      <c r="X1381" t="s">
        <v>56</v>
      </c>
      <c r="Y1381" t="s">
        <v>54</v>
      </c>
      <c r="Z1381" t="s">
        <v>81</v>
      </c>
      <c r="AA1381">
        <v>1902</v>
      </c>
      <c r="AB1381" t="str">
        <f t="shared" si="84"/>
        <v>1001-2000</v>
      </c>
      <c r="AC1381" t="s">
        <v>55</v>
      </c>
      <c r="AD1381" t="s">
        <v>60</v>
      </c>
      <c r="AE1381">
        <v>1902</v>
      </c>
      <c r="AF1381">
        <f t="shared" si="85"/>
        <v>0</v>
      </c>
      <c r="AG1381">
        <f t="shared" si="86"/>
        <v>2.2999999999999998</v>
      </c>
      <c r="AH1381">
        <v>3</v>
      </c>
      <c r="AI1381">
        <v>1</v>
      </c>
      <c r="AJ1381" t="s">
        <v>59</v>
      </c>
      <c r="AK1381" t="str">
        <f t="shared" si="87"/>
        <v>1Ex</v>
      </c>
      <c r="AL1381">
        <v>7</v>
      </c>
      <c r="AM1381">
        <v>2</v>
      </c>
      <c r="AN1381" t="s">
        <v>55</v>
      </c>
      <c r="AO1381" t="s">
        <v>61</v>
      </c>
      <c r="AP1381" t="s">
        <v>102</v>
      </c>
      <c r="AQ1381">
        <v>2</v>
      </c>
      <c r="AR1381">
        <v>567</v>
      </c>
      <c r="AS1381" t="s">
        <v>55</v>
      </c>
      <c r="AT1381" t="s">
        <v>60</v>
      </c>
      <c r="AU1381">
        <v>0</v>
      </c>
      <c r="AV1381">
        <v>207</v>
      </c>
      <c r="AW1381">
        <v>162</v>
      </c>
      <c r="AX1381">
        <v>0</v>
      </c>
      <c r="AY1381">
        <v>0</v>
      </c>
      <c r="AZ1381" t="s">
        <v>41</v>
      </c>
      <c r="BA1381">
        <v>5</v>
      </c>
      <c r="BB1381">
        <v>2010</v>
      </c>
      <c r="BC1381" t="s">
        <v>63</v>
      </c>
      <c r="BD1381" t="s">
        <v>64</v>
      </c>
      <c r="BE1381">
        <v>335000</v>
      </c>
    </row>
    <row r="1382" spans="1:57" x14ac:dyDescent="0.3">
      <c r="A1382">
        <v>982</v>
      </c>
      <c r="B1382">
        <v>60</v>
      </c>
      <c r="C1382" t="s">
        <v>221</v>
      </c>
      <c r="D1382">
        <v>98</v>
      </c>
      <c r="E1382">
        <v>12203</v>
      </c>
      <c r="F1382" t="s">
        <v>40</v>
      </c>
      <c r="G1382" t="s">
        <v>71</v>
      </c>
      <c r="H1382" t="s">
        <v>43</v>
      </c>
      <c r="I1382" t="s">
        <v>44</v>
      </c>
      <c r="J1382" t="s">
        <v>73</v>
      </c>
      <c r="K1382" t="s">
        <v>80</v>
      </c>
      <c r="L1382" t="str">
        <f>VLOOKUP($K1382,[1]Zipcodes_neighbourhood!$A$2:$C$27,2,FALSE)</f>
        <v>Northridge</v>
      </c>
      <c r="M1382">
        <f>VLOOKUP($K1382,[1]Zipcodes_neighbourhood!$A$2:$C$27,3,FALSE)</f>
        <v>50010</v>
      </c>
      <c r="N1382" t="s">
        <v>47</v>
      </c>
      <c r="O1382" t="s">
        <v>48</v>
      </c>
      <c r="P1382" t="s">
        <v>49</v>
      </c>
      <c r="Q1382">
        <v>8</v>
      </c>
      <c r="R1382">
        <v>1998</v>
      </c>
      <c r="S1382">
        <v>1999</v>
      </c>
      <c r="T1382" t="s">
        <v>99</v>
      </c>
      <c r="U1382" t="s">
        <v>51</v>
      </c>
      <c r="V1382" t="s">
        <v>52</v>
      </c>
      <c r="W1382" t="s">
        <v>54</v>
      </c>
      <c r="X1382" t="s">
        <v>56</v>
      </c>
      <c r="Y1382" t="s">
        <v>54</v>
      </c>
      <c r="Z1382" t="s">
        <v>57</v>
      </c>
      <c r="AA1382">
        <v>1225</v>
      </c>
      <c r="AB1382" t="str">
        <f t="shared" si="84"/>
        <v>1001-2000</v>
      </c>
      <c r="AC1382" t="s">
        <v>59</v>
      </c>
      <c r="AD1382" t="s">
        <v>60</v>
      </c>
      <c r="AE1382">
        <v>2612</v>
      </c>
      <c r="AF1382">
        <f t="shared" si="85"/>
        <v>1</v>
      </c>
      <c r="AG1382">
        <f t="shared" si="86"/>
        <v>1</v>
      </c>
      <c r="AH1382">
        <v>4</v>
      </c>
      <c r="AI1382">
        <v>1</v>
      </c>
      <c r="AJ1382" t="s">
        <v>54</v>
      </c>
      <c r="AK1382" t="str">
        <f t="shared" si="87"/>
        <v>1Gd</v>
      </c>
      <c r="AL1382">
        <v>8</v>
      </c>
      <c r="AM1382">
        <v>1</v>
      </c>
      <c r="AN1382" t="s">
        <v>55</v>
      </c>
      <c r="AO1382" t="s">
        <v>61</v>
      </c>
      <c r="AP1382" t="s">
        <v>102</v>
      </c>
      <c r="AQ1382">
        <v>3</v>
      </c>
      <c r="AR1382">
        <v>676</v>
      </c>
      <c r="AS1382" t="s">
        <v>55</v>
      </c>
      <c r="AT1382" t="s">
        <v>60</v>
      </c>
      <c r="AU1382">
        <v>250</v>
      </c>
      <c r="AV1382">
        <v>0</v>
      </c>
      <c r="AW1382">
        <v>0</v>
      </c>
      <c r="AX1382">
        <v>0</v>
      </c>
      <c r="AY1382">
        <v>0</v>
      </c>
      <c r="AZ1382" t="s">
        <v>41</v>
      </c>
      <c r="BA1382">
        <v>7</v>
      </c>
      <c r="BB1382">
        <v>2009</v>
      </c>
      <c r="BC1382" t="s">
        <v>63</v>
      </c>
      <c r="BD1382" t="s">
        <v>64</v>
      </c>
      <c r="BE1382">
        <v>336000</v>
      </c>
    </row>
    <row r="1383" spans="1:57" x14ac:dyDescent="0.3">
      <c r="A1383">
        <v>764</v>
      </c>
      <c r="B1383">
        <v>60</v>
      </c>
      <c r="C1383" t="s">
        <v>221</v>
      </c>
      <c r="D1383">
        <v>82</v>
      </c>
      <c r="E1383">
        <v>9430</v>
      </c>
      <c r="F1383" t="s">
        <v>40</v>
      </c>
      <c r="G1383" t="s">
        <v>42</v>
      </c>
      <c r="H1383" t="s">
        <v>43</v>
      </c>
      <c r="I1383" t="s">
        <v>44</v>
      </c>
      <c r="J1383" t="s">
        <v>45</v>
      </c>
      <c r="K1383" t="s">
        <v>80</v>
      </c>
      <c r="L1383" t="str">
        <f>VLOOKUP($K1383,[1]Zipcodes_neighbourhood!$A$2:$C$27,2,FALSE)</f>
        <v>Northridge</v>
      </c>
      <c r="M1383">
        <f>VLOOKUP($K1383,[1]Zipcodes_neighbourhood!$A$2:$C$27,3,FALSE)</f>
        <v>50010</v>
      </c>
      <c r="N1383" t="s">
        <v>47</v>
      </c>
      <c r="O1383" t="s">
        <v>48</v>
      </c>
      <c r="P1383" t="s">
        <v>49</v>
      </c>
      <c r="Q1383">
        <v>8</v>
      </c>
      <c r="R1383">
        <v>1999</v>
      </c>
      <c r="S1383">
        <v>1999</v>
      </c>
      <c r="T1383" t="s">
        <v>50</v>
      </c>
      <c r="U1383" t="s">
        <v>51</v>
      </c>
      <c r="V1383" t="s">
        <v>52</v>
      </c>
      <c r="W1383" t="s">
        <v>54</v>
      </c>
      <c r="X1383" t="s">
        <v>56</v>
      </c>
      <c r="Y1383" t="s">
        <v>54</v>
      </c>
      <c r="Z1383" t="s">
        <v>72</v>
      </c>
      <c r="AA1383">
        <v>1252</v>
      </c>
      <c r="AB1383" t="str">
        <f t="shared" si="84"/>
        <v>1001-2000</v>
      </c>
      <c r="AC1383" t="s">
        <v>59</v>
      </c>
      <c r="AD1383" t="s">
        <v>60</v>
      </c>
      <c r="AE1383">
        <v>2365</v>
      </c>
      <c r="AF1383">
        <f t="shared" si="85"/>
        <v>0</v>
      </c>
      <c r="AG1383">
        <f t="shared" si="86"/>
        <v>2.2999999999999998</v>
      </c>
      <c r="AH1383">
        <v>3</v>
      </c>
      <c r="AI1383">
        <v>1</v>
      </c>
      <c r="AJ1383" t="s">
        <v>54</v>
      </c>
      <c r="AK1383" t="str">
        <f t="shared" si="87"/>
        <v>1Gd</v>
      </c>
      <c r="AL1383">
        <v>8</v>
      </c>
      <c r="AM1383">
        <v>1</v>
      </c>
      <c r="AN1383" t="s">
        <v>54</v>
      </c>
      <c r="AO1383" t="s">
        <v>61</v>
      </c>
      <c r="AP1383" t="s">
        <v>62</v>
      </c>
      <c r="AQ1383">
        <v>3</v>
      </c>
      <c r="AR1383">
        <v>856</v>
      </c>
      <c r="AS1383" t="s">
        <v>55</v>
      </c>
      <c r="AT1383" t="s">
        <v>60</v>
      </c>
      <c r="AU1383">
        <v>0</v>
      </c>
      <c r="AV1383">
        <v>128</v>
      </c>
      <c r="AW1383">
        <v>0</v>
      </c>
      <c r="AX1383">
        <v>180</v>
      </c>
      <c r="AY1383">
        <v>0</v>
      </c>
      <c r="AZ1383" t="s">
        <v>41</v>
      </c>
      <c r="BA1383">
        <v>7</v>
      </c>
      <c r="BB1383">
        <v>2009</v>
      </c>
      <c r="BC1383" t="s">
        <v>63</v>
      </c>
      <c r="BD1383" t="s">
        <v>64</v>
      </c>
      <c r="BE1383">
        <v>337000</v>
      </c>
    </row>
    <row r="1384" spans="1:57" x14ac:dyDescent="0.3">
      <c r="A1384">
        <v>1383</v>
      </c>
      <c r="B1384">
        <v>70</v>
      </c>
      <c r="C1384" t="s">
        <v>222</v>
      </c>
      <c r="D1384">
        <v>60</v>
      </c>
      <c r="E1384">
        <v>7200</v>
      </c>
      <c r="F1384" t="s">
        <v>40</v>
      </c>
      <c r="G1384" t="s">
        <v>42</v>
      </c>
      <c r="H1384" t="s">
        <v>43</v>
      </c>
      <c r="I1384" t="s">
        <v>44</v>
      </c>
      <c r="J1384" t="s">
        <v>73</v>
      </c>
      <c r="K1384" t="s">
        <v>92</v>
      </c>
      <c r="L1384" t="str">
        <f>VLOOKUP($K1384,[1]Zipcodes_neighbourhood!$A$2:$C$27,2,FALSE)</f>
        <v>Old Town</v>
      </c>
      <c r="M1384">
        <f>VLOOKUP($K1384,[1]Zipcodes_neighbourhood!$A$2:$C$27,3,FALSE)</f>
        <v>51351</v>
      </c>
      <c r="N1384" t="s">
        <v>47</v>
      </c>
      <c r="O1384" t="s">
        <v>48</v>
      </c>
      <c r="P1384" t="s">
        <v>49</v>
      </c>
      <c r="Q1384">
        <v>7</v>
      </c>
      <c r="R1384">
        <v>1920</v>
      </c>
      <c r="S1384">
        <v>1950</v>
      </c>
      <c r="T1384" t="s">
        <v>99</v>
      </c>
      <c r="U1384" t="s">
        <v>51</v>
      </c>
      <c r="V1384" t="s">
        <v>75</v>
      </c>
      <c r="W1384" t="s">
        <v>55</v>
      </c>
      <c r="X1384" t="s">
        <v>77</v>
      </c>
      <c r="Y1384" t="s">
        <v>94</v>
      </c>
      <c r="Z1384" t="s">
        <v>57</v>
      </c>
      <c r="AA1384">
        <v>596</v>
      </c>
      <c r="AB1384" t="str">
        <f t="shared" si="84"/>
        <v>0-1000</v>
      </c>
      <c r="AC1384" t="s">
        <v>59</v>
      </c>
      <c r="AD1384" t="s">
        <v>60</v>
      </c>
      <c r="AE1384">
        <v>1762</v>
      </c>
      <c r="AF1384">
        <f t="shared" si="85"/>
        <v>1</v>
      </c>
      <c r="AG1384">
        <f t="shared" si="86"/>
        <v>1.3</v>
      </c>
      <c r="AH1384">
        <v>4</v>
      </c>
      <c r="AI1384">
        <v>1</v>
      </c>
      <c r="AJ1384" t="s">
        <v>54</v>
      </c>
      <c r="AK1384" t="str">
        <f t="shared" si="87"/>
        <v>1Gd</v>
      </c>
      <c r="AL1384">
        <v>8</v>
      </c>
      <c r="AM1384">
        <v>0</v>
      </c>
      <c r="AN1384" t="s">
        <v>41</v>
      </c>
      <c r="AO1384" t="s">
        <v>78</v>
      </c>
      <c r="AP1384" t="s">
        <v>58</v>
      </c>
      <c r="AQ1384">
        <v>2</v>
      </c>
      <c r="AR1384">
        <v>576</v>
      </c>
      <c r="AS1384" t="s">
        <v>55</v>
      </c>
      <c r="AT1384" t="s">
        <v>120</v>
      </c>
      <c r="AU1384">
        <v>36</v>
      </c>
      <c r="AV1384">
        <v>0</v>
      </c>
      <c r="AW1384">
        <v>221</v>
      </c>
      <c r="AX1384">
        <v>0</v>
      </c>
      <c r="AY1384">
        <v>0</v>
      </c>
      <c r="AZ1384" t="s">
        <v>41</v>
      </c>
      <c r="BA1384">
        <v>10</v>
      </c>
      <c r="BB1384">
        <v>2006</v>
      </c>
      <c r="BC1384" t="s">
        <v>63</v>
      </c>
      <c r="BD1384" t="s">
        <v>64</v>
      </c>
      <c r="BE1384">
        <v>157000</v>
      </c>
    </row>
    <row r="1385" spans="1:57" x14ac:dyDescent="0.3">
      <c r="A1385">
        <v>995</v>
      </c>
      <c r="B1385">
        <v>20</v>
      </c>
      <c r="C1385" t="s">
        <v>221</v>
      </c>
      <c r="D1385">
        <v>96</v>
      </c>
      <c r="E1385">
        <v>12456</v>
      </c>
      <c r="F1385" t="s">
        <v>40</v>
      </c>
      <c r="G1385" t="s">
        <v>42</v>
      </c>
      <c r="H1385" t="s">
        <v>43</v>
      </c>
      <c r="I1385" t="s">
        <v>44</v>
      </c>
      <c r="J1385" t="s">
        <v>65</v>
      </c>
      <c r="K1385" t="s">
        <v>100</v>
      </c>
      <c r="L1385" t="str">
        <f>VLOOKUP($K1385,[1]Zipcodes_neighbourhood!$A$2:$C$27,2,FALSE)</f>
        <v>Northridge Heights</v>
      </c>
      <c r="M1385">
        <f>VLOOKUP($K1385,[1]Zipcodes_neighbourhood!$A$2:$C$27,3,FALSE)</f>
        <v>50010</v>
      </c>
      <c r="N1385" t="s">
        <v>47</v>
      </c>
      <c r="O1385" t="s">
        <v>48</v>
      </c>
      <c r="P1385" t="s">
        <v>68</v>
      </c>
      <c r="Q1385">
        <v>10</v>
      </c>
      <c r="R1385">
        <v>2006</v>
      </c>
      <c r="S1385">
        <v>2007</v>
      </c>
      <c r="T1385" t="s">
        <v>99</v>
      </c>
      <c r="U1385" t="s">
        <v>51</v>
      </c>
      <c r="V1385" t="s">
        <v>123</v>
      </c>
      <c r="W1385" t="s">
        <v>59</v>
      </c>
      <c r="X1385" t="s">
        <v>56</v>
      </c>
      <c r="Y1385" t="s">
        <v>59</v>
      </c>
      <c r="Z1385" t="s">
        <v>54</v>
      </c>
      <c r="AA1385">
        <v>1700</v>
      </c>
      <c r="AB1385" t="str">
        <f t="shared" si="84"/>
        <v>1001-2000</v>
      </c>
      <c r="AC1385" t="s">
        <v>59</v>
      </c>
      <c r="AD1385" t="s">
        <v>60</v>
      </c>
      <c r="AE1385">
        <v>1718</v>
      </c>
      <c r="AF1385">
        <f t="shared" si="85"/>
        <v>0</v>
      </c>
      <c r="AG1385">
        <f t="shared" si="86"/>
        <v>2</v>
      </c>
      <c r="AH1385">
        <v>3</v>
      </c>
      <c r="AI1385">
        <v>1</v>
      </c>
      <c r="AJ1385" t="s">
        <v>59</v>
      </c>
      <c r="AK1385" t="str">
        <f t="shared" si="87"/>
        <v>1Ex</v>
      </c>
      <c r="AL1385">
        <v>7</v>
      </c>
      <c r="AM1385">
        <v>1</v>
      </c>
      <c r="AN1385" t="s">
        <v>54</v>
      </c>
      <c r="AO1385" t="s">
        <v>61</v>
      </c>
      <c r="AP1385" t="s">
        <v>102</v>
      </c>
      <c r="AQ1385">
        <v>3</v>
      </c>
      <c r="AR1385">
        <v>786</v>
      </c>
      <c r="AS1385" t="s">
        <v>55</v>
      </c>
      <c r="AT1385" t="s">
        <v>60</v>
      </c>
      <c r="AU1385">
        <v>216</v>
      </c>
      <c r="AV1385">
        <v>48</v>
      </c>
      <c r="AW1385">
        <v>0</v>
      </c>
      <c r="AX1385">
        <v>0</v>
      </c>
      <c r="AY1385">
        <v>0</v>
      </c>
      <c r="AZ1385" t="s">
        <v>41</v>
      </c>
      <c r="BA1385">
        <v>7</v>
      </c>
      <c r="BB1385">
        <v>2009</v>
      </c>
      <c r="BC1385" t="s">
        <v>63</v>
      </c>
      <c r="BD1385" t="s">
        <v>64</v>
      </c>
      <c r="BE1385">
        <v>337500</v>
      </c>
    </row>
    <row r="1386" spans="1:57" x14ac:dyDescent="0.3">
      <c r="A1386">
        <v>1418</v>
      </c>
      <c r="B1386">
        <v>60</v>
      </c>
      <c r="C1386" t="s">
        <v>221</v>
      </c>
      <c r="D1386" t="s">
        <v>41</v>
      </c>
      <c r="E1386">
        <v>16545</v>
      </c>
      <c r="F1386" t="s">
        <v>40</v>
      </c>
      <c r="G1386" t="s">
        <v>71</v>
      </c>
      <c r="H1386" t="s">
        <v>43</v>
      </c>
      <c r="I1386" t="s">
        <v>44</v>
      </c>
      <c r="J1386" t="s">
        <v>45</v>
      </c>
      <c r="K1386" t="s">
        <v>80</v>
      </c>
      <c r="L1386" t="str">
        <f>VLOOKUP($K1386,[1]Zipcodes_neighbourhood!$A$2:$C$27,2,FALSE)</f>
        <v>Northridge</v>
      </c>
      <c r="M1386">
        <f>VLOOKUP($K1386,[1]Zipcodes_neighbourhood!$A$2:$C$27,3,FALSE)</f>
        <v>50010</v>
      </c>
      <c r="N1386" t="s">
        <v>47</v>
      </c>
      <c r="O1386" t="s">
        <v>48</v>
      </c>
      <c r="P1386" t="s">
        <v>49</v>
      </c>
      <c r="Q1386">
        <v>8</v>
      </c>
      <c r="R1386">
        <v>1998</v>
      </c>
      <c r="S1386">
        <v>1998</v>
      </c>
      <c r="T1386" t="s">
        <v>50</v>
      </c>
      <c r="U1386" t="s">
        <v>51</v>
      </c>
      <c r="V1386" t="s">
        <v>52</v>
      </c>
      <c r="W1386" t="s">
        <v>54</v>
      </c>
      <c r="X1386" t="s">
        <v>56</v>
      </c>
      <c r="Y1386" t="s">
        <v>54</v>
      </c>
      <c r="Z1386" t="s">
        <v>72</v>
      </c>
      <c r="AA1386">
        <v>1284</v>
      </c>
      <c r="AB1386" t="str">
        <f t="shared" si="84"/>
        <v>1001-2000</v>
      </c>
      <c r="AC1386" t="s">
        <v>59</v>
      </c>
      <c r="AD1386" t="s">
        <v>60</v>
      </c>
      <c r="AE1386">
        <v>2450</v>
      </c>
      <c r="AF1386">
        <f t="shared" si="85"/>
        <v>0</v>
      </c>
      <c r="AG1386">
        <f t="shared" si="86"/>
        <v>1</v>
      </c>
      <c r="AH1386">
        <v>3</v>
      </c>
      <c r="AI1386">
        <v>1</v>
      </c>
      <c r="AJ1386" t="s">
        <v>54</v>
      </c>
      <c r="AK1386" t="str">
        <f t="shared" si="87"/>
        <v>1Gd</v>
      </c>
      <c r="AL1386">
        <v>7</v>
      </c>
      <c r="AM1386">
        <v>1</v>
      </c>
      <c r="AN1386" t="s">
        <v>55</v>
      </c>
      <c r="AO1386" t="s">
        <v>61</v>
      </c>
      <c r="AP1386" t="s">
        <v>102</v>
      </c>
      <c r="AQ1386">
        <v>3</v>
      </c>
      <c r="AR1386">
        <v>1069</v>
      </c>
      <c r="AS1386" t="s">
        <v>55</v>
      </c>
      <c r="AT1386" t="s">
        <v>60</v>
      </c>
      <c r="AU1386">
        <v>0</v>
      </c>
      <c r="AV1386">
        <v>126</v>
      </c>
      <c r="AW1386">
        <v>0</v>
      </c>
      <c r="AX1386">
        <v>0</v>
      </c>
      <c r="AY1386">
        <v>0</v>
      </c>
      <c r="AZ1386" t="s">
        <v>41</v>
      </c>
      <c r="BA1386">
        <v>5</v>
      </c>
      <c r="BB1386">
        <v>2009</v>
      </c>
      <c r="BC1386" t="s">
        <v>63</v>
      </c>
      <c r="BD1386" t="s">
        <v>64</v>
      </c>
      <c r="BE1386">
        <v>340000</v>
      </c>
    </row>
    <row r="1387" spans="1:57" x14ac:dyDescent="0.3">
      <c r="A1387">
        <v>1386</v>
      </c>
      <c r="B1387">
        <v>50</v>
      </c>
      <c r="C1387" t="s">
        <v>222</v>
      </c>
      <c r="D1387">
        <v>40</v>
      </c>
      <c r="E1387">
        <v>5436</v>
      </c>
      <c r="F1387" t="s">
        <v>40</v>
      </c>
      <c r="G1387" t="s">
        <v>42</v>
      </c>
      <c r="H1387" t="s">
        <v>43</v>
      </c>
      <c r="I1387" t="s">
        <v>44</v>
      </c>
      <c r="J1387" t="s">
        <v>45</v>
      </c>
      <c r="K1387" t="s">
        <v>119</v>
      </c>
      <c r="L1387" t="str">
        <f>VLOOKUP($K1387,[1]Zipcodes_neighbourhood!$A$2:$C$27,2,FALSE)</f>
        <v>Iowa DOT and rail road</v>
      </c>
      <c r="M1387">
        <f>VLOOKUP($K1387,[1]Zipcodes_neighbourhood!$A$2:$C$27,3,FALSE)</f>
        <v>50313</v>
      </c>
      <c r="N1387" t="s">
        <v>47</v>
      </c>
      <c r="O1387" t="s">
        <v>48</v>
      </c>
      <c r="P1387" t="s">
        <v>83</v>
      </c>
      <c r="Q1387">
        <v>4</v>
      </c>
      <c r="R1387">
        <v>1922</v>
      </c>
      <c r="S1387">
        <v>2007</v>
      </c>
      <c r="T1387" t="s">
        <v>50</v>
      </c>
      <c r="U1387" t="s">
        <v>51</v>
      </c>
      <c r="V1387" t="s">
        <v>52</v>
      </c>
      <c r="W1387" t="s">
        <v>55</v>
      </c>
      <c r="X1387" t="s">
        <v>77</v>
      </c>
      <c r="Y1387" t="s">
        <v>55</v>
      </c>
      <c r="Z1387" t="s">
        <v>57</v>
      </c>
      <c r="AA1387">
        <v>796</v>
      </c>
      <c r="AB1387" t="str">
        <f t="shared" si="84"/>
        <v>0-1000</v>
      </c>
      <c r="AC1387" t="s">
        <v>54</v>
      </c>
      <c r="AD1387" t="s">
        <v>60</v>
      </c>
      <c r="AE1387">
        <v>1154</v>
      </c>
      <c r="AF1387">
        <f t="shared" si="85"/>
        <v>1</v>
      </c>
      <c r="AG1387">
        <f t="shared" si="86"/>
        <v>1</v>
      </c>
      <c r="AH1387">
        <v>3</v>
      </c>
      <c r="AI1387">
        <v>1</v>
      </c>
      <c r="AJ1387" t="s">
        <v>54</v>
      </c>
      <c r="AK1387" t="str">
        <f t="shared" si="87"/>
        <v>1Gd</v>
      </c>
      <c r="AL1387">
        <v>7</v>
      </c>
      <c r="AM1387">
        <v>0</v>
      </c>
      <c r="AN1387" t="s">
        <v>41</v>
      </c>
      <c r="AO1387" t="s">
        <v>78</v>
      </c>
      <c r="AP1387" t="s">
        <v>58</v>
      </c>
      <c r="AQ1387">
        <v>1</v>
      </c>
      <c r="AR1387">
        <v>240</v>
      </c>
      <c r="AS1387" t="s">
        <v>55</v>
      </c>
      <c r="AT1387" t="s">
        <v>120</v>
      </c>
      <c r="AU1387">
        <v>0</v>
      </c>
      <c r="AV1387">
        <v>96</v>
      </c>
      <c r="AW1387">
        <v>0</v>
      </c>
      <c r="AX1387">
        <v>0</v>
      </c>
      <c r="AY1387">
        <v>0</v>
      </c>
      <c r="AZ1387" t="s">
        <v>85</v>
      </c>
      <c r="BA1387">
        <v>5</v>
      </c>
      <c r="BB1387">
        <v>2010</v>
      </c>
      <c r="BC1387" t="s">
        <v>63</v>
      </c>
      <c r="BD1387" t="s">
        <v>64</v>
      </c>
      <c r="BE1387">
        <v>125500</v>
      </c>
    </row>
    <row r="1388" spans="1:57" x14ac:dyDescent="0.3">
      <c r="A1388">
        <v>719</v>
      </c>
      <c r="B1388">
        <v>60</v>
      </c>
      <c r="C1388" t="s">
        <v>221</v>
      </c>
      <c r="D1388">
        <v>96</v>
      </c>
      <c r="E1388">
        <v>10542</v>
      </c>
      <c r="F1388" t="s">
        <v>40</v>
      </c>
      <c r="G1388" t="s">
        <v>42</v>
      </c>
      <c r="H1388" t="s">
        <v>43</v>
      </c>
      <c r="I1388" t="s">
        <v>44</v>
      </c>
      <c r="J1388" t="s">
        <v>45</v>
      </c>
      <c r="K1388" t="s">
        <v>80</v>
      </c>
      <c r="L1388" t="str">
        <f>VLOOKUP($K1388,[1]Zipcodes_neighbourhood!$A$2:$C$27,2,FALSE)</f>
        <v>Northridge</v>
      </c>
      <c r="M1388">
        <f>VLOOKUP($K1388,[1]Zipcodes_neighbourhood!$A$2:$C$27,3,FALSE)</f>
        <v>50010</v>
      </c>
      <c r="N1388" t="s">
        <v>47</v>
      </c>
      <c r="O1388" t="s">
        <v>48</v>
      </c>
      <c r="P1388" t="s">
        <v>49</v>
      </c>
      <c r="Q1388">
        <v>7</v>
      </c>
      <c r="R1388">
        <v>1993</v>
      </c>
      <c r="S1388">
        <v>1994</v>
      </c>
      <c r="T1388" t="s">
        <v>99</v>
      </c>
      <c r="U1388" t="s">
        <v>51</v>
      </c>
      <c r="V1388" t="s">
        <v>166</v>
      </c>
      <c r="W1388" t="s">
        <v>54</v>
      </c>
      <c r="X1388" t="s">
        <v>56</v>
      </c>
      <c r="Y1388" t="s">
        <v>54</v>
      </c>
      <c r="Z1388" t="s">
        <v>54</v>
      </c>
      <c r="AA1388">
        <v>1311</v>
      </c>
      <c r="AB1388" t="str">
        <f t="shared" si="84"/>
        <v>1001-2000</v>
      </c>
      <c r="AC1388" t="s">
        <v>59</v>
      </c>
      <c r="AD1388" t="s">
        <v>60</v>
      </c>
      <c r="AE1388">
        <v>2418</v>
      </c>
      <c r="AF1388">
        <f t="shared" si="85"/>
        <v>1</v>
      </c>
      <c r="AG1388">
        <f t="shared" si="86"/>
        <v>3.3</v>
      </c>
      <c r="AH1388">
        <v>3</v>
      </c>
      <c r="AI1388">
        <v>1</v>
      </c>
      <c r="AJ1388" t="s">
        <v>54</v>
      </c>
      <c r="AK1388" t="str">
        <f t="shared" si="87"/>
        <v>1Gd</v>
      </c>
      <c r="AL1388">
        <v>9</v>
      </c>
      <c r="AM1388">
        <v>1</v>
      </c>
      <c r="AN1388" t="s">
        <v>55</v>
      </c>
      <c r="AO1388" t="s">
        <v>61</v>
      </c>
      <c r="AP1388" t="s">
        <v>62</v>
      </c>
      <c r="AQ1388">
        <v>3</v>
      </c>
      <c r="AR1388">
        <v>983</v>
      </c>
      <c r="AS1388" t="s">
        <v>55</v>
      </c>
      <c r="AT1388" t="s">
        <v>60</v>
      </c>
      <c r="AU1388">
        <v>250</v>
      </c>
      <c r="AV1388">
        <v>154</v>
      </c>
      <c r="AW1388">
        <v>216</v>
      </c>
      <c r="AX1388">
        <v>0</v>
      </c>
      <c r="AY1388">
        <v>0</v>
      </c>
      <c r="AZ1388" t="s">
        <v>41</v>
      </c>
      <c r="BA1388">
        <v>8</v>
      </c>
      <c r="BB1388">
        <v>2008</v>
      </c>
      <c r="BC1388" t="s">
        <v>63</v>
      </c>
      <c r="BD1388" t="s">
        <v>64</v>
      </c>
      <c r="BE1388">
        <v>341000</v>
      </c>
    </row>
    <row r="1389" spans="1:57" x14ac:dyDescent="0.3">
      <c r="A1389">
        <v>1388</v>
      </c>
      <c r="B1389">
        <v>50</v>
      </c>
      <c r="C1389" t="s">
        <v>222</v>
      </c>
      <c r="D1389">
        <v>60</v>
      </c>
      <c r="E1389">
        <v>8520</v>
      </c>
      <c r="F1389" t="s">
        <v>40</v>
      </c>
      <c r="G1389" t="s">
        <v>42</v>
      </c>
      <c r="H1389" t="s">
        <v>43</v>
      </c>
      <c r="I1389" t="s">
        <v>44</v>
      </c>
      <c r="J1389" t="s">
        <v>45</v>
      </c>
      <c r="K1389" t="s">
        <v>92</v>
      </c>
      <c r="L1389" t="str">
        <f>VLOOKUP($K1389,[1]Zipcodes_neighbourhood!$A$2:$C$27,2,FALSE)</f>
        <v>Old Town</v>
      </c>
      <c r="M1389">
        <f>VLOOKUP($K1389,[1]Zipcodes_neighbourhood!$A$2:$C$27,3,FALSE)</f>
        <v>51351</v>
      </c>
      <c r="N1389" t="s">
        <v>93</v>
      </c>
      <c r="O1389" t="s">
        <v>48</v>
      </c>
      <c r="P1389" t="s">
        <v>83</v>
      </c>
      <c r="Q1389">
        <v>6</v>
      </c>
      <c r="R1389">
        <v>1916</v>
      </c>
      <c r="S1389">
        <v>1950</v>
      </c>
      <c r="T1389" t="s">
        <v>50</v>
      </c>
      <c r="U1389" t="s">
        <v>51</v>
      </c>
      <c r="V1389" t="s">
        <v>141</v>
      </c>
      <c r="W1389" t="s">
        <v>55</v>
      </c>
      <c r="X1389" t="s">
        <v>77</v>
      </c>
      <c r="Y1389" t="s">
        <v>55</v>
      </c>
      <c r="Z1389" t="s">
        <v>57</v>
      </c>
      <c r="AA1389">
        <v>714</v>
      </c>
      <c r="AB1389" t="str">
        <f t="shared" si="84"/>
        <v>0-1000</v>
      </c>
      <c r="AC1389" t="s">
        <v>55</v>
      </c>
      <c r="AD1389" t="s">
        <v>120</v>
      </c>
      <c r="AE1389">
        <v>2526</v>
      </c>
      <c r="AF1389">
        <f t="shared" si="85"/>
        <v>0</v>
      </c>
      <c r="AG1389">
        <f t="shared" si="86"/>
        <v>2</v>
      </c>
      <c r="AH1389">
        <v>5</v>
      </c>
      <c r="AI1389">
        <v>1</v>
      </c>
      <c r="AJ1389" t="s">
        <v>54</v>
      </c>
      <c r="AK1389" t="str">
        <f t="shared" si="87"/>
        <v>1Gd</v>
      </c>
      <c r="AL1389">
        <v>10</v>
      </c>
      <c r="AM1389">
        <v>1</v>
      </c>
      <c r="AN1389" t="s">
        <v>54</v>
      </c>
      <c r="AO1389" t="s">
        <v>78</v>
      </c>
      <c r="AP1389" t="s">
        <v>58</v>
      </c>
      <c r="AQ1389">
        <v>1</v>
      </c>
      <c r="AR1389">
        <v>216</v>
      </c>
      <c r="AS1389" t="s">
        <v>55</v>
      </c>
      <c r="AT1389" t="s">
        <v>60</v>
      </c>
      <c r="AU1389">
        <v>88</v>
      </c>
      <c r="AV1389">
        <v>15</v>
      </c>
      <c r="AW1389">
        <v>0</v>
      </c>
      <c r="AX1389">
        <v>0</v>
      </c>
      <c r="AY1389">
        <v>0</v>
      </c>
      <c r="AZ1389" t="s">
        <v>108</v>
      </c>
      <c r="BA1389">
        <v>8</v>
      </c>
      <c r="BB1389">
        <v>2007</v>
      </c>
      <c r="BC1389" t="s">
        <v>162</v>
      </c>
      <c r="BD1389" t="s">
        <v>154</v>
      </c>
      <c r="BE1389">
        <v>136000</v>
      </c>
    </row>
    <row r="1390" spans="1:57" x14ac:dyDescent="0.3">
      <c r="A1390">
        <v>321</v>
      </c>
      <c r="B1390">
        <v>60</v>
      </c>
      <c r="C1390" t="s">
        <v>221</v>
      </c>
      <c r="D1390">
        <v>111</v>
      </c>
      <c r="E1390">
        <v>16259</v>
      </c>
      <c r="F1390" t="s">
        <v>40</v>
      </c>
      <c r="G1390" t="s">
        <v>42</v>
      </c>
      <c r="H1390" t="s">
        <v>43</v>
      </c>
      <c r="I1390" t="s">
        <v>44</v>
      </c>
      <c r="J1390" t="s">
        <v>73</v>
      </c>
      <c r="K1390" t="s">
        <v>100</v>
      </c>
      <c r="L1390" t="str">
        <f>VLOOKUP($K1390,[1]Zipcodes_neighbourhood!$A$2:$C$27,2,FALSE)</f>
        <v>Northridge Heights</v>
      </c>
      <c r="M1390">
        <f>VLOOKUP($K1390,[1]Zipcodes_neighbourhood!$A$2:$C$27,3,FALSE)</f>
        <v>50010</v>
      </c>
      <c r="N1390" t="s">
        <v>47</v>
      </c>
      <c r="O1390" t="s">
        <v>48</v>
      </c>
      <c r="P1390" t="s">
        <v>49</v>
      </c>
      <c r="Q1390">
        <v>9</v>
      </c>
      <c r="R1390">
        <v>2006</v>
      </c>
      <c r="S1390">
        <v>2006</v>
      </c>
      <c r="T1390" t="s">
        <v>50</v>
      </c>
      <c r="U1390" t="s">
        <v>51</v>
      </c>
      <c r="V1390" t="s">
        <v>52</v>
      </c>
      <c r="W1390" t="s">
        <v>55</v>
      </c>
      <c r="X1390" t="s">
        <v>56</v>
      </c>
      <c r="Y1390" t="s">
        <v>59</v>
      </c>
      <c r="Z1390" t="s">
        <v>81</v>
      </c>
      <c r="AA1390">
        <v>1249</v>
      </c>
      <c r="AB1390" t="str">
        <f t="shared" si="84"/>
        <v>1001-2000</v>
      </c>
      <c r="AC1390" t="s">
        <v>59</v>
      </c>
      <c r="AD1390" t="s">
        <v>60</v>
      </c>
      <c r="AE1390">
        <v>2596</v>
      </c>
      <c r="AF1390">
        <f t="shared" si="85"/>
        <v>1</v>
      </c>
      <c r="AG1390">
        <f t="shared" si="86"/>
        <v>2</v>
      </c>
      <c r="AH1390">
        <v>4</v>
      </c>
      <c r="AI1390">
        <v>1</v>
      </c>
      <c r="AJ1390" t="s">
        <v>54</v>
      </c>
      <c r="AK1390" t="str">
        <f t="shared" si="87"/>
        <v>1Gd</v>
      </c>
      <c r="AL1390">
        <v>9</v>
      </c>
      <c r="AM1390">
        <v>0</v>
      </c>
      <c r="AN1390" t="s">
        <v>41</v>
      </c>
      <c r="AO1390" t="s">
        <v>61</v>
      </c>
      <c r="AP1390" t="s">
        <v>62</v>
      </c>
      <c r="AQ1390">
        <v>3</v>
      </c>
      <c r="AR1390">
        <v>840</v>
      </c>
      <c r="AS1390" t="s">
        <v>55</v>
      </c>
      <c r="AT1390" t="s">
        <v>60</v>
      </c>
      <c r="AU1390">
        <v>240</v>
      </c>
      <c r="AV1390">
        <v>154</v>
      </c>
      <c r="AW1390">
        <v>0</v>
      </c>
      <c r="AX1390">
        <v>0</v>
      </c>
      <c r="AY1390">
        <v>0</v>
      </c>
      <c r="AZ1390" t="s">
        <v>41</v>
      </c>
      <c r="BA1390">
        <v>9</v>
      </c>
      <c r="BB1390">
        <v>2006</v>
      </c>
      <c r="BC1390" t="s">
        <v>103</v>
      </c>
      <c r="BD1390" t="s">
        <v>104</v>
      </c>
      <c r="BE1390">
        <v>342643</v>
      </c>
    </row>
    <row r="1391" spans="1:57" x14ac:dyDescent="0.3">
      <c r="A1391">
        <v>1390</v>
      </c>
      <c r="B1391">
        <v>50</v>
      </c>
      <c r="C1391" t="s">
        <v>222</v>
      </c>
      <c r="D1391">
        <v>60</v>
      </c>
      <c r="E1391">
        <v>6000</v>
      </c>
      <c r="F1391" t="s">
        <v>40</v>
      </c>
      <c r="G1391" t="s">
        <v>42</v>
      </c>
      <c r="H1391" t="s">
        <v>43</v>
      </c>
      <c r="I1391" t="s">
        <v>44</v>
      </c>
      <c r="J1391" t="s">
        <v>45</v>
      </c>
      <c r="K1391" t="s">
        <v>95</v>
      </c>
      <c r="L1391" t="str">
        <f>VLOOKUP($K1391,[1]Zipcodes_neighbourhood!$A$2:$C$27,2,FALSE)</f>
        <v>Brookside</v>
      </c>
      <c r="M1391">
        <f>VLOOKUP($K1391,[1]Zipcodes_neighbourhood!$A$2:$C$27,3,FALSE)</f>
        <v>50613</v>
      </c>
      <c r="N1391" t="s">
        <v>47</v>
      </c>
      <c r="O1391" t="s">
        <v>48</v>
      </c>
      <c r="P1391" t="s">
        <v>83</v>
      </c>
      <c r="Q1391">
        <v>6</v>
      </c>
      <c r="R1391">
        <v>1941</v>
      </c>
      <c r="S1391">
        <v>1950</v>
      </c>
      <c r="T1391" t="s">
        <v>50</v>
      </c>
      <c r="U1391" t="s">
        <v>51</v>
      </c>
      <c r="V1391" t="s">
        <v>75</v>
      </c>
      <c r="W1391" t="s">
        <v>55</v>
      </c>
      <c r="X1391" t="s">
        <v>77</v>
      </c>
      <c r="Y1391" t="s">
        <v>55</v>
      </c>
      <c r="Z1391" t="s">
        <v>57</v>
      </c>
      <c r="AA1391">
        <v>735</v>
      </c>
      <c r="AB1391" t="str">
        <f t="shared" si="84"/>
        <v>0-1000</v>
      </c>
      <c r="AC1391" t="s">
        <v>59</v>
      </c>
      <c r="AD1391" t="s">
        <v>60</v>
      </c>
      <c r="AE1391">
        <v>1218</v>
      </c>
      <c r="AF1391">
        <f t="shared" si="85"/>
        <v>0.3</v>
      </c>
      <c r="AG1391">
        <f t="shared" si="86"/>
        <v>1</v>
      </c>
      <c r="AH1391">
        <v>3</v>
      </c>
      <c r="AI1391">
        <v>1</v>
      </c>
      <c r="AJ1391" t="s">
        <v>55</v>
      </c>
      <c r="AK1391" t="str">
        <f t="shared" si="87"/>
        <v>1TA</v>
      </c>
      <c r="AL1391">
        <v>6</v>
      </c>
      <c r="AM1391">
        <v>1</v>
      </c>
      <c r="AN1391" t="s">
        <v>54</v>
      </c>
      <c r="AO1391" t="s">
        <v>78</v>
      </c>
      <c r="AP1391" t="s">
        <v>58</v>
      </c>
      <c r="AQ1391">
        <v>2</v>
      </c>
      <c r="AR1391">
        <v>440</v>
      </c>
      <c r="AS1391" t="s">
        <v>55</v>
      </c>
      <c r="AT1391" t="s">
        <v>60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 t="s">
        <v>41</v>
      </c>
      <c r="BA1391">
        <v>3</v>
      </c>
      <c r="BB1391">
        <v>2007</v>
      </c>
      <c r="BC1391" t="s">
        <v>63</v>
      </c>
      <c r="BD1391" t="s">
        <v>64</v>
      </c>
      <c r="BE1391">
        <v>131000</v>
      </c>
    </row>
    <row r="1392" spans="1:57" x14ac:dyDescent="0.3">
      <c r="A1392">
        <v>12</v>
      </c>
      <c r="B1392">
        <v>60</v>
      </c>
      <c r="C1392" t="s">
        <v>221</v>
      </c>
      <c r="D1392">
        <v>85</v>
      </c>
      <c r="E1392">
        <v>11924</v>
      </c>
      <c r="F1392" t="s">
        <v>40</v>
      </c>
      <c r="G1392" t="s">
        <v>71</v>
      </c>
      <c r="H1392" t="s">
        <v>43</v>
      </c>
      <c r="I1392" t="s">
        <v>44</v>
      </c>
      <c r="J1392" t="s">
        <v>45</v>
      </c>
      <c r="K1392" t="s">
        <v>100</v>
      </c>
      <c r="L1392" t="str">
        <f>VLOOKUP($K1392,[1]Zipcodes_neighbourhood!$A$2:$C$27,2,FALSE)</f>
        <v>Northridge Heights</v>
      </c>
      <c r="M1392">
        <f>VLOOKUP($K1392,[1]Zipcodes_neighbourhood!$A$2:$C$27,3,FALSE)</f>
        <v>50010</v>
      </c>
      <c r="N1392" t="s">
        <v>47</v>
      </c>
      <c r="O1392" t="s">
        <v>48</v>
      </c>
      <c r="P1392" t="s">
        <v>49</v>
      </c>
      <c r="Q1392">
        <v>9</v>
      </c>
      <c r="R1392">
        <v>2005</v>
      </c>
      <c r="S1392">
        <v>2006</v>
      </c>
      <c r="T1392" t="s">
        <v>99</v>
      </c>
      <c r="U1392" t="s">
        <v>51</v>
      </c>
      <c r="V1392" t="s">
        <v>76</v>
      </c>
      <c r="W1392" t="s">
        <v>59</v>
      </c>
      <c r="X1392" t="s">
        <v>56</v>
      </c>
      <c r="Y1392" t="s">
        <v>59</v>
      </c>
      <c r="Z1392" t="s">
        <v>57</v>
      </c>
      <c r="AA1392">
        <v>1175</v>
      </c>
      <c r="AB1392" t="str">
        <f t="shared" si="84"/>
        <v>1001-2000</v>
      </c>
      <c r="AC1392" t="s">
        <v>59</v>
      </c>
      <c r="AD1392" t="s">
        <v>60</v>
      </c>
      <c r="AE1392">
        <v>2324</v>
      </c>
      <c r="AF1392">
        <f t="shared" si="85"/>
        <v>1</v>
      </c>
      <c r="AG1392">
        <f t="shared" si="86"/>
        <v>2</v>
      </c>
      <c r="AH1392">
        <v>4</v>
      </c>
      <c r="AI1392">
        <v>1</v>
      </c>
      <c r="AJ1392" t="s">
        <v>59</v>
      </c>
      <c r="AK1392" t="str">
        <f t="shared" si="87"/>
        <v>1Ex</v>
      </c>
      <c r="AL1392">
        <v>11</v>
      </c>
      <c r="AM1392">
        <v>2</v>
      </c>
      <c r="AN1392" t="s">
        <v>54</v>
      </c>
      <c r="AO1392" t="s">
        <v>101</v>
      </c>
      <c r="AP1392" t="s">
        <v>102</v>
      </c>
      <c r="AQ1392">
        <v>3</v>
      </c>
      <c r="AR1392">
        <v>736</v>
      </c>
      <c r="AS1392" t="s">
        <v>55</v>
      </c>
      <c r="AT1392" t="s">
        <v>60</v>
      </c>
      <c r="AU1392">
        <v>147</v>
      </c>
      <c r="AV1392">
        <v>21</v>
      </c>
      <c r="AW1392">
        <v>0</v>
      </c>
      <c r="AX1392">
        <v>0</v>
      </c>
      <c r="AY1392">
        <v>0</v>
      </c>
      <c r="AZ1392" t="s">
        <v>41</v>
      </c>
      <c r="BA1392">
        <v>7</v>
      </c>
      <c r="BB1392">
        <v>2006</v>
      </c>
      <c r="BC1392" t="s">
        <v>103</v>
      </c>
      <c r="BD1392" t="s">
        <v>104</v>
      </c>
      <c r="BE1392">
        <v>345000</v>
      </c>
    </row>
    <row r="1393" spans="1:57" x14ac:dyDescent="0.3">
      <c r="A1393">
        <v>643</v>
      </c>
      <c r="B1393">
        <v>80</v>
      </c>
      <c r="C1393" t="s">
        <v>221</v>
      </c>
      <c r="D1393">
        <v>75</v>
      </c>
      <c r="E1393">
        <v>13860</v>
      </c>
      <c r="F1393" t="s">
        <v>40</v>
      </c>
      <c r="G1393" t="s">
        <v>42</v>
      </c>
      <c r="H1393" t="s">
        <v>43</v>
      </c>
      <c r="I1393" t="s">
        <v>44</v>
      </c>
      <c r="J1393" t="s">
        <v>45</v>
      </c>
      <c r="K1393" t="s">
        <v>107</v>
      </c>
      <c r="L1393" t="str">
        <f>VLOOKUP($K1393,[1]Zipcodes_neighbourhood!$A$2:$C$27,2,FALSE)</f>
        <v>NorthAmes</v>
      </c>
      <c r="M1393">
        <f>VLOOKUP($K1393,[1]Zipcodes_neighbourhood!$A$2:$C$27,3,FALSE)</f>
        <v>50010</v>
      </c>
      <c r="N1393" t="s">
        <v>47</v>
      </c>
      <c r="O1393" t="s">
        <v>48</v>
      </c>
      <c r="P1393" t="s">
        <v>135</v>
      </c>
      <c r="Q1393">
        <v>8</v>
      </c>
      <c r="R1393">
        <v>1972</v>
      </c>
      <c r="S1393">
        <v>1995</v>
      </c>
      <c r="T1393" t="s">
        <v>50</v>
      </c>
      <c r="U1393" t="s">
        <v>51</v>
      </c>
      <c r="V1393" t="s">
        <v>75</v>
      </c>
      <c r="W1393" t="s">
        <v>54</v>
      </c>
      <c r="X1393" t="s">
        <v>70</v>
      </c>
      <c r="Y1393" t="s">
        <v>54</v>
      </c>
      <c r="Z1393" t="s">
        <v>54</v>
      </c>
      <c r="AA1393">
        <v>1952</v>
      </c>
      <c r="AB1393" t="str">
        <f t="shared" si="84"/>
        <v>1001-2000</v>
      </c>
      <c r="AC1393" t="s">
        <v>54</v>
      </c>
      <c r="AD1393" t="s">
        <v>60</v>
      </c>
      <c r="AE1393">
        <v>2704</v>
      </c>
      <c r="AF1393">
        <f t="shared" si="85"/>
        <v>0</v>
      </c>
      <c r="AG1393">
        <f t="shared" si="86"/>
        <v>2</v>
      </c>
      <c r="AH1393">
        <v>4</v>
      </c>
      <c r="AI1393">
        <v>1</v>
      </c>
      <c r="AJ1393" t="s">
        <v>59</v>
      </c>
      <c r="AK1393" t="str">
        <f t="shared" si="87"/>
        <v>1Ex</v>
      </c>
      <c r="AL1393">
        <v>9</v>
      </c>
      <c r="AM1393">
        <v>3</v>
      </c>
      <c r="AN1393" t="s">
        <v>55</v>
      </c>
      <c r="AO1393" t="s">
        <v>61</v>
      </c>
      <c r="AP1393" t="s">
        <v>102</v>
      </c>
      <c r="AQ1393">
        <v>2</v>
      </c>
      <c r="AR1393">
        <v>538</v>
      </c>
      <c r="AS1393" t="s">
        <v>55</v>
      </c>
      <c r="AT1393" t="s">
        <v>60</v>
      </c>
      <c r="AU1393">
        <v>269</v>
      </c>
      <c r="AV1393">
        <v>111</v>
      </c>
      <c r="AW1393">
        <v>0</v>
      </c>
      <c r="AX1393">
        <v>0</v>
      </c>
      <c r="AY1393">
        <v>0</v>
      </c>
      <c r="AZ1393" t="s">
        <v>85</v>
      </c>
      <c r="BA1393">
        <v>7</v>
      </c>
      <c r="BB1393">
        <v>2009</v>
      </c>
      <c r="BC1393" t="s">
        <v>63</v>
      </c>
      <c r="BD1393" t="s">
        <v>64</v>
      </c>
      <c r="BE1393">
        <v>345000</v>
      </c>
    </row>
    <row r="1394" spans="1:57" x14ac:dyDescent="0.3">
      <c r="A1394">
        <v>991</v>
      </c>
      <c r="B1394">
        <v>60</v>
      </c>
      <c r="C1394" t="s">
        <v>221</v>
      </c>
      <c r="D1394">
        <v>82</v>
      </c>
      <c r="E1394">
        <v>9452</v>
      </c>
      <c r="F1394" t="s">
        <v>40</v>
      </c>
      <c r="G1394" t="s">
        <v>42</v>
      </c>
      <c r="H1394" t="s">
        <v>43</v>
      </c>
      <c r="I1394" t="s">
        <v>44</v>
      </c>
      <c r="J1394" t="s">
        <v>45</v>
      </c>
      <c r="K1394" t="s">
        <v>80</v>
      </c>
      <c r="L1394" t="str">
        <f>VLOOKUP($K1394,[1]Zipcodes_neighbourhood!$A$2:$C$27,2,FALSE)</f>
        <v>Northridge</v>
      </c>
      <c r="M1394">
        <f>VLOOKUP($K1394,[1]Zipcodes_neighbourhood!$A$2:$C$27,3,FALSE)</f>
        <v>50010</v>
      </c>
      <c r="N1394" t="s">
        <v>47</v>
      </c>
      <c r="O1394" t="s">
        <v>48</v>
      </c>
      <c r="P1394" t="s">
        <v>49</v>
      </c>
      <c r="Q1394">
        <v>8</v>
      </c>
      <c r="R1394">
        <v>1997</v>
      </c>
      <c r="S1394">
        <v>1998</v>
      </c>
      <c r="T1394" t="s">
        <v>50</v>
      </c>
      <c r="U1394" t="s">
        <v>51</v>
      </c>
      <c r="V1394" t="s">
        <v>52</v>
      </c>
      <c r="W1394" t="s">
        <v>54</v>
      </c>
      <c r="X1394" t="s">
        <v>56</v>
      </c>
      <c r="Y1394" t="s">
        <v>54</v>
      </c>
      <c r="Z1394" t="s">
        <v>57</v>
      </c>
      <c r="AA1394">
        <v>1396</v>
      </c>
      <c r="AB1394" t="str">
        <f t="shared" si="84"/>
        <v>1001-2000</v>
      </c>
      <c r="AC1394" t="s">
        <v>59</v>
      </c>
      <c r="AD1394" t="s">
        <v>60</v>
      </c>
      <c r="AE1394">
        <v>2392</v>
      </c>
      <c r="AF1394">
        <f t="shared" si="85"/>
        <v>1</v>
      </c>
      <c r="AG1394">
        <f t="shared" si="86"/>
        <v>1</v>
      </c>
      <c r="AH1394">
        <v>3</v>
      </c>
      <c r="AI1394">
        <v>1</v>
      </c>
      <c r="AJ1394" t="s">
        <v>54</v>
      </c>
      <c r="AK1394" t="str">
        <f t="shared" si="87"/>
        <v>1Gd</v>
      </c>
      <c r="AL1394">
        <v>7</v>
      </c>
      <c r="AM1394">
        <v>1</v>
      </c>
      <c r="AN1394" t="s">
        <v>55</v>
      </c>
      <c r="AO1394" t="s">
        <v>61</v>
      </c>
      <c r="AP1394" t="s">
        <v>102</v>
      </c>
      <c r="AQ1394">
        <v>3</v>
      </c>
      <c r="AR1394">
        <v>870</v>
      </c>
      <c r="AS1394" t="s">
        <v>55</v>
      </c>
      <c r="AT1394" t="s">
        <v>60</v>
      </c>
      <c r="AU1394">
        <v>0</v>
      </c>
      <c r="AV1394">
        <v>70</v>
      </c>
      <c r="AW1394">
        <v>0</v>
      </c>
      <c r="AX1394">
        <v>0</v>
      </c>
      <c r="AY1394">
        <v>0</v>
      </c>
      <c r="AZ1394" t="s">
        <v>41</v>
      </c>
      <c r="BA1394">
        <v>6</v>
      </c>
      <c r="BB1394">
        <v>2006</v>
      </c>
      <c r="BC1394" t="s">
        <v>63</v>
      </c>
      <c r="BD1394" t="s">
        <v>64</v>
      </c>
      <c r="BE1394">
        <v>348000</v>
      </c>
    </row>
    <row r="1395" spans="1:57" x14ac:dyDescent="0.3">
      <c r="A1395">
        <v>1394</v>
      </c>
      <c r="B1395">
        <v>190</v>
      </c>
      <c r="C1395" t="s">
        <v>222</v>
      </c>
      <c r="D1395">
        <v>60</v>
      </c>
      <c r="E1395">
        <v>10800</v>
      </c>
      <c r="F1395" t="s">
        <v>40</v>
      </c>
      <c r="G1395" t="s">
        <v>42</v>
      </c>
      <c r="H1395" t="s">
        <v>43</v>
      </c>
      <c r="I1395" t="s">
        <v>44</v>
      </c>
      <c r="J1395" t="s">
        <v>45</v>
      </c>
      <c r="K1395" t="s">
        <v>92</v>
      </c>
      <c r="L1395" t="str">
        <f>VLOOKUP($K1395,[1]Zipcodes_neighbourhood!$A$2:$C$27,2,FALSE)</f>
        <v>Old Town</v>
      </c>
      <c r="M1395">
        <f>VLOOKUP($K1395,[1]Zipcodes_neighbourhood!$A$2:$C$27,3,FALSE)</f>
        <v>51351</v>
      </c>
      <c r="N1395" t="s">
        <v>47</v>
      </c>
      <c r="O1395" t="s">
        <v>96</v>
      </c>
      <c r="P1395" t="s">
        <v>83</v>
      </c>
      <c r="Q1395">
        <v>6</v>
      </c>
      <c r="R1395">
        <v>1905</v>
      </c>
      <c r="S1395">
        <v>2000</v>
      </c>
      <c r="T1395" t="s">
        <v>50</v>
      </c>
      <c r="U1395" t="s">
        <v>51</v>
      </c>
      <c r="V1395" t="s">
        <v>75</v>
      </c>
      <c r="W1395" t="s">
        <v>55</v>
      </c>
      <c r="X1395" t="s">
        <v>77</v>
      </c>
      <c r="Y1395" t="s">
        <v>94</v>
      </c>
      <c r="Z1395" t="s">
        <v>57</v>
      </c>
      <c r="AA1395">
        <v>482</v>
      </c>
      <c r="AB1395" t="str">
        <f t="shared" si="84"/>
        <v>0-1000</v>
      </c>
      <c r="AC1395" t="s">
        <v>59</v>
      </c>
      <c r="AD1395" t="s">
        <v>120</v>
      </c>
      <c r="AE1395">
        <v>1912</v>
      </c>
      <c r="AF1395">
        <f t="shared" si="85"/>
        <v>0</v>
      </c>
      <c r="AG1395">
        <f t="shared" si="86"/>
        <v>2</v>
      </c>
      <c r="AH1395">
        <v>3</v>
      </c>
      <c r="AI1395">
        <v>2</v>
      </c>
      <c r="AJ1395" t="s">
        <v>55</v>
      </c>
      <c r="AK1395" t="str">
        <f t="shared" si="87"/>
        <v>2TA</v>
      </c>
      <c r="AL1395">
        <v>7</v>
      </c>
      <c r="AM1395">
        <v>1</v>
      </c>
      <c r="AN1395" t="s">
        <v>55</v>
      </c>
      <c r="AO1395" t="s">
        <v>78</v>
      </c>
      <c r="AP1395" t="s">
        <v>58</v>
      </c>
      <c r="AQ1395">
        <v>2</v>
      </c>
      <c r="AR1395">
        <v>672</v>
      </c>
      <c r="AS1395" t="s">
        <v>54</v>
      </c>
      <c r="AT1395" t="s">
        <v>60</v>
      </c>
      <c r="AU1395">
        <v>0</v>
      </c>
      <c r="AV1395">
        <v>25</v>
      </c>
      <c r="AW1395">
        <v>212</v>
      </c>
      <c r="AX1395">
        <v>0</v>
      </c>
      <c r="AY1395">
        <v>0</v>
      </c>
      <c r="AZ1395" t="s">
        <v>41</v>
      </c>
      <c r="BA1395">
        <v>4</v>
      </c>
      <c r="BB1395">
        <v>2008</v>
      </c>
      <c r="BC1395" t="s">
        <v>63</v>
      </c>
      <c r="BD1395" t="s">
        <v>64</v>
      </c>
      <c r="BE1395">
        <v>163000</v>
      </c>
    </row>
    <row r="1396" spans="1:57" x14ac:dyDescent="0.3">
      <c r="A1396">
        <v>655</v>
      </c>
      <c r="B1396">
        <v>20</v>
      </c>
      <c r="C1396" t="s">
        <v>221</v>
      </c>
      <c r="D1396">
        <v>91</v>
      </c>
      <c r="E1396">
        <v>10437</v>
      </c>
      <c r="F1396" t="s">
        <v>40</v>
      </c>
      <c r="G1396" t="s">
        <v>71</v>
      </c>
      <c r="H1396" t="s">
        <v>43</v>
      </c>
      <c r="I1396" t="s">
        <v>44</v>
      </c>
      <c r="J1396" t="s">
        <v>45</v>
      </c>
      <c r="K1396" t="s">
        <v>80</v>
      </c>
      <c r="L1396" t="str">
        <f>VLOOKUP($K1396,[1]Zipcodes_neighbourhood!$A$2:$C$27,2,FALSE)</f>
        <v>Northridge</v>
      </c>
      <c r="M1396">
        <f>VLOOKUP($K1396,[1]Zipcodes_neighbourhood!$A$2:$C$27,3,FALSE)</f>
        <v>50010</v>
      </c>
      <c r="N1396" t="s">
        <v>47</v>
      </c>
      <c r="O1396" t="s">
        <v>48</v>
      </c>
      <c r="P1396" t="s">
        <v>68</v>
      </c>
      <c r="Q1396">
        <v>8</v>
      </c>
      <c r="R1396">
        <v>1995</v>
      </c>
      <c r="S1396">
        <v>1995</v>
      </c>
      <c r="T1396" t="s">
        <v>99</v>
      </c>
      <c r="U1396" t="s">
        <v>51</v>
      </c>
      <c r="V1396" t="s">
        <v>69</v>
      </c>
      <c r="W1396" t="s">
        <v>54</v>
      </c>
      <c r="X1396" t="s">
        <v>56</v>
      </c>
      <c r="Y1396" t="s">
        <v>54</v>
      </c>
      <c r="Z1396" t="s">
        <v>54</v>
      </c>
      <c r="AA1396">
        <v>2109</v>
      </c>
      <c r="AB1396" t="str">
        <f t="shared" si="84"/>
        <v>3001-4000</v>
      </c>
      <c r="AC1396" t="s">
        <v>59</v>
      </c>
      <c r="AD1396" t="s">
        <v>60</v>
      </c>
      <c r="AE1396">
        <v>2113</v>
      </c>
      <c r="AF1396">
        <f t="shared" si="85"/>
        <v>1</v>
      </c>
      <c r="AG1396">
        <f t="shared" si="86"/>
        <v>2</v>
      </c>
      <c r="AH1396">
        <v>2</v>
      </c>
      <c r="AI1396">
        <v>1</v>
      </c>
      <c r="AJ1396" t="s">
        <v>54</v>
      </c>
      <c r="AK1396" t="str">
        <f t="shared" si="87"/>
        <v>1Gd</v>
      </c>
      <c r="AL1396">
        <v>7</v>
      </c>
      <c r="AM1396">
        <v>1</v>
      </c>
      <c r="AN1396" t="s">
        <v>55</v>
      </c>
      <c r="AO1396" t="s">
        <v>61</v>
      </c>
      <c r="AP1396" t="s">
        <v>102</v>
      </c>
      <c r="AQ1396">
        <v>3</v>
      </c>
      <c r="AR1396">
        <v>839</v>
      </c>
      <c r="AS1396" t="s">
        <v>55</v>
      </c>
      <c r="AT1396" t="s">
        <v>60</v>
      </c>
      <c r="AU1396">
        <v>236</v>
      </c>
      <c r="AV1396">
        <v>46</v>
      </c>
      <c r="AW1396">
        <v>0</v>
      </c>
      <c r="AX1396">
        <v>0</v>
      </c>
      <c r="AY1396">
        <v>0</v>
      </c>
      <c r="AZ1396" t="s">
        <v>41</v>
      </c>
      <c r="BA1396">
        <v>8</v>
      </c>
      <c r="BB1396">
        <v>2008</v>
      </c>
      <c r="BC1396" t="s">
        <v>63</v>
      </c>
      <c r="BD1396" t="s">
        <v>64</v>
      </c>
      <c r="BE1396">
        <v>350000</v>
      </c>
    </row>
    <row r="1397" spans="1:57" x14ac:dyDescent="0.3">
      <c r="A1397">
        <v>878</v>
      </c>
      <c r="B1397">
        <v>60</v>
      </c>
      <c r="C1397" t="s">
        <v>221</v>
      </c>
      <c r="D1397">
        <v>74</v>
      </c>
      <c r="E1397">
        <v>8834</v>
      </c>
      <c r="F1397" t="s">
        <v>40</v>
      </c>
      <c r="G1397" t="s">
        <v>42</v>
      </c>
      <c r="H1397" t="s">
        <v>43</v>
      </c>
      <c r="I1397" t="s">
        <v>44</v>
      </c>
      <c r="J1397" t="s">
        <v>45</v>
      </c>
      <c r="K1397" t="s">
        <v>100</v>
      </c>
      <c r="L1397" t="str">
        <f>VLOOKUP($K1397,[1]Zipcodes_neighbourhood!$A$2:$C$27,2,FALSE)</f>
        <v>Northridge Heights</v>
      </c>
      <c r="M1397">
        <f>VLOOKUP($K1397,[1]Zipcodes_neighbourhood!$A$2:$C$27,3,FALSE)</f>
        <v>50010</v>
      </c>
      <c r="N1397" t="s">
        <v>47</v>
      </c>
      <c r="O1397" t="s">
        <v>48</v>
      </c>
      <c r="P1397" t="s">
        <v>49</v>
      </c>
      <c r="Q1397">
        <v>9</v>
      </c>
      <c r="R1397">
        <v>2004</v>
      </c>
      <c r="S1397">
        <v>2005</v>
      </c>
      <c r="T1397" t="s">
        <v>99</v>
      </c>
      <c r="U1397" t="s">
        <v>51</v>
      </c>
      <c r="V1397" t="s">
        <v>52</v>
      </c>
      <c r="W1397" t="s">
        <v>54</v>
      </c>
      <c r="X1397" t="s">
        <v>56</v>
      </c>
      <c r="Y1397" t="s">
        <v>59</v>
      </c>
      <c r="Z1397" t="s">
        <v>57</v>
      </c>
      <c r="AA1397">
        <v>1462</v>
      </c>
      <c r="AB1397" t="str">
        <f t="shared" si="84"/>
        <v>1001-2000</v>
      </c>
      <c r="AC1397" t="s">
        <v>59</v>
      </c>
      <c r="AD1397" t="s">
        <v>60</v>
      </c>
      <c r="AE1397">
        <v>2224</v>
      </c>
      <c r="AF1397">
        <f t="shared" si="85"/>
        <v>0</v>
      </c>
      <c r="AG1397">
        <f t="shared" si="86"/>
        <v>2.2999999999999998</v>
      </c>
      <c r="AH1397">
        <v>4</v>
      </c>
      <c r="AI1397">
        <v>1</v>
      </c>
      <c r="AJ1397" t="s">
        <v>59</v>
      </c>
      <c r="AK1397" t="str">
        <f t="shared" si="87"/>
        <v>1Ex</v>
      </c>
      <c r="AL1397">
        <v>10</v>
      </c>
      <c r="AM1397">
        <v>1</v>
      </c>
      <c r="AN1397" t="s">
        <v>54</v>
      </c>
      <c r="AO1397" t="s">
        <v>61</v>
      </c>
      <c r="AP1397" t="s">
        <v>102</v>
      </c>
      <c r="AQ1397">
        <v>3</v>
      </c>
      <c r="AR1397">
        <v>738</v>
      </c>
      <c r="AS1397" t="s">
        <v>55</v>
      </c>
      <c r="AT1397" t="s">
        <v>60</v>
      </c>
      <c r="AU1397">
        <v>184</v>
      </c>
      <c r="AV1397">
        <v>0</v>
      </c>
      <c r="AW1397">
        <v>0</v>
      </c>
      <c r="AX1397">
        <v>0</v>
      </c>
      <c r="AY1397">
        <v>0</v>
      </c>
      <c r="AZ1397" t="s">
        <v>41</v>
      </c>
      <c r="BA1397">
        <v>6</v>
      </c>
      <c r="BB1397">
        <v>2009</v>
      </c>
      <c r="BC1397" t="s">
        <v>63</v>
      </c>
      <c r="BD1397" t="s">
        <v>64</v>
      </c>
      <c r="BE1397">
        <v>350000</v>
      </c>
    </row>
    <row r="1398" spans="1:57" x14ac:dyDescent="0.3">
      <c r="A1398">
        <v>322</v>
      </c>
      <c r="B1398">
        <v>60</v>
      </c>
      <c r="C1398" t="s">
        <v>221</v>
      </c>
      <c r="D1398">
        <v>99</v>
      </c>
      <c r="E1398">
        <v>12099</v>
      </c>
      <c r="F1398" t="s">
        <v>40</v>
      </c>
      <c r="G1398" t="s">
        <v>71</v>
      </c>
      <c r="H1398" t="s">
        <v>43</v>
      </c>
      <c r="I1398" t="s">
        <v>44</v>
      </c>
      <c r="J1398" t="s">
        <v>45</v>
      </c>
      <c r="K1398" t="s">
        <v>100</v>
      </c>
      <c r="L1398" t="str">
        <f>VLOOKUP($K1398,[1]Zipcodes_neighbourhood!$A$2:$C$27,2,FALSE)</f>
        <v>Northridge Heights</v>
      </c>
      <c r="M1398">
        <f>VLOOKUP($K1398,[1]Zipcodes_neighbourhood!$A$2:$C$27,3,FALSE)</f>
        <v>50010</v>
      </c>
      <c r="N1398" t="s">
        <v>47</v>
      </c>
      <c r="O1398" t="s">
        <v>48</v>
      </c>
      <c r="P1398" t="s">
        <v>49</v>
      </c>
      <c r="Q1398">
        <v>8</v>
      </c>
      <c r="R1398">
        <v>2004</v>
      </c>
      <c r="S1398">
        <v>2004</v>
      </c>
      <c r="T1398" t="s">
        <v>50</v>
      </c>
      <c r="U1398" t="s">
        <v>51</v>
      </c>
      <c r="V1398" t="s">
        <v>52</v>
      </c>
      <c r="W1398" t="s">
        <v>54</v>
      </c>
      <c r="X1398" t="s">
        <v>56</v>
      </c>
      <c r="Y1398" t="s">
        <v>59</v>
      </c>
      <c r="Z1398" t="s">
        <v>81</v>
      </c>
      <c r="AA1398">
        <v>1136</v>
      </c>
      <c r="AB1398" t="str">
        <f t="shared" si="84"/>
        <v>1001-2000</v>
      </c>
      <c r="AC1398" t="s">
        <v>59</v>
      </c>
      <c r="AD1398" t="s">
        <v>60</v>
      </c>
      <c r="AE1398">
        <v>2468</v>
      </c>
      <c r="AF1398">
        <f t="shared" si="85"/>
        <v>1</v>
      </c>
      <c r="AG1398">
        <f t="shared" si="86"/>
        <v>1</v>
      </c>
      <c r="AH1398">
        <v>4</v>
      </c>
      <c r="AI1398">
        <v>1</v>
      </c>
      <c r="AJ1398" t="s">
        <v>54</v>
      </c>
      <c r="AK1398" t="str">
        <f t="shared" si="87"/>
        <v>1Gd</v>
      </c>
      <c r="AL1398">
        <v>10</v>
      </c>
      <c r="AM1398">
        <v>1</v>
      </c>
      <c r="AN1398" t="s">
        <v>54</v>
      </c>
      <c r="AO1398" t="s">
        <v>101</v>
      </c>
      <c r="AP1398" t="s">
        <v>102</v>
      </c>
      <c r="AQ1398">
        <v>3</v>
      </c>
      <c r="AR1398">
        <v>872</v>
      </c>
      <c r="AS1398" t="s">
        <v>55</v>
      </c>
      <c r="AT1398" t="s">
        <v>60</v>
      </c>
      <c r="AU1398">
        <v>184</v>
      </c>
      <c r="AV1398">
        <v>154</v>
      </c>
      <c r="AW1398">
        <v>0</v>
      </c>
      <c r="AX1398">
        <v>0</v>
      </c>
      <c r="AY1398">
        <v>0</v>
      </c>
      <c r="AZ1398" t="s">
        <v>41</v>
      </c>
      <c r="BA1398">
        <v>6</v>
      </c>
      <c r="BB1398">
        <v>2007</v>
      </c>
      <c r="BC1398" t="s">
        <v>63</v>
      </c>
      <c r="BD1398" t="s">
        <v>64</v>
      </c>
      <c r="BE1398">
        <v>354000</v>
      </c>
    </row>
    <row r="1399" spans="1:57" x14ac:dyDescent="0.3">
      <c r="A1399">
        <v>1398</v>
      </c>
      <c r="B1399">
        <v>70</v>
      </c>
      <c r="C1399" t="s">
        <v>222</v>
      </c>
      <c r="D1399">
        <v>51</v>
      </c>
      <c r="E1399">
        <v>6120</v>
      </c>
      <c r="F1399" t="s">
        <v>40</v>
      </c>
      <c r="G1399" t="s">
        <v>42</v>
      </c>
      <c r="H1399" t="s">
        <v>43</v>
      </c>
      <c r="I1399" t="s">
        <v>44</v>
      </c>
      <c r="J1399" t="s">
        <v>45</v>
      </c>
      <c r="K1399" t="s">
        <v>95</v>
      </c>
      <c r="L1399" t="str">
        <f>VLOOKUP($K1399,[1]Zipcodes_neighbourhood!$A$2:$C$27,2,FALSE)</f>
        <v>Brookside</v>
      </c>
      <c r="M1399">
        <f>VLOOKUP($K1399,[1]Zipcodes_neighbourhood!$A$2:$C$27,3,FALSE)</f>
        <v>50613</v>
      </c>
      <c r="N1399" t="s">
        <v>47</v>
      </c>
      <c r="O1399" t="s">
        <v>48</v>
      </c>
      <c r="P1399" t="s">
        <v>49</v>
      </c>
      <c r="Q1399">
        <v>5</v>
      </c>
      <c r="R1399">
        <v>1920</v>
      </c>
      <c r="S1399">
        <v>2004</v>
      </c>
      <c r="T1399" t="s">
        <v>50</v>
      </c>
      <c r="U1399" t="s">
        <v>51</v>
      </c>
      <c r="V1399" t="s">
        <v>69</v>
      </c>
      <c r="W1399" t="s">
        <v>55</v>
      </c>
      <c r="X1399" t="s">
        <v>77</v>
      </c>
      <c r="Y1399" t="s">
        <v>55</v>
      </c>
      <c r="Z1399" t="s">
        <v>72</v>
      </c>
      <c r="AA1399">
        <v>939</v>
      </c>
      <c r="AB1399" t="str">
        <f t="shared" si="84"/>
        <v>0-1000</v>
      </c>
      <c r="AC1399" t="s">
        <v>59</v>
      </c>
      <c r="AD1399" t="s">
        <v>60</v>
      </c>
      <c r="AE1399">
        <v>1513</v>
      </c>
      <c r="AF1399">
        <f t="shared" si="85"/>
        <v>0</v>
      </c>
      <c r="AG1399">
        <f t="shared" si="86"/>
        <v>1.3</v>
      </c>
      <c r="AH1399">
        <v>4</v>
      </c>
      <c r="AI1399">
        <v>1</v>
      </c>
      <c r="AJ1399" t="s">
        <v>55</v>
      </c>
      <c r="AK1399" t="str">
        <f t="shared" si="87"/>
        <v>1TA</v>
      </c>
      <c r="AL1399">
        <v>8</v>
      </c>
      <c r="AM1399">
        <v>0</v>
      </c>
      <c r="AN1399" t="s">
        <v>41</v>
      </c>
      <c r="AO1399" t="s">
        <v>78</v>
      </c>
      <c r="AP1399" t="s">
        <v>58</v>
      </c>
      <c r="AQ1399">
        <v>1</v>
      </c>
      <c r="AR1399">
        <v>180</v>
      </c>
      <c r="AS1399" t="s">
        <v>94</v>
      </c>
      <c r="AT1399" t="s">
        <v>120</v>
      </c>
      <c r="AU1399">
        <v>24</v>
      </c>
      <c r="AV1399">
        <v>0</v>
      </c>
      <c r="AW1399">
        <v>150</v>
      </c>
      <c r="AX1399">
        <v>0</v>
      </c>
      <c r="AY1399">
        <v>0</v>
      </c>
      <c r="AZ1399" t="s">
        <v>41</v>
      </c>
      <c r="BA1399">
        <v>5</v>
      </c>
      <c r="BB1399">
        <v>2007</v>
      </c>
      <c r="BC1399" t="s">
        <v>63</v>
      </c>
      <c r="BD1399" t="s">
        <v>64</v>
      </c>
      <c r="BE1399">
        <v>137500</v>
      </c>
    </row>
    <row r="1400" spans="1:57" x14ac:dyDescent="0.3">
      <c r="A1400">
        <v>609</v>
      </c>
      <c r="B1400">
        <v>70</v>
      </c>
      <c r="C1400" t="s">
        <v>221</v>
      </c>
      <c r="D1400">
        <v>78</v>
      </c>
      <c r="E1400">
        <v>12168</v>
      </c>
      <c r="F1400" t="s">
        <v>40</v>
      </c>
      <c r="G1400" t="s">
        <v>42</v>
      </c>
      <c r="H1400" t="s">
        <v>137</v>
      </c>
      <c r="I1400" t="s">
        <v>44</v>
      </c>
      <c r="J1400" t="s">
        <v>45</v>
      </c>
      <c r="K1400" t="s">
        <v>74</v>
      </c>
      <c r="L1400" t="str">
        <f>VLOOKUP($K1400,[1]Zipcodes_neighbourhood!$A$2:$C$27,2,FALSE)</f>
        <v>Crawford</v>
      </c>
      <c r="M1400">
        <f>VLOOKUP($K1400,[1]Zipcodes_neighbourhood!$A$2:$C$27,3,FALSE)</f>
        <v>52621</v>
      </c>
      <c r="N1400" t="s">
        <v>47</v>
      </c>
      <c r="O1400" t="s">
        <v>48</v>
      </c>
      <c r="P1400" t="s">
        <v>49</v>
      </c>
      <c r="Q1400">
        <v>8</v>
      </c>
      <c r="R1400">
        <v>1934</v>
      </c>
      <c r="S1400">
        <v>1998</v>
      </c>
      <c r="T1400" t="s">
        <v>50</v>
      </c>
      <c r="U1400" t="s">
        <v>51</v>
      </c>
      <c r="V1400" t="s">
        <v>75</v>
      </c>
      <c r="W1400" t="s">
        <v>55</v>
      </c>
      <c r="X1400" t="s">
        <v>56</v>
      </c>
      <c r="Y1400" t="s">
        <v>54</v>
      </c>
      <c r="Z1400" t="s">
        <v>72</v>
      </c>
      <c r="AA1400">
        <v>965</v>
      </c>
      <c r="AB1400" t="str">
        <f t="shared" si="84"/>
        <v>0-1000</v>
      </c>
      <c r="AC1400" t="s">
        <v>55</v>
      </c>
      <c r="AD1400" t="s">
        <v>60</v>
      </c>
      <c r="AE1400">
        <v>3194</v>
      </c>
      <c r="AF1400">
        <f t="shared" si="85"/>
        <v>1</v>
      </c>
      <c r="AG1400">
        <f t="shared" si="86"/>
        <v>1.3</v>
      </c>
      <c r="AH1400">
        <v>4</v>
      </c>
      <c r="AI1400">
        <v>1</v>
      </c>
      <c r="AJ1400" t="s">
        <v>55</v>
      </c>
      <c r="AK1400" t="str">
        <f t="shared" si="87"/>
        <v>1TA</v>
      </c>
      <c r="AL1400">
        <v>10</v>
      </c>
      <c r="AM1400">
        <v>2</v>
      </c>
      <c r="AN1400" t="s">
        <v>54</v>
      </c>
      <c r="AO1400" t="s">
        <v>145</v>
      </c>
      <c r="AP1400" t="s">
        <v>58</v>
      </c>
      <c r="AQ1400">
        <v>2</v>
      </c>
      <c r="AR1400">
        <v>380</v>
      </c>
      <c r="AS1400" t="s">
        <v>55</v>
      </c>
      <c r="AT1400" t="s">
        <v>60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 t="s">
        <v>41</v>
      </c>
      <c r="BA1400">
        <v>9</v>
      </c>
      <c r="BB1400">
        <v>2007</v>
      </c>
      <c r="BC1400" t="s">
        <v>63</v>
      </c>
      <c r="BD1400" t="s">
        <v>146</v>
      </c>
      <c r="BE1400">
        <v>359100</v>
      </c>
    </row>
    <row r="1401" spans="1:57" x14ac:dyDescent="0.3">
      <c r="A1401">
        <v>310</v>
      </c>
      <c r="B1401">
        <v>20</v>
      </c>
      <c r="C1401" t="s">
        <v>221</v>
      </c>
      <c r="D1401">
        <v>90</v>
      </c>
      <c r="E1401">
        <v>12378</v>
      </c>
      <c r="F1401" t="s">
        <v>40</v>
      </c>
      <c r="G1401" t="s">
        <v>71</v>
      </c>
      <c r="H1401" t="s">
        <v>43</v>
      </c>
      <c r="I1401" t="s">
        <v>44</v>
      </c>
      <c r="J1401" t="s">
        <v>45</v>
      </c>
      <c r="K1401" t="s">
        <v>100</v>
      </c>
      <c r="L1401" t="str">
        <f>VLOOKUP($K1401,[1]Zipcodes_neighbourhood!$A$2:$C$27,2,FALSE)</f>
        <v>Northridge Heights</v>
      </c>
      <c r="M1401">
        <f>VLOOKUP($K1401,[1]Zipcodes_neighbourhood!$A$2:$C$27,3,FALSE)</f>
        <v>50010</v>
      </c>
      <c r="N1401" t="s">
        <v>47</v>
      </c>
      <c r="O1401" t="s">
        <v>48</v>
      </c>
      <c r="P1401" t="s">
        <v>68</v>
      </c>
      <c r="Q1401">
        <v>9</v>
      </c>
      <c r="R1401">
        <v>2003</v>
      </c>
      <c r="S1401">
        <v>2004</v>
      </c>
      <c r="T1401" t="s">
        <v>50</v>
      </c>
      <c r="U1401" t="s">
        <v>51</v>
      </c>
      <c r="V1401" t="s">
        <v>52</v>
      </c>
      <c r="W1401" t="s">
        <v>54</v>
      </c>
      <c r="X1401" t="s">
        <v>56</v>
      </c>
      <c r="Y1401" t="s">
        <v>59</v>
      </c>
      <c r="Z1401" t="s">
        <v>54</v>
      </c>
      <c r="AA1401">
        <v>1896</v>
      </c>
      <c r="AB1401" t="str">
        <f t="shared" si="84"/>
        <v>1001-2000</v>
      </c>
      <c r="AC1401" t="s">
        <v>59</v>
      </c>
      <c r="AD1401" t="s">
        <v>60</v>
      </c>
      <c r="AE1401">
        <v>1944</v>
      </c>
      <c r="AF1401">
        <f t="shared" si="85"/>
        <v>0</v>
      </c>
      <c r="AG1401">
        <f t="shared" si="86"/>
        <v>2.2999999999999998</v>
      </c>
      <c r="AH1401">
        <v>3</v>
      </c>
      <c r="AI1401">
        <v>1</v>
      </c>
      <c r="AJ1401" t="s">
        <v>59</v>
      </c>
      <c r="AK1401" t="str">
        <f t="shared" si="87"/>
        <v>1Ex</v>
      </c>
      <c r="AL1401">
        <v>8</v>
      </c>
      <c r="AM1401">
        <v>3</v>
      </c>
      <c r="AN1401" t="s">
        <v>59</v>
      </c>
      <c r="AO1401" t="s">
        <v>61</v>
      </c>
      <c r="AP1401" t="s">
        <v>102</v>
      </c>
      <c r="AQ1401">
        <v>3</v>
      </c>
      <c r="AR1401">
        <v>708</v>
      </c>
      <c r="AS1401" t="s">
        <v>55</v>
      </c>
      <c r="AT1401" t="s">
        <v>60</v>
      </c>
      <c r="AU1401">
        <v>208</v>
      </c>
      <c r="AV1401">
        <v>175</v>
      </c>
      <c r="AW1401">
        <v>0</v>
      </c>
      <c r="AX1401">
        <v>0</v>
      </c>
      <c r="AY1401">
        <v>0</v>
      </c>
      <c r="AZ1401" t="s">
        <v>41</v>
      </c>
      <c r="BA1401">
        <v>11</v>
      </c>
      <c r="BB1401">
        <v>2006</v>
      </c>
      <c r="BC1401" t="s">
        <v>63</v>
      </c>
      <c r="BD1401" t="s">
        <v>64</v>
      </c>
      <c r="BE1401">
        <v>360000</v>
      </c>
    </row>
    <row r="1402" spans="1:57" x14ac:dyDescent="0.3">
      <c r="A1402">
        <v>1401</v>
      </c>
      <c r="B1402">
        <v>50</v>
      </c>
      <c r="C1402" t="s">
        <v>222</v>
      </c>
      <c r="D1402">
        <v>50</v>
      </c>
      <c r="E1402">
        <v>6000</v>
      </c>
      <c r="F1402" t="s">
        <v>40</v>
      </c>
      <c r="G1402" t="s">
        <v>42</v>
      </c>
      <c r="H1402" t="s">
        <v>43</v>
      </c>
      <c r="I1402" t="s">
        <v>44</v>
      </c>
      <c r="J1402" t="s">
        <v>73</v>
      </c>
      <c r="K1402" t="s">
        <v>95</v>
      </c>
      <c r="L1402" t="str">
        <f>VLOOKUP($K1402,[1]Zipcodes_neighbourhood!$A$2:$C$27,2,FALSE)</f>
        <v>Brookside</v>
      </c>
      <c r="M1402">
        <f>VLOOKUP($K1402,[1]Zipcodes_neighbourhood!$A$2:$C$27,3,FALSE)</f>
        <v>50613</v>
      </c>
      <c r="N1402" t="s">
        <v>47</v>
      </c>
      <c r="O1402" t="s">
        <v>48</v>
      </c>
      <c r="P1402" t="s">
        <v>83</v>
      </c>
      <c r="Q1402">
        <v>6</v>
      </c>
      <c r="R1402">
        <v>1929</v>
      </c>
      <c r="S1402">
        <v>1950</v>
      </c>
      <c r="T1402" t="s">
        <v>50</v>
      </c>
      <c r="U1402" t="s">
        <v>51</v>
      </c>
      <c r="V1402" t="s">
        <v>76</v>
      </c>
      <c r="W1402" t="s">
        <v>55</v>
      </c>
      <c r="X1402" t="s">
        <v>77</v>
      </c>
      <c r="Y1402" t="s">
        <v>55</v>
      </c>
      <c r="Z1402" t="s">
        <v>57</v>
      </c>
      <c r="AA1402">
        <v>862</v>
      </c>
      <c r="AB1402" t="str">
        <f t="shared" si="84"/>
        <v>0-1000</v>
      </c>
      <c r="AC1402" t="s">
        <v>55</v>
      </c>
      <c r="AD1402" t="s">
        <v>60</v>
      </c>
      <c r="AE1402">
        <v>1158</v>
      </c>
      <c r="AF1402">
        <f t="shared" si="85"/>
        <v>0</v>
      </c>
      <c r="AG1402">
        <f t="shared" si="86"/>
        <v>1</v>
      </c>
      <c r="AH1402">
        <v>3</v>
      </c>
      <c r="AI1402">
        <v>1</v>
      </c>
      <c r="AJ1402" t="s">
        <v>55</v>
      </c>
      <c r="AK1402" t="str">
        <f t="shared" si="87"/>
        <v>1TA</v>
      </c>
      <c r="AL1402">
        <v>5</v>
      </c>
      <c r="AM1402">
        <v>1</v>
      </c>
      <c r="AN1402" t="s">
        <v>54</v>
      </c>
      <c r="AO1402" t="s">
        <v>101</v>
      </c>
      <c r="AP1402" t="s">
        <v>62</v>
      </c>
      <c r="AQ1402">
        <v>1</v>
      </c>
      <c r="AR1402">
        <v>208</v>
      </c>
      <c r="AS1402" t="s">
        <v>55</v>
      </c>
      <c r="AT1402" t="s">
        <v>60</v>
      </c>
      <c r="AU1402">
        <v>0</v>
      </c>
      <c r="AV1402">
        <v>0</v>
      </c>
      <c r="AW1402">
        <v>112</v>
      </c>
      <c r="AX1402">
        <v>0</v>
      </c>
      <c r="AY1402">
        <v>0</v>
      </c>
      <c r="AZ1402" t="s">
        <v>41</v>
      </c>
      <c r="BA1402">
        <v>7</v>
      </c>
      <c r="BB1402">
        <v>2008</v>
      </c>
      <c r="BC1402" t="s">
        <v>63</v>
      </c>
      <c r="BD1402" t="s">
        <v>64</v>
      </c>
      <c r="BE1402">
        <v>120000</v>
      </c>
    </row>
    <row r="1403" spans="1:57" x14ac:dyDescent="0.3">
      <c r="A1403">
        <v>703</v>
      </c>
      <c r="B1403">
        <v>60</v>
      </c>
      <c r="C1403" t="s">
        <v>221</v>
      </c>
      <c r="D1403">
        <v>82</v>
      </c>
      <c r="E1403">
        <v>12438</v>
      </c>
      <c r="F1403" t="s">
        <v>40</v>
      </c>
      <c r="G1403" t="s">
        <v>71</v>
      </c>
      <c r="H1403" t="s">
        <v>43</v>
      </c>
      <c r="I1403" t="s">
        <v>44</v>
      </c>
      <c r="J1403" t="s">
        <v>45</v>
      </c>
      <c r="K1403" t="s">
        <v>138</v>
      </c>
      <c r="L1403" t="e">
        <f>VLOOKUP($K1403,[1]Zipcodes_neighbourhood!$A$2:$C$27,2,FALSE)</f>
        <v>#N/A</v>
      </c>
      <c r="M1403" t="e">
        <f>VLOOKUP($K1403,[1]Zipcodes_neighbourhood!$A$2:$C$27,3,FALSE)</f>
        <v>#N/A</v>
      </c>
      <c r="N1403" t="s">
        <v>47</v>
      </c>
      <c r="O1403" t="s">
        <v>48</v>
      </c>
      <c r="P1403" t="s">
        <v>49</v>
      </c>
      <c r="Q1403">
        <v>8</v>
      </c>
      <c r="R1403">
        <v>2006</v>
      </c>
      <c r="S1403">
        <v>2006</v>
      </c>
      <c r="T1403" t="s">
        <v>99</v>
      </c>
      <c r="U1403" t="s">
        <v>51</v>
      </c>
      <c r="V1403" t="s">
        <v>52</v>
      </c>
      <c r="W1403" t="s">
        <v>59</v>
      </c>
      <c r="X1403" t="s">
        <v>56</v>
      </c>
      <c r="Y1403" t="s">
        <v>59</v>
      </c>
      <c r="Z1403" t="s">
        <v>57</v>
      </c>
      <c r="AA1403">
        <v>1234</v>
      </c>
      <c r="AB1403" t="str">
        <f t="shared" si="84"/>
        <v>1001-2000</v>
      </c>
      <c r="AC1403" t="s">
        <v>59</v>
      </c>
      <c r="AD1403" t="s">
        <v>60</v>
      </c>
      <c r="AE1403">
        <v>2576</v>
      </c>
      <c r="AF1403">
        <f t="shared" si="85"/>
        <v>1</v>
      </c>
      <c r="AG1403">
        <f t="shared" si="86"/>
        <v>2.2999999999999998</v>
      </c>
      <c r="AH1403">
        <v>4</v>
      </c>
      <c r="AI1403">
        <v>1</v>
      </c>
      <c r="AJ1403" t="s">
        <v>59</v>
      </c>
      <c r="AK1403" t="str">
        <f t="shared" si="87"/>
        <v>1Ex</v>
      </c>
      <c r="AL1403">
        <v>10</v>
      </c>
      <c r="AM1403">
        <v>1</v>
      </c>
      <c r="AN1403" t="s">
        <v>54</v>
      </c>
      <c r="AO1403" t="s">
        <v>101</v>
      </c>
      <c r="AP1403" t="s">
        <v>102</v>
      </c>
      <c r="AQ1403">
        <v>3</v>
      </c>
      <c r="AR1403">
        <v>666</v>
      </c>
      <c r="AS1403" t="s">
        <v>55</v>
      </c>
      <c r="AT1403" t="s">
        <v>60</v>
      </c>
      <c r="AU1403">
        <v>324</v>
      </c>
      <c r="AV1403">
        <v>100</v>
      </c>
      <c r="AW1403">
        <v>0</v>
      </c>
      <c r="AX1403">
        <v>0</v>
      </c>
      <c r="AY1403">
        <v>0</v>
      </c>
      <c r="AZ1403" t="s">
        <v>41</v>
      </c>
      <c r="BA1403">
        <v>7</v>
      </c>
      <c r="BB1403">
        <v>2006</v>
      </c>
      <c r="BC1403" t="s">
        <v>103</v>
      </c>
      <c r="BD1403" t="s">
        <v>104</v>
      </c>
      <c r="BE1403">
        <v>361919</v>
      </c>
    </row>
    <row r="1404" spans="1:57" x14ac:dyDescent="0.3">
      <c r="A1404">
        <v>1229</v>
      </c>
      <c r="B1404">
        <v>120</v>
      </c>
      <c r="C1404" t="s">
        <v>221</v>
      </c>
      <c r="D1404">
        <v>65</v>
      </c>
      <c r="E1404">
        <v>8769</v>
      </c>
      <c r="F1404" t="s">
        <v>40</v>
      </c>
      <c r="G1404" t="s">
        <v>42</v>
      </c>
      <c r="H1404" t="s">
        <v>43</v>
      </c>
      <c r="I1404" t="s">
        <v>44</v>
      </c>
      <c r="J1404" t="s">
        <v>73</v>
      </c>
      <c r="K1404" t="s">
        <v>100</v>
      </c>
      <c r="L1404" t="str">
        <f>VLOOKUP($K1404,[1]Zipcodes_neighbourhood!$A$2:$C$27,2,FALSE)</f>
        <v>Northridge Heights</v>
      </c>
      <c r="M1404">
        <f>VLOOKUP($K1404,[1]Zipcodes_neighbourhood!$A$2:$C$27,3,FALSE)</f>
        <v>50010</v>
      </c>
      <c r="N1404" t="s">
        <v>47</v>
      </c>
      <c r="O1404" t="s">
        <v>122</v>
      </c>
      <c r="P1404" t="s">
        <v>68</v>
      </c>
      <c r="Q1404">
        <v>9</v>
      </c>
      <c r="R1404">
        <v>2008</v>
      </c>
      <c r="S1404">
        <v>2008</v>
      </c>
      <c r="T1404" t="s">
        <v>99</v>
      </c>
      <c r="U1404" t="s">
        <v>51</v>
      </c>
      <c r="V1404" t="s">
        <v>69</v>
      </c>
      <c r="W1404" t="s">
        <v>59</v>
      </c>
      <c r="X1404" t="s">
        <v>56</v>
      </c>
      <c r="Y1404" t="s">
        <v>59</v>
      </c>
      <c r="Z1404" t="s">
        <v>57</v>
      </c>
      <c r="AA1404">
        <v>1702</v>
      </c>
      <c r="AB1404" t="str">
        <f t="shared" si="84"/>
        <v>1001-2000</v>
      </c>
      <c r="AC1404" t="s">
        <v>59</v>
      </c>
      <c r="AD1404" t="s">
        <v>60</v>
      </c>
      <c r="AE1404">
        <v>1702</v>
      </c>
      <c r="AF1404">
        <f t="shared" si="85"/>
        <v>0</v>
      </c>
      <c r="AG1404">
        <f t="shared" si="86"/>
        <v>2</v>
      </c>
      <c r="AH1404">
        <v>1</v>
      </c>
      <c r="AI1404">
        <v>1</v>
      </c>
      <c r="AJ1404" t="s">
        <v>59</v>
      </c>
      <c r="AK1404" t="str">
        <f t="shared" si="87"/>
        <v>1Ex</v>
      </c>
      <c r="AL1404">
        <v>7</v>
      </c>
      <c r="AM1404">
        <v>1</v>
      </c>
      <c r="AN1404" t="s">
        <v>54</v>
      </c>
      <c r="AO1404" t="s">
        <v>61</v>
      </c>
      <c r="AP1404" t="s">
        <v>102</v>
      </c>
      <c r="AQ1404">
        <v>3</v>
      </c>
      <c r="AR1404">
        <v>1052</v>
      </c>
      <c r="AS1404" t="s">
        <v>55</v>
      </c>
      <c r="AT1404" t="s">
        <v>60</v>
      </c>
      <c r="AU1404">
        <v>0</v>
      </c>
      <c r="AV1404">
        <v>72</v>
      </c>
      <c r="AW1404">
        <v>0</v>
      </c>
      <c r="AX1404">
        <v>224</v>
      </c>
      <c r="AY1404">
        <v>0</v>
      </c>
      <c r="AZ1404" t="s">
        <v>41</v>
      </c>
      <c r="BA1404">
        <v>10</v>
      </c>
      <c r="BB1404">
        <v>2008</v>
      </c>
      <c r="BC1404" t="s">
        <v>103</v>
      </c>
      <c r="BD1404" t="s">
        <v>104</v>
      </c>
      <c r="BE1404">
        <v>367294</v>
      </c>
    </row>
    <row r="1405" spans="1:57" x14ac:dyDescent="0.3">
      <c r="A1405">
        <v>586</v>
      </c>
      <c r="B1405">
        <v>20</v>
      </c>
      <c r="C1405" t="s">
        <v>221</v>
      </c>
      <c r="D1405">
        <v>88</v>
      </c>
      <c r="E1405">
        <v>11443</v>
      </c>
      <c r="F1405" t="s">
        <v>40</v>
      </c>
      <c r="G1405" t="s">
        <v>42</v>
      </c>
      <c r="H1405" t="s">
        <v>43</v>
      </c>
      <c r="I1405" t="s">
        <v>44</v>
      </c>
      <c r="J1405" t="s">
        <v>45</v>
      </c>
      <c r="K1405" t="s">
        <v>129</v>
      </c>
      <c r="L1405" t="str">
        <f>VLOOKUP($K1405,[1]Zipcodes_neighbourhood!$A$2:$C$27,2,FALSE)</f>
        <v>Timberland</v>
      </c>
      <c r="M1405">
        <f>VLOOKUP($K1405,[1]Zipcodes_neighbourhood!$A$2:$C$27,3,FALSE)</f>
        <v>50014</v>
      </c>
      <c r="N1405" t="s">
        <v>47</v>
      </c>
      <c r="O1405" t="s">
        <v>48</v>
      </c>
      <c r="P1405" t="s">
        <v>68</v>
      </c>
      <c r="Q1405">
        <v>8</v>
      </c>
      <c r="R1405">
        <v>2005</v>
      </c>
      <c r="S1405">
        <v>2006</v>
      </c>
      <c r="T1405" t="s">
        <v>99</v>
      </c>
      <c r="U1405" t="s">
        <v>51</v>
      </c>
      <c r="V1405" t="s">
        <v>52</v>
      </c>
      <c r="W1405" t="s">
        <v>54</v>
      </c>
      <c r="X1405" t="s">
        <v>56</v>
      </c>
      <c r="Y1405" t="s">
        <v>59</v>
      </c>
      <c r="Z1405" t="s">
        <v>54</v>
      </c>
      <c r="AA1405">
        <v>1868</v>
      </c>
      <c r="AB1405" t="str">
        <f t="shared" si="84"/>
        <v>1001-2000</v>
      </c>
      <c r="AC1405" t="s">
        <v>59</v>
      </c>
      <c r="AD1405" t="s">
        <v>60</v>
      </c>
      <c r="AE1405">
        <v>2028</v>
      </c>
      <c r="AF1405">
        <f t="shared" si="85"/>
        <v>1</v>
      </c>
      <c r="AG1405">
        <f t="shared" si="86"/>
        <v>2</v>
      </c>
      <c r="AH1405">
        <v>2</v>
      </c>
      <c r="AI1405">
        <v>1</v>
      </c>
      <c r="AJ1405" t="s">
        <v>54</v>
      </c>
      <c r="AK1405" t="str">
        <f t="shared" si="87"/>
        <v>1Gd</v>
      </c>
      <c r="AL1405">
        <v>7</v>
      </c>
      <c r="AM1405">
        <v>2</v>
      </c>
      <c r="AN1405" t="s">
        <v>54</v>
      </c>
      <c r="AO1405" t="s">
        <v>61</v>
      </c>
      <c r="AP1405" t="s">
        <v>62</v>
      </c>
      <c r="AQ1405">
        <v>3</v>
      </c>
      <c r="AR1405">
        <v>880</v>
      </c>
      <c r="AS1405" t="s">
        <v>55</v>
      </c>
      <c r="AT1405" t="s">
        <v>60</v>
      </c>
      <c r="AU1405">
        <v>326</v>
      </c>
      <c r="AV1405">
        <v>66</v>
      </c>
      <c r="AW1405">
        <v>0</v>
      </c>
      <c r="AX1405">
        <v>0</v>
      </c>
      <c r="AY1405">
        <v>0</v>
      </c>
      <c r="AZ1405" t="s">
        <v>41</v>
      </c>
      <c r="BA1405">
        <v>3</v>
      </c>
      <c r="BB1405">
        <v>2006</v>
      </c>
      <c r="BC1405" t="s">
        <v>103</v>
      </c>
      <c r="BD1405" t="s">
        <v>104</v>
      </c>
      <c r="BE1405">
        <v>369900</v>
      </c>
    </row>
    <row r="1406" spans="1:57" x14ac:dyDescent="0.3">
      <c r="A1406">
        <v>152</v>
      </c>
      <c r="B1406">
        <v>20</v>
      </c>
      <c r="C1406" t="s">
        <v>221</v>
      </c>
      <c r="D1406">
        <v>107</v>
      </c>
      <c r="E1406">
        <v>13891</v>
      </c>
      <c r="F1406" t="s">
        <v>40</v>
      </c>
      <c r="G1406" t="s">
        <v>42</v>
      </c>
      <c r="H1406" t="s">
        <v>43</v>
      </c>
      <c r="I1406" t="s">
        <v>44</v>
      </c>
      <c r="J1406" t="s">
        <v>45</v>
      </c>
      <c r="K1406" t="s">
        <v>100</v>
      </c>
      <c r="L1406" t="str">
        <f>VLOOKUP($K1406,[1]Zipcodes_neighbourhood!$A$2:$C$27,2,FALSE)</f>
        <v>Northridge Heights</v>
      </c>
      <c r="M1406">
        <f>VLOOKUP($K1406,[1]Zipcodes_neighbourhood!$A$2:$C$27,3,FALSE)</f>
        <v>50010</v>
      </c>
      <c r="N1406" t="s">
        <v>47</v>
      </c>
      <c r="O1406" t="s">
        <v>48</v>
      </c>
      <c r="P1406" t="s">
        <v>68</v>
      </c>
      <c r="Q1406">
        <v>8</v>
      </c>
      <c r="R1406">
        <v>2007</v>
      </c>
      <c r="S1406">
        <v>2008</v>
      </c>
      <c r="T1406" t="s">
        <v>99</v>
      </c>
      <c r="U1406" t="s">
        <v>51</v>
      </c>
      <c r="V1406" t="s">
        <v>52</v>
      </c>
      <c r="W1406" t="s">
        <v>54</v>
      </c>
      <c r="X1406" t="s">
        <v>56</v>
      </c>
      <c r="Y1406" t="s">
        <v>59</v>
      </c>
      <c r="Z1406" t="s">
        <v>54</v>
      </c>
      <c r="AA1406">
        <v>1710</v>
      </c>
      <c r="AB1406" t="str">
        <f t="shared" si="84"/>
        <v>1001-2000</v>
      </c>
      <c r="AC1406" t="s">
        <v>59</v>
      </c>
      <c r="AD1406" t="s">
        <v>60</v>
      </c>
      <c r="AE1406">
        <v>1710</v>
      </c>
      <c r="AF1406">
        <f t="shared" si="85"/>
        <v>0</v>
      </c>
      <c r="AG1406">
        <f t="shared" si="86"/>
        <v>1</v>
      </c>
      <c r="AH1406">
        <v>2</v>
      </c>
      <c r="AI1406">
        <v>1</v>
      </c>
      <c r="AJ1406" t="s">
        <v>54</v>
      </c>
      <c r="AK1406" t="str">
        <f t="shared" si="87"/>
        <v>1Gd</v>
      </c>
      <c r="AL1406">
        <v>6</v>
      </c>
      <c r="AM1406">
        <v>1</v>
      </c>
      <c r="AN1406" t="s">
        <v>54</v>
      </c>
      <c r="AO1406" t="s">
        <v>61</v>
      </c>
      <c r="AP1406" t="s">
        <v>62</v>
      </c>
      <c r="AQ1406">
        <v>3</v>
      </c>
      <c r="AR1406">
        <v>866</v>
      </c>
      <c r="AS1406" t="s">
        <v>55</v>
      </c>
      <c r="AT1406" t="s">
        <v>60</v>
      </c>
      <c r="AU1406">
        <v>0</v>
      </c>
      <c r="AV1406">
        <v>102</v>
      </c>
      <c r="AW1406">
        <v>0</v>
      </c>
      <c r="AX1406">
        <v>0</v>
      </c>
      <c r="AY1406">
        <v>0</v>
      </c>
      <c r="AZ1406" t="s">
        <v>41</v>
      </c>
      <c r="BA1406">
        <v>1</v>
      </c>
      <c r="BB1406">
        <v>2008</v>
      </c>
      <c r="BC1406" t="s">
        <v>103</v>
      </c>
      <c r="BD1406" t="s">
        <v>104</v>
      </c>
      <c r="BE1406">
        <v>372402</v>
      </c>
    </row>
    <row r="1407" spans="1:57" x14ac:dyDescent="0.3">
      <c r="A1407">
        <v>1406</v>
      </c>
      <c r="B1407">
        <v>120</v>
      </c>
      <c r="C1407" t="s">
        <v>222</v>
      </c>
      <c r="D1407">
        <v>44</v>
      </c>
      <c r="E1407">
        <v>3842</v>
      </c>
      <c r="F1407" t="s">
        <v>40</v>
      </c>
      <c r="G1407" t="s">
        <v>71</v>
      </c>
      <c r="H1407" t="s">
        <v>137</v>
      </c>
      <c r="I1407" t="s">
        <v>44</v>
      </c>
      <c r="J1407" t="s">
        <v>45</v>
      </c>
      <c r="K1407" t="s">
        <v>74</v>
      </c>
      <c r="L1407" t="str">
        <f>VLOOKUP($K1407,[1]Zipcodes_neighbourhood!$A$2:$C$27,2,FALSE)</f>
        <v>Crawford</v>
      </c>
      <c r="M1407">
        <f>VLOOKUP($K1407,[1]Zipcodes_neighbourhood!$A$2:$C$27,3,FALSE)</f>
        <v>52621</v>
      </c>
      <c r="N1407" t="s">
        <v>47</v>
      </c>
      <c r="O1407" t="s">
        <v>122</v>
      </c>
      <c r="P1407" t="s">
        <v>68</v>
      </c>
      <c r="Q1407">
        <v>8</v>
      </c>
      <c r="R1407">
        <v>2004</v>
      </c>
      <c r="S1407">
        <v>2005</v>
      </c>
      <c r="T1407" t="s">
        <v>99</v>
      </c>
      <c r="U1407" t="s">
        <v>51</v>
      </c>
      <c r="V1407" t="s">
        <v>123</v>
      </c>
      <c r="W1407" t="s">
        <v>54</v>
      </c>
      <c r="X1407" t="s">
        <v>56</v>
      </c>
      <c r="Y1407" t="s">
        <v>59</v>
      </c>
      <c r="Z1407" t="s">
        <v>54</v>
      </c>
      <c r="AA1407">
        <v>1594</v>
      </c>
      <c r="AB1407" t="str">
        <f t="shared" si="84"/>
        <v>1001-2000</v>
      </c>
      <c r="AC1407" t="s">
        <v>59</v>
      </c>
      <c r="AD1407" t="s">
        <v>60</v>
      </c>
      <c r="AE1407">
        <v>1646</v>
      </c>
      <c r="AF1407">
        <f t="shared" si="85"/>
        <v>1.3</v>
      </c>
      <c r="AG1407">
        <f t="shared" si="86"/>
        <v>2</v>
      </c>
      <c r="AH1407">
        <v>2</v>
      </c>
      <c r="AI1407">
        <v>1</v>
      </c>
      <c r="AJ1407" t="s">
        <v>54</v>
      </c>
      <c r="AK1407" t="str">
        <f t="shared" si="87"/>
        <v>1Gd</v>
      </c>
      <c r="AL1407">
        <v>5</v>
      </c>
      <c r="AM1407">
        <v>1</v>
      </c>
      <c r="AN1407" t="s">
        <v>54</v>
      </c>
      <c r="AO1407" t="s">
        <v>61</v>
      </c>
      <c r="AP1407" t="s">
        <v>102</v>
      </c>
      <c r="AQ1407">
        <v>2</v>
      </c>
      <c r="AR1407">
        <v>482</v>
      </c>
      <c r="AS1407" t="s">
        <v>55</v>
      </c>
      <c r="AT1407" t="s">
        <v>60</v>
      </c>
      <c r="AU1407">
        <v>128</v>
      </c>
      <c r="AV1407">
        <v>53</v>
      </c>
      <c r="AW1407">
        <v>0</v>
      </c>
      <c r="AX1407">
        <v>155</v>
      </c>
      <c r="AY1407">
        <v>0</v>
      </c>
      <c r="AZ1407" t="s">
        <v>41</v>
      </c>
      <c r="BA1407">
        <v>1</v>
      </c>
      <c r="BB1407">
        <v>2008</v>
      </c>
      <c r="BC1407" t="s">
        <v>63</v>
      </c>
      <c r="BD1407" t="s">
        <v>64</v>
      </c>
      <c r="BE1407">
        <v>275000</v>
      </c>
    </row>
    <row r="1408" spans="1:57" x14ac:dyDescent="0.3">
      <c r="A1408">
        <v>679</v>
      </c>
      <c r="B1408">
        <v>20</v>
      </c>
      <c r="C1408" t="s">
        <v>221</v>
      </c>
      <c r="D1408">
        <v>80</v>
      </c>
      <c r="E1408">
        <v>11844</v>
      </c>
      <c r="F1408" t="s">
        <v>40</v>
      </c>
      <c r="G1408" t="s">
        <v>71</v>
      </c>
      <c r="H1408" t="s">
        <v>43</v>
      </c>
      <c r="I1408" t="s">
        <v>44</v>
      </c>
      <c r="J1408" t="s">
        <v>45</v>
      </c>
      <c r="K1408" t="s">
        <v>138</v>
      </c>
      <c r="L1408" t="e">
        <f>VLOOKUP($K1408,[1]Zipcodes_neighbourhood!$A$2:$C$27,2,FALSE)</f>
        <v>#N/A</v>
      </c>
      <c r="M1408" t="e">
        <f>VLOOKUP($K1408,[1]Zipcodes_neighbourhood!$A$2:$C$27,3,FALSE)</f>
        <v>#N/A</v>
      </c>
      <c r="N1408" t="s">
        <v>47</v>
      </c>
      <c r="O1408" t="s">
        <v>48</v>
      </c>
      <c r="P1408" t="s">
        <v>68</v>
      </c>
      <c r="Q1408">
        <v>8</v>
      </c>
      <c r="R1408">
        <v>2008</v>
      </c>
      <c r="S1408">
        <v>2008</v>
      </c>
      <c r="T1408" t="s">
        <v>99</v>
      </c>
      <c r="U1408" t="s">
        <v>51</v>
      </c>
      <c r="V1408" t="s">
        <v>52</v>
      </c>
      <c r="W1408" t="s">
        <v>54</v>
      </c>
      <c r="X1408" t="s">
        <v>56</v>
      </c>
      <c r="Y1408" t="s">
        <v>59</v>
      </c>
      <c r="Z1408" t="s">
        <v>72</v>
      </c>
      <c r="AA1408">
        <v>2046</v>
      </c>
      <c r="AB1408" t="str">
        <f t="shared" si="84"/>
        <v>3001-4000</v>
      </c>
      <c r="AC1408" t="s">
        <v>59</v>
      </c>
      <c r="AD1408" t="s">
        <v>60</v>
      </c>
      <c r="AE1408">
        <v>2046</v>
      </c>
      <c r="AF1408">
        <f t="shared" si="85"/>
        <v>1</v>
      </c>
      <c r="AG1408">
        <f t="shared" si="86"/>
        <v>1</v>
      </c>
      <c r="AH1408">
        <v>3</v>
      </c>
      <c r="AI1408">
        <v>1</v>
      </c>
      <c r="AJ1408" t="s">
        <v>54</v>
      </c>
      <c r="AK1408" t="str">
        <f t="shared" si="87"/>
        <v>1Gd</v>
      </c>
      <c r="AL1408">
        <v>7</v>
      </c>
      <c r="AM1408">
        <v>1</v>
      </c>
      <c r="AN1408" t="s">
        <v>54</v>
      </c>
      <c r="AO1408" t="s">
        <v>61</v>
      </c>
      <c r="AP1408" t="s">
        <v>102</v>
      </c>
      <c r="AQ1408">
        <v>3</v>
      </c>
      <c r="AR1408">
        <v>834</v>
      </c>
      <c r="AS1408" t="s">
        <v>55</v>
      </c>
      <c r="AT1408" t="s">
        <v>60</v>
      </c>
      <c r="AU1408">
        <v>322</v>
      </c>
      <c r="AV1408">
        <v>82</v>
      </c>
      <c r="AW1408">
        <v>0</v>
      </c>
      <c r="AX1408">
        <v>0</v>
      </c>
      <c r="AY1408">
        <v>0</v>
      </c>
      <c r="AZ1408" t="s">
        <v>41</v>
      </c>
      <c r="BA1408">
        <v>7</v>
      </c>
      <c r="BB1408">
        <v>2009</v>
      </c>
      <c r="BC1408" t="s">
        <v>103</v>
      </c>
      <c r="BD1408" t="s">
        <v>104</v>
      </c>
      <c r="BE1408">
        <v>372500</v>
      </c>
    </row>
    <row r="1409" spans="1:57" x14ac:dyDescent="0.3">
      <c r="A1409">
        <v>482</v>
      </c>
      <c r="B1409">
        <v>20</v>
      </c>
      <c r="C1409" t="s">
        <v>221</v>
      </c>
      <c r="D1409">
        <v>72</v>
      </c>
      <c r="E1409">
        <v>11846</v>
      </c>
      <c r="F1409" t="s">
        <v>40</v>
      </c>
      <c r="G1409" t="s">
        <v>71</v>
      </c>
      <c r="H1409" t="s">
        <v>137</v>
      </c>
      <c r="I1409" t="s">
        <v>44</v>
      </c>
      <c r="J1409" t="s">
        <v>45</v>
      </c>
      <c r="K1409" t="s">
        <v>100</v>
      </c>
      <c r="L1409" t="str">
        <f>VLOOKUP($K1409,[1]Zipcodes_neighbourhood!$A$2:$C$27,2,FALSE)</f>
        <v>Northridge Heights</v>
      </c>
      <c r="M1409">
        <f>VLOOKUP($K1409,[1]Zipcodes_neighbourhood!$A$2:$C$27,3,FALSE)</f>
        <v>50010</v>
      </c>
      <c r="N1409" t="s">
        <v>47</v>
      </c>
      <c r="O1409" t="s">
        <v>48</v>
      </c>
      <c r="P1409" t="s">
        <v>68</v>
      </c>
      <c r="Q1409">
        <v>9</v>
      </c>
      <c r="R1409">
        <v>2003</v>
      </c>
      <c r="S1409">
        <v>2004</v>
      </c>
      <c r="T1409" t="s">
        <v>99</v>
      </c>
      <c r="U1409" t="s">
        <v>51</v>
      </c>
      <c r="V1409" t="s">
        <v>52</v>
      </c>
      <c r="W1409" t="s">
        <v>54</v>
      </c>
      <c r="X1409" t="s">
        <v>56</v>
      </c>
      <c r="Y1409" t="s">
        <v>59</v>
      </c>
      <c r="Z1409" t="s">
        <v>54</v>
      </c>
      <c r="AA1409">
        <v>1792</v>
      </c>
      <c r="AB1409" t="str">
        <f t="shared" si="84"/>
        <v>1001-2000</v>
      </c>
      <c r="AC1409" t="s">
        <v>59</v>
      </c>
      <c r="AD1409" t="s">
        <v>60</v>
      </c>
      <c r="AE1409">
        <v>1792</v>
      </c>
      <c r="AF1409">
        <f t="shared" si="85"/>
        <v>1</v>
      </c>
      <c r="AG1409">
        <f t="shared" si="86"/>
        <v>1</v>
      </c>
      <c r="AH1409">
        <v>2</v>
      </c>
      <c r="AI1409">
        <v>1</v>
      </c>
      <c r="AJ1409" t="s">
        <v>59</v>
      </c>
      <c r="AK1409" t="str">
        <f t="shared" si="87"/>
        <v>1Ex</v>
      </c>
      <c r="AL1409">
        <v>6</v>
      </c>
      <c r="AM1409">
        <v>1</v>
      </c>
      <c r="AN1409" t="s">
        <v>54</v>
      </c>
      <c r="AO1409" t="s">
        <v>61</v>
      </c>
      <c r="AP1409" t="s">
        <v>102</v>
      </c>
      <c r="AQ1409">
        <v>3</v>
      </c>
      <c r="AR1409">
        <v>874</v>
      </c>
      <c r="AS1409" t="s">
        <v>55</v>
      </c>
      <c r="AT1409" t="s">
        <v>60</v>
      </c>
      <c r="AU1409">
        <v>206</v>
      </c>
      <c r="AV1409">
        <v>49</v>
      </c>
      <c r="AW1409">
        <v>0</v>
      </c>
      <c r="AX1409">
        <v>0</v>
      </c>
      <c r="AY1409">
        <v>0</v>
      </c>
      <c r="AZ1409" t="s">
        <v>41</v>
      </c>
      <c r="BA1409">
        <v>8</v>
      </c>
      <c r="BB1409">
        <v>2006</v>
      </c>
      <c r="BC1409" t="s">
        <v>63</v>
      </c>
      <c r="BD1409" t="s">
        <v>64</v>
      </c>
      <c r="BE1409">
        <v>374000</v>
      </c>
    </row>
    <row r="1410" spans="1:57" x14ac:dyDescent="0.3">
      <c r="A1410">
        <v>1409</v>
      </c>
      <c r="B1410">
        <v>70</v>
      </c>
      <c r="C1410" t="s">
        <v>222</v>
      </c>
      <c r="D1410">
        <v>60</v>
      </c>
      <c r="E1410">
        <v>7740</v>
      </c>
      <c r="F1410" t="s">
        <v>40</v>
      </c>
      <c r="G1410" t="s">
        <v>42</v>
      </c>
      <c r="H1410" t="s">
        <v>43</v>
      </c>
      <c r="I1410" t="s">
        <v>44</v>
      </c>
      <c r="J1410" t="s">
        <v>45</v>
      </c>
      <c r="K1410" t="s">
        <v>92</v>
      </c>
      <c r="L1410" t="str">
        <f>VLOOKUP($K1410,[1]Zipcodes_neighbourhood!$A$2:$C$27,2,FALSE)</f>
        <v>Old Town</v>
      </c>
      <c r="M1410">
        <f>VLOOKUP($K1410,[1]Zipcodes_neighbourhood!$A$2:$C$27,3,FALSE)</f>
        <v>51351</v>
      </c>
      <c r="N1410" t="s">
        <v>47</v>
      </c>
      <c r="O1410" t="s">
        <v>48</v>
      </c>
      <c r="P1410" t="s">
        <v>49</v>
      </c>
      <c r="Q1410">
        <v>4</v>
      </c>
      <c r="R1410">
        <v>1910</v>
      </c>
      <c r="S1410">
        <v>1950</v>
      </c>
      <c r="T1410" t="s">
        <v>50</v>
      </c>
      <c r="U1410" t="s">
        <v>51</v>
      </c>
      <c r="V1410" t="s">
        <v>52</v>
      </c>
      <c r="W1410" t="s">
        <v>55</v>
      </c>
      <c r="X1410" t="s">
        <v>70</v>
      </c>
      <c r="Y1410" t="s">
        <v>94</v>
      </c>
      <c r="Z1410" t="s">
        <v>57</v>
      </c>
      <c r="AA1410">
        <v>622</v>
      </c>
      <c r="AB1410" t="str">
        <f t="shared" ref="AB1410:AB1461" si="88">IF(AA1410&lt;1001,"0-1000",IF(AA1410&lt;2001,"1001-2000",IF(AA1410&lt;3001,"3001-4000",IF(AA1410&lt;4001,"4001-5000",IF(AA1410&lt;5001,"4001-5000",IF(AA1410&gt;5000,"&gt;5000"))))))</f>
        <v>0-1000</v>
      </c>
      <c r="AC1410" t="s">
        <v>54</v>
      </c>
      <c r="AD1410" t="s">
        <v>60</v>
      </c>
      <c r="AE1410">
        <v>1363</v>
      </c>
      <c r="AF1410">
        <f t="shared" ref="AF1410:AF1461" si="89">bfb+bhb</f>
        <v>0</v>
      </c>
      <c r="AG1410">
        <f t="shared" ref="AG1410:AG1461" si="90">fb+hb</f>
        <v>1</v>
      </c>
      <c r="AH1410">
        <v>3</v>
      </c>
      <c r="AI1410">
        <v>1</v>
      </c>
      <c r="AJ1410" t="s">
        <v>55</v>
      </c>
      <c r="AK1410" t="str">
        <f t="shared" ref="AK1410:AK1461" si="91">CONCATENATE(KitchenAbvGr,KitchenQuality)</f>
        <v>1TA</v>
      </c>
      <c r="AL1410">
        <v>6</v>
      </c>
      <c r="AM1410">
        <v>0</v>
      </c>
      <c r="AN1410" t="s">
        <v>41</v>
      </c>
      <c r="AO1410" t="s">
        <v>78</v>
      </c>
      <c r="AP1410" t="s">
        <v>58</v>
      </c>
      <c r="AQ1410">
        <v>2</v>
      </c>
      <c r="AR1410">
        <v>528</v>
      </c>
      <c r="AS1410" t="s">
        <v>55</v>
      </c>
      <c r="AT1410" t="s">
        <v>60</v>
      </c>
      <c r="AU1410">
        <v>0</v>
      </c>
      <c r="AV1410">
        <v>0</v>
      </c>
      <c r="AW1410">
        <v>0</v>
      </c>
      <c r="AX1410">
        <v>168</v>
      </c>
      <c r="AY1410">
        <v>0</v>
      </c>
      <c r="AZ1410" t="s">
        <v>41</v>
      </c>
      <c r="BA1410">
        <v>6</v>
      </c>
      <c r="BB1410">
        <v>2010</v>
      </c>
      <c r="BC1410" t="s">
        <v>63</v>
      </c>
      <c r="BD1410" t="s">
        <v>64</v>
      </c>
      <c r="BE1410">
        <v>125500</v>
      </c>
    </row>
    <row r="1411" spans="1:57" x14ac:dyDescent="0.3">
      <c r="A1411">
        <v>314</v>
      </c>
      <c r="B1411">
        <v>20</v>
      </c>
      <c r="C1411" t="s">
        <v>221</v>
      </c>
      <c r="D1411">
        <v>150</v>
      </c>
      <c r="E1411">
        <v>215245</v>
      </c>
      <c r="F1411" t="s">
        <v>40</v>
      </c>
      <c r="G1411" t="s">
        <v>163</v>
      </c>
      <c r="H1411" t="s">
        <v>133</v>
      </c>
      <c r="I1411" t="s">
        <v>44</v>
      </c>
      <c r="J1411" t="s">
        <v>45</v>
      </c>
      <c r="K1411" t="s">
        <v>129</v>
      </c>
      <c r="L1411" t="str">
        <f>VLOOKUP($K1411,[1]Zipcodes_neighbourhood!$A$2:$C$27,2,FALSE)</f>
        <v>Timberland</v>
      </c>
      <c r="M1411">
        <f>VLOOKUP($K1411,[1]Zipcodes_neighbourhood!$A$2:$C$27,3,FALSE)</f>
        <v>50014</v>
      </c>
      <c r="N1411" t="s">
        <v>47</v>
      </c>
      <c r="O1411" t="s">
        <v>48</v>
      </c>
      <c r="P1411" t="s">
        <v>68</v>
      </c>
      <c r="Q1411">
        <v>7</v>
      </c>
      <c r="R1411">
        <v>1965</v>
      </c>
      <c r="S1411">
        <v>1965</v>
      </c>
      <c r="T1411" t="s">
        <v>99</v>
      </c>
      <c r="U1411" t="s">
        <v>51</v>
      </c>
      <c r="V1411" t="s">
        <v>53</v>
      </c>
      <c r="W1411" t="s">
        <v>55</v>
      </c>
      <c r="X1411" t="s">
        <v>70</v>
      </c>
      <c r="Y1411" t="s">
        <v>54</v>
      </c>
      <c r="Z1411" t="s">
        <v>54</v>
      </c>
      <c r="AA1411">
        <v>2136</v>
      </c>
      <c r="AB1411" t="str">
        <f t="shared" si="88"/>
        <v>3001-4000</v>
      </c>
      <c r="AC1411" t="s">
        <v>55</v>
      </c>
      <c r="AD1411" t="s">
        <v>60</v>
      </c>
      <c r="AE1411">
        <v>2036</v>
      </c>
      <c r="AF1411">
        <f t="shared" si="89"/>
        <v>0</v>
      </c>
      <c r="AG1411">
        <f t="shared" si="90"/>
        <v>2.2999999999999998</v>
      </c>
      <c r="AH1411">
        <v>3</v>
      </c>
      <c r="AI1411">
        <v>1</v>
      </c>
      <c r="AJ1411" t="s">
        <v>55</v>
      </c>
      <c r="AK1411" t="str">
        <f t="shared" si="91"/>
        <v>1TA</v>
      </c>
      <c r="AL1411">
        <v>8</v>
      </c>
      <c r="AM1411">
        <v>2</v>
      </c>
      <c r="AN1411" t="s">
        <v>54</v>
      </c>
      <c r="AO1411" t="s">
        <v>61</v>
      </c>
      <c r="AP1411" t="s">
        <v>62</v>
      </c>
      <c r="AQ1411">
        <v>2</v>
      </c>
      <c r="AR1411">
        <v>513</v>
      </c>
      <c r="AS1411" t="s">
        <v>55</v>
      </c>
      <c r="AT1411" t="s">
        <v>60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 t="s">
        <v>41</v>
      </c>
      <c r="BA1411">
        <v>6</v>
      </c>
      <c r="BB1411">
        <v>2009</v>
      </c>
      <c r="BC1411" t="s">
        <v>63</v>
      </c>
      <c r="BD1411" t="s">
        <v>64</v>
      </c>
      <c r="BE1411">
        <v>375000</v>
      </c>
    </row>
    <row r="1412" spans="1:57" x14ac:dyDescent="0.3">
      <c r="A1412">
        <v>337</v>
      </c>
      <c r="B1412">
        <v>20</v>
      </c>
      <c r="C1412" t="s">
        <v>221</v>
      </c>
      <c r="D1412">
        <v>86</v>
      </c>
      <c r="E1412">
        <v>14157</v>
      </c>
      <c r="F1412" t="s">
        <v>40</v>
      </c>
      <c r="G1412" t="s">
        <v>71</v>
      </c>
      <c r="H1412" t="s">
        <v>137</v>
      </c>
      <c r="I1412" t="s">
        <v>44</v>
      </c>
      <c r="J1412" t="s">
        <v>73</v>
      </c>
      <c r="K1412" t="s">
        <v>138</v>
      </c>
      <c r="L1412" t="e">
        <f>VLOOKUP($K1412,[1]Zipcodes_neighbourhood!$A$2:$C$27,2,FALSE)</f>
        <v>#N/A</v>
      </c>
      <c r="M1412" t="e">
        <f>VLOOKUP($K1412,[1]Zipcodes_neighbourhood!$A$2:$C$27,3,FALSE)</f>
        <v>#N/A</v>
      </c>
      <c r="N1412" t="s">
        <v>47</v>
      </c>
      <c r="O1412" t="s">
        <v>48</v>
      </c>
      <c r="P1412" t="s">
        <v>68</v>
      </c>
      <c r="Q1412">
        <v>9</v>
      </c>
      <c r="R1412">
        <v>2005</v>
      </c>
      <c r="S1412">
        <v>2006</v>
      </c>
      <c r="T1412" t="s">
        <v>99</v>
      </c>
      <c r="U1412" t="s">
        <v>51</v>
      </c>
      <c r="V1412" t="s">
        <v>52</v>
      </c>
      <c r="W1412" t="s">
        <v>54</v>
      </c>
      <c r="X1412" t="s">
        <v>56</v>
      </c>
      <c r="Y1412" t="s">
        <v>59</v>
      </c>
      <c r="Z1412" t="s">
        <v>54</v>
      </c>
      <c r="AA1412">
        <v>1922</v>
      </c>
      <c r="AB1412" t="str">
        <f t="shared" si="88"/>
        <v>1001-2000</v>
      </c>
      <c r="AC1412" t="s">
        <v>59</v>
      </c>
      <c r="AD1412" t="s">
        <v>60</v>
      </c>
      <c r="AE1412">
        <v>1922</v>
      </c>
      <c r="AF1412">
        <f t="shared" si="89"/>
        <v>1</v>
      </c>
      <c r="AG1412">
        <f t="shared" si="90"/>
        <v>2.2999999999999998</v>
      </c>
      <c r="AH1412">
        <v>3</v>
      </c>
      <c r="AI1412">
        <v>1</v>
      </c>
      <c r="AJ1412" t="s">
        <v>54</v>
      </c>
      <c r="AK1412" t="str">
        <f t="shared" si="91"/>
        <v>1Gd</v>
      </c>
      <c r="AL1412">
        <v>8</v>
      </c>
      <c r="AM1412">
        <v>1</v>
      </c>
      <c r="AN1412" t="s">
        <v>54</v>
      </c>
      <c r="AO1412" t="s">
        <v>61</v>
      </c>
      <c r="AP1412" t="s">
        <v>102</v>
      </c>
      <c r="AQ1412">
        <v>3</v>
      </c>
      <c r="AR1412">
        <v>676</v>
      </c>
      <c r="AS1412" t="s">
        <v>55</v>
      </c>
      <c r="AT1412" t="s">
        <v>60</v>
      </c>
      <c r="AU1412">
        <v>178</v>
      </c>
      <c r="AV1412">
        <v>51</v>
      </c>
      <c r="AW1412">
        <v>0</v>
      </c>
      <c r="AX1412">
        <v>0</v>
      </c>
      <c r="AY1412">
        <v>0</v>
      </c>
      <c r="AZ1412" t="s">
        <v>41</v>
      </c>
      <c r="BA1412">
        <v>7</v>
      </c>
      <c r="BB1412">
        <v>2007</v>
      </c>
      <c r="BC1412" t="s">
        <v>63</v>
      </c>
      <c r="BD1412" t="s">
        <v>64</v>
      </c>
      <c r="BE1412">
        <v>377426</v>
      </c>
    </row>
    <row r="1413" spans="1:57" x14ac:dyDescent="0.3">
      <c r="A1413">
        <v>1389</v>
      </c>
      <c r="B1413">
        <v>20</v>
      </c>
      <c r="C1413" t="s">
        <v>221</v>
      </c>
      <c r="D1413">
        <v>42</v>
      </c>
      <c r="E1413">
        <v>14892</v>
      </c>
      <c r="F1413" t="s">
        <v>40</v>
      </c>
      <c r="G1413" t="s">
        <v>71</v>
      </c>
      <c r="H1413" t="s">
        <v>137</v>
      </c>
      <c r="I1413" t="s">
        <v>44</v>
      </c>
      <c r="J1413" t="s">
        <v>110</v>
      </c>
      <c r="K1413" t="s">
        <v>132</v>
      </c>
      <c r="L1413" t="str">
        <f>VLOOKUP($K1413,[1]Zipcodes_neighbourhood!$A$2:$C$27,2,FALSE)</f>
        <v>Gilbert</v>
      </c>
      <c r="M1413">
        <f>VLOOKUP($K1413,[1]Zipcodes_neighbourhood!$A$2:$C$27,3,FALSE)</f>
        <v>50105</v>
      </c>
      <c r="N1413" t="s">
        <v>47</v>
      </c>
      <c r="O1413" t="s">
        <v>48</v>
      </c>
      <c r="P1413" t="s">
        <v>68</v>
      </c>
      <c r="Q1413">
        <v>9</v>
      </c>
      <c r="R1413">
        <v>2006</v>
      </c>
      <c r="S1413">
        <v>2007</v>
      </c>
      <c r="T1413" t="s">
        <v>50</v>
      </c>
      <c r="U1413" t="s">
        <v>51</v>
      </c>
      <c r="V1413" t="s">
        <v>52</v>
      </c>
      <c r="W1413" t="s">
        <v>59</v>
      </c>
      <c r="X1413" t="s">
        <v>56</v>
      </c>
      <c r="Y1413" t="s">
        <v>59</v>
      </c>
      <c r="Z1413" t="s">
        <v>54</v>
      </c>
      <c r="AA1413">
        <v>1746</v>
      </c>
      <c r="AB1413" t="str">
        <f t="shared" si="88"/>
        <v>1001-2000</v>
      </c>
      <c r="AC1413" t="s">
        <v>59</v>
      </c>
      <c r="AD1413" t="s">
        <v>60</v>
      </c>
      <c r="AE1413">
        <v>1746</v>
      </c>
      <c r="AF1413">
        <f t="shared" si="89"/>
        <v>0</v>
      </c>
      <c r="AG1413">
        <f t="shared" si="90"/>
        <v>1.3</v>
      </c>
      <c r="AH1413">
        <v>3</v>
      </c>
      <c r="AI1413">
        <v>1</v>
      </c>
      <c r="AJ1413" t="s">
        <v>59</v>
      </c>
      <c r="AK1413" t="str">
        <f t="shared" si="91"/>
        <v>1Ex</v>
      </c>
      <c r="AL1413">
        <v>7</v>
      </c>
      <c r="AM1413">
        <v>2</v>
      </c>
      <c r="AN1413" t="s">
        <v>54</v>
      </c>
      <c r="AO1413" t="s">
        <v>61</v>
      </c>
      <c r="AP1413" t="s">
        <v>102</v>
      </c>
      <c r="AQ1413">
        <v>3</v>
      </c>
      <c r="AR1413">
        <v>758</v>
      </c>
      <c r="AS1413" t="s">
        <v>55</v>
      </c>
      <c r="AT1413" t="s">
        <v>60</v>
      </c>
      <c r="AU1413">
        <v>201</v>
      </c>
      <c r="AV1413">
        <v>39</v>
      </c>
      <c r="AW1413">
        <v>0</v>
      </c>
      <c r="AX1413">
        <v>0</v>
      </c>
      <c r="AY1413">
        <v>0</v>
      </c>
      <c r="AZ1413" t="s">
        <v>41</v>
      </c>
      <c r="BA1413">
        <v>10</v>
      </c>
      <c r="BB1413">
        <v>2009</v>
      </c>
      <c r="BC1413" t="s">
        <v>63</v>
      </c>
      <c r="BD1413" t="s">
        <v>64</v>
      </c>
      <c r="BE1413">
        <v>377500</v>
      </c>
    </row>
    <row r="1414" spans="1:57" x14ac:dyDescent="0.3">
      <c r="A1414">
        <v>1268</v>
      </c>
      <c r="B1414">
        <v>20</v>
      </c>
      <c r="C1414" t="s">
        <v>221</v>
      </c>
      <c r="D1414">
        <v>89</v>
      </c>
      <c r="E1414">
        <v>13214</v>
      </c>
      <c r="F1414" t="s">
        <v>40</v>
      </c>
      <c r="G1414" t="s">
        <v>71</v>
      </c>
      <c r="H1414" t="s">
        <v>137</v>
      </c>
      <c r="I1414" t="s">
        <v>44</v>
      </c>
      <c r="J1414" t="s">
        <v>45</v>
      </c>
      <c r="K1414" t="s">
        <v>129</v>
      </c>
      <c r="L1414" t="str">
        <f>VLOOKUP($K1414,[1]Zipcodes_neighbourhood!$A$2:$C$27,2,FALSE)</f>
        <v>Timberland</v>
      </c>
      <c r="M1414">
        <f>VLOOKUP($K1414,[1]Zipcodes_neighbourhood!$A$2:$C$27,3,FALSE)</f>
        <v>50014</v>
      </c>
      <c r="N1414" t="s">
        <v>47</v>
      </c>
      <c r="O1414" t="s">
        <v>48</v>
      </c>
      <c r="P1414" t="s">
        <v>68</v>
      </c>
      <c r="Q1414">
        <v>9</v>
      </c>
      <c r="R1414">
        <v>2008</v>
      </c>
      <c r="S1414">
        <v>2009</v>
      </c>
      <c r="T1414" t="s">
        <v>99</v>
      </c>
      <c r="U1414" t="s">
        <v>51</v>
      </c>
      <c r="V1414" t="s">
        <v>123</v>
      </c>
      <c r="W1414" t="s">
        <v>59</v>
      </c>
      <c r="X1414" t="s">
        <v>56</v>
      </c>
      <c r="Y1414" t="s">
        <v>59</v>
      </c>
      <c r="Z1414" t="s">
        <v>54</v>
      </c>
      <c r="AA1414">
        <v>2002</v>
      </c>
      <c r="AB1414" t="str">
        <f t="shared" si="88"/>
        <v>3001-4000</v>
      </c>
      <c r="AC1414" t="s">
        <v>59</v>
      </c>
      <c r="AD1414" t="s">
        <v>60</v>
      </c>
      <c r="AE1414">
        <v>2018</v>
      </c>
      <c r="AF1414">
        <f t="shared" si="89"/>
        <v>0</v>
      </c>
      <c r="AG1414">
        <f t="shared" si="90"/>
        <v>2</v>
      </c>
      <c r="AH1414">
        <v>3</v>
      </c>
      <c r="AI1414">
        <v>1</v>
      </c>
      <c r="AJ1414" t="s">
        <v>59</v>
      </c>
      <c r="AK1414" t="str">
        <f t="shared" si="91"/>
        <v>1Ex</v>
      </c>
      <c r="AL1414">
        <v>10</v>
      </c>
      <c r="AM1414">
        <v>1</v>
      </c>
      <c r="AN1414" t="s">
        <v>54</v>
      </c>
      <c r="AO1414" t="s">
        <v>61</v>
      </c>
      <c r="AP1414" t="s">
        <v>102</v>
      </c>
      <c r="AQ1414">
        <v>3</v>
      </c>
      <c r="AR1414">
        <v>746</v>
      </c>
      <c r="AS1414" t="s">
        <v>55</v>
      </c>
      <c r="AT1414" t="s">
        <v>60</v>
      </c>
      <c r="AU1414">
        <v>144</v>
      </c>
      <c r="AV1414">
        <v>76</v>
      </c>
      <c r="AW1414">
        <v>0</v>
      </c>
      <c r="AX1414">
        <v>0</v>
      </c>
      <c r="AY1414">
        <v>0</v>
      </c>
      <c r="AZ1414" t="s">
        <v>41</v>
      </c>
      <c r="BA1414">
        <v>5</v>
      </c>
      <c r="BB1414">
        <v>2010</v>
      </c>
      <c r="BC1414" t="s">
        <v>63</v>
      </c>
      <c r="BD1414" t="s">
        <v>64</v>
      </c>
      <c r="BE1414">
        <v>378500</v>
      </c>
    </row>
    <row r="1415" spans="1:57" x14ac:dyDescent="0.3">
      <c r="A1415">
        <v>478</v>
      </c>
      <c r="B1415">
        <v>60</v>
      </c>
      <c r="C1415" t="s">
        <v>221</v>
      </c>
      <c r="D1415">
        <v>105</v>
      </c>
      <c r="E1415">
        <v>13693</v>
      </c>
      <c r="F1415" t="s">
        <v>40</v>
      </c>
      <c r="G1415" t="s">
        <v>42</v>
      </c>
      <c r="H1415" t="s">
        <v>43</v>
      </c>
      <c r="I1415" t="s">
        <v>44</v>
      </c>
      <c r="J1415" t="s">
        <v>45</v>
      </c>
      <c r="K1415" t="s">
        <v>100</v>
      </c>
      <c r="L1415" t="str">
        <f>VLOOKUP($K1415,[1]Zipcodes_neighbourhood!$A$2:$C$27,2,FALSE)</f>
        <v>Northridge Heights</v>
      </c>
      <c r="M1415">
        <f>VLOOKUP($K1415,[1]Zipcodes_neighbourhood!$A$2:$C$27,3,FALSE)</f>
        <v>50010</v>
      </c>
      <c r="N1415" t="s">
        <v>47</v>
      </c>
      <c r="O1415" t="s">
        <v>48</v>
      </c>
      <c r="P1415" t="s">
        <v>49</v>
      </c>
      <c r="Q1415">
        <v>9</v>
      </c>
      <c r="R1415">
        <v>2006</v>
      </c>
      <c r="S1415">
        <v>2006</v>
      </c>
      <c r="T1415" t="s">
        <v>99</v>
      </c>
      <c r="U1415" t="s">
        <v>51</v>
      </c>
      <c r="V1415" t="s">
        <v>52</v>
      </c>
      <c r="W1415" t="s">
        <v>59</v>
      </c>
      <c r="X1415" t="s">
        <v>56</v>
      </c>
      <c r="Y1415" t="s">
        <v>54</v>
      </c>
      <c r="Z1415" t="s">
        <v>81</v>
      </c>
      <c r="AA1415">
        <v>2153</v>
      </c>
      <c r="AB1415" t="str">
        <f t="shared" si="88"/>
        <v>3001-4000</v>
      </c>
      <c r="AC1415" t="s">
        <v>59</v>
      </c>
      <c r="AD1415" t="s">
        <v>60</v>
      </c>
      <c r="AE1415">
        <v>2643</v>
      </c>
      <c r="AF1415">
        <f t="shared" si="89"/>
        <v>1</v>
      </c>
      <c r="AG1415">
        <f t="shared" si="90"/>
        <v>2</v>
      </c>
      <c r="AH1415">
        <v>3</v>
      </c>
      <c r="AI1415">
        <v>1</v>
      </c>
      <c r="AJ1415" t="s">
        <v>59</v>
      </c>
      <c r="AK1415" t="str">
        <f t="shared" si="91"/>
        <v>1Ex</v>
      </c>
      <c r="AL1415">
        <v>9</v>
      </c>
      <c r="AM1415">
        <v>1</v>
      </c>
      <c r="AN1415" t="s">
        <v>54</v>
      </c>
      <c r="AO1415" t="s">
        <v>101</v>
      </c>
      <c r="AP1415" t="s">
        <v>102</v>
      </c>
      <c r="AQ1415">
        <v>3</v>
      </c>
      <c r="AR1415">
        <v>694</v>
      </c>
      <c r="AS1415" t="s">
        <v>55</v>
      </c>
      <c r="AT1415" t="s">
        <v>60</v>
      </c>
      <c r="AU1415">
        <v>414</v>
      </c>
      <c r="AV1415">
        <v>84</v>
      </c>
      <c r="AW1415">
        <v>0</v>
      </c>
      <c r="AX1415">
        <v>0</v>
      </c>
      <c r="AY1415">
        <v>0</v>
      </c>
      <c r="AZ1415" t="s">
        <v>41</v>
      </c>
      <c r="BA1415">
        <v>3</v>
      </c>
      <c r="BB1415">
        <v>2007</v>
      </c>
      <c r="BC1415" t="s">
        <v>63</v>
      </c>
      <c r="BD1415" t="s">
        <v>64</v>
      </c>
      <c r="BE1415">
        <v>380000</v>
      </c>
    </row>
    <row r="1416" spans="1:57" x14ac:dyDescent="0.3">
      <c r="A1416">
        <v>1269</v>
      </c>
      <c r="B1416">
        <v>50</v>
      </c>
      <c r="C1416" t="s">
        <v>221</v>
      </c>
      <c r="D1416" t="s">
        <v>41</v>
      </c>
      <c r="E1416">
        <v>14100</v>
      </c>
      <c r="F1416" t="s">
        <v>40</v>
      </c>
      <c r="G1416" t="s">
        <v>71</v>
      </c>
      <c r="H1416" t="s">
        <v>43</v>
      </c>
      <c r="I1416" t="s">
        <v>44</v>
      </c>
      <c r="J1416" t="s">
        <v>45</v>
      </c>
      <c r="K1416" t="s">
        <v>74</v>
      </c>
      <c r="L1416" t="str">
        <f>VLOOKUP($K1416,[1]Zipcodes_neighbourhood!$A$2:$C$27,2,FALSE)</f>
        <v>Crawford</v>
      </c>
      <c r="M1416">
        <f>VLOOKUP($K1416,[1]Zipcodes_neighbourhood!$A$2:$C$27,3,FALSE)</f>
        <v>52621</v>
      </c>
      <c r="N1416" t="s">
        <v>47</v>
      </c>
      <c r="O1416" t="s">
        <v>48</v>
      </c>
      <c r="P1416" t="s">
        <v>83</v>
      </c>
      <c r="Q1416">
        <v>8</v>
      </c>
      <c r="R1416">
        <v>1935</v>
      </c>
      <c r="S1416">
        <v>1997</v>
      </c>
      <c r="T1416" t="s">
        <v>50</v>
      </c>
      <c r="U1416" t="s">
        <v>51</v>
      </c>
      <c r="V1416" t="s">
        <v>141</v>
      </c>
      <c r="W1416" t="s">
        <v>55</v>
      </c>
      <c r="X1416" t="s">
        <v>70</v>
      </c>
      <c r="Y1416" t="s">
        <v>55</v>
      </c>
      <c r="Z1416" t="s">
        <v>72</v>
      </c>
      <c r="AA1416">
        <v>728</v>
      </c>
      <c r="AB1416" t="str">
        <f t="shared" si="88"/>
        <v>0-1000</v>
      </c>
      <c r="AC1416" t="s">
        <v>59</v>
      </c>
      <c r="AD1416" t="s">
        <v>60</v>
      </c>
      <c r="AE1416">
        <v>3447</v>
      </c>
      <c r="AF1416">
        <f t="shared" si="89"/>
        <v>0</v>
      </c>
      <c r="AG1416">
        <f t="shared" si="90"/>
        <v>1.3</v>
      </c>
      <c r="AH1416">
        <v>4</v>
      </c>
      <c r="AI1416">
        <v>1</v>
      </c>
      <c r="AJ1416" t="s">
        <v>54</v>
      </c>
      <c r="AK1416" t="str">
        <f t="shared" si="91"/>
        <v>1Gd</v>
      </c>
      <c r="AL1416">
        <v>11</v>
      </c>
      <c r="AM1416">
        <v>2</v>
      </c>
      <c r="AN1416" t="s">
        <v>54</v>
      </c>
      <c r="AO1416" t="s">
        <v>101</v>
      </c>
      <c r="AP1416" t="s">
        <v>58</v>
      </c>
      <c r="AQ1416">
        <v>3</v>
      </c>
      <c r="AR1416">
        <v>1014</v>
      </c>
      <c r="AS1416" t="s">
        <v>55</v>
      </c>
      <c r="AT1416" t="s">
        <v>60</v>
      </c>
      <c r="AU1416">
        <v>314</v>
      </c>
      <c r="AV1416">
        <v>12</v>
      </c>
      <c r="AW1416">
        <v>0</v>
      </c>
      <c r="AX1416">
        <v>0</v>
      </c>
      <c r="AY1416">
        <v>0</v>
      </c>
      <c r="AZ1416" t="s">
        <v>108</v>
      </c>
      <c r="BA1416">
        <v>5</v>
      </c>
      <c r="BB1416">
        <v>2008</v>
      </c>
      <c r="BC1416" t="s">
        <v>63</v>
      </c>
      <c r="BD1416" t="s">
        <v>64</v>
      </c>
      <c r="BE1416">
        <v>381000</v>
      </c>
    </row>
    <row r="1417" spans="1:57" x14ac:dyDescent="0.3">
      <c r="A1417">
        <v>113</v>
      </c>
      <c r="B1417">
        <v>60</v>
      </c>
      <c r="C1417" t="s">
        <v>221</v>
      </c>
      <c r="D1417">
        <v>77</v>
      </c>
      <c r="E1417">
        <v>9965</v>
      </c>
      <c r="F1417" t="s">
        <v>40</v>
      </c>
      <c r="G1417" t="s">
        <v>42</v>
      </c>
      <c r="H1417" t="s">
        <v>43</v>
      </c>
      <c r="I1417" t="s">
        <v>44</v>
      </c>
      <c r="J1417" t="s">
        <v>45</v>
      </c>
      <c r="K1417" t="s">
        <v>46</v>
      </c>
      <c r="L1417" t="str">
        <f>VLOOKUP($K1417,[1]Zipcodes_neighbourhood!$A$2:$C$27,2,FALSE)</f>
        <v>College creek</v>
      </c>
      <c r="M1417">
        <f>VLOOKUP($K1417,[1]Zipcodes_neighbourhood!$A$2:$C$27,3,FALSE)</f>
        <v>50014</v>
      </c>
      <c r="N1417" t="s">
        <v>47</v>
      </c>
      <c r="O1417" t="s">
        <v>48</v>
      </c>
      <c r="P1417" t="s">
        <v>49</v>
      </c>
      <c r="Q1417">
        <v>7</v>
      </c>
      <c r="R1417">
        <v>2007</v>
      </c>
      <c r="S1417">
        <v>2007</v>
      </c>
      <c r="T1417" t="s">
        <v>50</v>
      </c>
      <c r="U1417" t="s">
        <v>51</v>
      </c>
      <c r="V1417" t="s">
        <v>52</v>
      </c>
      <c r="W1417" t="s">
        <v>54</v>
      </c>
      <c r="X1417" t="s">
        <v>56</v>
      </c>
      <c r="Y1417" t="s">
        <v>59</v>
      </c>
      <c r="Z1417" t="s">
        <v>81</v>
      </c>
      <c r="AA1417">
        <v>1264</v>
      </c>
      <c r="AB1417" t="str">
        <f t="shared" si="88"/>
        <v>1001-2000</v>
      </c>
      <c r="AC1417" t="s">
        <v>59</v>
      </c>
      <c r="AD1417" t="s">
        <v>60</v>
      </c>
      <c r="AE1417">
        <v>2696</v>
      </c>
      <c r="AF1417">
        <f t="shared" si="89"/>
        <v>0.3</v>
      </c>
      <c r="AG1417">
        <f t="shared" si="90"/>
        <v>2</v>
      </c>
      <c r="AH1417">
        <v>4</v>
      </c>
      <c r="AI1417">
        <v>1</v>
      </c>
      <c r="AJ1417" t="s">
        <v>59</v>
      </c>
      <c r="AK1417" t="str">
        <f t="shared" si="91"/>
        <v>1Ex</v>
      </c>
      <c r="AL1417">
        <v>10</v>
      </c>
      <c r="AM1417">
        <v>1</v>
      </c>
      <c r="AN1417" t="s">
        <v>54</v>
      </c>
      <c r="AO1417" t="s">
        <v>101</v>
      </c>
      <c r="AP1417" t="s">
        <v>102</v>
      </c>
      <c r="AQ1417">
        <v>3</v>
      </c>
      <c r="AR1417">
        <v>792</v>
      </c>
      <c r="AS1417" t="s">
        <v>55</v>
      </c>
      <c r="AT1417" t="s">
        <v>60</v>
      </c>
      <c r="AU1417">
        <v>120</v>
      </c>
      <c r="AV1417">
        <v>184</v>
      </c>
      <c r="AW1417">
        <v>0</v>
      </c>
      <c r="AX1417">
        <v>168</v>
      </c>
      <c r="AY1417">
        <v>0</v>
      </c>
      <c r="AZ1417" t="s">
        <v>41</v>
      </c>
      <c r="BA1417">
        <v>10</v>
      </c>
      <c r="BB1417">
        <v>2007</v>
      </c>
      <c r="BC1417" t="s">
        <v>103</v>
      </c>
      <c r="BD1417" t="s">
        <v>104</v>
      </c>
      <c r="BE1417">
        <v>383970</v>
      </c>
    </row>
    <row r="1418" spans="1:57" x14ac:dyDescent="0.3">
      <c r="A1418">
        <v>1417</v>
      </c>
      <c r="B1418">
        <v>190</v>
      </c>
      <c r="C1418" t="s">
        <v>222</v>
      </c>
      <c r="D1418">
        <v>60</v>
      </c>
      <c r="E1418">
        <v>11340</v>
      </c>
      <c r="F1418" t="s">
        <v>40</v>
      </c>
      <c r="G1418" t="s">
        <v>42</v>
      </c>
      <c r="H1418" t="s">
        <v>43</v>
      </c>
      <c r="I1418" t="s">
        <v>44</v>
      </c>
      <c r="J1418" t="s">
        <v>45</v>
      </c>
      <c r="K1418" t="s">
        <v>92</v>
      </c>
      <c r="L1418" t="str">
        <f>VLOOKUP($K1418,[1]Zipcodes_neighbourhood!$A$2:$C$27,2,FALSE)</f>
        <v>Old Town</v>
      </c>
      <c r="M1418">
        <f>VLOOKUP($K1418,[1]Zipcodes_neighbourhood!$A$2:$C$27,3,FALSE)</f>
        <v>51351</v>
      </c>
      <c r="N1418" t="s">
        <v>47</v>
      </c>
      <c r="O1418" t="s">
        <v>96</v>
      </c>
      <c r="P1418" t="s">
        <v>49</v>
      </c>
      <c r="Q1418">
        <v>4</v>
      </c>
      <c r="R1418">
        <v>1885</v>
      </c>
      <c r="S1418">
        <v>1950</v>
      </c>
      <c r="T1418" t="s">
        <v>50</v>
      </c>
      <c r="U1418" t="s">
        <v>51</v>
      </c>
      <c r="V1418" t="s">
        <v>127</v>
      </c>
      <c r="W1418" t="s">
        <v>55</v>
      </c>
      <c r="X1418" t="s">
        <v>56</v>
      </c>
      <c r="Y1418" t="s">
        <v>55</v>
      </c>
      <c r="Z1418" t="s">
        <v>57</v>
      </c>
      <c r="AA1418">
        <v>777</v>
      </c>
      <c r="AB1418" t="str">
        <f t="shared" si="88"/>
        <v>0-1000</v>
      </c>
      <c r="AC1418" t="s">
        <v>54</v>
      </c>
      <c r="AD1418" t="s">
        <v>60</v>
      </c>
      <c r="AE1418">
        <v>2290</v>
      </c>
      <c r="AF1418">
        <f t="shared" si="89"/>
        <v>0</v>
      </c>
      <c r="AG1418">
        <f t="shared" si="90"/>
        <v>2</v>
      </c>
      <c r="AH1418">
        <v>4</v>
      </c>
      <c r="AI1418">
        <v>2</v>
      </c>
      <c r="AJ1418" t="s">
        <v>55</v>
      </c>
      <c r="AK1418" t="str">
        <f t="shared" si="91"/>
        <v>2TA</v>
      </c>
      <c r="AL1418">
        <v>11</v>
      </c>
      <c r="AM1418">
        <v>0</v>
      </c>
      <c r="AN1418" t="s">
        <v>41</v>
      </c>
      <c r="AO1418" t="s">
        <v>78</v>
      </c>
      <c r="AP1418" t="s">
        <v>58</v>
      </c>
      <c r="AQ1418">
        <v>2</v>
      </c>
      <c r="AR1418">
        <v>560</v>
      </c>
      <c r="AS1418" t="s">
        <v>55</v>
      </c>
      <c r="AT1418" t="s">
        <v>120</v>
      </c>
      <c r="AU1418">
        <v>0</v>
      </c>
      <c r="AV1418">
        <v>0</v>
      </c>
      <c r="AW1418">
        <v>114</v>
      </c>
      <c r="AX1418">
        <v>0</v>
      </c>
      <c r="AY1418">
        <v>0</v>
      </c>
      <c r="AZ1418" t="s">
        <v>41</v>
      </c>
      <c r="BA1418">
        <v>4</v>
      </c>
      <c r="BB1418">
        <v>2010</v>
      </c>
      <c r="BC1418" t="s">
        <v>63</v>
      </c>
      <c r="BD1418" t="s">
        <v>64</v>
      </c>
      <c r="BE1418">
        <v>122500</v>
      </c>
    </row>
    <row r="1419" spans="1:57" x14ac:dyDescent="0.3">
      <c r="A1419">
        <v>54</v>
      </c>
      <c r="B1419">
        <v>20</v>
      </c>
      <c r="C1419" t="s">
        <v>221</v>
      </c>
      <c r="D1419">
        <v>68</v>
      </c>
      <c r="E1419">
        <v>50271</v>
      </c>
      <c r="F1419" t="s">
        <v>40</v>
      </c>
      <c r="G1419" t="s">
        <v>71</v>
      </c>
      <c r="H1419" t="s">
        <v>133</v>
      </c>
      <c r="I1419" t="s">
        <v>44</v>
      </c>
      <c r="J1419" t="s">
        <v>45</v>
      </c>
      <c r="K1419" t="s">
        <v>66</v>
      </c>
      <c r="L1419" t="str">
        <f>VLOOKUP($K1419,[1]Zipcodes_neighbourhood!$A$2:$C$27,2,FALSE)</f>
        <v>Veenker</v>
      </c>
      <c r="M1419">
        <f>VLOOKUP($K1419,[1]Zipcodes_neighbourhood!$A$2:$C$27,3,FALSE)</f>
        <v>50011</v>
      </c>
      <c r="N1419" t="s">
        <v>47</v>
      </c>
      <c r="O1419" t="s">
        <v>48</v>
      </c>
      <c r="P1419" t="s">
        <v>68</v>
      </c>
      <c r="Q1419">
        <v>9</v>
      </c>
      <c r="R1419">
        <v>1981</v>
      </c>
      <c r="S1419">
        <v>1987</v>
      </c>
      <c r="T1419" t="s">
        <v>50</v>
      </c>
      <c r="U1419" t="s">
        <v>134</v>
      </c>
      <c r="V1419" t="s">
        <v>76</v>
      </c>
      <c r="W1419" t="s">
        <v>54</v>
      </c>
      <c r="X1419" t="s">
        <v>70</v>
      </c>
      <c r="Y1419" t="s">
        <v>59</v>
      </c>
      <c r="Z1419" t="s">
        <v>54</v>
      </c>
      <c r="AA1419">
        <v>1842</v>
      </c>
      <c r="AB1419" t="str">
        <f t="shared" si="88"/>
        <v>1001-2000</v>
      </c>
      <c r="AC1419" t="s">
        <v>54</v>
      </c>
      <c r="AD1419" t="s">
        <v>60</v>
      </c>
      <c r="AE1419">
        <v>1842</v>
      </c>
      <c r="AF1419">
        <f t="shared" si="89"/>
        <v>1</v>
      </c>
      <c r="AG1419">
        <f t="shared" si="90"/>
        <v>2.2999999999999998</v>
      </c>
      <c r="AH1419">
        <v>0</v>
      </c>
      <c r="AI1419">
        <v>1</v>
      </c>
      <c r="AJ1419" t="s">
        <v>54</v>
      </c>
      <c r="AK1419" t="str">
        <f t="shared" si="91"/>
        <v>1Gd</v>
      </c>
      <c r="AL1419">
        <v>5</v>
      </c>
      <c r="AM1419">
        <v>1</v>
      </c>
      <c r="AN1419" t="s">
        <v>54</v>
      </c>
      <c r="AO1419" t="s">
        <v>61</v>
      </c>
      <c r="AP1419" t="s">
        <v>102</v>
      </c>
      <c r="AQ1419">
        <v>3</v>
      </c>
      <c r="AR1419">
        <v>894</v>
      </c>
      <c r="AS1419" t="s">
        <v>55</v>
      </c>
      <c r="AT1419" t="s">
        <v>60</v>
      </c>
      <c r="AU1419">
        <v>857</v>
      </c>
      <c r="AV1419">
        <v>72</v>
      </c>
      <c r="AW1419">
        <v>0</v>
      </c>
      <c r="AX1419">
        <v>0</v>
      </c>
      <c r="AY1419">
        <v>0</v>
      </c>
      <c r="AZ1419" t="s">
        <v>41</v>
      </c>
      <c r="BA1419">
        <v>11</v>
      </c>
      <c r="BB1419">
        <v>2006</v>
      </c>
      <c r="BC1419" t="s">
        <v>63</v>
      </c>
      <c r="BD1419" t="s">
        <v>64</v>
      </c>
      <c r="BE1419">
        <v>385000</v>
      </c>
    </row>
    <row r="1420" spans="1:57" x14ac:dyDescent="0.3">
      <c r="A1420">
        <v>826</v>
      </c>
      <c r="B1420">
        <v>20</v>
      </c>
      <c r="C1420" t="s">
        <v>221</v>
      </c>
      <c r="D1420">
        <v>114</v>
      </c>
      <c r="E1420">
        <v>14803</v>
      </c>
      <c r="F1420" t="s">
        <v>40</v>
      </c>
      <c r="G1420" t="s">
        <v>42</v>
      </c>
      <c r="H1420" t="s">
        <v>43</v>
      </c>
      <c r="I1420" t="s">
        <v>44</v>
      </c>
      <c r="J1420" t="s">
        <v>45</v>
      </c>
      <c r="K1420" t="s">
        <v>100</v>
      </c>
      <c r="L1420" t="str">
        <f>VLOOKUP($K1420,[1]Zipcodes_neighbourhood!$A$2:$C$27,2,FALSE)</f>
        <v>Northridge Heights</v>
      </c>
      <c r="M1420">
        <f>VLOOKUP($K1420,[1]Zipcodes_neighbourhood!$A$2:$C$27,3,FALSE)</f>
        <v>50010</v>
      </c>
      <c r="N1420" t="s">
        <v>90</v>
      </c>
      <c r="O1420" t="s">
        <v>48</v>
      </c>
      <c r="P1420" t="s">
        <v>68</v>
      </c>
      <c r="Q1420">
        <v>10</v>
      </c>
      <c r="R1420">
        <v>2007</v>
      </c>
      <c r="S1420">
        <v>2008</v>
      </c>
      <c r="T1420" t="s">
        <v>99</v>
      </c>
      <c r="U1420" t="s">
        <v>51</v>
      </c>
      <c r="V1420" t="s">
        <v>123</v>
      </c>
      <c r="W1420" t="s">
        <v>59</v>
      </c>
      <c r="X1420" t="s">
        <v>56</v>
      </c>
      <c r="Y1420" t="s">
        <v>59</v>
      </c>
      <c r="Z1420" t="s">
        <v>81</v>
      </c>
      <c r="AA1420">
        <v>2078</v>
      </c>
      <c r="AB1420" t="str">
        <f t="shared" si="88"/>
        <v>3001-4000</v>
      </c>
      <c r="AC1420" t="s">
        <v>59</v>
      </c>
      <c r="AD1420" t="s">
        <v>60</v>
      </c>
      <c r="AE1420">
        <v>2084</v>
      </c>
      <c r="AF1420">
        <f t="shared" si="89"/>
        <v>1</v>
      </c>
      <c r="AG1420">
        <f t="shared" si="90"/>
        <v>1.3</v>
      </c>
      <c r="AH1420">
        <v>2</v>
      </c>
      <c r="AI1420">
        <v>1</v>
      </c>
      <c r="AJ1420" t="s">
        <v>59</v>
      </c>
      <c r="AK1420" t="str">
        <f t="shared" si="91"/>
        <v>1Ex</v>
      </c>
      <c r="AL1420">
        <v>7</v>
      </c>
      <c r="AM1420">
        <v>1</v>
      </c>
      <c r="AN1420" t="s">
        <v>54</v>
      </c>
      <c r="AO1420" t="s">
        <v>61</v>
      </c>
      <c r="AP1420" t="s">
        <v>102</v>
      </c>
      <c r="AQ1420">
        <v>3</v>
      </c>
      <c r="AR1420">
        <v>1220</v>
      </c>
      <c r="AS1420" t="s">
        <v>55</v>
      </c>
      <c r="AT1420" t="s">
        <v>60</v>
      </c>
      <c r="AU1420">
        <v>188</v>
      </c>
      <c r="AV1420">
        <v>45</v>
      </c>
      <c r="AW1420">
        <v>0</v>
      </c>
      <c r="AX1420">
        <v>0</v>
      </c>
      <c r="AY1420">
        <v>0</v>
      </c>
      <c r="AZ1420" t="s">
        <v>41</v>
      </c>
      <c r="BA1420">
        <v>6</v>
      </c>
      <c r="BB1420">
        <v>2008</v>
      </c>
      <c r="BC1420" t="s">
        <v>103</v>
      </c>
      <c r="BD1420" t="s">
        <v>104</v>
      </c>
      <c r="BE1420">
        <v>385000</v>
      </c>
    </row>
    <row r="1421" spans="1:57" x14ac:dyDescent="0.3">
      <c r="A1421">
        <v>225</v>
      </c>
      <c r="B1421">
        <v>20</v>
      </c>
      <c r="C1421" t="s">
        <v>221</v>
      </c>
      <c r="D1421">
        <v>103</v>
      </c>
      <c r="E1421">
        <v>13472</v>
      </c>
      <c r="F1421" t="s">
        <v>40</v>
      </c>
      <c r="G1421" t="s">
        <v>42</v>
      </c>
      <c r="H1421" t="s">
        <v>43</v>
      </c>
      <c r="I1421" t="s">
        <v>44</v>
      </c>
      <c r="J1421" t="s">
        <v>45</v>
      </c>
      <c r="K1421" t="s">
        <v>100</v>
      </c>
      <c r="L1421" t="str">
        <f>VLOOKUP($K1421,[1]Zipcodes_neighbourhood!$A$2:$C$27,2,FALSE)</f>
        <v>Northridge Heights</v>
      </c>
      <c r="M1421">
        <f>VLOOKUP($K1421,[1]Zipcodes_neighbourhood!$A$2:$C$27,3,FALSE)</f>
        <v>50010</v>
      </c>
      <c r="N1421" t="s">
        <v>47</v>
      </c>
      <c r="O1421" t="s">
        <v>48</v>
      </c>
      <c r="P1421" t="s">
        <v>68</v>
      </c>
      <c r="Q1421">
        <v>10</v>
      </c>
      <c r="R1421">
        <v>2003</v>
      </c>
      <c r="S1421">
        <v>2003</v>
      </c>
      <c r="T1421" t="s">
        <v>99</v>
      </c>
      <c r="U1421" t="s">
        <v>51</v>
      </c>
      <c r="V1421" t="s">
        <v>52</v>
      </c>
      <c r="W1421" t="s">
        <v>59</v>
      </c>
      <c r="X1421" t="s">
        <v>56</v>
      </c>
      <c r="Y1421" t="s">
        <v>59</v>
      </c>
      <c r="Z1421" t="s">
        <v>54</v>
      </c>
      <c r="AA1421">
        <v>2392</v>
      </c>
      <c r="AB1421" t="str">
        <f t="shared" si="88"/>
        <v>3001-4000</v>
      </c>
      <c r="AC1421" t="s">
        <v>59</v>
      </c>
      <c r="AD1421" t="s">
        <v>60</v>
      </c>
      <c r="AE1421">
        <v>2392</v>
      </c>
      <c r="AF1421">
        <f t="shared" si="89"/>
        <v>1</v>
      </c>
      <c r="AG1421">
        <f t="shared" si="90"/>
        <v>2</v>
      </c>
      <c r="AH1421">
        <v>3</v>
      </c>
      <c r="AI1421">
        <v>1</v>
      </c>
      <c r="AJ1421" t="s">
        <v>59</v>
      </c>
      <c r="AK1421" t="str">
        <f t="shared" si="91"/>
        <v>1Ex</v>
      </c>
      <c r="AL1421">
        <v>8</v>
      </c>
      <c r="AM1421">
        <v>1</v>
      </c>
      <c r="AN1421" t="s">
        <v>59</v>
      </c>
      <c r="AO1421" t="s">
        <v>61</v>
      </c>
      <c r="AP1421" t="s">
        <v>102</v>
      </c>
      <c r="AQ1421">
        <v>3</v>
      </c>
      <c r="AR1421">
        <v>968</v>
      </c>
      <c r="AS1421" t="s">
        <v>55</v>
      </c>
      <c r="AT1421" t="s">
        <v>60</v>
      </c>
      <c r="AU1421">
        <v>248</v>
      </c>
      <c r="AV1421">
        <v>105</v>
      </c>
      <c r="AW1421">
        <v>0</v>
      </c>
      <c r="AX1421">
        <v>0</v>
      </c>
      <c r="AY1421">
        <v>0</v>
      </c>
      <c r="AZ1421" t="s">
        <v>41</v>
      </c>
      <c r="BA1421">
        <v>6</v>
      </c>
      <c r="BB1421">
        <v>2009</v>
      </c>
      <c r="BC1421" t="s">
        <v>63</v>
      </c>
      <c r="BD1421" t="s">
        <v>64</v>
      </c>
      <c r="BE1421">
        <v>386250</v>
      </c>
    </row>
    <row r="1422" spans="1:57" x14ac:dyDescent="0.3">
      <c r="A1422">
        <v>689</v>
      </c>
      <c r="B1422">
        <v>20</v>
      </c>
      <c r="C1422" t="s">
        <v>221</v>
      </c>
      <c r="D1422">
        <v>60</v>
      </c>
      <c r="E1422">
        <v>8089</v>
      </c>
      <c r="F1422" t="s">
        <v>40</v>
      </c>
      <c r="G1422" t="s">
        <v>42</v>
      </c>
      <c r="H1422" t="s">
        <v>137</v>
      </c>
      <c r="I1422" t="s">
        <v>44</v>
      </c>
      <c r="J1422" t="s">
        <v>45</v>
      </c>
      <c r="K1422" t="s">
        <v>138</v>
      </c>
      <c r="L1422" t="e">
        <f>VLOOKUP($K1422,[1]Zipcodes_neighbourhood!$A$2:$C$27,2,FALSE)</f>
        <v>#N/A</v>
      </c>
      <c r="M1422" t="e">
        <f>VLOOKUP($K1422,[1]Zipcodes_neighbourhood!$A$2:$C$27,3,FALSE)</f>
        <v>#N/A</v>
      </c>
      <c r="N1422" t="s">
        <v>47</v>
      </c>
      <c r="O1422" t="s">
        <v>48</v>
      </c>
      <c r="P1422" t="s">
        <v>68</v>
      </c>
      <c r="Q1422">
        <v>8</v>
      </c>
      <c r="R1422">
        <v>2007</v>
      </c>
      <c r="S1422">
        <v>2007</v>
      </c>
      <c r="T1422" t="s">
        <v>50</v>
      </c>
      <c r="U1422" t="s">
        <v>51</v>
      </c>
      <c r="V1422" t="s">
        <v>69</v>
      </c>
      <c r="W1422" t="s">
        <v>54</v>
      </c>
      <c r="X1422" t="s">
        <v>56</v>
      </c>
      <c r="Y1422" t="s">
        <v>54</v>
      </c>
      <c r="Z1422" t="s">
        <v>81</v>
      </c>
      <c r="AA1422">
        <v>1419</v>
      </c>
      <c r="AB1422" t="str">
        <f t="shared" si="88"/>
        <v>1001-2000</v>
      </c>
      <c r="AC1422" t="s">
        <v>59</v>
      </c>
      <c r="AD1422" t="s">
        <v>60</v>
      </c>
      <c r="AE1422">
        <v>1419</v>
      </c>
      <c r="AF1422">
        <f t="shared" si="89"/>
        <v>0</v>
      </c>
      <c r="AG1422">
        <f t="shared" si="90"/>
        <v>2.2999999999999998</v>
      </c>
      <c r="AH1422">
        <v>2</v>
      </c>
      <c r="AI1422">
        <v>1</v>
      </c>
      <c r="AJ1422" t="s">
        <v>54</v>
      </c>
      <c r="AK1422" t="str">
        <f t="shared" si="91"/>
        <v>1Gd</v>
      </c>
      <c r="AL1422">
        <v>7</v>
      </c>
      <c r="AM1422">
        <v>1</v>
      </c>
      <c r="AN1422" t="s">
        <v>54</v>
      </c>
      <c r="AO1422" t="s">
        <v>61</v>
      </c>
      <c r="AP1422" t="s">
        <v>62</v>
      </c>
      <c r="AQ1422">
        <v>2</v>
      </c>
      <c r="AR1422">
        <v>567</v>
      </c>
      <c r="AS1422" t="s">
        <v>55</v>
      </c>
      <c r="AT1422" t="s">
        <v>60</v>
      </c>
      <c r="AU1422">
        <v>140</v>
      </c>
      <c r="AV1422">
        <v>0</v>
      </c>
      <c r="AW1422">
        <v>0</v>
      </c>
      <c r="AX1422">
        <v>0</v>
      </c>
      <c r="AY1422">
        <v>0</v>
      </c>
      <c r="AZ1422" t="s">
        <v>41</v>
      </c>
      <c r="BA1422">
        <v>10</v>
      </c>
      <c r="BB1422">
        <v>2007</v>
      </c>
      <c r="BC1422" t="s">
        <v>103</v>
      </c>
      <c r="BD1422" t="s">
        <v>104</v>
      </c>
      <c r="BE1422">
        <v>392000</v>
      </c>
    </row>
    <row r="1423" spans="1:57" x14ac:dyDescent="0.3">
      <c r="A1423">
        <v>379</v>
      </c>
      <c r="B1423">
        <v>20</v>
      </c>
      <c r="C1423" t="s">
        <v>221</v>
      </c>
      <c r="D1423">
        <v>88</v>
      </c>
      <c r="E1423">
        <v>11394</v>
      </c>
      <c r="F1423" t="s">
        <v>40</v>
      </c>
      <c r="G1423" t="s">
        <v>42</v>
      </c>
      <c r="H1423" t="s">
        <v>43</v>
      </c>
      <c r="I1423" t="s">
        <v>44</v>
      </c>
      <c r="J1423" t="s">
        <v>73</v>
      </c>
      <c r="K1423" t="s">
        <v>138</v>
      </c>
      <c r="L1423" t="e">
        <f>VLOOKUP($K1423,[1]Zipcodes_neighbourhood!$A$2:$C$27,2,FALSE)</f>
        <v>#N/A</v>
      </c>
      <c r="M1423" t="e">
        <f>VLOOKUP($K1423,[1]Zipcodes_neighbourhood!$A$2:$C$27,3,FALSE)</f>
        <v>#N/A</v>
      </c>
      <c r="N1423" t="s">
        <v>47</v>
      </c>
      <c r="O1423" t="s">
        <v>48</v>
      </c>
      <c r="P1423" t="s">
        <v>68</v>
      </c>
      <c r="Q1423">
        <v>9</v>
      </c>
      <c r="R1423">
        <v>2010</v>
      </c>
      <c r="S1423">
        <v>2010</v>
      </c>
      <c r="T1423" t="s">
        <v>99</v>
      </c>
      <c r="U1423" t="s">
        <v>51</v>
      </c>
      <c r="V1423" t="s">
        <v>52</v>
      </c>
      <c r="W1423" t="s">
        <v>54</v>
      </c>
      <c r="X1423" t="s">
        <v>56</v>
      </c>
      <c r="Y1423" t="s">
        <v>59</v>
      </c>
      <c r="Z1423" t="s">
        <v>81</v>
      </c>
      <c r="AA1423">
        <v>1856</v>
      </c>
      <c r="AB1423" t="str">
        <f t="shared" si="88"/>
        <v>1001-2000</v>
      </c>
      <c r="AC1423" t="s">
        <v>59</v>
      </c>
      <c r="AD1423" t="s">
        <v>60</v>
      </c>
      <c r="AE1423">
        <v>1856</v>
      </c>
      <c r="AF1423">
        <f t="shared" si="89"/>
        <v>0</v>
      </c>
      <c r="AG1423">
        <f t="shared" si="90"/>
        <v>2</v>
      </c>
      <c r="AH1423">
        <v>1</v>
      </c>
      <c r="AI1423">
        <v>1</v>
      </c>
      <c r="AJ1423" t="s">
        <v>59</v>
      </c>
      <c r="AK1423" t="str">
        <f t="shared" si="91"/>
        <v>1Ex</v>
      </c>
      <c r="AL1423">
        <v>8</v>
      </c>
      <c r="AM1423">
        <v>1</v>
      </c>
      <c r="AN1423" t="s">
        <v>59</v>
      </c>
      <c r="AO1423" t="s">
        <v>61</v>
      </c>
      <c r="AP1423" t="s">
        <v>102</v>
      </c>
      <c r="AQ1423">
        <v>3</v>
      </c>
      <c r="AR1423">
        <v>834</v>
      </c>
      <c r="AS1423" t="s">
        <v>55</v>
      </c>
      <c r="AT1423" t="s">
        <v>60</v>
      </c>
      <c r="AU1423">
        <v>113</v>
      </c>
      <c r="AV1423">
        <v>0</v>
      </c>
      <c r="AW1423">
        <v>0</v>
      </c>
      <c r="AX1423">
        <v>0</v>
      </c>
      <c r="AY1423">
        <v>0</v>
      </c>
      <c r="AZ1423" t="s">
        <v>41</v>
      </c>
      <c r="BA1423">
        <v>6</v>
      </c>
      <c r="BB1423">
        <v>2010</v>
      </c>
      <c r="BC1423" t="s">
        <v>103</v>
      </c>
      <c r="BD1423" t="s">
        <v>104</v>
      </c>
      <c r="BE1423">
        <v>394432</v>
      </c>
    </row>
    <row r="1424" spans="1:57" x14ac:dyDescent="0.3">
      <c r="A1424">
        <v>1423</v>
      </c>
      <c r="B1424">
        <v>120</v>
      </c>
      <c r="C1424" t="s">
        <v>222</v>
      </c>
      <c r="D1424">
        <v>37</v>
      </c>
      <c r="E1424">
        <v>4435</v>
      </c>
      <c r="F1424" t="s">
        <v>40</v>
      </c>
      <c r="G1424" t="s">
        <v>42</v>
      </c>
      <c r="H1424" t="s">
        <v>43</v>
      </c>
      <c r="I1424" t="s">
        <v>44</v>
      </c>
      <c r="J1424" t="s">
        <v>45</v>
      </c>
      <c r="K1424" t="s">
        <v>46</v>
      </c>
      <c r="L1424" t="str">
        <f>VLOOKUP($K1424,[1]Zipcodes_neighbourhood!$A$2:$C$27,2,FALSE)</f>
        <v>College creek</v>
      </c>
      <c r="M1424">
        <f>VLOOKUP($K1424,[1]Zipcodes_neighbourhood!$A$2:$C$27,3,FALSE)</f>
        <v>50014</v>
      </c>
      <c r="N1424" t="s">
        <v>47</v>
      </c>
      <c r="O1424" t="s">
        <v>122</v>
      </c>
      <c r="P1424" t="s">
        <v>68</v>
      </c>
      <c r="Q1424">
        <v>6</v>
      </c>
      <c r="R1424">
        <v>2003</v>
      </c>
      <c r="S1424">
        <v>2003</v>
      </c>
      <c r="T1424" t="s">
        <v>50</v>
      </c>
      <c r="U1424" t="s">
        <v>51</v>
      </c>
      <c r="V1424" t="s">
        <v>52</v>
      </c>
      <c r="W1424" t="s">
        <v>54</v>
      </c>
      <c r="X1424" t="s">
        <v>56</v>
      </c>
      <c r="Y1424" t="s">
        <v>54</v>
      </c>
      <c r="Z1424" t="s">
        <v>81</v>
      </c>
      <c r="AA1424">
        <v>848</v>
      </c>
      <c r="AB1424" t="str">
        <f t="shared" si="88"/>
        <v>0-1000</v>
      </c>
      <c r="AC1424" t="s">
        <v>59</v>
      </c>
      <c r="AD1424" t="s">
        <v>60</v>
      </c>
      <c r="AE1424">
        <v>848</v>
      </c>
      <c r="AF1424">
        <f t="shared" si="89"/>
        <v>1</v>
      </c>
      <c r="AG1424">
        <f t="shared" si="90"/>
        <v>1</v>
      </c>
      <c r="AH1424">
        <v>1</v>
      </c>
      <c r="AI1424">
        <v>1</v>
      </c>
      <c r="AJ1424" t="s">
        <v>54</v>
      </c>
      <c r="AK1424" t="str">
        <f t="shared" si="91"/>
        <v>1Gd</v>
      </c>
      <c r="AL1424">
        <v>3</v>
      </c>
      <c r="AM1424">
        <v>0</v>
      </c>
      <c r="AN1424" t="s">
        <v>41</v>
      </c>
      <c r="AO1424" t="s">
        <v>61</v>
      </c>
      <c r="AP1424" t="s">
        <v>102</v>
      </c>
      <c r="AQ1424">
        <v>2</v>
      </c>
      <c r="AR1424">
        <v>420</v>
      </c>
      <c r="AS1424" t="s">
        <v>55</v>
      </c>
      <c r="AT1424" t="s">
        <v>60</v>
      </c>
      <c r="AU1424">
        <v>140</v>
      </c>
      <c r="AV1424">
        <v>0</v>
      </c>
      <c r="AW1424">
        <v>0</v>
      </c>
      <c r="AX1424">
        <v>0</v>
      </c>
      <c r="AY1424">
        <v>0</v>
      </c>
      <c r="AZ1424" t="s">
        <v>41</v>
      </c>
      <c r="BA1424">
        <v>3</v>
      </c>
      <c r="BB1424">
        <v>2008</v>
      </c>
      <c r="BC1424" t="s">
        <v>63</v>
      </c>
      <c r="BD1424" t="s">
        <v>64</v>
      </c>
      <c r="BE1424">
        <v>136500</v>
      </c>
    </row>
    <row r="1425" spans="1:57" x14ac:dyDescent="0.3">
      <c r="A1425">
        <v>1438</v>
      </c>
      <c r="B1425">
        <v>20</v>
      </c>
      <c r="C1425" t="s">
        <v>221</v>
      </c>
      <c r="D1425">
        <v>96</v>
      </c>
      <c r="E1425">
        <v>12444</v>
      </c>
      <c r="F1425" t="s">
        <v>40</v>
      </c>
      <c r="G1425" t="s">
        <v>42</v>
      </c>
      <c r="H1425" t="s">
        <v>43</v>
      </c>
      <c r="I1425" t="s">
        <v>44</v>
      </c>
      <c r="J1425" t="s">
        <v>65</v>
      </c>
      <c r="K1425" t="s">
        <v>100</v>
      </c>
      <c r="L1425" t="str">
        <f>VLOOKUP($K1425,[1]Zipcodes_neighbourhood!$A$2:$C$27,2,FALSE)</f>
        <v>Northridge Heights</v>
      </c>
      <c r="M1425">
        <f>VLOOKUP($K1425,[1]Zipcodes_neighbourhood!$A$2:$C$27,3,FALSE)</f>
        <v>50010</v>
      </c>
      <c r="N1425" t="s">
        <v>47</v>
      </c>
      <c r="O1425" t="s">
        <v>48</v>
      </c>
      <c r="P1425" t="s">
        <v>68</v>
      </c>
      <c r="Q1425">
        <v>8</v>
      </c>
      <c r="R1425">
        <v>2008</v>
      </c>
      <c r="S1425">
        <v>2008</v>
      </c>
      <c r="T1425" t="s">
        <v>99</v>
      </c>
      <c r="U1425" t="s">
        <v>51</v>
      </c>
      <c r="V1425" t="s">
        <v>52</v>
      </c>
      <c r="W1425" t="s">
        <v>59</v>
      </c>
      <c r="X1425" t="s">
        <v>56</v>
      </c>
      <c r="Y1425" t="s">
        <v>59</v>
      </c>
      <c r="Z1425" t="s">
        <v>81</v>
      </c>
      <c r="AA1425">
        <v>1932</v>
      </c>
      <c r="AB1425" t="str">
        <f t="shared" si="88"/>
        <v>1001-2000</v>
      </c>
      <c r="AC1425" t="s">
        <v>59</v>
      </c>
      <c r="AD1425" t="s">
        <v>60</v>
      </c>
      <c r="AE1425">
        <v>1932</v>
      </c>
      <c r="AF1425">
        <f t="shared" si="89"/>
        <v>0</v>
      </c>
      <c r="AG1425">
        <f t="shared" si="90"/>
        <v>2</v>
      </c>
      <c r="AH1425">
        <v>2</v>
      </c>
      <c r="AI1425">
        <v>1</v>
      </c>
      <c r="AJ1425" t="s">
        <v>59</v>
      </c>
      <c r="AK1425" t="str">
        <f t="shared" si="91"/>
        <v>1Ex</v>
      </c>
      <c r="AL1425">
        <v>7</v>
      </c>
      <c r="AM1425">
        <v>1</v>
      </c>
      <c r="AN1425" t="s">
        <v>54</v>
      </c>
      <c r="AO1425" t="s">
        <v>61</v>
      </c>
      <c r="AP1425" t="s">
        <v>102</v>
      </c>
      <c r="AQ1425">
        <v>3</v>
      </c>
      <c r="AR1425">
        <v>774</v>
      </c>
      <c r="AS1425" t="s">
        <v>55</v>
      </c>
      <c r="AT1425" t="s">
        <v>60</v>
      </c>
      <c r="AU1425">
        <v>0</v>
      </c>
      <c r="AV1425">
        <v>66</v>
      </c>
      <c r="AW1425">
        <v>0</v>
      </c>
      <c r="AX1425">
        <v>0</v>
      </c>
      <c r="AY1425">
        <v>304</v>
      </c>
      <c r="AZ1425" t="s">
        <v>41</v>
      </c>
      <c r="BA1425">
        <v>11</v>
      </c>
      <c r="BB1425">
        <v>2008</v>
      </c>
      <c r="BC1425" t="s">
        <v>103</v>
      </c>
      <c r="BD1425" t="s">
        <v>104</v>
      </c>
      <c r="BE1425">
        <v>394617</v>
      </c>
    </row>
    <row r="1426" spans="1:57" x14ac:dyDescent="0.3">
      <c r="A1426">
        <v>775</v>
      </c>
      <c r="B1426">
        <v>20</v>
      </c>
      <c r="C1426" t="s">
        <v>221</v>
      </c>
      <c r="D1426">
        <v>110</v>
      </c>
      <c r="E1426">
        <v>14226</v>
      </c>
      <c r="F1426" t="s">
        <v>40</v>
      </c>
      <c r="G1426" t="s">
        <v>42</v>
      </c>
      <c r="H1426" t="s">
        <v>43</v>
      </c>
      <c r="I1426" t="s">
        <v>44</v>
      </c>
      <c r="J1426" t="s">
        <v>73</v>
      </c>
      <c r="K1426" t="s">
        <v>100</v>
      </c>
      <c r="L1426" t="str">
        <f>VLOOKUP($K1426,[1]Zipcodes_neighbourhood!$A$2:$C$27,2,FALSE)</f>
        <v>Northridge Heights</v>
      </c>
      <c r="M1426">
        <f>VLOOKUP($K1426,[1]Zipcodes_neighbourhood!$A$2:$C$27,3,FALSE)</f>
        <v>50010</v>
      </c>
      <c r="N1426" t="s">
        <v>47</v>
      </c>
      <c r="O1426" t="s">
        <v>48</v>
      </c>
      <c r="P1426" t="s">
        <v>68</v>
      </c>
      <c r="Q1426">
        <v>8</v>
      </c>
      <c r="R1426">
        <v>2006</v>
      </c>
      <c r="S1426">
        <v>2006</v>
      </c>
      <c r="T1426" t="s">
        <v>99</v>
      </c>
      <c r="U1426" t="s">
        <v>51</v>
      </c>
      <c r="V1426" t="s">
        <v>52</v>
      </c>
      <c r="W1426" t="s">
        <v>54</v>
      </c>
      <c r="X1426" t="s">
        <v>56</v>
      </c>
      <c r="Y1426" t="s">
        <v>54</v>
      </c>
      <c r="Z1426" t="s">
        <v>81</v>
      </c>
      <c r="AA1426">
        <v>1935</v>
      </c>
      <c r="AB1426" t="str">
        <f t="shared" si="88"/>
        <v>1001-2000</v>
      </c>
      <c r="AC1426" t="s">
        <v>54</v>
      </c>
      <c r="AD1426" t="s">
        <v>60</v>
      </c>
      <c r="AE1426">
        <v>1973</v>
      </c>
      <c r="AF1426">
        <f t="shared" si="89"/>
        <v>1</v>
      </c>
      <c r="AG1426">
        <f t="shared" si="90"/>
        <v>1</v>
      </c>
      <c r="AH1426">
        <v>3</v>
      </c>
      <c r="AI1426">
        <v>1</v>
      </c>
      <c r="AJ1426" t="s">
        <v>54</v>
      </c>
      <c r="AK1426" t="str">
        <f t="shared" si="91"/>
        <v>1Gd</v>
      </c>
      <c r="AL1426">
        <v>9</v>
      </c>
      <c r="AM1426">
        <v>1</v>
      </c>
      <c r="AN1426" t="s">
        <v>54</v>
      </c>
      <c r="AO1426" t="s">
        <v>61</v>
      </c>
      <c r="AP1426" t="s">
        <v>102</v>
      </c>
      <c r="AQ1426">
        <v>3</v>
      </c>
      <c r="AR1426">
        <v>895</v>
      </c>
      <c r="AS1426" t="s">
        <v>55</v>
      </c>
      <c r="AT1426" t="s">
        <v>60</v>
      </c>
      <c r="AU1426">
        <v>315</v>
      </c>
      <c r="AV1426">
        <v>45</v>
      </c>
      <c r="AW1426">
        <v>0</v>
      </c>
      <c r="AX1426">
        <v>0</v>
      </c>
      <c r="AY1426">
        <v>0</v>
      </c>
      <c r="AZ1426" t="s">
        <v>41</v>
      </c>
      <c r="BA1426">
        <v>7</v>
      </c>
      <c r="BB1426">
        <v>2007</v>
      </c>
      <c r="BC1426" t="s">
        <v>103</v>
      </c>
      <c r="BD1426" t="s">
        <v>104</v>
      </c>
      <c r="BE1426">
        <v>395000</v>
      </c>
    </row>
    <row r="1427" spans="1:57" x14ac:dyDescent="0.3">
      <c r="A1427">
        <v>988</v>
      </c>
      <c r="B1427">
        <v>20</v>
      </c>
      <c r="C1427" t="s">
        <v>221</v>
      </c>
      <c r="D1427">
        <v>83</v>
      </c>
      <c r="E1427">
        <v>10159</v>
      </c>
      <c r="F1427" t="s">
        <v>40</v>
      </c>
      <c r="G1427" t="s">
        <v>71</v>
      </c>
      <c r="H1427" t="s">
        <v>43</v>
      </c>
      <c r="I1427" t="s">
        <v>44</v>
      </c>
      <c r="J1427" t="s">
        <v>45</v>
      </c>
      <c r="K1427" t="s">
        <v>100</v>
      </c>
      <c r="L1427" t="str">
        <f>VLOOKUP($K1427,[1]Zipcodes_neighbourhood!$A$2:$C$27,2,FALSE)</f>
        <v>Northridge Heights</v>
      </c>
      <c r="M1427">
        <f>VLOOKUP($K1427,[1]Zipcodes_neighbourhood!$A$2:$C$27,3,FALSE)</f>
        <v>50010</v>
      </c>
      <c r="N1427" t="s">
        <v>47</v>
      </c>
      <c r="O1427" t="s">
        <v>48</v>
      </c>
      <c r="P1427" t="s">
        <v>68</v>
      </c>
      <c r="Q1427">
        <v>9</v>
      </c>
      <c r="R1427">
        <v>2009</v>
      </c>
      <c r="S1427">
        <v>2010</v>
      </c>
      <c r="T1427" t="s">
        <v>99</v>
      </c>
      <c r="U1427" t="s">
        <v>51</v>
      </c>
      <c r="V1427" t="s">
        <v>52</v>
      </c>
      <c r="W1427" t="s">
        <v>59</v>
      </c>
      <c r="X1427" t="s">
        <v>56</v>
      </c>
      <c r="Y1427" t="s">
        <v>59</v>
      </c>
      <c r="Z1427" t="s">
        <v>81</v>
      </c>
      <c r="AA1427">
        <v>1930</v>
      </c>
      <c r="AB1427" t="str">
        <f t="shared" si="88"/>
        <v>1001-2000</v>
      </c>
      <c r="AC1427" t="s">
        <v>59</v>
      </c>
      <c r="AD1427" t="s">
        <v>60</v>
      </c>
      <c r="AE1427">
        <v>1940</v>
      </c>
      <c r="AF1427">
        <f t="shared" si="89"/>
        <v>0</v>
      </c>
      <c r="AG1427">
        <f t="shared" si="90"/>
        <v>1</v>
      </c>
      <c r="AH1427">
        <v>3</v>
      </c>
      <c r="AI1427">
        <v>1</v>
      </c>
      <c r="AJ1427" t="s">
        <v>59</v>
      </c>
      <c r="AK1427" t="str">
        <f t="shared" si="91"/>
        <v>1Ex</v>
      </c>
      <c r="AL1427">
        <v>8</v>
      </c>
      <c r="AM1427">
        <v>1</v>
      </c>
      <c r="AN1427" t="s">
        <v>54</v>
      </c>
      <c r="AO1427" t="s">
        <v>61</v>
      </c>
      <c r="AP1427" t="s">
        <v>102</v>
      </c>
      <c r="AQ1427">
        <v>3</v>
      </c>
      <c r="AR1427">
        <v>606</v>
      </c>
      <c r="AS1427" t="s">
        <v>55</v>
      </c>
      <c r="AT1427" t="s">
        <v>60</v>
      </c>
      <c r="AU1427">
        <v>168</v>
      </c>
      <c r="AV1427">
        <v>95</v>
      </c>
      <c r="AW1427">
        <v>0</v>
      </c>
      <c r="AX1427">
        <v>0</v>
      </c>
      <c r="AY1427">
        <v>0</v>
      </c>
      <c r="AZ1427" t="s">
        <v>41</v>
      </c>
      <c r="BA1427">
        <v>4</v>
      </c>
      <c r="BB1427">
        <v>2010</v>
      </c>
      <c r="BC1427" t="s">
        <v>103</v>
      </c>
      <c r="BD1427" t="s">
        <v>104</v>
      </c>
      <c r="BE1427">
        <v>395192</v>
      </c>
    </row>
    <row r="1428" spans="1:57" x14ac:dyDescent="0.3">
      <c r="A1428">
        <v>662</v>
      </c>
      <c r="B1428">
        <v>60</v>
      </c>
      <c r="C1428" t="s">
        <v>221</v>
      </c>
      <c r="D1428">
        <v>52</v>
      </c>
      <c r="E1428">
        <v>46589</v>
      </c>
      <c r="F1428" t="s">
        <v>40</v>
      </c>
      <c r="G1428" t="s">
        <v>105</v>
      </c>
      <c r="H1428" t="s">
        <v>43</v>
      </c>
      <c r="I1428" t="s">
        <v>44</v>
      </c>
      <c r="J1428" t="s">
        <v>110</v>
      </c>
      <c r="K1428" t="s">
        <v>80</v>
      </c>
      <c r="L1428" t="str">
        <f>VLOOKUP($K1428,[1]Zipcodes_neighbourhood!$A$2:$C$27,2,FALSE)</f>
        <v>Northridge</v>
      </c>
      <c r="M1428">
        <f>VLOOKUP($K1428,[1]Zipcodes_neighbourhood!$A$2:$C$27,3,FALSE)</f>
        <v>50010</v>
      </c>
      <c r="N1428" t="s">
        <v>47</v>
      </c>
      <c r="O1428" t="s">
        <v>48</v>
      </c>
      <c r="P1428" t="s">
        <v>49</v>
      </c>
      <c r="Q1428">
        <v>8</v>
      </c>
      <c r="R1428">
        <v>1994</v>
      </c>
      <c r="S1428">
        <v>2005</v>
      </c>
      <c r="T1428" t="s">
        <v>99</v>
      </c>
      <c r="U1428" t="s">
        <v>51</v>
      </c>
      <c r="V1428" t="s">
        <v>52</v>
      </c>
      <c r="W1428" t="s">
        <v>54</v>
      </c>
      <c r="X1428" t="s">
        <v>56</v>
      </c>
      <c r="Y1428" t="s">
        <v>54</v>
      </c>
      <c r="Z1428" t="s">
        <v>57</v>
      </c>
      <c r="AA1428">
        <v>1629</v>
      </c>
      <c r="AB1428" t="str">
        <f t="shared" si="88"/>
        <v>1001-2000</v>
      </c>
      <c r="AC1428" t="s">
        <v>59</v>
      </c>
      <c r="AD1428" t="s">
        <v>60</v>
      </c>
      <c r="AE1428">
        <v>2448</v>
      </c>
      <c r="AF1428">
        <f t="shared" si="89"/>
        <v>1</v>
      </c>
      <c r="AG1428">
        <f t="shared" si="90"/>
        <v>2.2999999999999998</v>
      </c>
      <c r="AH1428">
        <v>4</v>
      </c>
      <c r="AI1428">
        <v>1</v>
      </c>
      <c r="AJ1428" t="s">
        <v>54</v>
      </c>
      <c r="AK1428" t="str">
        <f t="shared" si="91"/>
        <v>1Gd</v>
      </c>
      <c r="AL1428">
        <v>8</v>
      </c>
      <c r="AM1428">
        <v>1</v>
      </c>
      <c r="AN1428" t="s">
        <v>55</v>
      </c>
      <c r="AO1428" t="s">
        <v>61</v>
      </c>
      <c r="AP1428" t="s">
        <v>62</v>
      </c>
      <c r="AQ1428">
        <v>3</v>
      </c>
      <c r="AR1428">
        <v>711</v>
      </c>
      <c r="AS1428" t="s">
        <v>55</v>
      </c>
      <c r="AT1428" t="s">
        <v>60</v>
      </c>
      <c r="AU1428">
        <v>517</v>
      </c>
      <c r="AV1428">
        <v>76</v>
      </c>
      <c r="AW1428">
        <v>0</v>
      </c>
      <c r="AX1428">
        <v>0</v>
      </c>
      <c r="AY1428">
        <v>0</v>
      </c>
      <c r="AZ1428" t="s">
        <v>41</v>
      </c>
      <c r="BA1428">
        <v>7</v>
      </c>
      <c r="BB1428">
        <v>2009</v>
      </c>
      <c r="BC1428" t="s">
        <v>63</v>
      </c>
      <c r="BD1428" t="s">
        <v>64</v>
      </c>
      <c r="BE1428">
        <v>402000</v>
      </c>
    </row>
    <row r="1429" spans="1:57" x14ac:dyDescent="0.3">
      <c r="A1429">
        <v>516</v>
      </c>
      <c r="B1429">
        <v>20</v>
      </c>
      <c r="C1429" t="s">
        <v>221</v>
      </c>
      <c r="D1429">
        <v>94</v>
      </c>
      <c r="E1429">
        <v>12220</v>
      </c>
      <c r="F1429" t="s">
        <v>40</v>
      </c>
      <c r="G1429" t="s">
        <v>42</v>
      </c>
      <c r="H1429" t="s">
        <v>43</v>
      </c>
      <c r="I1429" t="s">
        <v>44</v>
      </c>
      <c r="J1429" t="s">
        <v>45</v>
      </c>
      <c r="K1429" t="s">
        <v>100</v>
      </c>
      <c r="L1429" t="str">
        <f>VLOOKUP($K1429,[1]Zipcodes_neighbourhood!$A$2:$C$27,2,FALSE)</f>
        <v>Northridge Heights</v>
      </c>
      <c r="M1429">
        <f>VLOOKUP($K1429,[1]Zipcodes_neighbourhood!$A$2:$C$27,3,FALSE)</f>
        <v>50010</v>
      </c>
      <c r="N1429" t="s">
        <v>47</v>
      </c>
      <c r="O1429" t="s">
        <v>48</v>
      </c>
      <c r="P1429" t="s">
        <v>68</v>
      </c>
      <c r="Q1429">
        <v>10</v>
      </c>
      <c r="R1429">
        <v>2009</v>
      </c>
      <c r="S1429">
        <v>2009</v>
      </c>
      <c r="T1429" t="s">
        <v>99</v>
      </c>
      <c r="U1429" t="s">
        <v>51</v>
      </c>
      <c r="V1429" t="s">
        <v>123</v>
      </c>
      <c r="W1429" t="s">
        <v>59</v>
      </c>
      <c r="X1429" t="s">
        <v>70</v>
      </c>
      <c r="Y1429" t="s">
        <v>59</v>
      </c>
      <c r="Z1429" t="s">
        <v>57</v>
      </c>
      <c r="AA1429">
        <v>2006</v>
      </c>
      <c r="AB1429" t="str">
        <f t="shared" si="88"/>
        <v>3001-4000</v>
      </c>
      <c r="AC1429" t="s">
        <v>59</v>
      </c>
      <c r="AD1429" t="s">
        <v>60</v>
      </c>
      <c r="AE1429">
        <v>2020</v>
      </c>
      <c r="AF1429">
        <f t="shared" si="89"/>
        <v>1</v>
      </c>
      <c r="AG1429">
        <f t="shared" si="90"/>
        <v>1.3</v>
      </c>
      <c r="AH1429">
        <v>3</v>
      </c>
      <c r="AI1429">
        <v>1</v>
      </c>
      <c r="AJ1429" t="s">
        <v>59</v>
      </c>
      <c r="AK1429" t="str">
        <f t="shared" si="91"/>
        <v>1Ex</v>
      </c>
      <c r="AL1429">
        <v>9</v>
      </c>
      <c r="AM1429">
        <v>1</v>
      </c>
      <c r="AN1429" t="s">
        <v>54</v>
      </c>
      <c r="AO1429" t="s">
        <v>61</v>
      </c>
      <c r="AP1429" t="s">
        <v>102</v>
      </c>
      <c r="AQ1429">
        <v>3</v>
      </c>
      <c r="AR1429">
        <v>900</v>
      </c>
      <c r="AS1429" t="s">
        <v>55</v>
      </c>
      <c r="AT1429" t="s">
        <v>60</v>
      </c>
      <c r="AU1429">
        <v>156</v>
      </c>
      <c r="AV1429">
        <v>54</v>
      </c>
      <c r="AW1429">
        <v>0</v>
      </c>
      <c r="AX1429">
        <v>0</v>
      </c>
      <c r="AY1429">
        <v>0</v>
      </c>
      <c r="AZ1429" t="s">
        <v>41</v>
      </c>
      <c r="BA1429">
        <v>9</v>
      </c>
      <c r="BB1429">
        <v>2009</v>
      </c>
      <c r="BC1429" t="s">
        <v>103</v>
      </c>
      <c r="BD1429" t="s">
        <v>104</v>
      </c>
      <c r="BE1429">
        <v>402861</v>
      </c>
    </row>
    <row r="1430" spans="1:57" x14ac:dyDescent="0.3">
      <c r="A1430">
        <v>1429</v>
      </c>
      <c r="B1430">
        <v>30</v>
      </c>
      <c r="C1430" t="s">
        <v>222</v>
      </c>
      <c r="D1430">
        <v>60</v>
      </c>
      <c r="E1430">
        <v>7200</v>
      </c>
      <c r="F1430" t="s">
        <v>40</v>
      </c>
      <c r="G1430" t="s">
        <v>42</v>
      </c>
      <c r="H1430" t="s">
        <v>43</v>
      </c>
      <c r="I1430" t="s">
        <v>44</v>
      </c>
      <c r="J1430" t="s">
        <v>73</v>
      </c>
      <c r="K1430" t="s">
        <v>92</v>
      </c>
      <c r="L1430" t="str">
        <f>VLOOKUP($K1430,[1]Zipcodes_neighbourhood!$A$2:$C$27,2,FALSE)</f>
        <v>Old Town</v>
      </c>
      <c r="M1430">
        <f>VLOOKUP($K1430,[1]Zipcodes_neighbourhood!$A$2:$C$27,3,FALSE)</f>
        <v>51351</v>
      </c>
      <c r="N1430" t="s">
        <v>47</v>
      </c>
      <c r="O1430" t="s">
        <v>48</v>
      </c>
      <c r="P1430" t="s">
        <v>68</v>
      </c>
      <c r="Q1430">
        <v>5</v>
      </c>
      <c r="R1430">
        <v>1940</v>
      </c>
      <c r="S1430">
        <v>1992</v>
      </c>
      <c r="T1430" t="s">
        <v>50</v>
      </c>
      <c r="U1430" t="s">
        <v>51</v>
      </c>
      <c r="V1430" t="s">
        <v>69</v>
      </c>
      <c r="W1430" t="s">
        <v>55</v>
      </c>
      <c r="X1430" t="s">
        <v>70</v>
      </c>
      <c r="Y1430" t="s">
        <v>55</v>
      </c>
      <c r="Z1430" t="s">
        <v>57</v>
      </c>
      <c r="AA1430">
        <v>788</v>
      </c>
      <c r="AB1430" t="str">
        <f t="shared" si="88"/>
        <v>0-1000</v>
      </c>
      <c r="AC1430" t="s">
        <v>55</v>
      </c>
      <c r="AD1430" t="s">
        <v>60</v>
      </c>
      <c r="AE1430">
        <v>804</v>
      </c>
      <c r="AF1430">
        <f t="shared" si="89"/>
        <v>1</v>
      </c>
      <c r="AG1430">
        <f t="shared" si="90"/>
        <v>1</v>
      </c>
      <c r="AH1430">
        <v>2</v>
      </c>
      <c r="AI1430">
        <v>1</v>
      </c>
      <c r="AJ1430" t="s">
        <v>54</v>
      </c>
      <c r="AK1430" t="str">
        <f t="shared" si="91"/>
        <v>1Gd</v>
      </c>
      <c r="AL1430">
        <v>4</v>
      </c>
      <c r="AM1430">
        <v>2</v>
      </c>
      <c r="AN1430" t="s">
        <v>54</v>
      </c>
      <c r="AO1430" t="s">
        <v>61</v>
      </c>
      <c r="AP1430" t="s">
        <v>58</v>
      </c>
      <c r="AQ1430">
        <v>1</v>
      </c>
      <c r="AR1430">
        <v>240</v>
      </c>
      <c r="AS1430" t="s">
        <v>55</v>
      </c>
      <c r="AT1430" t="s">
        <v>60</v>
      </c>
      <c r="AU1430">
        <v>0</v>
      </c>
      <c r="AV1430">
        <v>0</v>
      </c>
      <c r="AW1430">
        <v>154</v>
      </c>
      <c r="AX1430">
        <v>0</v>
      </c>
      <c r="AY1430">
        <v>0</v>
      </c>
      <c r="AZ1430" t="s">
        <v>85</v>
      </c>
      <c r="BA1430">
        <v>2</v>
      </c>
      <c r="BB1430">
        <v>2010</v>
      </c>
      <c r="BC1430" t="s">
        <v>63</v>
      </c>
      <c r="BD1430" t="s">
        <v>79</v>
      </c>
      <c r="BE1430">
        <v>119000</v>
      </c>
    </row>
    <row r="1431" spans="1:57" x14ac:dyDescent="0.3">
      <c r="A1431">
        <v>232</v>
      </c>
      <c r="B1431">
        <v>60</v>
      </c>
      <c r="C1431" t="s">
        <v>221</v>
      </c>
      <c r="D1431">
        <v>174</v>
      </c>
      <c r="E1431">
        <v>15138</v>
      </c>
      <c r="F1431" t="s">
        <v>40</v>
      </c>
      <c r="G1431" t="s">
        <v>71</v>
      </c>
      <c r="H1431" t="s">
        <v>43</v>
      </c>
      <c r="I1431" t="s">
        <v>44</v>
      </c>
      <c r="J1431" t="s">
        <v>45</v>
      </c>
      <c r="K1431" t="s">
        <v>80</v>
      </c>
      <c r="L1431" t="str">
        <f>VLOOKUP($K1431,[1]Zipcodes_neighbourhood!$A$2:$C$27,2,FALSE)</f>
        <v>Northridge</v>
      </c>
      <c r="M1431">
        <f>VLOOKUP($K1431,[1]Zipcodes_neighbourhood!$A$2:$C$27,3,FALSE)</f>
        <v>50010</v>
      </c>
      <c r="N1431" t="s">
        <v>47</v>
      </c>
      <c r="O1431" t="s">
        <v>48</v>
      </c>
      <c r="P1431" t="s">
        <v>49</v>
      </c>
      <c r="Q1431">
        <v>8</v>
      </c>
      <c r="R1431">
        <v>1995</v>
      </c>
      <c r="S1431">
        <v>1996</v>
      </c>
      <c r="T1431" t="s">
        <v>50</v>
      </c>
      <c r="U1431" t="s">
        <v>51</v>
      </c>
      <c r="V1431" t="s">
        <v>52</v>
      </c>
      <c r="W1431" t="s">
        <v>54</v>
      </c>
      <c r="X1431" t="s">
        <v>56</v>
      </c>
      <c r="Y1431" t="s">
        <v>54</v>
      </c>
      <c r="Z1431" t="s">
        <v>57</v>
      </c>
      <c r="AA1431">
        <v>1462</v>
      </c>
      <c r="AB1431" t="str">
        <f t="shared" si="88"/>
        <v>1001-2000</v>
      </c>
      <c r="AC1431" t="s">
        <v>59</v>
      </c>
      <c r="AD1431" t="s">
        <v>60</v>
      </c>
      <c r="AE1431">
        <v>2794</v>
      </c>
      <c r="AF1431">
        <f t="shared" si="89"/>
        <v>0</v>
      </c>
      <c r="AG1431">
        <f t="shared" si="90"/>
        <v>2</v>
      </c>
      <c r="AH1431">
        <v>4</v>
      </c>
      <c r="AI1431">
        <v>1</v>
      </c>
      <c r="AJ1431" t="s">
        <v>59</v>
      </c>
      <c r="AK1431" t="str">
        <f t="shared" si="91"/>
        <v>1Ex</v>
      </c>
      <c r="AL1431">
        <v>9</v>
      </c>
      <c r="AM1431">
        <v>1</v>
      </c>
      <c r="AN1431" t="s">
        <v>55</v>
      </c>
      <c r="AO1431" t="s">
        <v>61</v>
      </c>
      <c r="AP1431" t="s">
        <v>102</v>
      </c>
      <c r="AQ1431">
        <v>3</v>
      </c>
      <c r="AR1431">
        <v>810</v>
      </c>
      <c r="AS1431" t="s">
        <v>55</v>
      </c>
      <c r="AT1431" t="s">
        <v>60</v>
      </c>
      <c r="AU1431">
        <v>0</v>
      </c>
      <c r="AV1431">
        <v>146</v>
      </c>
      <c r="AW1431">
        <v>202</v>
      </c>
      <c r="AX1431">
        <v>0</v>
      </c>
      <c r="AY1431">
        <v>0</v>
      </c>
      <c r="AZ1431" t="s">
        <v>41</v>
      </c>
      <c r="BA1431">
        <v>7</v>
      </c>
      <c r="BB1431">
        <v>2009</v>
      </c>
      <c r="BC1431" t="s">
        <v>63</v>
      </c>
      <c r="BD1431" t="s">
        <v>64</v>
      </c>
      <c r="BE1431">
        <v>403000</v>
      </c>
    </row>
    <row r="1432" spans="1:57" x14ac:dyDescent="0.3">
      <c r="A1432">
        <v>1354</v>
      </c>
      <c r="B1432">
        <v>50</v>
      </c>
      <c r="C1432" t="s">
        <v>221</v>
      </c>
      <c r="D1432">
        <v>56</v>
      </c>
      <c r="E1432">
        <v>14720</v>
      </c>
      <c r="F1432" t="s">
        <v>40</v>
      </c>
      <c r="G1432" t="s">
        <v>71</v>
      </c>
      <c r="H1432" t="s">
        <v>43</v>
      </c>
      <c r="I1432" t="s">
        <v>44</v>
      </c>
      <c r="J1432" t="s">
        <v>110</v>
      </c>
      <c r="K1432" t="s">
        <v>80</v>
      </c>
      <c r="L1432" t="str">
        <f>VLOOKUP($K1432,[1]Zipcodes_neighbourhood!$A$2:$C$27,2,FALSE)</f>
        <v>Northridge</v>
      </c>
      <c r="M1432">
        <f>VLOOKUP($K1432,[1]Zipcodes_neighbourhood!$A$2:$C$27,3,FALSE)</f>
        <v>50010</v>
      </c>
      <c r="N1432" t="s">
        <v>47</v>
      </c>
      <c r="O1432" t="s">
        <v>48</v>
      </c>
      <c r="P1432" t="s">
        <v>83</v>
      </c>
      <c r="Q1432">
        <v>8</v>
      </c>
      <c r="R1432">
        <v>1995</v>
      </c>
      <c r="S1432">
        <v>1996</v>
      </c>
      <c r="T1432" t="s">
        <v>99</v>
      </c>
      <c r="U1432" t="s">
        <v>51</v>
      </c>
      <c r="V1432" t="s">
        <v>52</v>
      </c>
      <c r="W1432" t="s">
        <v>54</v>
      </c>
      <c r="X1432" t="s">
        <v>56</v>
      </c>
      <c r="Y1432" t="s">
        <v>54</v>
      </c>
      <c r="Z1432" t="s">
        <v>81</v>
      </c>
      <c r="AA1432">
        <v>2033</v>
      </c>
      <c r="AB1432" t="str">
        <f t="shared" si="88"/>
        <v>3001-4000</v>
      </c>
      <c r="AC1432" t="s">
        <v>59</v>
      </c>
      <c r="AD1432" t="s">
        <v>60</v>
      </c>
      <c r="AE1432">
        <v>3238</v>
      </c>
      <c r="AF1432">
        <f t="shared" si="89"/>
        <v>0</v>
      </c>
      <c r="AG1432">
        <f t="shared" si="90"/>
        <v>2.2999999999999998</v>
      </c>
      <c r="AH1432">
        <v>4</v>
      </c>
      <c r="AI1432">
        <v>1</v>
      </c>
      <c r="AJ1432" t="s">
        <v>54</v>
      </c>
      <c r="AK1432" t="str">
        <f t="shared" si="91"/>
        <v>1Gd</v>
      </c>
      <c r="AL1432">
        <v>9</v>
      </c>
      <c r="AM1432">
        <v>1</v>
      </c>
      <c r="AN1432" t="s">
        <v>59</v>
      </c>
      <c r="AO1432" t="s">
        <v>61</v>
      </c>
      <c r="AP1432" t="s">
        <v>102</v>
      </c>
      <c r="AQ1432">
        <v>3</v>
      </c>
      <c r="AR1432">
        <v>666</v>
      </c>
      <c r="AS1432" t="s">
        <v>55</v>
      </c>
      <c r="AT1432" t="s">
        <v>60</v>
      </c>
      <c r="AU1432">
        <v>283</v>
      </c>
      <c r="AV1432">
        <v>86</v>
      </c>
      <c r="AW1432">
        <v>0</v>
      </c>
      <c r="AX1432">
        <v>0</v>
      </c>
      <c r="AY1432">
        <v>0</v>
      </c>
      <c r="AZ1432" t="s">
        <v>41</v>
      </c>
      <c r="BA1432">
        <v>3</v>
      </c>
      <c r="BB1432">
        <v>2010</v>
      </c>
      <c r="BC1432" t="s">
        <v>63</v>
      </c>
      <c r="BD1432" t="s">
        <v>64</v>
      </c>
      <c r="BE1432">
        <v>410000</v>
      </c>
    </row>
    <row r="1433" spans="1:57" x14ac:dyDescent="0.3">
      <c r="A1433">
        <v>162</v>
      </c>
      <c r="B1433">
        <v>60</v>
      </c>
      <c r="C1433" t="s">
        <v>221</v>
      </c>
      <c r="D1433">
        <v>110</v>
      </c>
      <c r="E1433">
        <v>13688</v>
      </c>
      <c r="F1433" t="s">
        <v>40</v>
      </c>
      <c r="G1433" t="s">
        <v>71</v>
      </c>
      <c r="H1433" t="s">
        <v>43</v>
      </c>
      <c r="I1433" t="s">
        <v>44</v>
      </c>
      <c r="J1433" t="s">
        <v>45</v>
      </c>
      <c r="K1433" t="s">
        <v>100</v>
      </c>
      <c r="L1433" t="str">
        <f>VLOOKUP($K1433,[1]Zipcodes_neighbourhood!$A$2:$C$27,2,FALSE)</f>
        <v>Northridge Heights</v>
      </c>
      <c r="M1433">
        <f>VLOOKUP($K1433,[1]Zipcodes_neighbourhood!$A$2:$C$27,3,FALSE)</f>
        <v>50010</v>
      </c>
      <c r="N1433" t="s">
        <v>47</v>
      </c>
      <c r="O1433" t="s">
        <v>48</v>
      </c>
      <c r="P1433" t="s">
        <v>49</v>
      </c>
      <c r="Q1433">
        <v>9</v>
      </c>
      <c r="R1433">
        <v>2003</v>
      </c>
      <c r="S1433">
        <v>2004</v>
      </c>
      <c r="T1433" t="s">
        <v>50</v>
      </c>
      <c r="U1433" t="s">
        <v>51</v>
      </c>
      <c r="V1433" t="s">
        <v>52</v>
      </c>
      <c r="W1433" t="s">
        <v>54</v>
      </c>
      <c r="X1433" t="s">
        <v>56</v>
      </c>
      <c r="Y1433" t="s">
        <v>59</v>
      </c>
      <c r="Z1433" t="s">
        <v>81</v>
      </c>
      <c r="AA1433">
        <v>1572</v>
      </c>
      <c r="AB1433" t="str">
        <f t="shared" si="88"/>
        <v>1001-2000</v>
      </c>
      <c r="AC1433" t="s">
        <v>59</v>
      </c>
      <c r="AD1433" t="s">
        <v>60</v>
      </c>
      <c r="AE1433">
        <v>2668</v>
      </c>
      <c r="AF1433">
        <f t="shared" si="89"/>
        <v>0</v>
      </c>
      <c r="AG1433">
        <f t="shared" si="90"/>
        <v>2</v>
      </c>
      <c r="AH1433">
        <v>3</v>
      </c>
      <c r="AI1433">
        <v>1</v>
      </c>
      <c r="AJ1433" t="s">
        <v>59</v>
      </c>
      <c r="AK1433" t="str">
        <f t="shared" si="91"/>
        <v>1Ex</v>
      </c>
      <c r="AL1433">
        <v>10</v>
      </c>
      <c r="AM1433">
        <v>2</v>
      </c>
      <c r="AN1433" t="s">
        <v>54</v>
      </c>
      <c r="AO1433" t="s">
        <v>101</v>
      </c>
      <c r="AP1433" t="s">
        <v>102</v>
      </c>
      <c r="AQ1433">
        <v>3</v>
      </c>
      <c r="AR1433">
        <v>726</v>
      </c>
      <c r="AS1433" t="s">
        <v>55</v>
      </c>
      <c r="AT1433" t="s">
        <v>60</v>
      </c>
      <c r="AU1433">
        <v>400</v>
      </c>
      <c r="AV1433">
        <v>0</v>
      </c>
      <c r="AW1433">
        <v>0</v>
      </c>
      <c r="AX1433">
        <v>0</v>
      </c>
      <c r="AY1433">
        <v>0</v>
      </c>
      <c r="AZ1433" t="s">
        <v>41</v>
      </c>
      <c r="BA1433">
        <v>3</v>
      </c>
      <c r="BB1433">
        <v>2008</v>
      </c>
      <c r="BC1433" t="s">
        <v>63</v>
      </c>
      <c r="BD1433" t="s">
        <v>64</v>
      </c>
      <c r="BE1433">
        <v>412500</v>
      </c>
    </row>
    <row r="1434" spans="1:57" x14ac:dyDescent="0.3">
      <c r="A1434">
        <v>279</v>
      </c>
      <c r="B1434">
        <v>20</v>
      </c>
      <c r="C1434" t="s">
        <v>221</v>
      </c>
      <c r="D1434">
        <v>107</v>
      </c>
      <c r="E1434">
        <v>14450</v>
      </c>
      <c r="F1434" t="s">
        <v>40</v>
      </c>
      <c r="G1434" t="s">
        <v>42</v>
      </c>
      <c r="H1434" t="s">
        <v>43</v>
      </c>
      <c r="I1434" t="s">
        <v>44</v>
      </c>
      <c r="J1434" t="s">
        <v>45</v>
      </c>
      <c r="K1434" t="s">
        <v>100</v>
      </c>
      <c r="L1434" t="str">
        <f>VLOOKUP($K1434,[1]Zipcodes_neighbourhood!$A$2:$C$27,2,FALSE)</f>
        <v>Northridge Heights</v>
      </c>
      <c r="M1434">
        <f>VLOOKUP($K1434,[1]Zipcodes_neighbourhood!$A$2:$C$27,3,FALSE)</f>
        <v>50010</v>
      </c>
      <c r="N1434" t="s">
        <v>47</v>
      </c>
      <c r="O1434" t="s">
        <v>48</v>
      </c>
      <c r="P1434" t="s">
        <v>68</v>
      </c>
      <c r="Q1434">
        <v>9</v>
      </c>
      <c r="R1434">
        <v>2006</v>
      </c>
      <c r="S1434">
        <v>2007</v>
      </c>
      <c r="T1434" t="s">
        <v>50</v>
      </c>
      <c r="U1434" t="s">
        <v>51</v>
      </c>
      <c r="V1434" t="s">
        <v>123</v>
      </c>
      <c r="W1434" t="s">
        <v>59</v>
      </c>
      <c r="X1434" t="s">
        <v>56</v>
      </c>
      <c r="Y1434" t="s">
        <v>59</v>
      </c>
      <c r="Z1434" t="s">
        <v>54</v>
      </c>
      <c r="AA1434">
        <v>2121</v>
      </c>
      <c r="AB1434" t="str">
        <f t="shared" si="88"/>
        <v>3001-4000</v>
      </c>
      <c r="AC1434" t="s">
        <v>59</v>
      </c>
      <c r="AD1434" t="s">
        <v>60</v>
      </c>
      <c r="AE1434">
        <v>2121</v>
      </c>
      <c r="AF1434">
        <f t="shared" si="89"/>
        <v>0</v>
      </c>
      <c r="AG1434">
        <f t="shared" si="90"/>
        <v>2</v>
      </c>
      <c r="AH1434">
        <v>3</v>
      </c>
      <c r="AI1434">
        <v>1</v>
      </c>
      <c r="AJ1434" t="s">
        <v>59</v>
      </c>
      <c r="AK1434" t="str">
        <f t="shared" si="91"/>
        <v>1Ex</v>
      </c>
      <c r="AL1434">
        <v>8</v>
      </c>
      <c r="AM1434">
        <v>1</v>
      </c>
      <c r="AN1434" t="s">
        <v>59</v>
      </c>
      <c r="AO1434" t="s">
        <v>61</v>
      </c>
      <c r="AP1434" t="s">
        <v>102</v>
      </c>
      <c r="AQ1434">
        <v>3</v>
      </c>
      <c r="AR1434">
        <v>732</v>
      </c>
      <c r="AS1434" t="s">
        <v>55</v>
      </c>
      <c r="AT1434" t="s">
        <v>60</v>
      </c>
      <c r="AU1434">
        <v>124</v>
      </c>
      <c r="AV1434">
        <v>98</v>
      </c>
      <c r="AW1434">
        <v>0</v>
      </c>
      <c r="AX1434">
        <v>142</v>
      </c>
      <c r="AY1434">
        <v>0</v>
      </c>
      <c r="AZ1434" t="s">
        <v>41</v>
      </c>
      <c r="BA1434">
        <v>5</v>
      </c>
      <c r="BB1434">
        <v>2007</v>
      </c>
      <c r="BC1434" t="s">
        <v>103</v>
      </c>
      <c r="BD1434" t="s">
        <v>104</v>
      </c>
      <c r="BE1434">
        <v>415298</v>
      </c>
    </row>
    <row r="1435" spans="1:57" x14ac:dyDescent="0.3">
      <c r="A1435">
        <v>665</v>
      </c>
      <c r="B1435">
        <v>20</v>
      </c>
      <c r="C1435" t="s">
        <v>221</v>
      </c>
      <c r="D1435">
        <v>49</v>
      </c>
      <c r="E1435">
        <v>20896</v>
      </c>
      <c r="F1435" t="s">
        <v>40</v>
      </c>
      <c r="G1435" t="s">
        <v>105</v>
      </c>
      <c r="H1435" t="s">
        <v>43</v>
      </c>
      <c r="I1435" t="s">
        <v>44</v>
      </c>
      <c r="J1435" t="s">
        <v>110</v>
      </c>
      <c r="K1435" t="s">
        <v>87</v>
      </c>
      <c r="L1435" t="str">
        <f>VLOOKUP($K1435,[1]Zipcodes_neighbourhood!$A$2:$C$27,2,FALSE)</f>
        <v>Somerset</v>
      </c>
      <c r="M1435">
        <f>VLOOKUP($K1435,[1]Zipcodes_neighbourhood!$A$2:$C$27,3,FALSE)</f>
        <v>50010</v>
      </c>
      <c r="N1435" t="s">
        <v>140</v>
      </c>
      <c r="O1435" t="s">
        <v>48</v>
      </c>
      <c r="P1435" t="s">
        <v>68</v>
      </c>
      <c r="Q1435">
        <v>8</v>
      </c>
      <c r="R1435">
        <v>2005</v>
      </c>
      <c r="S1435">
        <v>2006</v>
      </c>
      <c r="T1435" t="s">
        <v>50</v>
      </c>
      <c r="U1435" t="s">
        <v>51</v>
      </c>
      <c r="V1435" t="s">
        <v>52</v>
      </c>
      <c r="W1435" t="s">
        <v>54</v>
      </c>
      <c r="X1435" t="s">
        <v>56</v>
      </c>
      <c r="Y1435" t="s">
        <v>59</v>
      </c>
      <c r="Z1435" t="s">
        <v>72</v>
      </c>
      <c r="AA1435">
        <v>2077</v>
      </c>
      <c r="AB1435" t="str">
        <f t="shared" si="88"/>
        <v>3001-4000</v>
      </c>
      <c r="AC1435" t="s">
        <v>59</v>
      </c>
      <c r="AD1435" t="s">
        <v>60</v>
      </c>
      <c r="AE1435">
        <v>2097</v>
      </c>
      <c r="AF1435">
        <f t="shared" si="89"/>
        <v>1</v>
      </c>
      <c r="AG1435">
        <f t="shared" si="90"/>
        <v>2.2999999999999998</v>
      </c>
      <c r="AH1435">
        <v>1</v>
      </c>
      <c r="AI1435">
        <v>1</v>
      </c>
      <c r="AJ1435" t="s">
        <v>59</v>
      </c>
      <c r="AK1435" t="str">
        <f t="shared" si="91"/>
        <v>1Ex</v>
      </c>
      <c r="AL1435">
        <v>8</v>
      </c>
      <c r="AM1435">
        <v>1</v>
      </c>
      <c r="AN1435" t="s">
        <v>59</v>
      </c>
      <c r="AO1435" t="s">
        <v>61</v>
      </c>
      <c r="AP1435" t="s">
        <v>102</v>
      </c>
      <c r="AQ1435">
        <v>3</v>
      </c>
      <c r="AR1435">
        <v>1134</v>
      </c>
      <c r="AS1435" t="s">
        <v>55</v>
      </c>
      <c r="AT1435" t="s">
        <v>60</v>
      </c>
      <c r="AU1435">
        <v>192</v>
      </c>
      <c r="AV1435">
        <v>267</v>
      </c>
      <c r="AW1435">
        <v>0</v>
      </c>
      <c r="AX1435">
        <v>0</v>
      </c>
      <c r="AY1435">
        <v>0</v>
      </c>
      <c r="AZ1435" t="s">
        <v>41</v>
      </c>
      <c r="BA1435">
        <v>1</v>
      </c>
      <c r="BB1435">
        <v>2006</v>
      </c>
      <c r="BC1435" t="s">
        <v>103</v>
      </c>
      <c r="BD1435" t="s">
        <v>104</v>
      </c>
      <c r="BE1435">
        <v>423000</v>
      </c>
    </row>
    <row r="1436" spans="1:57" x14ac:dyDescent="0.3">
      <c r="A1436">
        <v>1143</v>
      </c>
      <c r="B1436">
        <v>60</v>
      </c>
      <c r="C1436" t="s">
        <v>221</v>
      </c>
      <c r="D1436">
        <v>77</v>
      </c>
      <c r="E1436">
        <v>9965</v>
      </c>
      <c r="F1436" t="s">
        <v>40</v>
      </c>
      <c r="G1436" t="s">
        <v>42</v>
      </c>
      <c r="H1436" t="s">
        <v>43</v>
      </c>
      <c r="I1436" t="s">
        <v>44</v>
      </c>
      <c r="J1436" t="s">
        <v>45</v>
      </c>
      <c r="K1436" t="s">
        <v>46</v>
      </c>
      <c r="L1436" t="str">
        <f>VLOOKUP($K1436,[1]Zipcodes_neighbourhood!$A$2:$C$27,2,FALSE)</f>
        <v>College creek</v>
      </c>
      <c r="M1436">
        <f>VLOOKUP($K1436,[1]Zipcodes_neighbourhood!$A$2:$C$27,3,FALSE)</f>
        <v>50014</v>
      </c>
      <c r="N1436" t="s">
        <v>47</v>
      </c>
      <c r="O1436" t="s">
        <v>48</v>
      </c>
      <c r="P1436" t="s">
        <v>49</v>
      </c>
      <c r="Q1436">
        <v>8</v>
      </c>
      <c r="R1436">
        <v>2006</v>
      </c>
      <c r="S1436">
        <v>2007</v>
      </c>
      <c r="T1436" t="s">
        <v>99</v>
      </c>
      <c r="U1436" t="s">
        <v>51</v>
      </c>
      <c r="V1436" t="s">
        <v>52</v>
      </c>
      <c r="W1436" t="s">
        <v>54</v>
      </c>
      <c r="X1436" t="s">
        <v>56</v>
      </c>
      <c r="Y1436" t="s">
        <v>59</v>
      </c>
      <c r="Z1436" t="s">
        <v>54</v>
      </c>
      <c r="AA1436">
        <v>1466</v>
      </c>
      <c r="AB1436" t="str">
        <f t="shared" si="88"/>
        <v>1001-2000</v>
      </c>
      <c r="AC1436" t="s">
        <v>59</v>
      </c>
      <c r="AD1436" t="s">
        <v>60</v>
      </c>
      <c r="AE1436">
        <v>2828</v>
      </c>
      <c r="AF1436">
        <f t="shared" si="89"/>
        <v>1</v>
      </c>
      <c r="AG1436">
        <f t="shared" si="90"/>
        <v>2</v>
      </c>
      <c r="AH1436">
        <v>4</v>
      </c>
      <c r="AI1436">
        <v>1</v>
      </c>
      <c r="AJ1436" t="s">
        <v>54</v>
      </c>
      <c r="AK1436" t="str">
        <f t="shared" si="91"/>
        <v>1Gd</v>
      </c>
      <c r="AL1436">
        <v>11</v>
      </c>
      <c r="AM1436">
        <v>1</v>
      </c>
      <c r="AN1436" t="s">
        <v>55</v>
      </c>
      <c r="AO1436" t="s">
        <v>101</v>
      </c>
      <c r="AP1436" t="s">
        <v>62</v>
      </c>
      <c r="AQ1436">
        <v>3</v>
      </c>
      <c r="AR1436">
        <v>1052</v>
      </c>
      <c r="AS1436" t="s">
        <v>55</v>
      </c>
      <c r="AT1436" t="s">
        <v>60</v>
      </c>
      <c r="AU1436">
        <v>125</v>
      </c>
      <c r="AV1436">
        <v>144</v>
      </c>
      <c r="AW1436">
        <v>0</v>
      </c>
      <c r="AX1436">
        <v>0</v>
      </c>
      <c r="AY1436">
        <v>0</v>
      </c>
      <c r="AZ1436" t="s">
        <v>41</v>
      </c>
      <c r="BA1436">
        <v>4</v>
      </c>
      <c r="BB1436">
        <v>2007</v>
      </c>
      <c r="BC1436" t="s">
        <v>103</v>
      </c>
      <c r="BD1436" t="s">
        <v>104</v>
      </c>
      <c r="BE1436">
        <v>424870</v>
      </c>
    </row>
    <row r="1437" spans="1:57" x14ac:dyDescent="0.3">
      <c r="A1437">
        <v>390</v>
      </c>
      <c r="B1437">
        <v>60</v>
      </c>
      <c r="C1437" t="s">
        <v>221</v>
      </c>
      <c r="D1437">
        <v>96</v>
      </c>
      <c r="E1437">
        <v>12474</v>
      </c>
      <c r="F1437" t="s">
        <v>40</v>
      </c>
      <c r="G1437" t="s">
        <v>42</v>
      </c>
      <c r="H1437" t="s">
        <v>43</v>
      </c>
      <c r="I1437" t="s">
        <v>44</v>
      </c>
      <c r="J1437" t="s">
        <v>45</v>
      </c>
      <c r="K1437" t="s">
        <v>100</v>
      </c>
      <c r="L1437" t="str">
        <f>VLOOKUP($K1437,[1]Zipcodes_neighbourhood!$A$2:$C$27,2,FALSE)</f>
        <v>Northridge Heights</v>
      </c>
      <c r="M1437">
        <f>VLOOKUP($K1437,[1]Zipcodes_neighbourhood!$A$2:$C$27,3,FALSE)</f>
        <v>50010</v>
      </c>
      <c r="N1437" t="s">
        <v>47</v>
      </c>
      <c r="O1437" t="s">
        <v>48</v>
      </c>
      <c r="P1437" t="s">
        <v>49</v>
      </c>
      <c r="Q1437">
        <v>10</v>
      </c>
      <c r="R1437">
        <v>2007</v>
      </c>
      <c r="S1437">
        <v>2008</v>
      </c>
      <c r="T1437" t="s">
        <v>50</v>
      </c>
      <c r="U1437" t="s">
        <v>51</v>
      </c>
      <c r="V1437" t="s">
        <v>52</v>
      </c>
      <c r="W1437" t="s">
        <v>59</v>
      </c>
      <c r="X1437" t="s">
        <v>56</v>
      </c>
      <c r="Y1437" t="s">
        <v>59</v>
      </c>
      <c r="Z1437" t="s">
        <v>81</v>
      </c>
      <c r="AA1437">
        <v>1682</v>
      </c>
      <c r="AB1437" t="str">
        <f t="shared" si="88"/>
        <v>1001-2000</v>
      </c>
      <c r="AC1437" t="s">
        <v>59</v>
      </c>
      <c r="AD1437" t="s">
        <v>60</v>
      </c>
      <c r="AE1437">
        <v>2332</v>
      </c>
      <c r="AF1437">
        <f t="shared" si="89"/>
        <v>1</v>
      </c>
      <c r="AG1437">
        <f t="shared" si="90"/>
        <v>1.3</v>
      </c>
      <c r="AH1437">
        <v>3</v>
      </c>
      <c r="AI1437">
        <v>1</v>
      </c>
      <c r="AJ1437" t="s">
        <v>59</v>
      </c>
      <c r="AK1437" t="str">
        <f t="shared" si="91"/>
        <v>1Ex</v>
      </c>
      <c r="AL1437">
        <v>9</v>
      </c>
      <c r="AM1437">
        <v>1</v>
      </c>
      <c r="AN1437" t="s">
        <v>59</v>
      </c>
      <c r="AO1437" t="s">
        <v>101</v>
      </c>
      <c r="AP1437" t="s">
        <v>102</v>
      </c>
      <c r="AQ1437">
        <v>3</v>
      </c>
      <c r="AR1437">
        <v>846</v>
      </c>
      <c r="AS1437" t="s">
        <v>55</v>
      </c>
      <c r="AT1437" t="s">
        <v>60</v>
      </c>
      <c r="AU1437">
        <v>196</v>
      </c>
      <c r="AV1437">
        <v>134</v>
      </c>
      <c r="AW1437">
        <v>0</v>
      </c>
      <c r="AX1437">
        <v>0</v>
      </c>
      <c r="AY1437">
        <v>0</v>
      </c>
      <c r="AZ1437" t="s">
        <v>41</v>
      </c>
      <c r="BA1437">
        <v>8</v>
      </c>
      <c r="BB1437">
        <v>2008</v>
      </c>
      <c r="BC1437" t="s">
        <v>103</v>
      </c>
      <c r="BD1437" t="s">
        <v>104</v>
      </c>
      <c r="BE1437">
        <v>426000</v>
      </c>
    </row>
    <row r="1438" spans="1:57" x14ac:dyDescent="0.3">
      <c r="A1438">
        <v>497</v>
      </c>
      <c r="B1438">
        <v>20</v>
      </c>
      <c r="C1438" t="s">
        <v>221</v>
      </c>
      <c r="D1438" t="s">
        <v>41</v>
      </c>
      <c r="E1438">
        <v>12692</v>
      </c>
      <c r="F1438" t="s">
        <v>40</v>
      </c>
      <c r="G1438" t="s">
        <v>71</v>
      </c>
      <c r="H1438" t="s">
        <v>43</v>
      </c>
      <c r="I1438" t="s">
        <v>44</v>
      </c>
      <c r="J1438" t="s">
        <v>45</v>
      </c>
      <c r="K1438" t="s">
        <v>80</v>
      </c>
      <c r="L1438" t="str">
        <f>VLOOKUP($K1438,[1]Zipcodes_neighbourhood!$A$2:$C$27,2,FALSE)</f>
        <v>Northridge</v>
      </c>
      <c r="M1438">
        <f>VLOOKUP($K1438,[1]Zipcodes_neighbourhood!$A$2:$C$27,3,FALSE)</f>
        <v>50010</v>
      </c>
      <c r="N1438" t="s">
        <v>47</v>
      </c>
      <c r="O1438" t="s">
        <v>48</v>
      </c>
      <c r="P1438" t="s">
        <v>68</v>
      </c>
      <c r="Q1438">
        <v>8</v>
      </c>
      <c r="R1438">
        <v>1992</v>
      </c>
      <c r="S1438">
        <v>1993</v>
      </c>
      <c r="T1438" t="s">
        <v>99</v>
      </c>
      <c r="U1438" t="s">
        <v>51</v>
      </c>
      <c r="V1438" t="s">
        <v>53</v>
      </c>
      <c r="W1438" t="s">
        <v>54</v>
      </c>
      <c r="X1438" t="s">
        <v>56</v>
      </c>
      <c r="Y1438" t="s">
        <v>54</v>
      </c>
      <c r="Z1438" t="s">
        <v>57</v>
      </c>
      <c r="AA1438">
        <v>3200</v>
      </c>
      <c r="AB1438" t="str">
        <f t="shared" si="88"/>
        <v>4001-5000</v>
      </c>
      <c r="AC1438" t="s">
        <v>59</v>
      </c>
      <c r="AD1438" t="s">
        <v>60</v>
      </c>
      <c r="AE1438">
        <v>3228</v>
      </c>
      <c r="AF1438">
        <f t="shared" si="89"/>
        <v>0</v>
      </c>
      <c r="AG1438">
        <f t="shared" si="90"/>
        <v>1</v>
      </c>
      <c r="AH1438">
        <v>4</v>
      </c>
      <c r="AI1438">
        <v>1</v>
      </c>
      <c r="AJ1438" t="s">
        <v>54</v>
      </c>
      <c r="AK1438" t="str">
        <f t="shared" si="91"/>
        <v>1Gd</v>
      </c>
      <c r="AL1438">
        <v>10</v>
      </c>
      <c r="AM1438">
        <v>1</v>
      </c>
      <c r="AN1438" t="s">
        <v>54</v>
      </c>
      <c r="AO1438" t="s">
        <v>61</v>
      </c>
      <c r="AP1438" t="s">
        <v>62</v>
      </c>
      <c r="AQ1438">
        <v>2</v>
      </c>
      <c r="AR1438">
        <v>546</v>
      </c>
      <c r="AS1438" t="s">
        <v>55</v>
      </c>
      <c r="AT1438" t="s">
        <v>60</v>
      </c>
      <c r="AU1438">
        <v>264</v>
      </c>
      <c r="AV1438">
        <v>75</v>
      </c>
      <c r="AW1438">
        <v>291</v>
      </c>
      <c r="AX1438">
        <v>0</v>
      </c>
      <c r="AY1438">
        <v>0</v>
      </c>
      <c r="AZ1438" t="s">
        <v>41</v>
      </c>
      <c r="BA1438">
        <v>5</v>
      </c>
      <c r="BB1438">
        <v>2007</v>
      </c>
      <c r="BC1438" t="s">
        <v>63</v>
      </c>
      <c r="BD1438" t="s">
        <v>64</v>
      </c>
      <c r="BE1438">
        <v>430000</v>
      </c>
    </row>
    <row r="1439" spans="1:57" x14ac:dyDescent="0.3">
      <c r="A1439">
        <v>350</v>
      </c>
      <c r="B1439">
        <v>60</v>
      </c>
      <c r="C1439" t="s">
        <v>221</v>
      </c>
      <c r="D1439">
        <v>56</v>
      </c>
      <c r="E1439">
        <v>20431</v>
      </c>
      <c r="F1439" t="s">
        <v>40</v>
      </c>
      <c r="G1439" t="s">
        <v>105</v>
      </c>
      <c r="H1439" t="s">
        <v>43</v>
      </c>
      <c r="I1439" t="s">
        <v>44</v>
      </c>
      <c r="J1439" t="s">
        <v>45</v>
      </c>
      <c r="K1439" t="s">
        <v>100</v>
      </c>
      <c r="L1439" t="str">
        <f>VLOOKUP($K1439,[1]Zipcodes_neighbourhood!$A$2:$C$27,2,FALSE)</f>
        <v>Northridge Heights</v>
      </c>
      <c r="M1439">
        <f>VLOOKUP($K1439,[1]Zipcodes_neighbourhood!$A$2:$C$27,3,FALSE)</f>
        <v>50010</v>
      </c>
      <c r="N1439" t="s">
        <v>47</v>
      </c>
      <c r="O1439" t="s">
        <v>48</v>
      </c>
      <c r="P1439" t="s">
        <v>49</v>
      </c>
      <c r="Q1439">
        <v>9</v>
      </c>
      <c r="R1439">
        <v>2005</v>
      </c>
      <c r="S1439">
        <v>2006</v>
      </c>
      <c r="T1439" t="s">
        <v>99</v>
      </c>
      <c r="U1439" t="s">
        <v>51</v>
      </c>
      <c r="V1439" t="s">
        <v>123</v>
      </c>
      <c r="W1439" t="s">
        <v>59</v>
      </c>
      <c r="X1439" t="s">
        <v>56</v>
      </c>
      <c r="Y1439" t="s">
        <v>59</v>
      </c>
      <c r="Z1439" t="s">
        <v>57</v>
      </c>
      <c r="AA1439">
        <v>1848</v>
      </c>
      <c r="AB1439" t="str">
        <f t="shared" si="88"/>
        <v>1001-2000</v>
      </c>
      <c r="AC1439" t="s">
        <v>59</v>
      </c>
      <c r="AD1439" t="s">
        <v>60</v>
      </c>
      <c r="AE1439">
        <v>2728</v>
      </c>
      <c r="AF1439">
        <f t="shared" si="89"/>
        <v>1</v>
      </c>
      <c r="AG1439">
        <f t="shared" si="90"/>
        <v>2</v>
      </c>
      <c r="AH1439">
        <v>4</v>
      </c>
      <c r="AI1439">
        <v>1</v>
      </c>
      <c r="AJ1439" t="s">
        <v>59</v>
      </c>
      <c r="AK1439" t="str">
        <f t="shared" si="91"/>
        <v>1Ex</v>
      </c>
      <c r="AL1439">
        <v>10</v>
      </c>
      <c r="AM1439">
        <v>2</v>
      </c>
      <c r="AN1439" t="s">
        <v>59</v>
      </c>
      <c r="AO1439" t="s">
        <v>61</v>
      </c>
      <c r="AP1439" t="s">
        <v>102</v>
      </c>
      <c r="AQ1439">
        <v>3</v>
      </c>
      <c r="AR1439">
        <v>706</v>
      </c>
      <c r="AS1439" t="s">
        <v>55</v>
      </c>
      <c r="AT1439" t="s">
        <v>60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 t="s">
        <v>41</v>
      </c>
      <c r="BA1439">
        <v>4</v>
      </c>
      <c r="BB1439">
        <v>2006</v>
      </c>
      <c r="BC1439" t="s">
        <v>103</v>
      </c>
      <c r="BD1439" t="s">
        <v>104</v>
      </c>
      <c r="BE1439">
        <v>437154</v>
      </c>
    </row>
    <row r="1440" spans="1:57" x14ac:dyDescent="0.3">
      <c r="A1440">
        <v>1439</v>
      </c>
      <c r="B1440">
        <v>20</v>
      </c>
      <c r="C1440" t="s">
        <v>222</v>
      </c>
      <c r="D1440">
        <v>90</v>
      </c>
      <c r="E1440">
        <v>7407</v>
      </c>
      <c r="F1440" t="s">
        <v>40</v>
      </c>
      <c r="G1440" t="s">
        <v>42</v>
      </c>
      <c r="H1440" t="s">
        <v>43</v>
      </c>
      <c r="I1440" t="s">
        <v>44</v>
      </c>
      <c r="J1440" t="s">
        <v>45</v>
      </c>
      <c r="K1440" t="s">
        <v>92</v>
      </c>
      <c r="L1440" t="str">
        <f>VLOOKUP($K1440,[1]Zipcodes_neighbourhood!$A$2:$C$27,2,FALSE)</f>
        <v>Old Town</v>
      </c>
      <c r="M1440">
        <f>VLOOKUP($K1440,[1]Zipcodes_neighbourhood!$A$2:$C$27,3,FALSE)</f>
        <v>51351</v>
      </c>
      <c r="N1440" t="s">
        <v>93</v>
      </c>
      <c r="O1440" t="s">
        <v>48</v>
      </c>
      <c r="P1440" t="s">
        <v>68</v>
      </c>
      <c r="Q1440">
        <v>6</v>
      </c>
      <c r="R1440">
        <v>1957</v>
      </c>
      <c r="S1440">
        <v>1996</v>
      </c>
      <c r="T1440" t="s">
        <v>50</v>
      </c>
      <c r="U1440" t="s">
        <v>51</v>
      </c>
      <c r="V1440" t="s">
        <v>69</v>
      </c>
      <c r="W1440" t="s">
        <v>55</v>
      </c>
      <c r="X1440" t="s">
        <v>70</v>
      </c>
      <c r="Y1440" t="s">
        <v>55</v>
      </c>
      <c r="Z1440" t="s">
        <v>57</v>
      </c>
      <c r="AA1440">
        <v>912</v>
      </c>
      <c r="AB1440" t="str">
        <f t="shared" si="88"/>
        <v>0-1000</v>
      </c>
      <c r="AC1440" t="s">
        <v>55</v>
      </c>
      <c r="AD1440" t="s">
        <v>60</v>
      </c>
      <c r="AE1440">
        <v>1236</v>
      </c>
      <c r="AF1440">
        <f t="shared" si="89"/>
        <v>1</v>
      </c>
      <c r="AG1440">
        <f t="shared" si="90"/>
        <v>1</v>
      </c>
      <c r="AH1440">
        <v>2</v>
      </c>
      <c r="AI1440">
        <v>1</v>
      </c>
      <c r="AJ1440" t="s">
        <v>55</v>
      </c>
      <c r="AK1440" t="str">
        <f t="shared" si="91"/>
        <v>1TA</v>
      </c>
      <c r="AL1440">
        <v>6</v>
      </c>
      <c r="AM1440">
        <v>0</v>
      </c>
      <c r="AN1440" t="s">
        <v>41</v>
      </c>
      <c r="AO1440" t="s">
        <v>61</v>
      </c>
      <c r="AP1440" t="s">
        <v>58</v>
      </c>
      <c r="AQ1440">
        <v>2</v>
      </c>
      <c r="AR1440">
        <v>923</v>
      </c>
      <c r="AS1440" t="s">
        <v>55</v>
      </c>
      <c r="AT1440" t="s">
        <v>60</v>
      </c>
      <c r="AU1440">
        <v>0</v>
      </c>
      <c r="AV1440">
        <v>158</v>
      </c>
      <c r="AW1440">
        <v>158</v>
      </c>
      <c r="AX1440">
        <v>0</v>
      </c>
      <c r="AY1440">
        <v>0</v>
      </c>
      <c r="AZ1440" t="s">
        <v>85</v>
      </c>
      <c r="BA1440">
        <v>4</v>
      </c>
      <c r="BB1440">
        <v>2010</v>
      </c>
      <c r="BC1440" t="s">
        <v>63</v>
      </c>
      <c r="BD1440" t="s">
        <v>64</v>
      </c>
      <c r="BE1440">
        <v>149700</v>
      </c>
    </row>
    <row r="1441" spans="1:57" x14ac:dyDescent="0.3">
      <c r="A1441">
        <v>59</v>
      </c>
      <c r="B1441">
        <v>60</v>
      </c>
      <c r="C1441" t="s">
        <v>221</v>
      </c>
      <c r="D1441">
        <v>66</v>
      </c>
      <c r="E1441">
        <v>13682</v>
      </c>
      <c r="F1441" t="s">
        <v>40</v>
      </c>
      <c r="G1441" t="s">
        <v>105</v>
      </c>
      <c r="H1441" t="s">
        <v>137</v>
      </c>
      <c r="I1441" t="s">
        <v>44</v>
      </c>
      <c r="J1441" t="s">
        <v>110</v>
      </c>
      <c r="K1441" t="s">
        <v>138</v>
      </c>
      <c r="L1441" t="e">
        <f>VLOOKUP($K1441,[1]Zipcodes_neighbourhood!$A$2:$C$27,2,FALSE)</f>
        <v>#N/A</v>
      </c>
      <c r="M1441" t="e">
        <f>VLOOKUP($K1441,[1]Zipcodes_neighbourhood!$A$2:$C$27,3,FALSE)</f>
        <v>#N/A</v>
      </c>
      <c r="N1441" t="s">
        <v>47</v>
      </c>
      <c r="O1441" t="s">
        <v>48</v>
      </c>
      <c r="P1441" t="s">
        <v>49</v>
      </c>
      <c r="Q1441">
        <v>10</v>
      </c>
      <c r="R1441">
        <v>2006</v>
      </c>
      <c r="S1441">
        <v>2006</v>
      </c>
      <c r="T1441" t="s">
        <v>99</v>
      </c>
      <c r="U1441" t="s">
        <v>51</v>
      </c>
      <c r="V1441" t="s">
        <v>52</v>
      </c>
      <c r="W1441" t="s">
        <v>59</v>
      </c>
      <c r="X1441" t="s">
        <v>56</v>
      </c>
      <c r="Y1441" t="s">
        <v>59</v>
      </c>
      <c r="Z1441" t="s">
        <v>54</v>
      </c>
      <c r="AA1441">
        <v>1410</v>
      </c>
      <c r="AB1441" t="str">
        <f t="shared" si="88"/>
        <v>1001-2000</v>
      </c>
      <c r="AC1441" t="s">
        <v>59</v>
      </c>
      <c r="AD1441" t="s">
        <v>60</v>
      </c>
      <c r="AE1441">
        <v>2945</v>
      </c>
      <c r="AF1441">
        <f t="shared" si="89"/>
        <v>0</v>
      </c>
      <c r="AG1441">
        <f t="shared" si="90"/>
        <v>2.2999999999999998</v>
      </c>
      <c r="AH1441">
        <v>3</v>
      </c>
      <c r="AI1441">
        <v>1</v>
      </c>
      <c r="AJ1441" t="s">
        <v>54</v>
      </c>
      <c r="AK1441" t="str">
        <f t="shared" si="91"/>
        <v>1Gd</v>
      </c>
      <c r="AL1441">
        <v>10</v>
      </c>
      <c r="AM1441">
        <v>1</v>
      </c>
      <c r="AN1441" t="s">
        <v>54</v>
      </c>
      <c r="AO1441" t="s">
        <v>101</v>
      </c>
      <c r="AP1441" t="s">
        <v>102</v>
      </c>
      <c r="AQ1441">
        <v>3</v>
      </c>
      <c r="AR1441">
        <v>641</v>
      </c>
      <c r="AS1441" t="s">
        <v>55</v>
      </c>
      <c r="AT1441" t="s">
        <v>60</v>
      </c>
      <c r="AU1441">
        <v>192</v>
      </c>
      <c r="AV1441">
        <v>0</v>
      </c>
      <c r="AW1441">
        <v>37</v>
      </c>
      <c r="AX1441">
        <v>0</v>
      </c>
      <c r="AY1441">
        <v>0</v>
      </c>
      <c r="AZ1441" t="s">
        <v>41</v>
      </c>
      <c r="BA1441">
        <v>10</v>
      </c>
      <c r="BB1441">
        <v>2006</v>
      </c>
      <c r="BC1441" t="s">
        <v>103</v>
      </c>
      <c r="BD1441" t="s">
        <v>104</v>
      </c>
      <c r="BE1441">
        <v>438780</v>
      </c>
    </row>
    <row r="1442" spans="1:57" x14ac:dyDescent="0.3">
      <c r="A1442">
        <v>474</v>
      </c>
      <c r="B1442">
        <v>20</v>
      </c>
      <c r="C1442" t="s">
        <v>221</v>
      </c>
      <c r="D1442">
        <v>110</v>
      </c>
      <c r="E1442">
        <v>14977</v>
      </c>
      <c r="F1442" t="s">
        <v>40</v>
      </c>
      <c r="G1442" t="s">
        <v>71</v>
      </c>
      <c r="H1442" t="s">
        <v>43</v>
      </c>
      <c r="I1442" t="s">
        <v>44</v>
      </c>
      <c r="J1442" t="s">
        <v>45</v>
      </c>
      <c r="K1442" t="s">
        <v>100</v>
      </c>
      <c r="L1442" t="str">
        <f>VLOOKUP($K1442,[1]Zipcodes_neighbourhood!$A$2:$C$27,2,FALSE)</f>
        <v>Northridge Heights</v>
      </c>
      <c r="M1442">
        <f>VLOOKUP($K1442,[1]Zipcodes_neighbourhood!$A$2:$C$27,3,FALSE)</f>
        <v>50010</v>
      </c>
      <c r="N1442" t="s">
        <v>47</v>
      </c>
      <c r="O1442" t="s">
        <v>48</v>
      </c>
      <c r="P1442" t="s">
        <v>68</v>
      </c>
      <c r="Q1442">
        <v>8</v>
      </c>
      <c r="R1442">
        <v>2006</v>
      </c>
      <c r="S1442">
        <v>2007</v>
      </c>
      <c r="T1442" t="s">
        <v>50</v>
      </c>
      <c r="U1442" t="s">
        <v>51</v>
      </c>
      <c r="V1442" t="s">
        <v>52</v>
      </c>
      <c r="W1442" t="s">
        <v>54</v>
      </c>
      <c r="X1442" t="s">
        <v>56</v>
      </c>
      <c r="Y1442" t="s">
        <v>59</v>
      </c>
      <c r="Z1442" t="s">
        <v>54</v>
      </c>
      <c r="AA1442">
        <v>1976</v>
      </c>
      <c r="AB1442" t="str">
        <f t="shared" si="88"/>
        <v>1001-2000</v>
      </c>
      <c r="AC1442" t="s">
        <v>59</v>
      </c>
      <c r="AD1442" t="s">
        <v>60</v>
      </c>
      <c r="AE1442">
        <v>1976</v>
      </c>
      <c r="AF1442">
        <f t="shared" si="89"/>
        <v>0</v>
      </c>
      <c r="AG1442">
        <f t="shared" si="90"/>
        <v>2</v>
      </c>
      <c r="AH1442">
        <v>2</v>
      </c>
      <c r="AI1442">
        <v>1</v>
      </c>
      <c r="AJ1442" t="s">
        <v>54</v>
      </c>
      <c r="AK1442" t="str">
        <f t="shared" si="91"/>
        <v>1Gd</v>
      </c>
      <c r="AL1442">
        <v>7</v>
      </c>
      <c r="AM1442">
        <v>1</v>
      </c>
      <c r="AN1442" t="s">
        <v>59</v>
      </c>
      <c r="AO1442" t="s">
        <v>61</v>
      </c>
      <c r="AP1442" t="s">
        <v>62</v>
      </c>
      <c r="AQ1442">
        <v>3</v>
      </c>
      <c r="AR1442">
        <v>908</v>
      </c>
      <c r="AS1442" t="s">
        <v>55</v>
      </c>
      <c r="AT1442" t="s">
        <v>60</v>
      </c>
      <c r="AU1442">
        <v>250</v>
      </c>
      <c r="AV1442">
        <v>63</v>
      </c>
      <c r="AW1442">
        <v>0</v>
      </c>
      <c r="AX1442">
        <v>0</v>
      </c>
      <c r="AY1442">
        <v>0</v>
      </c>
      <c r="AZ1442" t="s">
        <v>41</v>
      </c>
      <c r="BA1442">
        <v>7</v>
      </c>
      <c r="BB1442">
        <v>2007</v>
      </c>
      <c r="BC1442" t="s">
        <v>103</v>
      </c>
      <c r="BD1442" t="s">
        <v>104</v>
      </c>
      <c r="BE1442">
        <v>440000</v>
      </c>
    </row>
    <row r="1443" spans="1:57" x14ac:dyDescent="0.3">
      <c r="A1443">
        <v>1442</v>
      </c>
      <c r="B1443">
        <v>120</v>
      </c>
      <c r="C1443" t="s">
        <v>222</v>
      </c>
      <c r="D1443" t="s">
        <v>41</v>
      </c>
      <c r="E1443">
        <v>4426</v>
      </c>
      <c r="F1443" t="s">
        <v>40</v>
      </c>
      <c r="G1443" t="s">
        <v>42</v>
      </c>
      <c r="H1443" t="s">
        <v>43</v>
      </c>
      <c r="I1443" t="s">
        <v>44</v>
      </c>
      <c r="J1443" t="s">
        <v>45</v>
      </c>
      <c r="K1443" t="s">
        <v>46</v>
      </c>
      <c r="L1443" t="str">
        <f>VLOOKUP($K1443,[1]Zipcodes_neighbourhood!$A$2:$C$27,2,FALSE)</f>
        <v>College creek</v>
      </c>
      <c r="M1443">
        <f>VLOOKUP($K1443,[1]Zipcodes_neighbourhood!$A$2:$C$27,3,FALSE)</f>
        <v>50014</v>
      </c>
      <c r="N1443" t="s">
        <v>47</v>
      </c>
      <c r="O1443" t="s">
        <v>122</v>
      </c>
      <c r="P1443" t="s">
        <v>68</v>
      </c>
      <c r="Q1443">
        <v>6</v>
      </c>
      <c r="R1443">
        <v>2004</v>
      </c>
      <c r="S1443">
        <v>2004</v>
      </c>
      <c r="T1443" t="s">
        <v>50</v>
      </c>
      <c r="U1443" t="s">
        <v>51</v>
      </c>
      <c r="V1443" t="s">
        <v>52</v>
      </c>
      <c r="W1443" t="s">
        <v>54</v>
      </c>
      <c r="X1443" t="s">
        <v>56</v>
      </c>
      <c r="Y1443" t="s">
        <v>54</v>
      </c>
      <c r="Z1443" t="s">
        <v>81</v>
      </c>
      <c r="AA1443">
        <v>848</v>
      </c>
      <c r="AB1443" t="str">
        <f t="shared" si="88"/>
        <v>0-1000</v>
      </c>
      <c r="AC1443" t="s">
        <v>59</v>
      </c>
      <c r="AD1443" t="s">
        <v>60</v>
      </c>
      <c r="AE1443">
        <v>848</v>
      </c>
      <c r="AF1443">
        <f t="shared" si="89"/>
        <v>1</v>
      </c>
      <c r="AG1443">
        <f t="shared" si="90"/>
        <v>1</v>
      </c>
      <c r="AH1443">
        <v>1</v>
      </c>
      <c r="AI1443">
        <v>1</v>
      </c>
      <c r="AJ1443" t="s">
        <v>54</v>
      </c>
      <c r="AK1443" t="str">
        <f t="shared" si="91"/>
        <v>1Gd</v>
      </c>
      <c r="AL1443">
        <v>3</v>
      </c>
      <c r="AM1443">
        <v>1</v>
      </c>
      <c r="AN1443" t="s">
        <v>55</v>
      </c>
      <c r="AO1443" t="s">
        <v>61</v>
      </c>
      <c r="AP1443" t="s">
        <v>62</v>
      </c>
      <c r="AQ1443">
        <v>2</v>
      </c>
      <c r="AR1443">
        <v>420</v>
      </c>
      <c r="AS1443" t="s">
        <v>55</v>
      </c>
      <c r="AT1443" t="s">
        <v>60</v>
      </c>
      <c r="AU1443">
        <v>149</v>
      </c>
      <c r="AV1443">
        <v>0</v>
      </c>
      <c r="AW1443">
        <v>0</v>
      </c>
      <c r="AX1443">
        <v>0</v>
      </c>
      <c r="AY1443">
        <v>0</v>
      </c>
      <c r="AZ1443" t="s">
        <v>41</v>
      </c>
      <c r="BA1443">
        <v>5</v>
      </c>
      <c r="BB1443">
        <v>2008</v>
      </c>
      <c r="BC1443" t="s">
        <v>63</v>
      </c>
      <c r="BD1443" t="s">
        <v>64</v>
      </c>
      <c r="BE1443">
        <v>149300</v>
      </c>
    </row>
    <row r="1444" spans="1:57" x14ac:dyDescent="0.3">
      <c r="A1444">
        <v>378</v>
      </c>
      <c r="B1444">
        <v>60</v>
      </c>
      <c r="C1444" t="s">
        <v>224</v>
      </c>
      <c r="D1444">
        <v>102</v>
      </c>
      <c r="E1444">
        <v>11143</v>
      </c>
      <c r="F1444" t="s">
        <v>40</v>
      </c>
      <c r="G1444" t="s">
        <v>71</v>
      </c>
      <c r="H1444" t="s">
        <v>43</v>
      </c>
      <c r="I1444" t="s">
        <v>44</v>
      </c>
      <c r="J1444" t="s">
        <v>73</v>
      </c>
      <c r="K1444" t="s">
        <v>87</v>
      </c>
      <c r="L1444" t="str">
        <f>VLOOKUP($K1444,[1]Zipcodes_neighbourhood!$A$2:$C$27,2,FALSE)</f>
        <v>Somerset</v>
      </c>
      <c r="M1444">
        <f>VLOOKUP($K1444,[1]Zipcodes_neighbourhood!$A$2:$C$27,3,FALSE)</f>
        <v>50010</v>
      </c>
      <c r="N1444" t="s">
        <v>47</v>
      </c>
      <c r="O1444" t="s">
        <v>48</v>
      </c>
      <c r="P1444" t="s">
        <v>49</v>
      </c>
      <c r="Q1444">
        <v>8</v>
      </c>
      <c r="R1444">
        <v>2004</v>
      </c>
      <c r="S1444">
        <v>2005</v>
      </c>
      <c r="T1444" t="s">
        <v>50</v>
      </c>
      <c r="U1444" t="s">
        <v>51</v>
      </c>
      <c r="V1444" t="s">
        <v>123</v>
      </c>
      <c r="W1444" t="s">
        <v>54</v>
      </c>
      <c r="X1444" t="s">
        <v>56</v>
      </c>
      <c r="Y1444" t="s">
        <v>54</v>
      </c>
      <c r="Z1444" t="s">
        <v>57</v>
      </c>
      <c r="AA1444">
        <v>1580</v>
      </c>
      <c r="AB1444" t="str">
        <f t="shared" si="88"/>
        <v>1001-2000</v>
      </c>
      <c r="AC1444" t="s">
        <v>59</v>
      </c>
      <c r="AD1444" t="s">
        <v>60</v>
      </c>
      <c r="AE1444">
        <v>2466</v>
      </c>
      <c r="AF1444">
        <f t="shared" si="89"/>
        <v>1</v>
      </c>
      <c r="AG1444">
        <f t="shared" si="90"/>
        <v>2.2999999999999998</v>
      </c>
      <c r="AH1444">
        <v>4</v>
      </c>
      <c r="AI1444">
        <v>1</v>
      </c>
      <c r="AJ1444" t="s">
        <v>54</v>
      </c>
      <c r="AK1444" t="str">
        <f t="shared" si="91"/>
        <v>1Gd</v>
      </c>
      <c r="AL1444">
        <v>8</v>
      </c>
      <c r="AM1444">
        <v>1</v>
      </c>
      <c r="AN1444" t="s">
        <v>54</v>
      </c>
      <c r="AO1444" t="s">
        <v>61</v>
      </c>
      <c r="AP1444" t="s">
        <v>62</v>
      </c>
      <c r="AQ1444">
        <v>2</v>
      </c>
      <c r="AR1444">
        <v>610</v>
      </c>
      <c r="AS1444" t="s">
        <v>55</v>
      </c>
      <c r="AT1444" t="s">
        <v>60</v>
      </c>
      <c r="AU1444">
        <v>159</v>
      </c>
      <c r="AV1444">
        <v>214</v>
      </c>
      <c r="AW1444">
        <v>0</v>
      </c>
      <c r="AX1444">
        <v>0</v>
      </c>
      <c r="AY1444">
        <v>0</v>
      </c>
      <c r="AZ1444" t="s">
        <v>41</v>
      </c>
      <c r="BA1444">
        <v>12</v>
      </c>
      <c r="BB1444">
        <v>2007</v>
      </c>
      <c r="BC1444" t="s">
        <v>63</v>
      </c>
      <c r="BD1444" t="s">
        <v>64</v>
      </c>
      <c r="BE1444">
        <v>340000</v>
      </c>
    </row>
    <row r="1445" spans="1:57" x14ac:dyDescent="0.3">
      <c r="A1445">
        <v>528</v>
      </c>
      <c r="B1445">
        <v>60</v>
      </c>
      <c r="C1445" t="s">
        <v>221</v>
      </c>
      <c r="D1445">
        <v>67</v>
      </c>
      <c r="E1445">
        <v>14948</v>
      </c>
      <c r="F1445" t="s">
        <v>40</v>
      </c>
      <c r="G1445" t="s">
        <v>71</v>
      </c>
      <c r="H1445" t="s">
        <v>43</v>
      </c>
      <c r="I1445" t="s">
        <v>44</v>
      </c>
      <c r="J1445" t="s">
        <v>45</v>
      </c>
      <c r="K1445" t="s">
        <v>100</v>
      </c>
      <c r="L1445" t="str">
        <f>VLOOKUP($K1445,[1]Zipcodes_neighbourhood!$A$2:$C$27,2,FALSE)</f>
        <v>Northridge Heights</v>
      </c>
      <c r="M1445">
        <f>VLOOKUP($K1445,[1]Zipcodes_neighbourhood!$A$2:$C$27,3,FALSE)</f>
        <v>50010</v>
      </c>
      <c r="N1445" t="s">
        <v>47</v>
      </c>
      <c r="O1445" t="s">
        <v>48</v>
      </c>
      <c r="P1445" t="s">
        <v>49</v>
      </c>
      <c r="Q1445">
        <v>9</v>
      </c>
      <c r="R1445">
        <v>2008</v>
      </c>
      <c r="S1445">
        <v>2008</v>
      </c>
      <c r="T1445" t="s">
        <v>99</v>
      </c>
      <c r="U1445" t="s">
        <v>51</v>
      </c>
      <c r="V1445" t="s">
        <v>52</v>
      </c>
      <c r="W1445" t="s">
        <v>59</v>
      </c>
      <c r="X1445" t="s">
        <v>56</v>
      </c>
      <c r="Y1445" t="s">
        <v>59</v>
      </c>
      <c r="Z1445" t="s">
        <v>81</v>
      </c>
      <c r="AA1445">
        <v>1452</v>
      </c>
      <c r="AB1445" t="str">
        <f t="shared" si="88"/>
        <v>1001-2000</v>
      </c>
      <c r="AC1445" t="s">
        <v>59</v>
      </c>
      <c r="AD1445" t="s">
        <v>60</v>
      </c>
      <c r="AE1445">
        <v>2713</v>
      </c>
      <c r="AF1445">
        <f t="shared" si="89"/>
        <v>0</v>
      </c>
      <c r="AG1445">
        <f t="shared" si="90"/>
        <v>1</v>
      </c>
      <c r="AH1445">
        <v>3</v>
      </c>
      <c r="AI1445">
        <v>1</v>
      </c>
      <c r="AJ1445" t="s">
        <v>59</v>
      </c>
      <c r="AK1445" t="str">
        <f t="shared" si="91"/>
        <v>1Ex</v>
      </c>
      <c r="AL1445">
        <v>11</v>
      </c>
      <c r="AM1445">
        <v>1</v>
      </c>
      <c r="AN1445" t="s">
        <v>54</v>
      </c>
      <c r="AO1445" t="s">
        <v>61</v>
      </c>
      <c r="AP1445" t="s">
        <v>102</v>
      </c>
      <c r="AQ1445">
        <v>3</v>
      </c>
      <c r="AR1445">
        <v>858</v>
      </c>
      <c r="AS1445" t="s">
        <v>55</v>
      </c>
      <c r="AT1445" t="s">
        <v>60</v>
      </c>
      <c r="AU1445">
        <v>126</v>
      </c>
      <c r="AV1445">
        <v>66</v>
      </c>
      <c r="AW1445">
        <v>0</v>
      </c>
      <c r="AX1445">
        <v>0</v>
      </c>
      <c r="AY1445">
        <v>0</v>
      </c>
      <c r="AZ1445" t="s">
        <v>41</v>
      </c>
      <c r="BA1445">
        <v>11</v>
      </c>
      <c r="BB1445">
        <v>2008</v>
      </c>
      <c r="BC1445" t="s">
        <v>103</v>
      </c>
      <c r="BD1445" t="s">
        <v>104</v>
      </c>
      <c r="BE1445">
        <v>446261</v>
      </c>
    </row>
    <row r="1446" spans="1:57" x14ac:dyDescent="0.3">
      <c r="A1446">
        <v>592</v>
      </c>
      <c r="B1446">
        <v>60</v>
      </c>
      <c r="C1446" t="s">
        <v>221</v>
      </c>
      <c r="D1446">
        <v>97</v>
      </c>
      <c r="E1446">
        <v>13478</v>
      </c>
      <c r="F1446" t="s">
        <v>40</v>
      </c>
      <c r="G1446" t="s">
        <v>71</v>
      </c>
      <c r="H1446" t="s">
        <v>43</v>
      </c>
      <c r="I1446" t="s">
        <v>44</v>
      </c>
      <c r="J1446" t="s">
        <v>73</v>
      </c>
      <c r="K1446" t="s">
        <v>100</v>
      </c>
      <c r="L1446" t="str">
        <f>VLOOKUP($K1446,[1]Zipcodes_neighbourhood!$A$2:$C$27,2,FALSE)</f>
        <v>Northridge Heights</v>
      </c>
      <c r="M1446">
        <f>VLOOKUP($K1446,[1]Zipcodes_neighbourhood!$A$2:$C$27,3,FALSE)</f>
        <v>50010</v>
      </c>
      <c r="N1446" t="s">
        <v>47</v>
      </c>
      <c r="O1446" t="s">
        <v>48</v>
      </c>
      <c r="P1446" t="s">
        <v>49</v>
      </c>
      <c r="Q1446">
        <v>10</v>
      </c>
      <c r="R1446">
        <v>2008</v>
      </c>
      <c r="S1446">
        <v>2008</v>
      </c>
      <c r="T1446" t="s">
        <v>50</v>
      </c>
      <c r="U1446" t="s">
        <v>51</v>
      </c>
      <c r="V1446" t="s">
        <v>123</v>
      </c>
      <c r="W1446" t="s">
        <v>59</v>
      </c>
      <c r="X1446" t="s">
        <v>56</v>
      </c>
      <c r="Y1446" t="s">
        <v>59</v>
      </c>
      <c r="Z1446" t="s">
        <v>54</v>
      </c>
      <c r="AA1446">
        <v>1722</v>
      </c>
      <c r="AB1446" t="str">
        <f t="shared" si="88"/>
        <v>1001-2000</v>
      </c>
      <c r="AC1446" t="s">
        <v>59</v>
      </c>
      <c r="AD1446" t="s">
        <v>60</v>
      </c>
      <c r="AE1446">
        <v>2296</v>
      </c>
      <c r="AF1446">
        <f t="shared" si="89"/>
        <v>0</v>
      </c>
      <c r="AG1446">
        <f t="shared" si="90"/>
        <v>2</v>
      </c>
      <c r="AH1446">
        <v>3</v>
      </c>
      <c r="AI1446">
        <v>1</v>
      </c>
      <c r="AJ1446" t="s">
        <v>59</v>
      </c>
      <c r="AK1446" t="str">
        <f t="shared" si="91"/>
        <v>1Ex</v>
      </c>
      <c r="AL1446">
        <v>10</v>
      </c>
      <c r="AM1446">
        <v>1</v>
      </c>
      <c r="AN1446" t="s">
        <v>54</v>
      </c>
      <c r="AO1446" t="s">
        <v>101</v>
      </c>
      <c r="AP1446" t="s">
        <v>62</v>
      </c>
      <c r="AQ1446">
        <v>3</v>
      </c>
      <c r="AR1446">
        <v>842</v>
      </c>
      <c r="AS1446" t="s">
        <v>55</v>
      </c>
      <c r="AT1446" t="s">
        <v>60</v>
      </c>
      <c r="AU1446">
        <v>382</v>
      </c>
      <c r="AV1446">
        <v>274</v>
      </c>
      <c r="AW1446">
        <v>0</v>
      </c>
      <c r="AX1446">
        <v>0</v>
      </c>
      <c r="AY1446">
        <v>0</v>
      </c>
      <c r="AZ1446" t="s">
        <v>41</v>
      </c>
      <c r="BA1446">
        <v>6</v>
      </c>
      <c r="BB1446">
        <v>2009</v>
      </c>
      <c r="BC1446" t="s">
        <v>155</v>
      </c>
      <c r="BD1446" t="s">
        <v>64</v>
      </c>
      <c r="BE1446">
        <v>451950</v>
      </c>
    </row>
    <row r="1447" spans="1:57" x14ac:dyDescent="0.3">
      <c r="A1447">
        <v>1244</v>
      </c>
      <c r="B1447">
        <v>20</v>
      </c>
      <c r="C1447" t="s">
        <v>221</v>
      </c>
      <c r="D1447">
        <v>107</v>
      </c>
      <c r="E1447">
        <v>13891</v>
      </c>
      <c r="F1447" t="s">
        <v>40</v>
      </c>
      <c r="G1447" t="s">
        <v>42</v>
      </c>
      <c r="H1447" t="s">
        <v>43</v>
      </c>
      <c r="I1447" t="s">
        <v>44</v>
      </c>
      <c r="J1447" t="s">
        <v>45</v>
      </c>
      <c r="K1447" t="s">
        <v>100</v>
      </c>
      <c r="L1447" t="str">
        <f>VLOOKUP($K1447,[1]Zipcodes_neighbourhood!$A$2:$C$27,2,FALSE)</f>
        <v>Northridge Heights</v>
      </c>
      <c r="M1447">
        <f>VLOOKUP($K1447,[1]Zipcodes_neighbourhood!$A$2:$C$27,3,FALSE)</f>
        <v>50010</v>
      </c>
      <c r="N1447" t="s">
        <v>47</v>
      </c>
      <c r="O1447" t="s">
        <v>48</v>
      </c>
      <c r="P1447" t="s">
        <v>68</v>
      </c>
      <c r="Q1447">
        <v>10</v>
      </c>
      <c r="R1447">
        <v>2006</v>
      </c>
      <c r="S1447">
        <v>2006</v>
      </c>
      <c r="T1447" t="s">
        <v>50</v>
      </c>
      <c r="U1447" t="s">
        <v>51</v>
      </c>
      <c r="V1447" t="s">
        <v>52</v>
      </c>
      <c r="W1447" t="s">
        <v>59</v>
      </c>
      <c r="X1447" t="s">
        <v>56</v>
      </c>
      <c r="Y1447" t="s">
        <v>59</v>
      </c>
      <c r="Z1447" t="s">
        <v>54</v>
      </c>
      <c r="AA1447">
        <v>2076</v>
      </c>
      <c r="AB1447" t="str">
        <f t="shared" si="88"/>
        <v>3001-4000</v>
      </c>
      <c r="AC1447" t="s">
        <v>59</v>
      </c>
      <c r="AD1447" t="s">
        <v>60</v>
      </c>
      <c r="AE1447">
        <v>2076</v>
      </c>
      <c r="AF1447">
        <f t="shared" si="89"/>
        <v>1</v>
      </c>
      <c r="AG1447">
        <f t="shared" si="90"/>
        <v>1</v>
      </c>
      <c r="AH1447">
        <v>2</v>
      </c>
      <c r="AI1447">
        <v>1</v>
      </c>
      <c r="AJ1447" t="s">
        <v>59</v>
      </c>
      <c r="AK1447" t="str">
        <f t="shared" si="91"/>
        <v>1Ex</v>
      </c>
      <c r="AL1447">
        <v>7</v>
      </c>
      <c r="AM1447">
        <v>1</v>
      </c>
      <c r="AN1447" t="s">
        <v>54</v>
      </c>
      <c r="AO1447" t="s">
        <v>61</v>
      </c>
      <c r="AP1447" t="s">
        <v>102</v>
      </c>
      <c r="AQ1447">
        <v>3</v>
      </c>
      <c r="AR1447">
        <v>850</v>
      </c>
      <c r="AS1447" t="s">
        <v>55</v>
      </c>
      <c r="AT1447" t="s">
        <v>60</v>
      </c>
      <c r="AU1447">
        <v>216</v>
      </c>
      <c r="AV1447">
        <v>229</v>
      </c>
      <c r="AW1447">
        <v>0</v>
      </c>
      <c r="AX1447">
        <v>0</v>
      </c>
      <c r="AY1447">
        <v>0</v>
      </c>
      <c r="AZ1447" t="s">
        <v>41</v>
      </c>
      <c r="BA1447">
        <v>9</v>
      </c>
      <c r="BB1447">
        <v>2006</v>
      </c>
      <c r="BC1447" t="s">
        <v>103</v>
      </c>
      <c r="BD1447" t="s">
        <v>104</v>
      </c>
      <c r="BE1447">
        <v>465000</v>
      </c>
    </row>
    <row r="1448" spans="1:57" x14ac:dyDescent="0.3">
      <c r="A1448">
        <v>1374</v>
      </c>
      <c r="B1448">
        <v>20</v>
      </c>
      <c r="C1448" t="s">
        <v>221</v>
      </c>
      <c r="D1448" t="s">
        <v>41</v>
      </c>
      <c r="E1448">
        <v>11400</v>
      </c>
      <c r="F1448" t="s">
        <v>40</v>
      </c>
      <c r="G1448" t="s">
        <v>42</v>
      </c>
      <c r="H1448" t="s">
        <v>43</v>
      </c>
      <c r="I1448" t="s">
        <v>44</v>
      </c>
      <c r="J1448" t="s">
        <v>45</v>
      </c>
      <c r="K1448" t="s">
        <v>80</v>
      </c>
      <c r="L1448" t="str">
        <f>VLOOKUP($K1448,[1]Zipcodes_neighbourhood!$A$2:$C$27,2,FALSE)</f>
        <v>Northridge</v>
      </c>
      <c r="M1448">
        <f>VLOOKUP($K1448,[1]Zipcodes_neighbourhood!$A$2:$C$27,3,FALSE)</f>
        <v>50010</v>
      </c>
      <c r="N1448" t="s">
        <v>47</v>
      </c>
      <c r="O1448" t="s">
        <v>48</v>
      </c>
      <c r="P1448" t="s">
        <v>68</v>
      </c>
      <c r="Q1448">
        <v>10</v>
      </c>
      <c r="R1448">
        <v>2001</v>
      </c>
      <c r="S1448">
        <v>2002</v>
      </c>
      <c r="T1448" t="s">
        <v>99</v>
      </c>
      <c r="U1448" t="s">
        <v>51</v>
      </c>
      <c r="V1448" t="s">
        <v>52</v>
      </c>
      <c r="W1448" t="s">
        <v>59</v>
      </c>
      <c r="X1448" t="s">
        <v>56</v>
      </c>
      <c r="Y1448" t="s">
        <v>59</v>
      </c>
      <c r="Z1448" t="s">
        <v>54</v>
      </c>
      <c r="AA1448">
        <v>2633</v>
      </c>
      <c r="AB1448" t="str">
        <f t="shared" si="88"/>
        <v>3001-4000</v>
      </c>
      <c r="AC1448" t="s">
        <v>59</v>
      </c>
      <c r="AD1448" t="s">
        <v>60</v>
      </c>
      <c r="AE1448">
        <v>2633</v>
      </c>
      <c r="AF1448">
        <f t="shared" si="89"/>
        <v>0</v>
      </c>
      <c r="AG1448">
        <f t="shared" si="90"/>
        <v>1</v>
      </c>
      <c r="AH1448">
        <v>2</v>
      </c>
      <c r="AI1448">
        <v>1</v>
      </c>
      <c r="AJ1448" t="s">
        <v>59</v>
      </c>
      <c r="AK1448" t="str">
        <f t="shared" si="91"/>
        <v>1Ex</v>
      </c>
      <c r="AL1448">
        <v>8</v>
      </c>
      <c r="AM1448">
        <v>2</v>
      </c>
      <c r="AN1448" t="s">
        <v>54</v>
      </c>
      <c r="AO1448" t="s">
        <v>61</v>
      </c>
      <c r="AP1448" t="s">
        <v>62</v>
      </c>
      <c r="AQ1448">
        <v>3</v>
      </c>
      <c r="AR1448">
        <v>804</v>
      </c>
      <c r="AS1448" t="s">
        <v>55</v>
      </c>
      <c r="AT1448" t="s">
        <v>60</v>
      </c>
      <c r="AU1448">
        <v>314</v>
      </c>
      <c r="AV1448">
        <v>140</v>
      </c>
      <c r="AW1448">
        <v>0</v>
      </c>
      <c r="AX1448">
        <v>0</v>
      </c>
      <c r="AY1448">
        <v>0</v>
      </c>
      <c r="AZ1448" t="s">
        <v>41</v>
      </c>
      <c r="BA1448">
        <v>3</v>
      </c>
      <c r="BB1448">
        <v>2007</v>
      </c>
      <c r="BC1448" t="s">
        <v>63</v>
      </c>
      <c r="BD1448" t="s">
        <v>64</v>
      </c>
      <c r="BE1448">
        <v>466500</v>
      </c>
    </row>
    <row r="1449" spans="1:57" x14ac:dyDescent="0.3">
      <c r="A1449">
        <v>799</v>
      </c>
      <c r="B1449">
        <v>60</v>
      </c>
      <c r="C1449" t="s">
        <v>221</v>
      </c>
      <c r="D1449">
        <v>104</v>
      </c>
      <c r="E1449">
        <v>13518</v>
      </c>
      <c r="F1449" t="s">
        <v>40</v>
      </c>
      <c r="G1449" t="s">
        <v>42</v>
      </c>
      <c r="H1449" t="s">
        <v>43</v>
      </c>
      <c r="I1449" t="s">
        <v>44</v>
      </c>
      <c r="J1449" t="s">
        <v>45</v>
      </c>
      <c r="K1449" t="s">
        <v>100</v>
      </c>
      <c r="L1449" t="str">
        <f>VLOOKUP($K1449,[1]Zipcodes_neighbourhood!$A$2:$C$27,2,FALSE)</f>
        <v>Northridge Heights</v>
      </c>
      <c r="M1449">
        <f>VLOOKUP($K1449,[1]Zipcodes_neighbourhood!$A$2:$C$27,3,FALSE)</f>
        <v>50010</v>
      </c>
      <c r="N1449" t="s">
        <v>47</v>
      </c>
      <c r="O1449" t="s">
        <v>48</v>
      </c>
      <c r="P1449" t="s">
        <v>49</v>
      </c>
      <c r="Q1449">
        <v>9</v>
      </c>
      <c r="R1449">
        <v>2008</v>
      </c>
      <c r="S1449">
        <v>2009</v>
      </c>
      <c r="T1449" t="s">
        <v>99</v>
      </c>
      <c r="U1449" t="s">
        <v>51</v>
      </c>
      <c r="V1449" t="s">
        <v>52</v>
      </c>
      <c r="W1449" t="s">
        <v>59</v>
      </c>
      <c r="X1449" t="s">
        <v>56</v>
      </c>
      <c r="Y1449" t="s">
        <v>59</v>
      </c>
      <c r="Z1449" t="s">
        <v>57</v>
      </c>
      <c r="AA1449">
        <v>1926</v>
      </c>
      <c r="AB1449" t="str">
        <f t="shared" si="88"/>
        <v>1001-2000</v>
      </c>
      <c r="AC1449" t="s">
        <v>59</v>
      </c>
      <c r="AD1449" t="s">
        <v>60</v>
      </c>
      <c r="AE1449">
        <v>3140</v>
      </c>
      <c r="AF1449">
        <f t="shared" si="89"/>
        <v>1</v>
      </c>
      <c r="AG1449">
        <f t="shared" si="90"/>
        <v>2.2999999999999998</v>
      </c>
      <c r="AH1449">
        <v>4</v>
      </c>
      <c r="AI1449">
        <v>1</v>
      </c>
      <c r="AJ1449" t="s">
        <v>59</v>
      </c>
      <c r="AK1449" t="str">
        <f t="shared" si="91"/>
        <v>1Ex</v>
      </c>
      <c r="AL1449">
        <v>11</v>
      </c>
      <c r="AM1449">
        <v>2</v>
      </c>
      <c r="AN1449" t="s">
        <v>54</v>
      </c>
      <c r="AO1449" t="s">
        <v>101</v>
      </c>
      <c r="AP1449" t="s">
        <v>102</v>
      </c>
      <c r="AQ1449">
        <v>3</v>
      </c>
      <c r="AR1449">
        <v>820</v>
      </c>
      <c r="AS1449" t="s">
        <v>55</v>
      </c>
      <c r="AT1449" t="s">
        <v>60</v>
      </c>
      <c r="AU1449">
        <v>144</v>
      </c>
      <c r="AV1449">
        <v>78</v>
      </c>
      <c r="AW1449">
        <v>0</v>
      </c>
      <c r="AX1449">
        <v>0</v>
      </c>
      <c r="AY1449">
        <v>0</v>
      </c>
      <c r="AZ1449" t="s">
        <v>41</v>
      </c>
      <c r="BA1449">
        <v>7</v>
      </c>
      <c r="BB1449">
        <v>2009</v>
      </c>
      <c r="BC1449" t="s">
        <v>103</v>
      </c>
      <c r="BD1449" t="s">
        <v>104</v>
      </c>
      <c r="BE1449">
        <v>485000</v>
      </c>
    </row>
    <row r="1450" spans="1:57" x14ac:dyDescent="0.3">
      <c r="A1450">
        <v>179</v>
      </c>
      <c r="B1450">
        <v>20</v>
      </c>
      <c r="C1450" t="s">
        <v>221</v>
      </c>
      <c r="D1450">
        <v>63</v>
      </c>
      <c r="E1450">
        <v>17423</v>
      </c>
      <c r="F1450" t="s">
        <v>40</v>
      </c>
      <c r="G1450" t="s">
        <v>71</v>
      </c>
      <c r="H1450" t="s">
        <v>43</v>
      </c>
      <c r="I1450" t="s">
        <v>44</v>
      </c>
      <c r="J1450" t="s">
        <v>110</v>
      </c>
      <c r="K1450" t="s">
        <v>138</v>
      </c>
      <c r="L1450" t="e">
        <f>VLOOKUP($K1450,[1]Zipcodes_neighbourhood!$A$2:$C$27,2,FALSE)</f>
        <v>#N/A</v>
      </c>
      <c r="M1450" t="e">
        <f>VLOOKUP($K1450,[1]Zipcodes_neighbourhood!$A$2:$C$27,3,FALSE)</f>
        <v>#N/A</v>
      </c>
      <c r="N1450" t="s">
        <v>47</v>
      </c>
      <c r="O1450" t="s">
        <v>48</v>
      </c>
      <c r="P1450" t="s">
        <v>68</v>
      </c>
      <c r="Q1450">
        <v>9</v>
      </c>
      <c r="R1450">
        <v>2008</v>
      </c>
      <c r="S1450">
        <v>2009</v>
      </c>
      <c r="T1450" t="s">
        <v>99</v>
      </c>
      <c r="U1450" t="s">
        <v>51</v>
      </c>
      <c r="V1450" t="s">
        <v>52</v>
      </c>
      <c r="W1450" t="s">
        <v>59</v>
      </c>
      <c r="X1450" t="s">
        <v>56</v>
      </c>
      <c r="Y1450" t="s">
        <v>59</v>
      </c>
      <c r="Z1450" t="s">
        <v>57</v>
      </c>
      <c r="AA1450">
        <v>2216</v>
      </c>
      <c r="AB1450" t="str">
        <f t="shared" si="88"/>
        <v>3001-4000</v>
      </c>
      <c r="AC1450" t="s">
        <v>59</v>
      </c>
      <c r="AD1450" t="s">
        <v>60</v>
      </c>
      <c r="AE1450">
        <v>2234</v>
      </c>
      <c r="AF1450">
        <f t="shared" si="89"/>
        <v>0</v>
      </c>
      <c r="AG1450">
        <f t="shared" si="90"/>
        <v>1.3</v>
      </c>
      <c r="AH1450">
        <v>1</v>
      </c>
      <c r="AI1450">
        <v>1</v>
      </c>
      <c r="AJ1450" t="s">
        <v>59</v>
      </c>
      <c r="AK1450" t="str">
        <f t="shared" si="91"/>
        <v>1Ex</v>
      </c>
      <c r="AL1450">
        <v>9</v>
      </c>
      <c r="AM1450">
        <v>1</v>
      </c>
      <c r="AN1450" t="s">
        <v>54</v>
      </c>
      <c r="AO1450" t="s">
        <v>61</v>
      </c>
      <c r="AP1450" t="s">
        <v>102</v>
      </c>
      <c r="AQ1450">
        <v>3</v>
      </c>
      <c r="AR1450">
        <v>1166</v>
      </c>
      <c r="AS1450" t="s">
        <v>55</v>
      </c>
      <c r="AT1450" t="s">
        <v>60</v>
      </c>
      <c r="AU1450">
        <v>0</v>
      </c>
      <c r="AV1450">
        <v>60</v>
      </c>
      <c r="AW1450">
        <v>0</v>
      </c>
      <c r="AX1450">
        <v>0</v>
      </c>
      <c r="AY1450">
        <v>0</v>
      </c>
      <c r="AZ1450" t="s">
        <v>41</v>
      </c>
      <c r="BA1450">
        <v>7</v>
      </c>
      <c r="BB1450">
        <v>2009</v>
      </c>
      <c r="BC1450" t="s">
        <v>103</v>
      </c>
      <c r="BD1450" t="s">
        <v>104</v>
      </c>
      <c r="BE1450">
        <v>501837</v>
      </c>
    </row>
    <row r="1451" spans="1:57" x14ac:dyDescent="0.3">
      <c r="A1451">
        <v>1450</v>
      </c>
      <c r="B1451">
        <v>180</v>
      </c>
      <c r="C1451" t="s">
        <v>222</v>
      </c>
      <c r="D1451">
        <v>21</v>
      </c>
      <c r="E1451">
        <v>1533</v>
      </c>
      <c r="F1451" t="s">
        <v>40</v>
      </c>
      <c r="G1451" t="s">
        <v>42</v>
      </c>
      <c r="H1451" t="s">
        <v>43</v>
      </c>
      <c r="I1451" t="s">
        <v>44</v>
      </c>
      <c r="J1451" t="s">
        <v>45</v>
      </c>
      <c r="K1451" t="s">
        <v>121</v>
      </c>
      <c r="L1451" t="str">
        <f>VLOOKUP($K1451,[1]Zipcodes_neighbourhood!$A$2:$C$27,2,FALSE)</f>
        <v>Meadow village</v>
      </c>
      <c r="M1451">
        <f>VLOOKUP($K1451,[1]Zipcodes_neighbourhood!$A$2:$C$27,3,FALSE)</f>
        <v>50125</v>
      </c>
      <c r="N1451" t="s">
        <v>47</v>
      </c>
      <c r="O1451" t="s">
        <v>136</v>
      </c>
      <c r="P1451" t="s">
        <v>131</v>
      </c>
      <c r="Q1451">
        <v>5</v>
      </c>
      <c r="R1451">
        <v>1970</v>
      </c>
      <c r="S1451">
        <v>1970</v>
      </c>
      <c r="T1451" t="s">
        <v>50</v>
      </c>
      <c r="U1451" t="s">
        <v>51</v>
      </c>
      <c r="V1451" t="s">
        <v>123</v>
      </c>
      <c r="W1451" t="s">
        <v>55</v>
      </c>
      <c r="X1451" t="s">
        <v>70</v>
      </c>
      <c r="Y1451" t="s">
        <v>54</v>
      </c>
      <c r="Z1451" t="s">
        <v>81</v>
      </c>
      <c r="AA1451">
        <v>630</v>
      </c>
      <c r="AB1451" t="str">
        <f t="shared" si="88"/>
        <v>0-1000</v>
      </c>
      <c r="AC1451" t="s">
        <v>59</v>
      </c>
      <c r="AD1451" t="s">
        <v>60</v>
      </c>
      <c r="AE1451">
        <v>630</v>
      </c>
      <c r="AF1451">
        <f t="shared" si="89"/>
        <v>1</v>
      </c>
      <c r="AG1451">
        <f t="shared" si="90"/>
        <v>1</v>
      </c>
      <c r="AH1451">
        <v>1</v>
      </c>
      <c r="AI1451">
        <v>1</v>
      </c>
      <c r="AJ1451" t="s">
        <v>59</v>
      </c>
      <c r="AK1451" t="str">
        <f t="shared" si="91"/>
        <v>1Ex</v>
      </c>
      <c r="AL1451">
        <v>3</v>
      </c>
      <c r="AM1451">
        <v>0</v>
      </c>
      <c r="AN1451" t="s">
        <v>41</v>
      </c>
      <c r="AO1451" t="s">
        <v>41</v>
      </c>
      <c r="AP1451" t="s">
        <v>41</v>
      </c>
      <c r="AQ1451">
        <v>0</v>
      </c>
      <c r="AR1451">
        <v>0</v>
      </c>
      <c r="AS1451" t="s">
        <v>41</v>
      </c>
      <c r="AT1451" t="s">
        <v>60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 t="s">
        <v>41</v>
      </c>
      <c r="BA1451">
        <v>8</v>
      </c>
      <c r="BB1451">
        <v>2006</v>
      </c>
      <c r="BC1451" t="s">
        <v>63</v>
      </c>
      <c r="BD1451" t="s">
        <v>79</v>
      </c>
      <c r="BE1451">
        <v>92000</v>
      </c>
    </row>
    <row r="1452" spans="1:57" x14ac:dyDescent="0.3">
      <c r="A1452">
        <v>770</v>
      </c>
      <c r="B1452">
        <v>60</v>
      </c>
      <c r="C1452" t="s">
        <v>221</v>
      </c>
      <c r="D1452">
        <v>47</v>
      </c>
      <c r="E1452">
        <v>53504</v>
      </c>
      <c r="F1452" t="s">
        <v>40</v>
      </c>
      <c r="G1452" t="s">
        <v>105</v>
      </c>
      <c r="H1452" t="s">
        <v>137</v>
      </c>
      <c r="I1452" t="s">
        <v>44</v>
      </c>
      <c r="J1452" t="s">
        <v>110</v>
      </c>
      <c r="K1452" t="s">
        <v>138</v>
      </c>
      <c r="L1452" t="e">
        <f>VLOOKUP($K1452,[1]Zipcodes_neighbourhood!$A$2:$C$27,2,FALSE)</f>
        <v>#N/A</v>
      </c>
      <c r="M1452" t="e">
        <f>VLOOKUP($K1452,[1]Zipcodes_neighbourhood!$A$2:$C$27,3,FALSE)</f>
        <v>#N/A</v>
      </c>
      <c r="N1452" t="s">
        <v>47</v>
      </c>
      <c r="O1452" t="s">
        <v>48</v>
      </c>
      <c r="P1452" t="s">
        <v>49</v>
      </c>
      <c r="Q1452">
        <v>8</v>
      </c>
      <c r="R1452">
        <v>2003</v>
      </c>
      <c r="S1452">
        <v>2003</v>
      </c>
      <c r="T1452" t="s">
        <v>99</v>
      </c>
      <c r="U1452" t="s">
        <v>51</v>
      </c>
      <c r="V1452" t="s">
        <v>76</v>
      </c>
      <c r="W1452" t="s">
        <v>59</v>
      </c>
      <c r="X1452" t="s">
        <v>56</v>
      </c>
      <c r="Y1452" t="s">
        <v>54</v>
      </c>
      <c r="Z1452" t="s">
        <v>54</v>
      </c>
      <c r="AA1452">
        <v>1650</v>
      </c>
      <c r="AB1452" t="str">
        <f t="shared" si="88"/>
        <v>1001-2000</v>
      </c>
      <c r="AC1452" t="s">
        <v>59</v>
      </c>
      <c r="AD1452" t="s">
        <v>60</v>
      </c>
      <c r="AE1452">
        <v>3279</v>
      </c>
      <c r="AF1452">
        <f t="shared" si="89"/>
        <v>0</v>
      </c>
      <c r="AG1452">
        <f t="shared" si="90"/>
        <v>2.6</v>
      </c>
      <c r="AH1452">
        <v>4</v>
      </c>
      <c r="AI1452">
        <v>1</v>
      </c>
      <c r="AJ1452" t="s">
        <v>59</v>
      </c>
      <c r="AK1452" t="str">
        <f t="shared" si="91"/>
        <v>1Ex</v>
      </c>
      <c r="AL1452">
        <v>12</v>
      </c>
      <c r="AM1452">
        <v>1</v>
      </c>
      <c r="AN1452" t="s">
        <v>54</v>
      </c>
      <c r="AO1452" t="s">
        <v>101</v>
      </c>
      <c r="AP1452" t="s">
        <v>102</v>
      </c>
      <c r="AQ1452">
        <v>3</v>
      </c>
      <c r="AR1452">
        <v>841</v>
      </c>
      <c r="AS1452" t="s">
        <v>55</v>
      </c>
      <c r="AT1452" t="s">
        <v>60</v>
      </c>
      <c r="AU1452">
        <v>503</v>
      </c>
      <c r="AV1452">
        <v>36</v>
      </c>
      <c r="AW1452">
        <v>0</v>
      </c>
      <c r="AX1452">
        <v>210</v>
      </c>
      <c r="AY1452">
        <v>0</v>
      </c>
      <c r="AZ1452" t="s">
        <v>41</v>
      </c>
      <c r="BA1452">
        <v>6</v>
      </c>
      <c r="BB1452">
        <v>2010</v>
      </c>
      <c r="BC1452" t="s">
        <v>63</v>
      </c>
      <c r="BD1452" t="s">
        <v>64</v>
      </c>
      <c r="BE1452">
        <v>538000</v>
      </c>
    </row>
    <row r="1453" spans="1:57" x14ac:dyDescent="0.3">
      <c r="A1453">
        <v>441</v>
      </c>
      <c r="B1453">
        <v>20</v>
      </c>
      <c r="C1453" t="s">
        <v>221</v>
      </c>
      <c r="D1453">
        <v>105</v>
      </c>
      <c r="E1453">
        <v>15431</v>
      </c>
      <c r="F1453" t="s">
        <v>40</v>
      </c>
      <c r="G1453" t="s">
        <v>42</v>
      </c>
      <c r="H1453" t="s">
        <v>43</v>
      </c>
      <c r="I1453" t="s">
        <v>44</v>
      </c>
      <c r="J1453" t="s">
        <v>45</v>
      </c>
      <c r="K1453" t="s">
        <v>100</v>
      </c>
      <c r="L1453" t="str">
        <f>VLOOKUP($K1453,[1]Zipcodes_neighbourhood!$A$2:$C$27,2,FALSE)</f>
        <v>Northridge Heights</v>
      </c>
      <c r="M1453">
        <f>VLOOKUP($K1453,[1]Zipcodes_neighbourhood!$A$2:$C$27,3,FALSE)</f>
        <v>50010</v>
      </c>
      <c r="N1453" t="s">
        <v>47</v>
      </c>
      <c r="O1453" t="s">
        <v>48</v>
      </c>
      <c r="P1453" t="s">
        <v>68</v>
      </c>
      <c r="Q1453">
        <v>10</v>
      </c>
      <c r="R1453">
        <v>2008</v>
      </c>
      <c r="S1453">
        <v>2008</v>
      </c>
      <c r="T1453" t="s">
        <v>99</v>
      </c>
      <c r="U1453" t="s">
        <v>51</v>
      </c>
      <c r="V1453" t="s">
        <v>52</v>
      </c>
      <c r="W1453" t="s">
        <v>59</v>
      </c>
      <c r="X1453" t="s">
        <v>56</v>
      </c>
      <c r="Y1453" t="s">
        <v>59</v>
      </c>
      <c r="Z1453" t="s">
        <v>54</v>
      </c>
      <c r="AA1453">
        <v>3094</v>
      </c>
      <c r="AB1453" t="str">
        <f t="shared" si="88"/>
        <v>4001-5000</v>
      </c>
      <c r="AC1453" t="s">
        <v>59</v>
      </c>
      <c r="AD1453" t="s">
        <v>60</v>
      </c>
      <c r="AE1453">
        <v>2402</v>
      </c>
      <c r="AF1453">
        <f t="shared" si="89"/>
        <v>0</v>
      </c>
      <c r="AG1453">
        <f t="shared" si="90"/>
        <v>2</v>
      </c>
      <c r="AH1453">
        <v>2</v>
      </c>
      <c r="AI1453">
        <v>1</v>
      </c>
      <c r="AJ1453" t="s">
        <v>59</v>
      </c>
      <c r="AK1453" t="str">
        <f t="shared" si="91"/>
        <v>1Ex</v>
      </c>
      <c r="AL1453">
        <v>10</v>
      </c>
      <c r="AM1453">
        <v>2</v>
      </c>
      <c r="AN1453" t="s">
        <v>54</v>
      </c>
      <c r="AO1453" t="s">
        <v>61</v>
      </c>
      <c r="AP1453" t="s">
        <v>102</v>
      </c>
      <c r="AQ1453">
        <v>3</v>
      </c>
      <c r="AR1453">
        <v>672</v>
      </c>
      <c r="AS1453" t="s">
        <v>55</v>
      </c>
      <c r="AT1453" t="s">
        <v>60</v>
      </c>
      <c r="AU1453">
        <v>0</v>
      </c>
      <c r="AV1453">
        <v>72</v>
      </c>
      <c r="AW1453">
        <v>0</v>
      </c>
      <c r="AX1453">
        <v>170</v>
      </c>
      <c r="AY1453">
        <v>0</v>
      </c>
      <c r="AZ1453" t="s">
        <v>41</v>
      </c>
      <c r="BA1453">
        <v>4</v>
      </c>
      <c r="BB1453">
        <v>2009</v>
      </c>
      <c r="BC1453" t="s">
        <v>63</v>
      </c>
      <c r="BD1453" t="s">
        <v>64</v>
      </c>
      <c r="BE1453">
        <v>555000</v>
      </c>
    </row>
    <row r="1454" spans="1:57" x14ac:dyDescent="0.3">
      <c r="A1454">
        <v>1453</v>
      </c>
      <c r="B1454">
        <v>180</v>
      </c>
      <c r="C1454" t="s">
        <v>222</v>
      </c>
      <c r="D1454">
        <v>35</v>
      </c>
      <c r="E1454">
        <v>3675</v>
      </c>
      <c r="F1454" t="s">
        <v>40</v>
      </c>
      <c r="G1454" t="s">
        <v>42</v>
      </c>
      <c r="H1454" t="s">
        <v>43</v>
      </c>
      <c r="I1454" t="s">
        <v>44</v>
      </c>
      <c r="J1454" t="s">
        <v>45</v>
      </c>
      <c r="K1454" t="s">
        <v>126</v>
      </c>
      <c r="L1454" t="str">
        <f>VLOOKUP($K1454,[1]Zipcodes_neighbourhood!$A$2:$C$27,2,FALSE)</f>
        <v>Edwards</v>
      </c>
      <c r="M1454">
        <f>VLOOKUP($K1454,[1]Zipcodes_neighbourhood!$A$2:$C$27,3,FALSE)</f>
        <v>50014</v>
      </c>
      <c r="N1454" t="s">
        <v>47</v>
      </c>
      <c r="O1454" t="s">
        <v>122</v>
      </c>
      <c r="P1454" t="s">
        <v>135</v>
      </c>
      <c r="Q1454">
        <v>5</v>
      </c>
      <c r="R1454">
        <v>2005</v>
      </c>
      <c r="S1454">
        <v>2005</v>
      </c>
      <c r="T1454" t="s">
        <v>50</v>
      </c>
      <c r="U1454" t="s">
        <v>51</v>
      </c>
      <c r="V1454" t="s">
        <v>52</v>
      </c>
      <c r="W1454" t="s">
        <v>55</v>
      </c>
      <c r="X1454" t="s">
        <v>56</v>
      </c>
      <c r="Y1454" t="s">
        <v>54</v>
      </c>
      <c r="Z1454" t="s">
        <v>54</v>
      </c>
      <c r="AA1454">
        <v>547</v>
      </c>
      <c r="AB1454" t="str">
        <f t="shared" si="88"/>
        <v>0-1000</v>
      </c>
      <c r="AC1454" t="s">
        <v>54</v>
      </c>
      <c r="AD1454" t="s">
        <v>60</v>
      </c>
      <c r="AE1454">
        <v>1072</v>
      </c>
      <c r="AF1454">
        <f t="shared" si="89"/>
        <v>1</v>
      </c>
      <c r="AG1454">
        <f t="shared" si="90"/>
        <v>1</v>
      </c>
      <c r="AH1454">
        <v>2</v>
      </c>
      <c r="AI1454">
        <v>1</v>
      </c>
      <c r="AJ1454" t="s">
        <v>55</v>
      </c>
      <c r="AK1454" t="str">
        <f t="shared" si="91"/>
        <v>1TA</v>
      </c>
      <c r="AL1454">
        <v>5</v>
      </c>
      <c r="AM1454">
        <v>0</v>
      </c>
      <c r="AN1454" t="s">
        <v>41</v>
      </c>
      <c r="AO1454" t="s">
        <v>145</v>
      </c>
      <c r="AP1454" t="s">
        <v>102</v>
      </c>
      <c r="AQ1454">
        <v>2</v>
      </c>
      <c r="AR1454">
        <v>525</v>
      </c>
      <c r="AS1454" t="s">
        <v>55</v>
      </c>
      <c r="AT1454" t="s">
        <v>60</v>
      </c>
      <c r="AU1454">
        <v>0</v>
      </c>
      <c r="AV1454">
        <v>28</v>
      </c>
      <c r="AW1454">
        <v>0</v>
      </c>
      <c r="AX1454">
        <v>0</v>
      </c>
      <c r="AY1454">
        <v>0</v>
      </c>
      <c r="AZ1454" t="s">
        <v>41</v>
      </c>
      <c r="BA1454">
        <v>5</v>
      </c>
      <c r="BB1454">
        <v>2006</v>
      </c>
      <c r="BC1454" t="s">
        <v>63</v>
      </c>
      <c r="BD1454" t="s">
        <v>64</v>
      </c>
      <c r="BE1454">
        <v>145000</v>
      </c>
    </row>
    <row r="1455" spans="1:57" x14ac:dyDescent="0.3">
      <c r="A1455">
        <v>1047</v>
      </c>
      <c r="B1455">
        <v>60</v>
      </c>
      <c r="C1455" t="s">
        <v>221</v>
      </c>
      <c r="D1455">
        <v>85</v>
      </c>
      <c r="E1455">
        <v>16056</v>
      </c>
      <c r="F1455" t="s">
        <v>40</v>
      </c>
      <c r="G1455" t="s">
        <v>71</v>
      </c>
      <c r="H1455" t="s">
        <v>43</v>
      </c>
      <c r="I1455" t="s">
        <v>44</v>
      </c>
      <c r="J1455" t="s">
        <v>45</v>
      </c>
      <c r="K1455" t="s">
        <v>138</v>
      </c>
      <c r="L1455" t="e">
        <f>VLOOKUP($K1455,[1]Zipcodes_neighbourhood!$A$2:$C$27,2,FALSE)</f>
        <v>#N/A</v>
      </c>
      <c r="M1455" t="e">
        <f>VLOOKUP($K1455,[1]Zipcodes_neighbourhood!$A$2:$C$27,3,FALSE)</f>
        <v>#N/A</v>
      </c>
      <c r="N1455" t="s">
        <v>47</v>
      </c>
      <c r="O1455" t="s">
        <v>48</v>
      </c>
      <c r="P1455" t="s">
        <v>49</v>
      </c>
      <c r="Q1455">
        <v>9</v>
      </c>
      <c r="R1455">
        <v>2005</v>
      </c>
      <c r="S1455">
        <v>2006</v>
      </c>
      <c r="T1455" t="s">
        <v>99</v>
      </c>
      <c r="U1455" t="s">
        <v>51</v>
      </c>
      <c r="V1455" t="s">
        <v>123</v>
      </c>
      <c r="W1455" t="s">
        <v>54</v>
      </c>
      <c r="X1455" t="s">
        <v>56</v>
      </c>
      <c r="Y1455" t="s">
        <v>59</v>
      </c>
      <c r="Z1455" t="s">
        <v>81</v>
      </c>
      <c r="AA1455">
        <v>1992</v>
      </c>
      <c r="AB1455" t="str">
        <f t="shared" si="88"/>
        <v>1001-2000</v>
      </c>
      <c r="AC1455" t="s">
        <v>59</v>
      </c>
      <c r="AD1455" t="s">
        <v>60</v>
      </c>
      <c r="AE1455">
        <v>2868</v>
      </c>
      <c r="AF1455">
        <f t="shared" si="89"/>
        <v>0</v>
      </c>
      <c r="AG1455">
        <f t="shared" si="90"/>
        <v>1</v>
      </c>
      <c r="AH1455">
        <v>4</v>
      </c>
      <c r="AI1455">
        <v>1</v>
      </c>
      <c r="AJ1455" t="s">
        <v>59</v>
      </c>
      <c r="AK1455" t="str">
        <f t="shared" si="91"/>
        <v>1Ex</v>
      </c>
      <c r="AL1455">
        <v>11</v>
      </c>
      <c r="AM1455">
        <v>1</v>
      </c>
      <c r="AN1455" t="s">
        <v>54</v>
      </c>
      <c r="AO1455" t="s">
        <v>101</v>
      </c>
      <c r="AP1455" t="s">
        <v>102</v>
      </c>
      <c r="AQ1455">
        <v>3</v>
      </c>
      <c r="AR1455">
        <v>716</v>
      </c>
      <c r="AS1455" t="s">
        <v>55</v>
      </c>
      <c r="AT1455" t="s">
        <v>60</v>
      </c>
      <c r="AU1455">
        <v>214</v>
      </c>
      <c r="AV1455">
        <v>108</v>
      </c>
      <c r="AW1455">
        <v>0</v>
      </c>
      <c r="AX1455">
        <v>0</v>
      </c>
      <c r="AY1455">
        <v>0</v>
      </c>
      <c r="AZ1455" t="s">
        <v>41</v>
      </c>
      <c r="BA1455">
        <v>7</v>
      </c>
      <c r="BB1455">
        <v>2006</v>
      </c>
      <c r="BC1455" t="s">
        <v>103</v>
      </c>
      <c r="BD1455" t="s">
        <v>104</v>
      </c>
      <c r="BE1455">
        <v>556581</v>
      </c>
    </row>
    <row r="1456" spans="1:57" x14ac:dyDescent="0.3">
      <c r="A1456">
        <v>645</v>
      </c>
      <c r="B1456">
        <v>20</v>
      </c>
      <c r="C1456" t="s">
        <v>224</v>
      </c>
      <c r="D1456">
        <v>85</v>
      </c>
      <c r="E1456">
        <v>9187</v>
      </c>
      <c r="F1456" t="s">
        <v>40</v>
      </c>
      <c r="G1456" t="s">
        <v>42</v>
      </c>
      <c r="H1456" t="s">
        <v>43</v>
      </c>
      <c r="I1456" t="s">
        <v>44</v>
      </c>
      <c r="J1456" t="s">
        <v>45</v>
      </c>
      <c r="K1456" t="s">
        <v>87</v>
      </c>
      <c r="L1456" t="str">
        <f>VLOOKUP($K1456,[1]Zipcodes_neighbourhood!$A$2:$C$27,2,FALSE)</f>
        <v>Somerset</v>
      </c>
      <c r="M1456">
        <f>VLOOKUP($K1456,[1]Zipcodes_neighbourhood!$A$2:$C$27,3,FALSE)</f>
        <v>50010</v>
      </c>
      <c r="N1456" t="s">
        <v>47</v>
      </c>
      <c r="O1456" t="s">
        <v>48</v>
      </c>
      <c r="P1456" t="s">
        <v>68</v>
      </c>
      <c r="Q1456">
        <v>9</v>
      </c>
      <c r="R1456">
        <v>2009</v>
      </c>
      <c r="S1456">
        <v>2009</v>
      </c>
      <c r="T1456" t="s">
        <v>50</v>
      </c>
      <c r="U1456" t="s">
        <v>51</v>
      </c>
      <c r="V1456" t="s">
        <v>123</v>
      </c>
      <c r="W1456" t="s">
        <v>59</v>
      </c>
      <c r="X1456" t="s">
        <v>56</v>
      </c>
      <c r="Y1456" t="s">
        <v>59</v>
      </c>
      <c r="Z1456" t="s">
        <v>72</v>
      </c>
      <c r="AA1456">
        <v>1766</v>
      </c>
      <c r="AB1456" t="str">
        <f t="shared" si="88"/>
        <v>1001-2000</v>
      </c>
      <c r="AC1456" t="s">
        <v>59</v>
      </c>
      <c r="AD1456" t="s">
        <v>60</v>
      </c>
      <c r="AE1456">
        <v>1766</v>
      </c>
      <c r="AF1456">
        <f t="shared" si="89"/>
        <v>1</v>
      </c>
      <c r="AG1456">
        <f t="shared" si="90"/>
        <v>2</v>
      </c>
      <c r="AH1456">
        <v>2</v>
      </c>
      <c r="AI1456">
        <v>1</v>
      </c>
      <c r="AJ1456" t="s">
        <v>59</v>
      </c>
      <c r="AK1456" t="str">
        <f t="shared" si="91"/>
        <v>1Ex</v>
      </c>
      <c r="AL1456">
        <v>7</v>
      </c>
      <c r="AM1456">
        <v>1</v>
      </c>
      <c r="AN1456" t="s">
        <v>54</v>
      </c>
      <c r="AO1456" t="s">
        <v>61</v>
      </c>
      <c r="AP1456" t="s">
        <v>102</v>
      </c>
      <c r="AQ1456">
        <v>3</v>
      </c>
      <c r="AR1456">
        <v>478</v>
      </c>
      <c r="AS1456" t="s">
        <v>55</v>
      </c>
      <c r="AT1456" t="s">
        <v>60</v>
      </c>
      <c r="AU1456">
        <v>195</v>
      </c>
      <c r="AV1456">
        <v>130</v>
      </c>
      <c r="AW1456">
        <v>0</v>
      </c>
      <c r="AX1456">
        <v>0</v>
      </c>
      <c r="AY1456">
        <v>0</v>
      </c>
      <c r="AZ1456" t="s">
        <v>41</v>
      </c>
      <c r="BA1456">
        <v>10</v>
      </c>
      <c r="BB1456">
        <v>2009</v>
      </c>
      <c r="BC1456" t="s">
        <v>103</v>
      </c>
      <c r="BD1456" t="s">
        <v>104</v>
      </c>
      <c r="BE1456">
        <v>370878</v>
      </c>
    </row>
    <row r="1457" spans="1:57" x14ac:dyDescent="0.3">
      <c r="A1457">
        <v>804</v>
      </c>
      <c r="B1457">
        <v>60</v>
      </c>
      <c r="C1457" t="s">
        <v>221</v>
      </c>
      <c r="D1457">
        <v>107</v>
      </c>
      <c r="E1457">
        <v>13891</v>
      </c>
      <c r="F1457" t="s">
        <v>40</v>
      </c>
      <c r="G1457" t="s">
        <v>42</v>
      </c>
      <c r="H1457" t="s">
        <v>43</v>
      </c>
      <c r="I1457" t="s">
        <v>44</v>
      </c>
      <c r="J1457" t="s">
        <v>45</v>
      </c>
      <c r="K1457" t="s">
        <v>100</v>
      </c>
      <c r="L1457" t="str">
        <f>VLOOKUP($K1457,[1]Zipcodes_neighbourhood!$A$2:$C$27,2,FALSE)</f>
        <v>Northridge Heights</v>
      </c>
      <c r="M1457">
        <f>VLOOKUP($K1457,[1]Zipcodes_neighbourhood!$A$2:$C$27,3,FALSE)</f>
        <v>50010</v>
      </c>
      <c r="N1457" t="s">
        <v>47</v>
      </c>
      <c r="O1457" t="s">
        <v>48</v>
      </c>
      <c r="P1457" t="s">
        <v>49</v>
      </c>
      <c r="Q1457">
        <v>9</v>
      </c>
      <c r="R1457">
        <v>2008</v>
      </c>
      <c r="S1457">
        <v>2009</v>
      </c>
      <c r="T1457" t="s">
        <v>99</v>
      </c>
      <c r="U1457" t="s">
        <v>51</v>
      </c>
      <c r="V1457" t="s">
        <v>52</v>
      </c>
      <c r="W1457" t="s">
        <v>59</v>
      </c>
      <c r="X1457" t="s">
        <v>56</v>
      </c>
      <c r="Y1457" t="s">
        <v>59</v>
      </c>
      <c r="Z1457" t="s">
        <v>54</v>
      </c>
      <c r="AA1457">
        <v>1734</v>
      </c>
      <c r="AB1457" t="str">
        <f t="shared" si="88"/>
        <v>1001-2000</v>
      </c>
      <c r="AC1457" t="s">
        <v>59</v>
      </c>
      <c r="AD1457" t="s">
        <v>60</v>
      </c>
      <c r="AE1457">
        <v>2822</v>
      </c>
      <c r="AF1457">
        <f t="shared" si="89"/>
        <v>0</v>
      </c>
      <c r="AG1457">
        <f t="shared" si="90"/>
        <v>2.2999999999999998</v>
      </c>
      <c r="AH1457">
        <v>4</v>
      </c>
      <c r="AI1457">
        <v>1</v>
      </c>
      <c r="AJ1457" t="s">
        <v>59</v>
      </c>
      <c r="AK1457" t="str">
        <f t="shared" si="91"/>
        <v>1Ex</v>
      </c>
      <c r="AL1457">
        <v>12</v>
      </c>
      <c r="AM1457">
        <v>1</v>
      </c>
      <c r="AN1457" t="s">
        <v>54</v>
      </c>
      <c r="AO1457" t="s">
        <v>101</v>
      </c>
      <c r="AP1457" t="s">
        <v>62</v>
      </c>
      <c r="AQ1457">
        <v>3</v>
      </c>
      <c r="AR1457">
        <v>1020</v>
      </c>
      <c r="AS1457" t="s">
        <v>55</v>
      </c>
      <c r="AT1457" t="s">
        <v>60</v>
      </c>
      <c r="AU1457">
        <v>52</v>
      </c>
      <c r="AV1457">
        <v>170</v>
      </c>
      <c r="AW1457">
        <v>0</v>
      </c>
      <c r="AX1457">
        <v>192</v>
      </c>
      <c r="AY1457">
        <v>0</v>
      </c>
      <c r="AZ1457" t="s">
        <v>41</v>
      </c>
      <c r="BA1457">
        <v>1</v>
      </c>
      <c r="BB1457">
        <v>2009</v>
      </c>
      <c r="BC1457" t="s">
        <v>103</v>
      </c>
      <c r="BD1457" t="s">
        <v>104</v>
      </c>
      <c r="BE1457">
        <v>582933</v>
      </c>
    </row>
    <row r="1458" spans="1:57" x14ac:dyDescent="0.3">
      <c r="A1458">
        <v>899</v>
      </c>
      <c r="B1458">
        <v>20</v>
      </c>
      <c r="C1458" t="s">
        <v>221</v>
      </c>
      <c r="D1458">
        <v>100</v>
      </c>
      <c r="E1458">
        <v>12919</v>
      </c>
      <c r="F1458" t="s">
        <v>40</v>
      </c>
      <c r="G1458" t="s">
        <v>71</v>
      </c>
      <c r="H1458" t="s">
        <v>43</v>
      </c>
      <c r="I1458" t="s">
        <v>44</v>
      </c>
      <c r="J1458" t="s">
        <v>45</v>
      </c>
      <c r="K1458" t="s">
        <v>100</v>
      </c>
      <c r="L1458" t="str">
        <f>VLOOKUP($K1458,[1]Zipcodes_neighbourhood!$A$2:$C$27,2,FALSE)</f>
        <v>Northridge Heights</v>
      </c>
      <c r="M1458">
        <f>VLOOKUP($K1458,[1]Zipcodes_neighbourhood!$A$2:$C$27,3,FALSE)</f>
        <v>50010</v>
      </c>
      <c r="N1458" t="s">
        <v>47</v>
      </c>
      <c r="O1458" t="s">
        <v>48</v>
      </c>
      <c r="P1458" t="s">
        <v>68</v>
      </c>
      <c r="Q1458">
        <v>9</v>
      </c>
      <c r="R1458">
        <v>2009</v>
      </c>
      <c r="S1458">
        <v>2010</v>
      </c>
      <c r="T1458" t="s">
        <v>99</v>
      </c>
      <c r="U1458" t="s">
        <v>51</v>
      </c>
      <c r="V1458" t="s">
        <v>52</v>
      </c>
      <c r="W1458" t="s">
        <v>59</v>
      </c>
      <c r="X1458" t="s">
        <v>56</v>
      </c>
      <c r="Y1458" t="s">
        <v>59</v>
      </c>
      <c r="Z1458" t="s">
        <v>54</v>
      </c>
      <c r="AA1458">
        <v>2330</v>
      </c>
      <c r="AB1458" t="str">
        <f t="shared" si="88"/>
        <v>3001-4000</v>
      </c>
      <c r="AC1458" t="s">
        <v>59</v>
      </c>
      <c r="AD1458" t="s">
        <v>60</v>
      </c>
      <c r="AE1458">
        <v>2364</v>
      </c>
      <c r="AF1458">
        <f t="shared" si="89"/>
        <v>1</v>
      </c>
      <c r="AG1458">
        <f t="shared" si="90"/>
        <v>2</v>
      </c>
      <c r="AH1458">
        <v>2</v>
      </c>
      <c r="AI1458">
        <v>1</v>
      </c>
      <c r="AJ1458" t="s">
        <v>59</v>
      </c>
      <c r="AK1458" t="str">
        <f t="shared" si="91"/>
        <v>1Ex</v>
      </c>
      <c r="AL1458">
        <v>11</v>
      </c>
      <c r="AM1458">
        <v>2</v>
      </c>
      <c r="AN1458" t="s">
        <v>54</v>
      </c>
      <c r="AO1458" t="s">
        <v>61</v>
      </c>
      <c r="AP1458" t="s">
        <v>102</v>
      </c>
      <c r="AQ1458">
        <v>3</v>
      </c>
      <c r="AR1458">
        <v>820</v>
      </c>
      <c r="AS1458" t="s">
        <v>55</v>
      </c>
      <c r="AT1458" t="s">
        <v>60</v>
      </c>
      <c r="AU1458">
        <v>0</v>
      </c>
      <c r="AV1458">
        <v>67</v>
      </c>
      <c r="AW1458">
        <v>0</v>
      </c>
      <c r="AX1458">
        <v>0</v>
      </c>
      <c r="AY1458">
        <v>0</v>
      </c>
      <c r="AZ1458" t="s">
        <v>41</v>
      </c>
      <c r="BA1458">
        <v>3</v>
      </c>
      <c r="BB1458">
        <v>2010</v>
      </c>
      <c r="BC1458" t="s">
        <v>103</v>
      </c>
      <c r="BD1458" t="s">
        <v>104</v>
      </c>
      <c r="BE1458">
        <v>611657</v>
      </c>
    </row>
    <row r="1459" spans="1:57" x14ac:dyDescent="0.3">
      <c r="A1459">
        <v>1170</v>
      </c>
      <c r="B1459">
        <v>60</v>
      </c>
      <c r="C1459" t="s">
        <v>221</v>
      </c>
      <c r="D1459">
        <v>118</v>
      </c>
      <c r="E1459">
        <v>35760</v>
      </c>
      <c r="F1459" t="s">
        <v>40</v>
      </c>
      <c r="G1459" t="s">
        <v>71</v>
      </c>
      <c r="H1459" t="s">
        <v>43</v>
      </c>
      <c r="I1459" t="s">
        <v>44</v>
      </c>
      <c r="J1459" t="s">
        <v>110</v>
      </c>
      <c r="K1459" t="s">
        <v>80</v>
      </c>
      <c r="L1459" t="str">
        <f>VLOOKUP($K1459,[1]Zipcodes_neighbourhood!$A$2:$C$27,2,FALSE)</f>
        <v>Northridge</v>
      </c>
      <c r="M1459">
        <f>VLOOKUP($K1459,[1]Zipcodes_neighbourhood!$A$2:$C$27,3,FALSE)</f>
        <v>50010</v>
      </c>
      <c r="N1459" t="s">
        <v>47</v>
      </c>
      <c r="O1459" t="s">
        <v>48</v>
      </c>
      <c r="P1459" t="s">
        <v>49</v>
      </c>
      <c r="Q1459">
        <v>10</v>
      </c>
      <c r="R1459">
        <v>1995</v>
      </c>
      <c r="S1459">
        <v>1996</v>
      </c>
      <c r="T1459" t="s">
        <v>99</v>
      </c>
      <c r="U1459" t="s">
        <v>51</v>
      </c>
      <c r="V1459" t="s">
        <v>91</v>
      </c>
      <c r="W1459" t="s">
        <v>54</v>
      </c>
      <c r="X1459" t="s">
        <v>56</v>
      </c>
      <c r="Y1459" t="s">
        <v>59</v>
      </c>
      <c r="Z1459" t="s">
        <v>54</v>
      </c>
      <c r="AA1459">
        <v>1930</v>
      </c>
      <c r="AB1459" t="str">
        <f t="shared" si="88"/>
        <v>1001-2000</v>
      </c>
      <c r="AC1459" t="s">
        <v>59</v>
      </c>
      <c r="AD1459" t="s">
        <v>60</v>
      </c>
      <c r="AE1459">
        <v>3627</v>
      </c>
      <c r="AF1459">
        <f t="shared" si="89"/>
        <v>0</v>
      </c>
      <c r="AG1459">
        <f t="shared" si="90"/>
        <v>2</v>
      </c>
      <c r="AH1459">
        <v>4</v>
      </c>
      <c r="AI1459">
        <v>1</v>
      </c>
      <c r="AJ1459" t="s">
        <v>54</v>
      </c>
      <c r="AK1459" t="str">
        <f t="shared" si="91"/>
        <v>1Gd</v>
      </c>
      <c r="AL1459">
        <v>10</v>
      </c>
      <c r="AM1459">
        <v>1</v>
      </c>
      <c r="AN1459" t="s">
        <v>55</v>
      </c>
      <c r="AO1459" t="s">
        <v>61</v>
      </c>
      <c r="AP1459" t="s">
        <v>102</v>
      </c>
      <c r="AQ1459">
        <v>3</v>
      </c>
      <c r="AR1459">
        <v>807</v>
      </c>
      <c r="AS1459" t="s">
        <v>55</v>
      </c>
      <c r="AT1459" t="s">
        <v>60</v>
      </c>
      <c r="AU1459">
        <v>361</v>
      </c>
      <c r="AV1459">
        <v>76</v>
      </c>
      <c r="AW1459">
        <v>0</v>
      </c>
      <c r="AX1459">
        <v>0</v>
      </c>
      <c r="AY1459">
        <v>0</v>
      </c>
      <c r="AZ1459" t="s">
        <v>41</v>
      </c>
      <c r="BA1459">
        <v>7</v>
      </c>
      <c r="BB1459">
        <v>2006</v>
      </c>
      <c r="BC1459" t="s">
        <v>63</v>
      </c>
      <c r="BD1459" t="s">
        <v>64</v>
      </c>
      <c r="BE1459">
        <v>625000</v>
      </c>
    </row>
    <row r="1460" spans="1:57" x14ac:dyDescent="0.3">
      <c r="A1460">
        <v>1183</v>
      </c>
      <c r="B1460">
        <v>60</v>
      </c>
      <c r="C1460" t="s">
        <v>221</v>
      </c>
      <c r="D1460">
        <v>160</v>
      </c>
      <c r="E1460">
        <v>15623</v>
      </c>
      <c r="F1460" t="s">
        <v>40</v>
      </c>
      <c r="G1460" t="s">
        <v>71</v>
      </c>
      <c r="H1460" t="s">
        <v>43</v>
      </c>
      <c r="I1460" t="s">
        <v>44</v>
      </c>
      <c r="J1460" t="s">
        <v>73</v>
      </c>
      <c r="K1460" t="s">
        <v>80</v>
      </c>
      <c r="L1460" t="str">
        <f>VLOOKUP($K1460,[1]Zipcodes_neighbourhood!$A$2:$C$27,2,FALSE)</f>
        <v>Northridge</v>
      </c>
      <c r="M1460">
        <f>VLOOKUP($K1460,[1]Zipcodes_neighbourhood!$A$2:$C$27,3,FALSE)</f>
        <v>50010</v>
      </c>
      <c r="N1460" t="s">
        <v>47</v>
      </c>
      <c r="O1460" t="s">
        <v>48</v>
      </c>
      <c r="P1460" t="s">
        <v>49</v>
      </c>
      <c r="Q1460">
        <v>10</v>
      </c>
      <c r="R1460">
        <v>1996</v>
      </c>
      <c r="S1460">
        <v>1996</v>
      </c>
      <c r="T1460" t="s">
        <v>99</v>
      </c>
      <c r="U1460" t="s">
        <v>51</v>
      </c>
      <c r="V1460" t="s">
        <v>166</v>
      </c>
      <c r="W1460" t="s">
        <v>54</v>
      </c>
      <c r="X1460" t="s">
        <v>56</v>
      </c>
      <c r="Y1460" t="s">
        <v>59</v>
      </c>
      <c r="Z1460" t="s">
        <v>81</v>
      </c>
      <c r="AA1460">
        <v>2396</v>
      </c>
      <c r="AB1460" t="str">
        <f t="shared" si="88"/>
        <v>3001-4000</v>
      </c>
      <c r="AC1460" t="s">
        <v>59</v>
      </c>
      <c r="AD1460" t="s">
        <v>60</v>
      </c>
      <c r="AE1460">
        <v>4476</v>
      </c>
      <c r="AF1460">
        <f t="shared" si="89"/>
        <v>1</v>
      </c>
      <c r="AG1460">
        <f t="shared" si="90"/>
        <v>1</v>
      </c>
      <c r="AH1460">
        <v>4</v>
      </c>
      <c r="AI1460">
        <v>1</v>
      </c>
      <c r="AJ1460" t="s">
        <v>59</v>
      </c>
      <c r="AK1460" t="str">
        <f t="shared" si="91"/>
        <v>1Ex</v>
      </c>
      <c r="AL1460">
        <v>10</v>
      </c>
      <c r="AM1460">
        <v>2</v>
      </c>
      <c r="AN1460" t="s">
        <v>55</v>
      </c>
      <c r="AO1460" t="s">
        <v>61</v>
      </c>
      <c r="AP1460" t="s">
        <v>102</v>
      </c>
      <c r="AQ1460">
        <v>3</v>
      </c>
      <c r="AR1460">
        <v>813</v>
      </c>
      <c r="AS1460" t="s">
        <v>55</v>
      </c>
      <c r="AT1460" t="s">
        <v>60</v>
      </c>
      <c r="AU1460">
        <v>171</v>
      </c>
      <c r="AV1460">
        <v>78</v>
      </c>
      <c r="AW1460">
        <v>0</v>
      </c>
      <c r="AX1460">
        <v>0</v>
      </c>
      <c r="AY1460">
        <v>0</v>
      </c>
      <c r="AZ1460" t="s">
        <v>85</v>
      </c>
      <c r="BA1460">
        <v>7</v>
      </c>
      <c r="BB1460">
        <v>2007</v>
      </c>
      <c r="BC1460" t="s">
        <v>63</v>
      </c>
      <c r="BD1460" t="s">
        <v>79</v>
      </c>
      <c r="BE1460">
        <v>745000</v>
      </c>
    </row>
    <row r="1461" spans="1:57" x14ac:dyDescent="0.3">
      <c r="A1461">
        <v>692</v>
      </c>
      <c r="B1461">
        <v>60</v>
      </c>
      <c r="C1461" t="s">
        <v>221</v>
      </c>
      <c r="D1461">
        <v>104</v>
      </c>
      <c r="E1461">
        <v>21535</v>
      </c>
      <c r="F1461" t="s">
        <v>40</v>
      </c>
      <c r="G1461" t="s">
        <v>71</v>
      </c>
      <c r="H1461" t="s">
        <v>43</v>
      </c>
      <c r="I1461" t="s">
        <v>44</v>
      </c>
      <c r="J1461" t="s">
        <v>73</v>
      </c>
      <c r="K1461" t="s">
        <v>80</v>
      </c>
      <c r="L1461" t="str">
        <f>VLOOKUP($K1461,[1]Zipcodes_neighbourhood!$A$2:$C$27,2,FALSE)</f>
        <v>Northridge</v>
      </c>
      <c r="M1461">
        <f>VLOOKUP($K1461,[1]Zipcodes_neighbourhood!$A$2:$C$27,3,FALSE)</f>
        <v>50010</v>
      </c>
      <c r="N1461" t="s">
        <v>47</v>
      </c>
      <c r="O1461" t="s">
        <v>48</v>
      </c>
      <c r="P1461" t="s">
        <v>49</v>
      </c>
      <c r="Q1461">
        <v>10</v>
      </c>
      <c r="R1461">
        <v>1994</v>
      </c>
      <c r="S1461">
        <v>1995</v>
      </c>
      <c r="T1461" t="s">
        <v>50</v>
      </c>
      <c r="U1461" t="s">
        <v>134</v>
      </c>
      <c r="V1461" t="s">
        <v>91</v>
      </c>
      <c r="W1461" t="s">
        <v>59</v>
      </c>
      <c r="X1461" t="s">
        <v>56</v>
      </c>
      <c r="Y1461" t="s">
        <v>59</v>
      </c>
      <c r="Z1461" t="s">
        <v>54</v>
      </c>
      <c r="AA1461">
        <v>2444</v>
      </c>
      <c r="AB1461" t="str">
        <f t="shared" si="88"/>
        <v>3001-4000</v>
      </c>
      <c r="AC1461" t="s">
        <v>59</v>
      </c>
      <c r="AD1461" t="s">
        <v>60</v>
      </c>
      <c r="AE1461">
        <v>4316</v>
      </c>
      <c r="AF1461">
        <f t="shared" si="89"/>
        <v>1</v>
      </c>
      <c r="AG1461">
        <f t="shared" si="90"/>
        <v>1.3</v>
      </c>
      <c r="AH1461">
        <v>4</v>
      </c>
      <c r="AI1461">
        <v>1</v>
      </c>
      <c r="AJ1461" t="s">
        <v>59</v>
      </c>
      <c r="AK1461" t="str">
        <f t="shared" si="91"/>
        <v>1Ex</v>
      </c>
      <c r="AL1461">
        <v>10</v>
      </c>
      <c r="AM1461">
        <v>2</v>
      </c>
      <c r="AN1461" t="s">
        <v>59</v>
      </c>
      <c r="AO1461" t="s">
        <v>61</v>
      </c>
      <c r="AP1461" t="s">
        <v>102</v>
      </c>
      <c r="AQ1461">
        <v>3</v>
      </c>
      <c r="AR1461">
        <v>832</v>
      </c>
      <c r="AS1461" t="s">
        <v>55</v>
      </c>
      <c r="AT1461" t="s">
        <v>60</v>
      </c>
      <c r="AU1461">
        <v>382</v>
      </c>
      <c r="AV1461">
        <v>50</v>
      </c>
      <c r="AW1461">
        <v>0</v>
      </c>
      <c r="AX1461">
        <v>0</v>
      </c>
      <c r="AY1461">
        <v>0</v>
      </c>
      <c r="AZ1461" t="s">
        <v>41</v>
      </c>
      <c r="BA1461">
        <v>1</v>
      </c>
      <c r="BB1461">
        <v>2007</v>
      </c>
      <c r="BC1461" t="s">
        <v>63</v>
      </c>
      <c r="BD1461" t="s">
        <v>64</v>
      </c>
      <c r="BE1461">
        <v>755000</v>
      </c>
    </row>
  </sheetData>
  <dataConsolidate function="count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373A-FCA3-4B0E-A6D4-31F662C21CBE}">
  <dimension ref="A3:B5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5.33203125" bestFit="1" customWidth="1"/>
    <col min="3" max="3" width="10.77734375" bestFit="1" customWidth="1"/>
    <col min="4" max="24" width="7" bestFit="1" customWidth="1"/>
    <col min="25" max="25" width="10.77734375" bestFit="1" customWidth="1"/>
    <col min="26" max="26" width="7" bestFit="1" customWidth="1"/>
    <col min="27" max="27" width="10.77734375" bestFit="1" customWidth="1"/>
  </cols>
  <sheetData>
    <row r="3" spans="1:2" x14ac:dyDescent="0.3">
      <c r="A3" s="20" t="s">
        <v>286</v>
      </c>
      <c r="B3" t="s">
        <v>324</v>
      </c>
    </row>
    <row r="4" spans="1:2" x14ac:dyDescent="0.3">
      <c r="A4" s="21" t="s">
        <v>80</v>
      </c>
      <c r="B4" s="22">
        <v>335295</v>
      </c>
    </row>
    <row r="5" spans="1:2" x14ac:dyDescent="0.3">
      <c r="A5" s="21" t="s">
        <v>287</v>
      </c>
      <c r="B5" s="22">
        <v>335295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572F-4ABA-4F3A-93F0-3CC2496FD11F}">
  <dimension ref="A1:K1461"/>
  <sheetViews>
    <sheetView tabSelected="1" workbookViewId="0">
      <selection activeCell="E2" sqref="E2"/>
    </sheetView>
  </sheetViews>
  <sheetFormatPr defaultRowHeight="14.4" x14ac:dyDescent="0.3"/>
  <cols>
    <col min="1" max="1" width="15.21875" bestFit="1" customWidth="1"/>
    <col min="5" max="5" width="10" customWidth="1"/>
    <col min="6" max="6" width="14.109375" customWidth="1"/>
    <col min="7" max="7" width="10.77734375" customWidth="1"/>
  </cols>
  <sheetData>
    <row r="1" spans="1:11" x14ac:dyDescent="0.3">
      <c r="A1" t="s">
        <v>7</v>
      </c>
      <c r="B1" t="s">
        <v>39</v>
      </c>
      <c r="E1" s="23" t="s">
        <v>314</v>
      </c>
      <c r="F1" s="23" t="s">
        <v>315</v>
      </c>
      <c r="G1" s="23" t="s">
        <v>316</v>
      </c>
      <c r="I1" s="23" t="s">
        <v>314</v>
      </c>
      <c r="J1" s="23" t="s">
        <v>315</v>
      </c>
      <c r="K1" s="23" t="s">
        <v>316</v>
      </c>
    </row>
    <row r="2" spans="1:11" x14ac:dyDescent="0.3">
      <c r="A2" t="s">
        <v>95</v>
      </c>
      <c r="B2">
        <v>39300</v>
      </c>
      <c r="D2" t="s">
        <v>322</v>
      </c>
      <c r="E2" t="s">
        <v>80</v>
      </c>
      <c r="F2">
        <v>41</v>
      </c>
      <c r="G2">
        <v>335295</v>
      </c>
      <c r="I2" t="s">
        <v>107</v>
      </c>
      <c r="J2">
        <v>225</v>
      </c>
      <c r="K2">
        <v>145847</v>
      </c>
    </row>
    <row r="3" spans="1:11" x14ac:dyDescent="0.3">
      <c r="A3" t="s">
        <v>95</v>
      </c>
      <c r="B3">
        <v>52000</v>
      </c>
      <c r="D3" t="s">
        <v>322</v>
      </c>
      <c r="E3" t="s">
        <v>100</v>
      </c>
      <c r="F3">
        <v>77</v>
      </c>
      <c r="G3">
        <v>316270</v>
      </c>
      <c r="I3" t="s">
        <v>313</v>
      </c>
      <c r="J3">
        <v>150</v>
      </c>
      <c r="K3">
        <v>197965</v>
      </c>
    </row>
    <row r="4" spans="1:11" x14ac:dyDescent="0.3">
      <c r="A4" t="s">
        <v>126</v>
      </c>
      <c r="B4">
        <v>58500</v>
      </c>
      <c r="E4" t="s">
        <v>138</v>
      </c>
      <c r="F4">
        <v>25</v>
      </c>
      <c r="G4">
        <v>310499</v>
      </c>
      <c r="I4" t="s">
        <v>92</v>
      </c>
      <c r="J4">
        <v>113</v>
      </c>
      <c r="K4">
        <v>128225</v>
      </c>
    </row>
    <row r="5" spans="1:11" x14ac:dyDescent="0.3">
      <c r="A5" t="s">
        <v>126</v>
      </c>
      <c r="B5">
        <v>60000</v>
      </c>
      <c r="D5" t="s">
        <v>322</v>
      </c>
      <c r="E5" t="s">
        <v>129</v>
      </c>
      <c r="F5">
        <v>38</v>
      </c>
      <c r="G5">
        <v>242247</v>
      </c>
      <c r="I5" t="s">
        <v>126</v>
      </c>
      <c r="J5">
        <v>100</v>
      </c>
      <c r="K5">
        <v>128219</v>
      </c>
    </row>
    <row r="6" spans="1:11" x14ac:dyDescent="0.3">
      <c r="A6" t="s">
        <v>164</v>
      </c>
      <c r="B6">
        <v>60000</v>
      </c>
      <c r="E6" t="s">
        <v>66</v>
      </c>
      <c r="F6">
        <v>11</v>
      </c>
      <c r="G6">
        <v>238772</v>
      </c>
      <c r="I6" t="s">
        <v>308</v>
      </c>
      <c r="J6">
        <v>86</v>
      </c>
      <c r="K6">
        <v>225379</v>
      </c>
    </row>
    <row r="7" spans="1:11" x14ac:dyDescent="0.3">
      <c r="A7" t="s">
        <v>126</v>
      </c>
      <c r="B7">
        <v>61000</v>
      </c>
      <c r="E7" t="s">
        <v>308</v>
      </c>
      <c r="F7">
        <v>86</v>
      </c>
      <c r="G7">
        <v>225379</v>
      </c>
      <c r="I7" t="s">
        <v>132</v>
      </c>
      <c r="J7">
        <v>79</v>
      </c>
      <c r="K7">
        <v>192854</v>
      </c>
    </row>
    <row r="8" spans="1:11" x14ac:dyDescent="0.3">
      <c r="A8" t="s">
        <v>98</v>
      </c>
      <c r="B8">
        <v>62383</v>
      </c>
      <c r="E8" t="s">
        <v>143</v>
      </c>
      <c r="F8">
        <v>28</v>
      </c>
      <c r="G8">
        <v>212565</v>
      </c>
      <c r="I8" t="s">
        <v>100</v>
      </c>
      <c r="J8">
        <v>77</v>
      </c>
      <c r="K8">
        <v>316270</v>
      </c>
    </row>
    <row r="9" spans="1:11" x14ac:dyDescent="0.3">
      <c r="A9" t="s">
        <v>92</v>
      </c>
      <c r="B9">
        <v>64500</v>
      </c>
      <c r="E9" t="s">
        <v>307</v>
      </c>
      <c r="F9">
        <v>51</v>
      </c>
      <c r="G9">
        <v>210624</v>
      </c>
      <c r="I9" t="s">
        <v>98</v>
      </c>
      <c r="J9">
        <v>74</v>
      </c>
      <c r="K9">
        <v>136793</v>
      </c>
    </row>
    <row r="10" spans="1:11" x14ac:dyDescent="0.3">
      <c r="A10" t="s">
        <v>92</v>
      </c>
      <c r="B10">
        <v>129900</v>
      </c>
      <c r="E10" t="s">
        <v>313</v>
      </c>
      <c r="F10">
        <v>150</v>
      </c>
      <c r="G10">
        <v>197965</v>
      </c>
      <c r="I10" t="s">
        <v>89</v>
      </c>
      <c r="J10">
        <v>73</v>
      </c>
      <c r="K10">
        <v>189050</v>
      </c>
    </row>
    <row r="11" spans="1:11" x14ac:dyDescent="0.3">
      <c r="A11" t="s">
        <v>126</v>
      </c>
      <c r="B11">
        <v>67000</v>
      </c>
      <c r="E11" t="s">
        <v>311</v>
      </c>
      <c r="F11">
        <v>17</v>
      </c>
      <c r="G11">
        <v>194870</v>
      </c>
      <c r="I11" t="s">
        <v>114</v>
      </c>
      <c r="J11">
        <v>59</v>
      </c>
      <c r="K11">
        <v>186555</v>
      </c>
    </row>
    <row r="12" spans="1:11" x14ac:dyDescent="0.3">
      <c r="A12" t="s">
        <v>95</v>
      </c>
      <c r="B12">
        <v>72500</v>
      </c>
      <c r="D12" t="s">
        <v>321</v>
      </c>
      <c r="E12" t="s">
        <v>132</v>
      </c>
      <c r="F12">
        <v>79</v>
      </c>
      <c r="G12">
        <v>192854</v>
      </c>
      <c r="I12" t="s">
        <v>95</v>
      </c>
      <c r="J12">
        <v>58</v>
      </c>
      <c r="K12">
        <v>124834</v>
      </c>
    </row>
    <row r="13" spans="1:11" x14ac:dyDescent="0.3">
      <c r="A13" t="s">
        <v>95</v>
      </c>
      <c r="B13">
        <v>76500</v>
      </c>
      <c r="D13" t="s">
        <v>321</v>
      </c>
      <c r="E13" t="s">
        <v>89</v>
      </c>
      <c r="F13">
        <v>73</v>
      </c>
      <c r="G13">
        <v>189050</v>
      </c>
      <c r="I13" t="s">
        <v>307</v>
      </c>
      <c r="J13">
        <v>51</v>
      </c>
      <c r="K13">
        <v>210624</v>
      </c>
    </row>
    <row r="14" spans="1:11" x14ac:dyDescent="0.3">
      <c r="A14" t="s">
        <v>126</v>
      </c>
      <c r="B14">
        <v>79000</v>
      </c>
      <c r="D14" t="s">
        <v>321</v>
      </c>
      <c r="E14" t="s">
        <v>114</v>
      </c>
      <c r="F14">
        <v>59</v>
      </c>
      <c r="G14">
        <v>186555</v>
      </c>
      <c r="I14" t="s">
        <v>82</v>
      </c>
      <c r="J14">
        <v>49</v>
      </c>
      <c r="K14">
        <v>156270</v>
      </c>
    </row>
    <row r="15" spans="1:11" x14ac:dyDescent="0.3">
      <c r="A15" t="s">
        <v>95</v>
      </c>
      <c r="B15">
        <v>79900</v>
      </c>
      <c r="E15" t="s">
        <v>82</v>
      </c>
      <c r="F15">
        <v>49</v>
      </c>
      <c r="G15">
        <v>156270</v>
      </c>
      <c r="I15" t="s">
        <v>80</v>
      </c>
      <c r="J15">
        <v>41</v>
      </c>
      <c r="K15">
        <v>335295</v>
      </c>
    </row>
    <row r="16" spans="1:11" x14ac:dyDescent="0.3">
      <c r="A16" t="s">
        <v>98</v>
      </c>
      <c r="B16">
        <v>80000</v>
      </c>
      <c r="E16" t="s">
        <v>107</v>
      </c>
      <c r="F16">
        <v>225</v>
      </c>
      <c r="G16">
        <v>145847</v>
      </c>
      <c r="I16" t="s">
        <v>129</v>
      </c>
      <c r="J16">
        <v>38</v>
      </c>
      <c r="K16">
        <v>242247</v>
      </c>
    </row>
    <row r="17" spans="1:11" x14ac:dyDescent="0.3">
      <c r="A17" t="s">
        <v>95</v>
      </c>
      <c r="B17">
        <v>132000</v>
      </c>
      <c r="E17" t="s">
        <v>151</v>
      </c>
      <c r="F17">
        <v>9</v>
      </c>
      <c r="G17">
        <v>142694</v>
      </c>
      <c r="I17" t="s">
        <v>119</v>
      </c>
      <c r="J17">
        <v>37</v>
      </c>
      <c r="K17">
        <v>100123</v>
      </c>
    </row>
    <row r="18" spans="1:11" x14ac:dyDescent="0.3">
      <c r="A18" t="s">
        <v>126</v>
      </c>
      <c r="B18">
        <v>80000</v>
      </c>
      <c r="E18" t="s">
        <v>164</v>
      </c>
      <c r="F18">
        <v>25</v>
      </c>
      <c r="G18">
        <v>142591</v>
      </c>
      <c r="I18" t="s">
        <v>143</v>
      </c>
      <c r="J18">
        <v>28</v>
      </c>
      <c r="K18">
        <v>212565</v>
      </c>
    </row>
    <row r="19" spans="1:11" x14ac:dyDescent="0.3">
      <c r="A19" t="s">
        <v>126</v>
      </c>
      <c r="B19">
        <v>81000</v>
      </c>
      <c r="E19" t="s">
        <v>312</v>
      </c>
      <c r="F19">
        <v>2</v>
      </c>
      <c r="G19">
        <v>137500</v>
      </c>
      <c r="I19" t="s">
        <v>138</v>
      </c>
      <c r="J19">
        <v>25</v>
      </c>
      <c r="K19">
        <v>310499</v>
      </c>
    </row>
    <row r="20" spans="1:11" x14ac:dyDescent="0.3">
      <c r="A20" t="s">
        <v>126</v>
      </c>
      <c r="B20">
        <v>82000</v>
      </c>
      <c r="E20" t="s">
        <v>98</v>
      </c>
      <c r="F20">
        <v>74</v>
      </c>
      <c r="G20">
        <v>136793</v>
      </c>
      <c r="I20" t="s">
        <v>164</v>
      </c>
      <c r="J20">
        <v>25</v>
      </c>
      <c r="K20">
        <v>142591</v>
      </c>
    </row>
    <row r="21" spans="1:11" x14ac:dyDescent="0.3">
      <c r="A21" t="s">
        <v>126</v>
      </c>
      <c r="B21">
        <v>82000</v>
      </c>
      <c r="E21" t="s">
        <v>92</v>
      </c>
      <c r="F21">
        <v>113</v>
      </c>
      <c r="G21">
        <v>128225</v>
      </c>
      <c r="I21" t="s">
        <v>311</v>
      </c>
      <c r="J21">
        <v>17</v>
      </c>
      <c r="K21">
        <v>194870</v>
      </c>
    </row>
    <row r="22" spans="1:11" x14ac:dyDescent="0.3">
      <c r="A22" t="s">
        <v>126</v>
      </c>
      <c r="B22">
        <v>82500</v>
      </c>
      <c r="E22" t="s">
        <v>126</v>
      </c>
      <c r="F22">
        <v>100</v>
      </c>
      <c r="G22">
        <v>128219</v>
      </c>
      <c r="I22" t="s">
        <v>121</v>
      </c>
      <c r="J22">
        <v>17</v>
      </c>
      <c r="K22">
        <v>98576</v>
      </c>
    </row>
    <row r="23" spans="1:11" x14ac:dyDescent="0.3">
      <c r="A23" t="s">
        <v>119</v>
      </c>
      <c r="B23">
        <v>139400</v>
      </c>
      <c r="E23" t="s">
        <v>95</v>
      </c>
      <c r="F23">
        <v>58</v>
      </c>
      <c r="G23">
        <v>124834</v>
      </c>
      <c r="I23" t="s">
        <v>160</v>
      </c>
      <c r="J23">
        <v>16</v>
      </c>
      <c r="K23">
        <v>104493</v>
      </c>
    </row>
    <row r="24" spans="1:11" x14ac:dyDescent="0.3">
      <c r="A24" t="s">
        <v>89</v>
      </c>
      <c r="B24">
        <v>82500</v>
      </c>
      <c r="D24" t="s">
        <v>323</v>
      </c>
      <c r="E24" t="s">
        <v>160</v>
      </c>
      <c r="F24">
        <v>16</v>
      </c>
      <c r="G24">
        <v>104493</v>
      </c>
      <c r="I24" t="s">
        <v>66</v>
      </c>
      <c r="J24">
        <v>11</v>
      </c>
      <c r="K24">
        <v>238772</v>
      </c>
    </row>
    <row r="25" spans="1:11" x14ac:dyDescent="0.3">
      <c r="A25" t="s">
        <v>121</v>
      </c>
      <c r="B25">
        <v>129900</v>
      </c>
      <c r="D25" t="s">
        <v>323</v>
      </c>
      <c r="E25" t="s">
        <v>119</v>
      </c>
      <c r="F25">
        <v>37</v>
      </c>
      <c r="G25">
        <v>100123</v>
      </c>
      <c r="I25" t="s">
        <v>151</v>
      </c>
      <c r="J25">
        <v>9</v>
      </c>
      <c r="K25">
        <v>142694</v>
      </c>
    </row>
    <row r="26" spans="1:11" x14ac:dyDescent="0.3">
      <c r="A26" t="s">
        <v>95</v>
      </c>
      <c r="B26">
        <v>82500</v>
      </c>
      <c r="D26" t="s">
        <v>323</v>
      </c>
      <c r="E26" t="s">
        <v>121</v>
      </c>
      <c r="F26">
        <v>17</v>
      </c>
      <c r="G26">
        <v>98576</v>
      </c>
      <c r="I26" t="s">
        <v>312</v>
      </c>
      <c r="J26">
        <v>2</v>
      </c>
      <c r="K26">
        <v>137500</v>
      </c>
    </row>
    <row r="27" spans="1:11" x14ac:dyDescent="0.3">
      <c r="A27" t="s">
        <v>126</v>
      </c>
      <c r="B27">
        <v>83000</v>
      </c>
    </row>
    <row r="28" spans="1:11" x14ac:dyDescent="0.3">
      <c r="A28" t="s">
        <v>126</v>
      </c>
      <c r="B28">
        <v>84000</v>
      </c>
      <c r="E28" s="24" t="s">
        <v>318</v>
      </c>
      <c r="F28" s="24"/>
      <c r="G28" s="24"/>
      <c r="I28" s="24" t="s">
        <v>317</v>
      </c>
      <c r="J28" s="24"/>
      <c r="K28" s="24"/>
    </row>
    <row r="29" spans="1:11" x14ac:dyDescent="0.3">
      <c r="A29" t="s">
        <v>82</v>
      </c>
      <c r="B29">
        <v>84500</v>
      </c>
    </row>
    <row r="30" spans="1:11" x14ac:dyDescent="0.3">
      <c r="A30" t="s">
        <v>126</v>
      </c>
      <c r="B30">
        <v>84900</v>
      </c>
    </row>
    <row r="31" spans="1:11" x14ac:dyDescent="0.3">
      <c r="A31" t="s">
        <v>95</v>
      </c>
      <c r="B31">
        <v>68500</v>
      </c>
    </row>
    <row r="32" spans="1:11" x14ac:dyDescent="0.3">
      <c r="A32" t="s">
        <v>119</v>
      </c>
      <c r="B32">
        <v>40000</v>
      </c>
    </row>
    <row r="33" spans="1:2" x14ac:dyDescent="0.3">
      <c r="A33" t="s">
        <v>126</v>
      </c>
      <c r="B33">
        <v>85000</v>
      </c>
    </row>
    <row r="34" spans="1:2" x14ac:dyDescent="0.3">
      <c r="A34" t="s">
        <v>95</v>
      </c>
      <c r="B34">
        <v>85500</v>
      </c>
    </row>
    <row r="35" spans="1:2" x14ac:dyDescent="0.3">
      <c r="A35" t="s">
        <v>126</v>
      </c>
      <c r="B35">
        <v>86000</v>
      </c>
    </row>
    <row r="36" spans="1:2" x14ac:dyDescent="0.3">
      <c r="A36" t="s">
        <v>92</v>
      </c>
      <c r="B36">
        <v>86000</v>
      </c>
    </row>
    <row r="37" spans="1:2" x14ac:dyDescent="0.3">
      <c r="A37" t="s">
        <v>107</v>
      </c>
      <c r="B37">
        <v>87500</v>
      </c>
    </row>
    <row r="38" spans="1:2" x14ac:dyDescent="0.3">
      <c r="A38" t="s">
        <v>107</v>
      </c>
      <c r="B38">
        <v>88000</v>
      </c>
    </row>
    <row r="39" spans="1:2" x14ac:dyDescent="0.3">
      <c r="A39" t="s">
        <v>98</v>
      </c>
      <c r="B39">
        <v>90000</v>
      </c>
    </row>
    <row r="40" spans="1:2" x14ac:dyDescent="0.3">
      <c r="A40" t="s">
        <v>107</v>
      </c>
      <c r="B40">
        <v>90000</v>
      </c>
    </row>
    <row r="41" spans="1:2" x14ac:dyDescent="0.3">
      <c r="A41" t="s">
        <v>74</v>
      </c>
      <c r="B41">
        <v>90350</v>
      </c>
    </row>
    <row r="42" spans="1:2" x14ac:dyDescent="0.3">
      <c r="A42" t="s">
        <v>164</v>
      </c>
      <c r="B42">
        <v>91000</v>
      </c>
    </row>
    <row r="43" spans="1:2" x14ac:dyDescent="0.3">
      <c r="A43" t="s">
        <v>126</v>
      </c>
      <c r="B43">
        <v>91500</v>
      </c>
    </row>
    <row r="44" spans="1:2" x14ac:dyDescent="0.3">
      <c r="A44" t="s">
        <v>107</v>
      </c>
      <c r="B44">
        <v>92900</v>
      </c>
    </row>
    <row r="45" spans="1:2" x14ac:dyDescent="0.3">
      <c r="A45" t="s">
        <v>126</v>
      </c>
      <c r="B45">
        <v>93000</v>
      </c>
    </row>
    <row r="46" spans="1:2" x14ac:dyDescent="0.3">
      <c r="A46" t="s">
        <v>107</v>
      </c>
      <c r="B46">
        <v>93500</v>
      </c>
    </row>
    <row r="47" spans="1:2" x14ac:dyDescent="0.3">
      <c r="A47" t="s">
        <v>82</v>
      </c>
      <c r="B47">
        <v>93500</v>
      </c>
    </row>
    <row r="48" spans="1:2" x14ac:dyDescent="0.3">
      <c r="A48" t="s">
        <v>98</v>
      </c>
      <c r="B48">
        <v>94000</v>
      </c>
    </row>
    <row r="49" spans="1:2" x14ac:dyDescent="0.3">
      <c r="A49" t="s">
        <v>87</v>
      </c>
      <c r="B49">
        <v>144152</v>
      </c>
    </row>
    <row r="50" spans="1:2" x14ac:dyDescent="0.3">
      <c r="A50" t="s">
        <v>92</v>
      </c>
      <c r="B50">
        <v>113000</v>
      </c>
    </row>
    <row r="51" spans="1:2" x14ac:dyDescent="0.3">
      <c r="A51" t="s">
        <v>126</v>
      </c>
      <c r="B51">
        <v>94750</v>
      </c>
    </row>
    <row r="52" spans="1:2" x14ac:dyDescent="0.3">
      <c r="A52" t="s">
        <v>126</v>
      </c>
      <c r="B52">
        <v>95000</v>
      </c>
    </row>
    <row r="53" spans="1:2" x14ac:dyDescent="0.3">
      <c r="A53" t="s">
        <v>95</v>
      </c>
      <c r="B53">
        <v>114500</v>
      </c>
    </row>
    <row r="54" spans="1:2" x14ac:dyDescent="0.3">
      <c r="A54" t="s">
        <v>119</v>
      </c>
      <c r="B54">
        <v>110000</v>
      </c>
    </row>
    <row r="55" spans="1:2" x14ac:dyDescent="0.3">
      <c r="A55" t="s">
        <v>92</v>
      </c>
      <c r="B55">
        <v>95000</v>
      </c>
    </row>
    <row r="56" spans="1:2" x14ac:dyDescent="0.3">
      <c r="A56" t="s">
        <v>74</v>
      </c>
      <c r="B56">
        <v>96500</v>
      </c>
    </row>
    <row r="57" spans="1:2" x14ac:dyDescent="0.3">
      <c r="A57" t="s">
        <v>107</v>
      </c>
      <c r="B57">
        <v>97000</v>
      </c>
    </row>
    <row r="58" spans="1:2" x14ac:dyDescent="0.3">
      <c r="A58" t="s">
        <v>87</v>
      </c>
      <c r="B58">
        <v>146000</v>
      </c>
    </row>
    <row r="59" spans="1:2" x14ac:dyDescent="0.3">
      <c r="A59" t="s">
        <v>107</v>
      </c>
      <c r="B59">
        <v>97500</v>
      </c>
    </row>
    <row r="60" spans="1:2" x14ac:dyDescent="0.3">
      <c r="A60" t="s">
        <v>126</v>
      </c>
      <c r="B60">
        <v>98000</v>
      </c>
    </row>
    <row r="61" spans="1:2" x14ac:dyDescent="0.3">
      <c r="A61" t="s">
        <v>126</v>
      </c>
      <c r="B61">
        <v>98000</v>
      </c>
    </row>
    <row r="62" spans="1:2" x14ac:dyDescent="0.3">
      <c r="A62" t="s">
        <v>107</v>
      </c>
      <c r="B62">
        <v>98300</v>
      </c>
    </row>
    <row r="63" spans="1:2" x14ac:dyDescent="0.3">
      <c r="A63" t="s">
        <v>119</v>
      </c>
      <c r="B63">
        <v>101000</v>
      </c>
    </row>
    <row r="64" spans="1:2" x14ac:dyDescent="0.3">
      <c r="A64" t="s">
        <v>107</v>
      </c>
      <c r="B64">
        <v>98600</v>
      </c>
    </row>
    <row r="65" spans="1:2" x14ac:dyDescent="0.3">
      <c r="A65" t="s">
        <v>92</v>
      </c>
      <c r="B65">
        <v>140000</v>
      </c>
    </row>
    <row r="66" spans="1:2" x14ac:dyDescent="0.3">
      <c r="A66" t="s">
        <v>114</v>
      </c>
      <c r="B66">
        <v>99500</v>
      </c>
    </row>
    <row r="67" spans="1:2" x14ac:dyDescent="0.3">
      <c r="A67" t="s">
        <v>126</v>
      </c>
      <c r="B67">
        <v>99900</v>
      </c>
    </row>
    <row r="68" spans="1:2" x14ac:dyDescent="0.3">
      <c r="A68" t="s">
        <v>95</v>
      </c>
      <c r="B68">
        <v>100000</v>
      </c>
    </row>
    <row r="69" spans="1:2" x14ac:dyDescent="0.3">
      <c r="A69" t="s">
        <v>107</v>
      </c>
      <c r="B69">
        <v>100000</v>
      </c>
    </row>
    <row r="70" spans="1:2" x14ac:dyDescent="0.3">
      <c r="A70" t="s">
        <v>92</v>
      </c>
      <c r="B70">
        <v>80000</v>
      </c>
    </row>
    <row r="71" spans="1:2" x14ac:dyDescent="0.3">
      <c r="A71" t="s">
        <v>126</v>
      </c>
      <c r="B71">
        <v>100000</v>
      </c>
    </row>
    <row r="72" spans="1:2" x14ac:dyDescent="0.3">
      <c r="A72" t="s">
        <v>126</v>
      </c>
      <c r="B72">
        <v>100000</v>
      </c>
    </row>
    <row r="73" spans="1:2" x14ac:dyDescent="0.3">
      <c r="A73" t="s">
        <v>107</v>
      </c>
      <c r="B73">
        <v>101800</v>
      </c>
    </row>
    <row r="74" spans="1:2" x14ac:dyDescent="0.3">
      <c r="A74" t="s">
        <v>126</v>
      </c>
      <c r="B74">
        <v>102000</v>
      </c>
    </row>
    <row r="75" spans="1:2" x14ac:dyDescent="0.3">
      <c r="A75" t="s">
        <v>164</v>
      </c>
      <c r="B75">
        <v>102000</v>
      </c>
    </row>
    <row r="76" spans="1:2" x14ac:dyDescent="0.3">
      <c r="A76" t="s">
        <v>92</v>
      </c>
      <c r="B76">
        <v>107400</v>
      </c>
    </row>
    <row r="77" spans="1:2" x14ac:dyDescent="0.3">
      <c r="A77" t="s">
        <v>121</v>
      </c>
      <c r="B77">
        <v>91000</v>
      </c>
    </row>
    <row r="78" spans="1:2" x14ac:dyDescent="0.3">
      <c r="A78" t="s">
        <v>92</v>
      </c>
      <c r="B78">
        <v>103200</v>
      </c>
    </row>
    <row r="79" spans="1:2" x14ac:dyDescent="0.3">
      <c r="A79" t="s">
        <v>95</v>
      </c>
      <c r="B79">
        <v>127000</v>
      </c>
    </row>
    <row r="80" spans="1:2" x14ac:dyDescent="0.3">
      <c r="A80" t="s">
        <v>126</v>
      </c>
      <c r="B80">
        <v>104900</v>
      </c>
    </row>
    <row r="81" spans="1:2" x14ac:dyDescent="0.3">
      <c r="A81" t="s">
        <v>92</v>
      </c>
      <c r="B81">
        <v>110000</v>
      </c>
    </row>
    <row r="82" spans="1:2" x14ac:dyDescent="0.3">
      <c r="A82" t="s">
        <v>107</v>
      </c>
      <c r="B82">
        <v>104900</v>
      </c>
    </row>
    <row r="83" spans="1:2" x14ac:dyDescent="0.3">
      <c r="A83" t="s">
        <v>82</v>
      </c>
      <c r="B83">
        <v>153500</v>
      </c>
    </row>
    <row r="84" spans="1:2" x14ac:dyDescent="0.3">
      <c r="A84" t="s">
        <v>107</v>
      </c>
      <c r="B84">
        <v>105000</v>
      </c>
    </row>
    <row r="85" spans="1:2" x14ac:dyDescent="0.3">
      <c r="A85" t="s">
        <v>92</v>
      </c>
      <c r="B85">
        <v>105000</v>
      </c>
    </row>
    <row r="86" spans="1:2" x14ac:dyDescent="0.3">
      <c r="A86" t="s">
        <v>126</v>
      </c>
      <c r="B86">
        <v>105000</v>
      </c>
    </row>
    <row r="87" spans="1:2" x14ac:dyDescent="0.3">
      <c r="A87" t="s">
        <v>92</v>
      </c>
      <c r="B87">
        <v>105000</v>
      </c>
    </row>
    <row r="88" spans="1:2" x14ac:dyDescent="0.3">
      <c r="A88" t="s">
        <v>107</v>
      </c>
      <c r="B88">
        <v>105500</v>
      </c>
    </row>
    <row r="89" spans="1:2" x14ac:dyDescent="0.3">
      <c r="A89" t="s">
        <v>87</v>
      </c>
      <c r="B89">
        <v>147400</v>
      </c>
    </row>
    <row r="90" spans="1:2" x14ac:dyDescent="0.3">
      <c r="A90" t="s">
        <v>119</v>
      </c>
      <c r="B90">
        <v>85000</v>
      </c>
    </row>
    <row r="91" spans="1:2" x14ac:dyDescent="0.3">
      <c r="A91" t="s">
        <v>92</v>
      </c>
      <c r="B91">
        <v>106250</v>
      </c>
    </row>
    <row r="92" spans="1:2" x14ac:dyDescent="0.3">
      <c r="A92" t="s">
        <v>107</v>
      </c>
      <c r="B92">
        <v>106500</v>
      </c>
    </row>
    <row r="93" spans="1:2" x14ac:dyDescent="0.3">
      <c r="A93" t="s">
        <v>126</v>
      </c>
      <c r="B93">
        <v>107000</v>
      </c>
    </row>
    <row r="94" spans="1:2" x14ac:dyDescent="0.3">
      <c r="A94" t="s">
        <v>107</v>
      </c>
      <c r="B94">
        <v>107500</v>
      </c>
    </row>
    <row r="95" spans="1:2" x14ac:dyDescent="0.3">
      <c r="A95" t="s">
        <v>92</v>
      </c>
      <c r="B95">
        <v>133900</v>
      </c>
    </row>
    <row r="96" spans="1:2" x14ac:dyDescent="0.3">
      <c r="A96" t="s">
        <v>126</v>
      </c>
      <c r="B96">
        <v>107500</v>
      </c>
    </row>
    <row r="97" spans="1:2" x14ac:dyDescent="0.3">
      <c r="A97" t="s">
        <v>98</v>
      </c>
      <c r="B97">
        <v>108000</v>
      </c>
    </row>
    <row r="98" spans="1:2" x14ac:dyDescent="0.3">
      <c r="A98" t="s">
        <v>126</v>
      </c>
      <c r="B98">
        <v>108000</v>
      </c>
    </row>
    <row r="99" spans="1:2" x14ac:dyDescent="0.3">
      <c r="A99" t="s">
        <v>126</v>
      </c>
      <c r="B99">
        <v>108000</v>
      </c>
    </row>
    <row r="100" spans="1:2" x14ac:dyDescent="0.3">
      <c r="A100" t="s">
        <v>126</v>
      </c>
      <c r="B100">
        <v>108000</v>
      </c>
    </row>
    <row r="101" spans="1:2" x14ac:dyDescent="0.3">
      <c r="A101" t="s">
        <v>98</v>
      </c>
      <c r="B101">
        <v>108000</v>
      </c>
    </row>
    <row r="102" spans="1:2" x14ac:dyDescent="0.3">
      <c r="A102" t="s">
        <v>92</v>
      </c>
      <c r="B102">
        <v>108480</v>
      </c>
    </row>
    <row r="103" spans="1:2" x14ac:dyDescent="0.3">
      <c r="A103" t="s">
        <v>98</v>
      </c>
      <c r="B103">
        <v>108959</v>
      </c>
    </row>
    <row r="104" spans="1:2" x14ac:dyDescent="0.3">
      <c r="A104" t="s">
        <v>107</v>
      </c>
      <c r="B104">
        <v>109000</v>
      </c>
    </row>
    <row r="105" spans="1:2" x14ac:dyDescent="0.3">
      <c r="A105" t="s">
        <v>92</v>
      </c>
      <c r="B105">
        <v>109000</v>
      </c>
    </row>
    <row r="106" spans="1:2" x14ac:dyDescent="0.3">
      <c r="A106" t="s">
        <v>119</v>
      </c>
      <c r="B106">
        <v>169500</v>
      </c>
    </row>
    <row r="107" spans="1:2" x14ac:dyDescent="0.3">
      <c r="A107" t="s">
        <v>87</v>
      </c>
      <c r="B107">
        <v>148800</v>
      </c>
    </row>
    <row r="108" spans="1:2" x14ac:dyDescent="0.3">
      <c r="A108" t="s">
        <v>92</v>
      </c>
      <c r="B108">
        <v>100000</v>
      </c>
    </row>
    <row r="109" spans="1:2" x14ac:dyDescent="0.3">
      <c r="A109" t="s">
        <v>92</v>
      </c>
      <c r="B109">
        <v>115000</v>
      </c>
    </row>
    <row r="110" spans="1:2" x14ac:dyDescent="0.3">
      <c r="A110" t="s">
        <v>119</v>
      </c>
      <c r="B110">
        <v>115000</v>
      </c>
    </row>
    <row r="111" spans="1:2" x14ac:dyDescent="0.3">
      <c r="A111" t="s">
        <v>107</v>
      </c>
      <c r="B111">
        <v>109008</v>
      </c>
    </row>
    <row r="112" spans="1:2" x14ac:dyDescent="0.3">
      <c r="A112" t="s">
        <v>107</v>
      </c>
      <c r="B112">
        <v>109500</v>
      </c>
    </row>
    <row r="113" spans="1:2" x14ac:dyDescent="0.3">
      <c r="A113" t="s">
        <v>92</v>
      </c>
      <c r="B113">
        <v>109500</v>
      </c>
    </row>
    <row r="114" spans="1:2" x14ac:dyDescent="0.3">
      <c r="A114" t="s">
        <v>107</v>
      </c>
      <c r="B114">
        <v>109500</v>
      </c>
    </row>
    <row r="115" spans="1:2" x14ac:dyDescent="0.3">
      <c r="A115" t="s">
        <v>107</v>
      </c>
      <c r="B115">
        <v>109900</v>
      </c>
    </row>
    <row r="116" spans="1:2" x14ac:dyDescent="0.3">
      <c r="A116" t="s">
        <v>98</v>
      </c>
      <c r="B116">
        <v>109900</v>
      </c>
    </row>
    <row r="117" spans="1:2" x14ac:dyDescent="0.3">
      <c r="A117" t="s">
        <v>87</v>
      </c>
      <c r="B117">
        <v>151000</v>
      </c>
    </row>
    <row r="118" spans="1:2" x14ac:dyDescent="0.3">
      <c r="A118" t="s">
        <v>126</v>
      </c>
      <c r="B118">
        <v>110000</v>
      </c>
    </row>
    <row r="119" spans="1:2" x14ac:dyDescent="0.3">
      <c r="A119" t="s">
        <v>95</v>
      </c>
      <c r="B119">
        <v>110000</v>
      </c>
    </row>
    <row r="120" spans="1:2" x14ac:dyDescent="0.3">
      <c r="A120" t="s">
        <v>46</v>
      </c>
      <c r="B120">
        <v>110000</v>
      </c>
    </row>
    <row r="121" spans="1:2" x14ac:dyDescent="0.3">
      <c r="A121" t="s">
        <v>107</v>
      </c>
      <c r="B121">
        <v>110000</v>
      </c>
    </row>
    <row r="122" spans="1:2" x14ac:dyDescent="0.3">
      <c r="A122" t="s">
        <v>107</v>
      </c>
      <c r="B122">
        <v>110000</v>
      </c>
    </row>
    <row r="123" spans="1:2" x14ac:dyDescent="0.3">
      <c r="A123" t="s">
        <v>119</v>
      </c>
      <c r="B123">
        <v>100000</v>
      </c>
    </row>
    <row r="124" spans="1:2" x14ac:dyDescent="0.3">
      <c r="A124" t="s">
        <v>107</v>
      </c>
      <c r="B124">
        <v>110000</v>
      </c>
    </row>
    <row r="125" spans="1:2" x14ac:dyDescent="0.3">
      <c r="A125" t="s">
        <v>107</v>
      </c>
      <c r="B125">
        <v>110000</v>
      </c>
    </row>
    <row r="126" spans="1:2" x14ac:dyDescent="0.3">
      <c r="A126" t="s">
        <v>126</v>
      </c>
      <c r="B126">
        <v>110000</v>
      </c>
    </row>
    <row r="127" spans="1:2" x14ac:dyDescent="0.3">
      <c r="A127" t="s">
        <v>119</v>
      </c>
      <c r="B127">
        <v>84500</v>
      </c>
    </row>
    <row r="128" spans="1:2" x14ac:dyDescent="0.3">
      <c r="A128" t="s">
        <v>107</v>
      </c>
      <c r="B128">
        <v>110000</v>
      </c>
    </row>
    <row r="129" spans="1:2" x14ac:dyDescent="0.3">
      <c r="A129" t="s">
        <v>92</v>
      </c>
      <c r="B129">
        <v>87000</v>
      </c>
    </row>
    <row r="130" spans="1:2" x14ac:dyDescent="0.3">
      <c r="A130" t="s">
        <v>126</v>
      </c>
      <c r="B130">
        <v>111000</v>
      </c>
    </row>
    <row r="131" spans="1:2" x14ac:dyDescent="0.3">
      <c r="A131" t="s">
        <v>107</v>
      </c>
      <c r="B131">
        <v>111250</v>
      </c>
    </row>
    <row r="132" spans="1:2" x14ac:dyDescent="0.3">
      <c r="A132" t="s">
        <v>92</v>
      </c>
      <c r="B132">
        <v>112000</v>
      </c>
    </row>
    <row r="133" spans="1:2" x14ac:dyDescent="0.3">
      <c r="A133" t="s">
        <v>126</v>
      </c>
      <c r="B133">
        <v>112000</v>
      </c>
    </row>
    <row r="134" spans="1:2" x14ac:dyDescent="0.3">
      <c r="A134" t="s">
        <v>98</v>
      </c>
      <c r="B134">
        <v>112000</v>
      </c>
    </row>
    <row r="135" spans="1:2" x14ac:dyDescent="0.3">
      <c r="A135" t="s">
        <v>82</v>
      </c>
      <c r="B135">
        <v>112000</v>
      </c>
    </row>
    <row r="136" spans="1:2" x14ac:dyDescent="0.3">
      <c r="A136" t="s">
        <v>126</v>
      </c>
      <c r="B136">
        <v>112000</v>
      </c>
    </row>
    <row r="137" spans="1:2" x14ac:dyDescent="0.3">
      <c r="A137" t="s">
        <v>46</v>
      </c>
      <c r="B137">
        <v>112500</v>
      </c>
    </row>
    <row r="138" spans="1:2" x14ac:dyDescent="0.3">
      <c r="A138" t="s">
        <v>126</v>
      </c>
      <c r="B138">
        <v>113000</v>
      </c>
    </row>
    <row r="139" spans="1:2" x14ac:dyDescent="0.3">
      <c r="A139" t="s">
        <v>82</v>
      </c>
      <c r="B139">
        <v>113000</v>
      </c>
    </row>
    <row r="140" spans="1:2" x14ac:dyDescent="0.3">
      <c r="A140" t="s">
        <v>126</v>
      </c>
      <c r="B140">
        <v>113000</v>
      </c>
    </row>
    <row r="141" spans="1:2" x14ac:dyDescent="0.3">
      <c r="A141" t="s">
        <v>107</v>
      </c>
      <c r="B141">
        <v>114500</v>
      </c>
    </row>
    <row r="142" spans="1:2" x14ac:dyDescent="0.3">
      <c r="A142" t="s">
        <v>107</v>
      </c>
      <c r="B142">
        <v>115000</v>
      </c>
    </row>
    <row r="143" spans="1:2" x14ac:dyDescent="0.3">
      <c r="A143" t="s">
        <v>164</v>
      </c>
      <c r="B143">
        <v>115000</v>
      </c>
    </row>
    <row r="144" spans="1:2" x14ac:dyDescent="0.3">
      <c r="A144" t="s">
        <v>82</v>
      </c>
      <c r="B144">
        <v>115000</v>
      </c>
    </row>
    <row r="145" spans="1:2" x14ac:dyDescent="0.3">
      <c r="A145" t="s">
        <v>107</v>
      </c>
      <c r="B145">
        <v>115000</v>
      </c>
    </row>
    <row r="146" spans="1:2" x14ac:dyDescent="0.3">
      <c r="A146" t="s">
        <v>98</v>
      </c>
      <c r="B146">
        <v>125000</v>
      </c>
    </row>
    <row r="147" spans="1:2" x14ac:dyDescent="0.3">
      <c r="A147" t="s">
        <v>126</v>
      </c>
      <c r="B147">
        <v>130000</v>
      </c>
    </row>
    <row r="148" spans="1:2" x14ac:dyDescent="0.3">
      <c r="A148" t="s">
        <v>95</v>
      </c>
      <c r="B148">
        <v>105000</v>
      </c>
    </row>
    <row r="149" spans="1:2" x14ac:dyDescent="0.3">
      <c r="A149" t="s">
        <v>107</v>
      </c>
      <c r="B149">
        <v>115000</v>
      </c>
    </row>
    <row r="150" spans="1:2" x14ac:dyDescent="0.3">
      <c r="A150" t="s">
        <v>126</v>
      </c>
      <c r="B150">
        <v>115000</v>
      </c>
    </row>
    <row r="151" spans="1:2" x14ac:dyDescent="0.3">
      <c r="A151" t="s">
        <v>95</v>
      </c>
      <c r="B151">
        <v>115000</v>
      </c>
    </row>
    <row r="152" spans="1:2" x14ac:dyDescent="0.3">
      <c r="A152" t="s">
        <v>126</v>
      </c>
      <c r="B152">
        <v>116000</v>
      </c>
    </row>
    <row r="153" spans="1:2" x14ac:dyDescent="0.3">
      <c r="A153" t="s">
        <v>107</v>
      </c>
      <c r="B153">
        <v>116000</v>
      </c>
    </row>
    <row r="154" spans="1:2" x14ac:dyDescent="0.3">
      <c r="A154" t="s">
        <v>107</v>
      </c>
      <c r="B154">
        <v>116050</v>
      </c>
    </row>
    <row r="155" spans="1:2" x14ac:dyDescent="0.3">
      <c r="A155" t="s">
        <v>95</v>
      </c>
      <c r="B155">
        <v>116500</v>
      </c>
    </row>
    <row r="156" spans="1:2" x14ac:dyDescent="0.3">
      <c r="A156" t="s">
        <v>92</v>
      </c>
      <c r="B156">
        <v>125000</v>
      </c>
    </row>
    <row r="157" spans="1:2" x14ac:dyDescent="0.3">
      <c r="A157" t="s">
        <v>92</v>
      </c>
      <c r="B157">
        <v>117000</v>
      </c>
    </row>
    <row r="158" spans="1:2" x14ac:dyDescent="0.3">
      <c r="A158" t="s">
        <v>126</v>
      </c>
      <c r="B158">
        <v>117000</v>
      </c>
    </row>
    <row r="159" spans="1:2" x14ac:dyDescent="0.3">
      <c r="A159" t="s">
        <v>107</v>
      </c>
      <c r="B159">
        <v>117500</v>
      </c>
    </row>
    <row r="160" spans="1:2" x14ac:dyDescent="0.3">
      <c r="A160" t="s">
        <v>87</v>
      </c>
      <c r="B160">
        <v>151000</v>
      </c>
    </row>
    <row r="161" spans="1:2" x14ac:dyDescent="0.3">
      <c r="A161" t="s">
        <v>95</v>
      </c>
      <c r="B161">
        <v>118000</v>
      </c>
    </row>
    <row r="162" spans="1:2" x14ac:dyDescent="0.3">
      <c r="A162" t="s">
        <v>126</v>
      </c>
      <c r="B162">
        <v>118000</v>
      </c>
    </row>
    <row r="163" spans="1:2" x14ac:dyDescent="0.3">
      <c r="A163" t="s">
        <v>107</v>
      </c>
      <c r="B163">
        <v>118000</v>
      </c>
    </row>
    <row r="164" spans="1:2" x14ac:dyDescent="0.3">
      <c r="A164" t="s">
        <v>126</v>
      </c>
      <c r="B164">
        <v>118000</v>
      </c>
    </row>
    <row r="165" spans="1:2" x14ac:dyDescent="0.3">
      <c r="A165" t="s">
        <v>107</v>
      </c>
      <c r="B165">
        <v>118500</v>
      </c>
    </row>
    <row r="166" spans="1:2" x14ac:dyDescent="0.3">
      <c r="A166" t="s">
        <v>92</v>
      </c>
      <c r="B166">
        <v>152000</v>
      </c>
    </row>
    <row r="167" spans="1:2" x14ac:dyDescent="0.3">
      <c r="A167" t="s">
        <v>126</v>
      </c>
      <c r="B167">
        <v>118500</v>
      </c>
    </row>
    <row r="168" spans="1:2" x14ac:dyDescent="0.3">
      <c r="A168" t="s">
        <v>98</v>
      </c>
      <c r="B168">
        <v>118500</v>
      </c>
    </row>
    <row r="169" spans="1:2" x14ac:dyDescent="0.3">
      <c r="A169" t="s">
        <v>164</v>
      </c>
      <c r="B169">
        <v>118500</v>
      </c>
    </row>
    <row r="170" spans="1:2" x14ac:dyDescent="0.3">
      <c r="A170" t="s">
        <v>114</v>
      </c>
      <c r="B170">
        <v>118858</v>
      </c>
    </row>
    <row r="171" spans="1:2" x14ac:dyDescent="0.3">
      <c r="A171" t="s">
        <v>114</v>
      </c>
      <c r="B171">
        <v>118964</v>
      </c>
    </row>
    <row r="172" spans="1:2" x14ac:dyDescent="0.3">
      <c r="A172" t="s">
        <v>92</v>
      </c>
      <c r="B172">
        <v>128500</v>
      </c>
    </row>
    <row r="173" spans="1:2" x14ac:dyDescent="0.3">
      <c r="A173" t="s">
        <v>107</v>
      </c>
      <c r="B173">
        <v>119000</v>
      </c>
    </row>
    <row r="174" spans="1:2" x14ac:dyDescent="0.3">
      <c r="A174" t="s">
        <v>126</v>
      </c>
      <c r="B174">
        <v>119000</v>
      </c>
    </row>
    <row r="175" spans="1:2" x14ac:dyDescent="0.3">
      <c r="A175" t="s">
        <v>107</v>
      </c>
      <c r="B175">
        <v>119000</v>
      </c>
    </row>
    <row r="176" spans="1:2" x14ac:dyDescent="0.3">
      <c r="A176" t="s">
        <v>107</v>
      </c>
      <c r="B176">
        <v>119000</v>
      </c>
    </row>
    <row r="177" spans="1:2" x14ac:dyDescent="0.3">
      <c r="A177" t="s">
        <v>126</v>
      </c>
      <c r="B177">
        <v>119000</v>
      </c>
    </row>
    <row r="178" spans="1:2" x14ac:dyDescent="0.3">
      <c r="A178" t="s">
        <v>107</v>
      </c>
      <c r="B178">
        <v>119200</v>
      </c>
    </row>
    <row r="179" spans="1:2" x14ac:dyDescent="0.3">
      <c r="A179" t="s">
        <v>107</v>
      </c>
      <c r="B179">
        <v>119500</v>
      </c>
    </row>
    <row r="180" spans="1:2" x14ac:dyDescent="0.3">
      <c r="A180" t="s">
        <v>82</v>
      </c>
      <c r="B180">
        <v>119500</v>
      </c>
    </row>
    <row r="181" spans="1:2" x14ac:dyDescent="0.3">
      <c r="A181" t="s">
        <v>92</v>
      </c>
      <c r="B181">
        <v>100000</v>
      </c>
    </row>
    <row r="182" spans="1:2" x14ac:dyDescent="0.3">
      <c r="A182" t="s">
        <v>87</v>
      </c>
      <c r="B182">
        <v>155000</v>
      </c>
    </row>
    <row r="183" spans="1:2" x14ac:dyDescent="0.3">
      <c r="A183" t="s">
        <v>74</v>
      </c>
      <c r="B183">
        <v>119750</v>
      </c>
    </row>
    <row r="184" spans="1:2" x14ac:dyDescent="0.3">
      <c r="A184" t="s">
        <v>126</v>
      </c>
      <c r="B184">
        <v>120000</v>
      </c>
    </row>
    <row r="185" spans="1:2" x14ac:dyDescent="0.3">
      <c r="A185" t="s">
        <v>92</v>
      </c>
      <c r="B185">
        <v>200000</v>
      </c>
    </row>
    <row r="186" spans="1:2" x14ac:dyDescent="0.3">
      <c r="A186" t="s">
        <v>114</v>
      </c>
      <c r="B186">
        <v>120000</v>
      </c>
    </row>
    <row r="187" spans="1:2" x14ac:dyDescent="0.3">
      <c r="A187" t="s">
        <v>92</v>
      </c>
      <c r="B187">
        <v>475000</v>
      </c>
    </row>
    <row r="188" spans="1:2" x14ac:dyDescent="0.3">
      <c r="A188" t="s">
        <v>107</v>
      </c>
      <c r="B188">
        <v>120000</v>
      </c>
    </row>
    <row r="189" spans="1:2" x14ac:dyDescent="0.3">
      <c r="A189" t="s">
        <v>107</v>
      </c>
      <c r="B189">
        <v>120000</v>
      </c>
    </row>
    <row r="190" spans="1:2" x14ac:dyDescent="0.3">
      <c r="A190" t="s">
        <v>92</v>
      </c>
      <c r="B190">
        <v>120000</v>
      </c>
    </row>
    <row r="191" spans="1:2" x14ac:dyDescent="0.3">
      <c r="A191" t="s">
        <v>107</v>
      </c>
      <c r="B191">
        <v>120500</v>
      </c>
    </row>
    <row r="192" spans="1:2" x14ac:dyDescent="0.3">
      <c r="A192" t="s">
        <v>107</v>
      </c>
      <c r="B192">
        <v>120500</v>
      </c>
    </row>
    <row r="193" spans="1:2" x14ac:dyDescent="0.3">
      <c r="A193" t="s">
        <v>95</v>
      </c>
      <c r="B193">
        <v>121000</v>
      </c>
    </row>
    <row r="194" spans="1:2" x14ac:dyDescent="0.3">
      <c r="A194" t="s">
        <v>98</v>
      </c>
      <c r="B194">
        <v>121500</v>
      </c>
    </row>
    <row r="195" spans="1:2" x14ac:dyDescent="0.3">
      <c r="A195" t="s">
        <v>126</v>
      </c>
      <c r="B195">
        <v>130000</v>
      </c>
    </row>
    <row r="196" spans="1:2" x14ac:dyDescent="0.3">
      <c r="A196" t="s">
        <v>95</v>
      </c>
      <c r="B196">
        <v>121600</v>
      </c>
    </row>
    <row r="197" spans="1:2" x14ac:dyDescent="0.3">
      <c r="A197" t="s">
        <v>46</v>
      </c>
      <c r="B197">
        <v>122000</v>
      </c>
    </row>
    <row r="198" spans="1:2" x14ac:dyDescent="0.3">
      <c r="A198" t="s">
        <v>98</v>
      </c>
      <c r="B198">
        <v>122000</v>
      </c>
    </row>
    <row r="199" spans="1:2" x14ac:dyDescent="0.3">
      <c r="A199" t="s">
        <v>107</v>
      </c>
      <c r="B199">
        <v>122900</v>
      </c>
    </row>
    <row r="200" spans="1:2" x14ac:dyDescent="0.3">
      <c r="A200" t="s">
        <v>92</v>
      </c>
      <c r="B200">
        <v>104000</v>
      </c>
    </row>
    <row r="201" spans="1:2" x14ac:dyDescent="0.3">
      <c r="A201" t="s">
        <v>107</v>
      </c>
      <c r="B201">
        <v>123000</v>
      </c>
    </row>
    <row r="202" spans="1:2" x14ac:dyDescent="0.3">
      <c r="A202" t="s">
        <v>126</v>
      </c>
      <c r="B202">
        <v>140000</v>
      </c>
    </row>
    <row r="203" spans="1:2" x14ac:dyDescent="0.3">
      <c r="A203" t="s">
        <v>46</v>
      </c>
      <c r="B203">
        <v>123000</v>
      </c>
    </row>
    <row r="204" spans="1:2" x14ac:dyDescent="0.3">
      <c r="A204" t="s">
        <v>107</v>
      </c>
      <c r="B204">
        <v>123000</v>
      </c>
    </row>
    <row r="205" spans="1:2" x14ac:dyDescent="0.3">
      <c r="A205" t="s">
        <v>46</v>
      </c>
      <c r="B205">
        <v>149000</v>
      </c>
    </row>
    <row r="206" spans="1:2" x14ac:dyDescent="0.3">
      <c r="A206" t="s">
        <v>92</v>
      </c>
      <c r="B206">
        <v>110000</v>
      </c>
    </row>
    <row r="207" spans="1:2" x14ac:dyDescent="0.3">
      <c r="A207" t="s">
        <v>107</v>
      </c>
      <c r="B207">
        <v>123000</v>
      </c>
    </row>
    <row r="208" spans="1:2" x14ac:dyDescent="0.3">
      <c r="A208" t="s">
        <v>126</v>
      </c>
      <c r="B208">
        <v>123500</v>
      </c>
    </row>
    <row r="209" spans="1:2" x14ac:dyDescent="0.3">
      <c r="A209" t="s">
        <v>46</v>
      </c>
      <c r="B209">
        <v>123600</v>
      </c>
    </row>
    <row r="210" spans="1:2" x14ac:dyDescent="0.3">
      <c r="A210" t="s">
        <v>46</v>
      </c>
      <c r="B210">
        <v>124000</v>
      </c>
    </row>
    <row r="211" spans="1:2" x14ac:dyDescent="0.3">
      <c r="A211" t="s">
        <v>107</v>
      </c>
      <c r="B211">
        <v>124000</v>
      </c>
    </row>
    <row r="212" spans="1:2" x14ac:dyDescent="0.3">
      <c r="A212" t="s">
        <v>107</v>
      </c>
      <c r="B212">
        <v>124000</v>
      </c>
    </row>
    <row r="213" spans="1:2" x14ac:dyDescent="0.3">
      <c r="A213" t="s">
        <v>107</v>
      </c>
      <c r="B213">
        <v>124000</v>
      </c>
    </row>
    <row r="214" spans="1:2" x14ac:dyDescent="0.3">
      <c r="A214" t="s">
        <v>87</v>
      </c>
      <c r="B214">
        <v>160000</v>
      </c>
    </row>
    <row r="215" spans="1:2" x14ac:dyDescent="0.3">
      <c r="A215" t="s">
        <v>82</v>
      </c>
      <c r="B215">
        <v>124500</v>
      </c>
    </row>
    <row r="216" spans="1:2" x14ac:dyDescent="0.3">
      <c r="A216" t="s">
        <v>107</v>
      </c>
      <c r="B216">
        <v>124500</v>
      </c>
    </row>
    <row r="217" spans="1:2" x14ac:dyDescent="0.3">
      <c r="A217" t="s">
        <v>107</v>
      </c>
      <c r="B217">
        <v>124500</v>
      </c>
    </row>
    <row r="218" spans="1:2" x14ac:dyDescent="0.3">
      <c r="A218" t="s">
        <v>46</v>
      </c>
      <c r="B218">
        <v>124900</v>
      </c>
    </row>
    <row r="219" spans="1:2" x14ac:dyDescent="0.3">
      <c r="A219" t="s">
        <v>92</v>
      </c>
      <c r="B219">
        <v>107000</v>
      </c>
    </row>
    <row r="220" spans="1:2" x14ac:dyDescent="0.3">
      <c r="A220" t="s">
        <v>98</v>
      </c>
      <c r="B220">
        <v>125000</v>
      </c>
    </row>
    <row r="221" spans="1:2" x14ac:dyDescent="0.3">
      <c r="A221" t="s">
        <v>114</v>
      </c>
      <c r="B221">
        <v>125000</v>
      </c>
    </row>
    <row r="222" spans="1:2" x14ac:dyDescent="0.3">
      <c r="A222" t="s">
        <v>126</v>
      </c>
      <c r="B222">
        <v>125000</v>
      </c>
    </row>
    <row r="223" spans="1:2" x14ac:dyDescent="0.3">
      <c r="A223" t="s">
        <v>126</v>
      </c>
      <c r="B223">
        <v>125000</v>
      </c>
    </row>
    <row r="224" spans="1:2" x14ac:dyDescent="0.3">
      <c r="A224" t="s">
        <v>98</v>
      </c>
      <c r="B224">
        <v>125000</v>
      </c>
    </row>
    <row r="225" spans="1:2" x14ac:dyDescent="0.3">
      <c r="A225" t="s">
        <v>98</v>
      </c>
      <c r="B225">
        <v>125500</v>
      </c>
    </row>
    <row r="226" spans="1:2" x14ac:dyDescent="0.3">
      <c r="A226" t="s">
        <v>126</v>
      </c>
      <c r="B226">
        <v>126000</v>
      </c>
    </row>
    <row r="227" spans="1:2" x14ac:dyDescent="0.3">
      <c r="A227" t="s">
        <v>160</v>
      </c>
      <c r="B227">
        <v>112000</v>
      </c>
    </row>
    <row r="228" spans="1:2" x14ac:dyDescent="0.3">
      <c r="A228" t="s">
        <v>82</v>
      </c>
      <c r="B228">
        <v>126000</v>
      </c>
    </row>
    <row r="229" spans="1:2" x14ac:dyDescent="0.3">
      <c r="A229" t="s">
        <v>160</v>
      </c>
      <c r="B229">
        <v>106000</v>
      </c>
    </row>
    <row r="230" spans="1:2" x14ac:dyDescent="0.3">
      <c r="A230" t="s">
        <v>46</v>
      </c>
      <c r="B230">
        <v>126000</v>
      </c>
    </row>
    <row r="231" spans="1:2" x14ac:dyDescent="0.3">
      <c r="A231" t="s">
        <v>107</v>
      </c>
      <c r="B231">
        <v>126500</v>
      </c>
    </row>
    <row r="232" spans="1:2" x14ac:dyDescent="0.3">
      <c r="A232" t="s">
        <v>98</v>
      </c>
      <c r="B232">
        <v>127000</v>
      </c>
    </row>
    <row r="233" spans="1:2" x14ac:dyDescent="0.3">
      <c r="A233" t="s">
        <v>95</v>
      </c>
      <c r="B233">
        <v>127000</v>
      </c>
    </row>
    <row r="234" spans="1:2" x14ac:dyDescent="0.3">
      <c r="A234" t="s">
        <v>160</v>
      </c>
      <c r="B234">
        <v>94500</v>
      </c>
    </row>
    <row r="235" spans="1:2" x14ac:dyDescent="0.3">
      <c r="A235" t="s">
        <v>46</v>
      </c>
      <c r="B235">
        <v>127000</v>
      </c>
    </row>
    <row r="236" spans="1:2" x14ac:dyDescent="0.3">
      <c r="A236" t="s">
        <v>164</v>
      </c>
      <c r="B236">
        <v>127000</v>
      </c>
    </row>
    <row r="237" spans="1:2" x14ac:dyDescent="0.3">
      <c r="A237" t="s">
        <v>160</v>
      </c>
      <c r="B237">
        <v>89500</v>
      </c>
    </row>
    <row r="238" spans="1:2" x14ac:dyDescent="0.3">
      <c r="A238" t="s">
        <v>98</v>
      </c>
      <c r="B238">
        <v>127000</v>
      </c>
    </row>
    <row r="239" spans="1:2" x14ac:dyDescent="0.3">
      <c r="A239" t="s">
        <v>107</v>
      </c>
      <c r="B239">
        <v>127000</v>
      </c>
    </row>
    <row r="240" spans="1:2" x14ac:dyDescent="0.3">
      <c r="A240" t="s">
        <v>126</v>
      </c>
      <c r="B240">
        <v>127500</v>
      </c>
    </row>
    <row r="241" spans="1:2" x14ac:dyDescent="0.3">
      <c r="A241" t="s">
        <v>126</v>
      </c>
      <c r="B241">
        <v>127500</v>
      </c>
    </row>
    <row r="242" spans="1:2" x14ac:dyDescent="0.3">
      <c r="A242" t="s">
        <v>87</v>
      </c>
      <c r="B242">
        <v>164500</v>
      </c>
    </row>
    <row r="243" spans="1:2" x14ac:dyDescent="0.3">
      <c r="A243" t="s">
        <v>92</v>
      </c>
      <c r="B243">
        <v>110500</v>
      </c>
    </row>
    <row r="244" spans="1:2" x14ac:dyDescent="0.3">
      <c r="A244" t="s">
        <v>92</v>
      </c>
      <c r="B244">
        <v>79000</v>
      </c>
    </row>
    <row r="245" spans="1:2" x14ac:dyDescent="0.3">
      <c r="A245" t="s">
        <v>107</v>
      </c>
      <c r="B245">
        <v>127500</v>
      </c>
    </row>
    <row r="246" spans="1:2" x14ac:dyDescent="0.3">
      <c r="A246" t="s">
        <v>126</v>
      </c>
      <c r="B246">
        <v>127500</v>
      </c>
    </row>
    <row r="247" spans="1:2" x14ac:dyDescent="0.3">
      <c r="A247" t="s">
        <v>151</v>
      </c>
      <c r="B247">
        <v>127500</v>
      </c>
    </row>
    <row r="248" spans="1:2" x14ac:dyDescent="0.3">
      <c r="A248" t="s">
        <v>92</v>
      </c>
      <c r="B248">
        <v>137000</v>
      </c>
    </row>
    <row r="249" spans="1:2" x14ac:dyDescent="0.3">
      <c r="A249" t="s">
        <v>151</v>
      </c>
      <c r="B249">
        <v>128000</v>
      </c>
    </row>
    <row r="250" spans="1:2" x14ac:dyDescent="0.3">
      <c r="A250" t="s">
        <v>164</v>
      </c>
      <c r="B250">
        <v>128000</v>
      </c>
    </row>
    <row r="251" spans="1:2" x14ac:dyDescent="0.3">
      <c r="A251" t="s">
        <v>98</v>
      </c>
      <c r="B251">
        <v>128000</v>
      </c>
    </row>
    <row r="252" spans="1:2" x14ac:dyDescent="0.3">
      <c r="A252" t="s">
        <v>107</v>
      </c>
      <c r="B252">
        <v>128000</v>
      </c>
    </row>
    <row r="253" spans="1:2" x14ac:dyDescent="0.3">
      <c r="A253" t="s">
        <v>74</v>
      </c>
      <c r="B253">
        <v>235000</v>
      </c>
    </row>
    <row r="254" spans="1:2" x14ac:dyDescent="0.3">
      <c r="A254" t="s">
        <v>46</v>
      </c>
      <c r="B254">
        <v>128200</v>
      </c>
    </row>
    <row r="255" spans="1:2" x14ac:dyDescent="0.3">
      <c r="A255" t="s">
        <v>98</v>
      </c>
      <c r="B255">
        <v>128500</v>
      </c>
    </row>
    <row r="256" spans="1:2" x14ac:dyDescent="0.3">
      <c r="A256" t="s">
        <v>46</v>
      </c>
      <c r="B256">
        <v>128500</v>
      </c>
    </row>
    <row r="257" spans="1:2" x14ac:dyDescent="0.3">
      <c r="A257" t="s">
        <v>46</v>
      </c>
      <c r="B257">
        <v>128500</v>
      </c>
    </row>
    <row r="258" spans="1:2" x14ac:dyDescent="0.3">
      <c r="A258" t="s">
        <v>87</v>
      </c>
      <c r="B258">
        <v>164700</v>
      </c>
    </row>
    <row r="259" spans="1:2" x14ac:dyDescent="0.3">
      <c r="A259" t="s">
        <v>107</v>
      </c>
      <c r="B259">
        <v>128900</v>
      </c>
    </row>
    <row r="260" spans="1:2" x14ac:dyDescent="0.3">
      <c r="A260" t="s">
        <v>107</v>
      </c>
      <c r="B260">
        <v>128950</v>
      </c>
    </row>
    <row r="261" spans="1:2" x14ac:dyDescent="0.3">
      <c r="A261" t="s">
        <v>92</v>
      </c>
      <c r="B261">
        <v>97000</v>
      </c>
    </row>
    <row r="262" spans="1:2" x14ac:dyDescent="0.3">
      <c r="A262" t="s">
        <v>126</v>
      </c>
      <c r="B262">
        <v>129000</v>
      </c>
    </row>
    <row r="263" spans="1:2" x14ac:dyDescent="0.3">
      <c r="A263" t="s">
        <v>107</v>
      </c>
      <c r="B263">
        <v>129000</v>
      </c>
    </row>
    <row r="264" spans="1:2" x14ac:dyDescent="0.3">
      <c r="A264" t="s">
        <v>95</v>
      </c>
      <c r="B264">
        <v>129000</v>
      </c>
    </row>
    <row r="265" spans="1:2" x14ac:dyDescent="0.3">
      <c r="A265" t="s">
        <v>92</v>
      </c>
      <c r="B265">
        <v>130000</v>
      </c>
    </row>
    <row r="266" spans="1:2" x14ac:dyDescent="0.3">
      <c r="A266" t="s">
        <v>92</v>
      </c>
      <c r="B266">
        <v>73000</v>
      </c>
    </row>
    <row r="267" spans="1:2" x14ac:dyDescent="0.3">
      <c r="A267" t="s">
        <v>98</v>
      </c>
      <c r="B267">
        <v>129000</v>
      </c>
    </row>
    <row r="268" spans="1:2" x14ac:dyDescent="0.3">
      <c r="A268" t="s">
        <v>107</v>
      </c>
      <c r="B268">
        <v>129000</v>
      </c>
    </row>
    <row r="269" spans="1:2" x14ac:dyDescent="0.3">
      <c r="A269" t="s">
        <v>107</v>
      </c>
      <c r="B269">
        <v>129000</v>
      </c>
    </row>
    <row r="270" spans="1:2" x14ac:dyDescent="0.3">
      <c r="A270" t="s">
        <v>119</v>
      </c>
      <c r="B270">
        <v>120500</v>
      </c>
    </row>
    <row r="271" spans="1:2" x14ac:dyDescent="0.3">
      <c r="A271" t="s">
        <v>98</v>
      </c>
      <c r="B271">
        <v>129000</v>
      </c>
    </row>
    <row r="272" spans="1:2" x14ac:dyDescent="0.3">
      <c r="A272" t="s">
        <v>87</v>
      </c>
      <c r="B272">
        <v>165000</v>
      </c>
    </row>
    <row r="273" spans="1:2" x14ac:dyDescent="0.3">
      <c r="A273" t="s">
        <v>98</v>
      </c>
      <c r="B273">
        <v>129000</v>
      </c>
    </row>
    <row r="274" spans="1:2" x14ac:dyDescent="0.3">
      <c r="A274" t="s">
        <v>98</v>
      </c>
      <c r="B274">
        <v>129500</v>
      </c>
    </row>
    <row r="275" spans="1:2" x14ac:dyDescent="0.3">
      <c r="A275" t="s">
        <v>82</v>
      </c>
      <c r="B275">
        <v>129500</v>
      </c>
    </row>
    <row r="276" spans="1:2" x14ac:dyDescent="0.3">
      <c r="A276" t="s">
        <v>82</v>
      </c>
      <c r="B276">
        <v>129500</v>
      </c>
    </row>
    <row r="277" spans="1:2" x14ac:dyDescent="0.3">
      <c r="A277" t="s">
        <v>107</v>
      </c>
      <c r="B277">
        <v>129900</v>
      </c>
    </row>
    <row r="278" spans="1:2" x14ac:dyDescent="0.3">
      <c r="A278" t="s">
        <v>107</v>
      </c>
      <c r="B278">
        <v>129900</v>
      </c>
    </row>
    <row r="279" spans="1:2" x14ac:dyDescent="0.3">
      <c r="A279" t="s">
        <v>107</v>
      </c>
      <c r="B279">
        <v>130000</v>
      </c>
    </row>
    <row r="280" spans="1:2" x14ac:dyDescent="0.3">
      <c r="A280" t="s">
        <v>143</v>
      </c>
      <c r="B280">
        <v>130000</v>
      </c>
    </row>
    <row r="281" spans="1:2" x14ac:dyDescent="0.3">
      <c r="A281" t="s">
        <v>98</v>
      </c>
      <c r="B281">
        <v>130000</v>
      </c>
    </row>
    <row r="282" spans="1:2" x14ac:dyDescent="0.3">
      <c r="A282" t="s">
        <v>95</v>
      </c>
      <c r="B282">
        <v>130000</v>
      </c>
    </row>
    <row r="283" spans="1:2" x14ac:dyDescent="0.3">
      <c r="A283" t="s">
        <v>87</v>
      </c>
      <c r="B283">
        <v>168500</v>
      </c>
    </row>
    <row r="284" spans="1:2" x14ac:dyDescent="0.3">
      <c r="A284" t="s">
        <v>98</v>
      </c>
      <c r="B284">
        <v>130000</v>
      </c>
    </row>
    <row r="285" spans="1:2" x14ac:dyDescent="0.3">
      <c r="A285" t="s">
        <v>82</v>
      </c>
      <c r="B285">
        <v>130000</v>
      </c>
    </row>
    <row r="286" spans="1:2" x14ac:dyDescent="0.3">
      <c r="A286" t="s">
        <v>46</v>
      </c>
      <c r="B286">
        <v>130250</v>
      </c>
    </row>
    <row r="287" spans="1:2" x14ac:dyDescent="0.3">
      <c r="A287" t="s">
        <v>87</v>
      </c>
      <c r="B287">
        <v>171900</v>
      </c>
    </row>
    <row r="288" spans="1:2" x14ac:dyDescent="0.3">
      <c r="A288" t="s">
        <v>98</v>
      </c>
      <c r="B288">
        <v>130500</v>
      </c>
    </row>
    <row r="289" spans="1:2" x14ac:dyDescent="0.3">
      <c r="A289" t="s">
        <v>126</v>
      </c>
      <c r="B289">
        <v>130500</v>
      </c>
    </row>
    <row r="290" spans="1:2" x14ac:dyDescent="0.3">
      <c r="A290" t="s">
        <v>82</v>
      </c>
      <c r="B290">
        <v>130500</v>
      </c>
    </row>
    <row r="291" spans="1:2" x14ac:dyDescent="0.3">
      <c r="A291" t="s">
        <v>126</v>
      </c>
      <c r="B291">
        <v>131000</v>
      </c>
    </row>
    <row r="292" spans="1:2" x14ac:dyDescent="0.3">
      <c r="A292" t="s">
        <v>82</v>
      </c>
      <c r="B292">
        <v>131000</v>
      </c>
    </row>
    <row r="293" spans="1:2" x14ac:dyDescent="0.3">
      <c r="A293" t="s">
        <v>98</v>
      </c>
      <c r="B293">
        <v>131400</v>
      </c>
    </row>
    <row r="294" spans="1:2" x14ac:dyDescent="0.3">
      <c r="A294" t="s">
        <v>98</v>
      </c>
      <c r="B294">
        <v>131500</v>
      </c>
    </row>
    <row r="295" spans="1:2" x14ac:dyDescent="0.3">
      <c r="A295" t="s">
        <v>107</v>
      </c>
      <c r="B295">
        <v>132000</v>
      </c>
    </row>
    <row r="296" spans="1:2" x14ac:dyDescent="0.3">
      <c r="A296" t="s">
        <v>107</v>
      </c>
      <c r="B296">
        <v>132000</v>
      </c>
    </row>
    <row r="297" spans="1:2" x14ac:dyDescent="0.3">
      <c r="A297" t="s">
        <v>107</v>
      </c>
      <c r="B297">
        <v>132000</v>
      </c>
    </row>
    <row r="298" spans="1:2" x14ac:dyDescent="0.3">
      <c r="A298" t="s">
        <v>119</v>
      </c>
      <c r="B298">
        <v>152000</v>
      </c>
    </row>
    <row r="299" spans="1:2" x14ac:dyDescent="0.3">
      <c r="A299" t="s">
        <v>87</v>
      </c>
      <c r="B299">
        <v>172500</v>
      </c>
    </row>
    <row r="300" spans="1:2" x14ac:dyDescent="0.3">
      <c r="A300" t="s">
        <v>98</v>
      </c>
      <c r="B300">
        <v>132000</v>
      </c>
    </row>
    <row r="301" spans="1:2" x14ac:dyDescent="0.3">
      <c r="A301" t="s">
        <v>82</v>
      </c>
      <c r="B301">
        <v>132250</v>
      </c>
    </row>
    <row r="302" spans="1:2" x14ac:dyDescent="0.3">
      <c r="A302" t="s">
        <v>98</v>
      </c>
      <c r="B302">
        <v>132500</v>
      </c>
    </row>
    <row r="303" spans="1:2" x14ac:dyDescent="0.3">
      <c r="A303" t="s">
        <v>98</v>
      </c>
      <c r="B303">
        <v>132500</v>
      </c>
    </row>
    <row r="304" spans="1:2" x14ac:dyDescent="0.3">
      <c r="A304" t="s">
        <v>107</v>
      </c>
      <c r="B304">
        <v>132500</v>
      </c>
    </row>
    <row r="305" spans="1:2" x14ac:dyDescent="0.3">
      <c r="A305" t="s">
        <v>107</v>
      </c>
      <c r="B305">
        <v>132500</v>
      </c>
    </row>
    <row r="306" spans="1:2" x14ac:dyDescent="0.3">
      <c r="A306" t="s">
        <v>92</v>
      </c>
      <c r="B306">
        <v>295000</v>
      </c>
    </row>
    <row r="307" spans="1:2" x14ac:dyDescent="0.3">
      <c r="A307" t="s">
        <v>46</v>
      </c>
      <c r="B307">
        <v>132500</v>
      </c>
    </row>
    <row r="308" spans="1:2" x14ac:dyDescent="0.3">
      <c r="A308" t="s">
        <v>107</v>
      </c>
      <c r="B308">
        <v>133000</v>
      </c>
    </row>
    <row r="309" spans="1:2" x14ac:dyDescent="0.3">
      <c r="A309" t="s">
        <v>119</v>
      </c>
      <c r="B309">
        <v>89500</v>
      </c>
    </row>
    <row r="310" spans="1:2" x14ac:dyDescent="0.3">
      <c r="A310" t="s">
        <v>107</v>
      </c>
      <c r="B310">
        <v>133000</v>
      </c>
    </row>
    <row r="311" spans="1:2" x14ac:dyDescent="0.3">
      <c r="A311" t="s">
        <v>98</v>
      </c>
      <c r="B311">
        <v>133000</v>
      </c>
    </row>
    <row r="312" spans="1:2" x14ac:dyDescent="0.3">
      <c r="A312" t="s">
        <v>46</v>
      </c>
      <c r="B312">
        <v>133000</v>
      </c>
    </row>
    <row r="313" spans="1:2" x14ac:dyDescent="0.3">
      <c r="A313" t="s">
        <v>46</v>
      </c>
      <c r="B313">
        <v>133500</v>
      </c>
    </row>
    <row r="314" spans="1:2" x14ac:dyDescent="0.3">
      <c r="A314" t="s">
        <v>92</v>
      </c>
      <c r="B314">
        <v>119900</v>
      </c>
    </row>
    <row r="315" spans="1:2" x14ac:dyDescent="0.3">
      <c r="A315" t="s">
        <v>107</v>
      </c>
      <c r="B315">
        <v>133700</v>
      </c>
    </row>
    <row r="316" spans="1:2" x14ac:dyDescent="0.3">
      <c r="A316" t="s">
        <v>92</v>
      </c>
      <c r="B316">
        <v>178000</v>
      </c>
    </row>
    <row r="317" spans="1:2" x14ac:dyDescent="0.3">
      <c r="A317" t="s">
        <v>46</v>
      </c>
      <c r="B317">
        <v>133900</v>
      </c>
    </row>
    <row r="318" spans="1:2" x14ac:dyDescent="0.3">
      <c r="A318" t="s">
        <v>82</v>
      </c>
      <c r="B318">
        <v>134000</v>
      </c>
    </row>
    <row r="319" spans="1:2" x14ac:dyDescent="0.3">
      <c r="A319" t="s">
        <v>87</v>
      </c>
      <c r="B319">
        <v>172500</v>
      </c>
    </row>
    <row r="320" spans="1:2" x14ac:dyDescent="0.3">
      <c r="A320" t="s">
        <v>98</v>
      </c>
      <c r="B320">
        <v>134000</v>
      </c>
    </row>
    <row r="321" spans="1:2" x14ac:dyDescent="0.3">
      <c r="A321" t="s">
        <v>143</v>
      </c>
      <c r="B321">
        <v>134432</v>
      </c>
    </row>
    <row r="322" spans="1:2" x14ac:dyDescent="0.3">
      <c r="A322" t="s">
        <v>107</v>
      </c>
      <c r="B322">
        <v>134450</v>
      </c>
    </row>
    <row r="323" spans="1:2" x14ac:dyDescent="0.3">
      <c r="A323" t="s">
        <v>107</v>
      </c>
      <c r="B323">
        <v>134500</v>
      </c>
    </row>
    <row r="324" spans="1:2" x14ac:dyDescent="0.3">
      <c r="A324" t="s">
        <v>107</v>
      </c>
      <c r="B324">
        <v>134500</v>
      </c>
    </row>
    <row r="325" spans="1:2" x14ac:dyDescent="0.3">
      <c r="A325" t="s">
        <v>92</v>
      </c>
      <c r="B325">
        <v>126175</v>
      </c>
    </row>
    <row r="326" spans="1:2" x14ac:dyDescent="0.3">
      <c r="A326" t="s">
        <v>107</v>
      </c>
      <c r="B326">
        <v>134800</v>
      </c>
    </row>
    <row r="327" spans="1:2" x14ac:dyDescent="0.3">
      <c r="A327" t="s">
        <v>119</v>
      </c>
      <c r="B327">
        <v>87000</v>
      </c>
    </row>
    <row r="328" spans="1:2" x14ac:dyDescent="0.3">
      <c r="A328" t="s">
        <v>98</v>
      </c>
      <c r="B328">
        <v>134900</v>
      </c>
    </row>
    <row r="329" spans="1:2" x14ac:dyDescent="0.3">
      <c r="A329" t="s">
        <v>92</v>
      </c>
      <c r="B329">
        <v>135000</v>
      </c>
    </row>
    <row r="330" spans="1:2" x14ac:dyDescent="0.3">
      <c r="A330" t="s">
        <v>98</v>
      </c>
      <c r="B330">
        <v>135000</v>
      </c>
    </row>
    <row r="331" spans="1:2" x14ac:dyDescent="0.3">
      <c r="A331" t="s">
        <v>119</v>
      </c>
      <c r="B331">
        <v>78000</v>
      </c>
    </row>
    <row r="332" spans="1:2" x14ac:dyDescent="0.3">
      <c r="A332" t="s">
        <v>107</v>
      </c>
      <c r="B332">
        <v>135000</v>
      </c>
    </row>
    <row r="333" spans="1:2" x14ac:dyDescent="0.3">
      <c r="A333" t="s">
        <v>126</v>
      </c>
      <c r="B333">
        <v>135000</v>
      </c>
    </row>
    <row r="334" spans="1:2" x14ac:dyDescent="0.3">
      <c r="A334" t="s">
        <v>82</v>
      </c>
      <c r="B334">
        <v>135000</v>
      </c>
    </row>
    <row r="335" spans="1:2" x14ac:dyDescent="0.3">
      <c r="A335" t="s">
        <v>100</v>
      </c>
      <c r="B335">
        <v>207000</v>
      </c>
    </row>
    <row r="336" spans="1:2" x14ac:dyDescent="0.3">
      <c r="A336" t="s">
        <v>98</v>
      </c>
      <c r="B336">
        <v>135000</v>
      </c>
    </row>
    <row r="337" spans="1:2" x14ac:dyDescent="0.3">
      <c r="A337" t="s">
        <v>126</v>
      </c>
      <c r="B337">
        <v>135000</v>
      </c>
    </row>
    <row r="338" spans="1:2" x14ac:dyDescent="0.3">
      <c r="A338" t="s">
        <v>107</v>
      </c>
      <c r="B338">
        <v>135000</v>
      </c>
    </row>
    <row r="339" spans="1:2" x14ac:dyDescent="0.3">
      <c r="A339" t="s">
        <v>107</v>
      </c>
      <c r="B339">
        <v>135000</v>
      </c>
    </row>
    <row r="340" spans="1:2" x14ac:dyDescent="0.3">
      <c r="A340" t="s">
        <v>98</v>
      </c>
      <c r="B340">
        <v>135000</v>
      </c>
    </row>
    <row r="341" spans="1:2" x14ac:dyDescent="0.3">
      <c r="A341" t="s">
        <v>107</v>
      </c>
      <c r="B341">
        <v>135000</v>
      </c>
    </row>
    <row r="342" spans="1:2" x14ac:dyDescent="0.3">
      <c r="A342" t="s">
        <v>107</v>
      </c>
      <c r="B342">
        <v>135000</v>
      </c>
    </row>
    <row r="343" spans="1:2" x14ac:dyDescent="0.3">
      <c r="A343" t="s">
        <v>114</v>
      </c>
      <c r="B343">
        <v>82000</v>
      </c>
    </row>
    <row r="344" spans="1:2" x14ac:dyDescent="0.3">
      <c r="A344" t="s">
        <v>107</v>
      </c>
      <c r="B344">
        <v>135000</v>
      </c>
    </row>
    <row r="345" spans="1:2" x14ac:dyDescent="0.3">
      <c r="A345" t="s">
        <v>164</v>
      </c>
      <c r="B345">
        <v>135000</v>
      </c>
    </row>
    <row r="346" spans="1:2" x14ac:dyDescent="0.3">
      <c r="A346" t="s">
        <v>121</v>
      </c>
      <c r="B346">
        <v>85000</v>
      </c>
    </row>
    <row r="347" spans="1:2" x14ac:dyDescent="0.3">
      <c r="A347" t="s">
        <v>89</v>
      </c>
      <c r="B347">
        <v>135000</v>
      </c>
    </row>
    <row r="348" spans="1:2" x14ac:dyDescent="0.3">
      <c r="A348" t="s">
        <v>107</v>
      </c>
      <c r="B348">
        <v>135500</v>
      </c>
    </row>
    <row r="349" spans="1:2" x14ac:dyDescent="0.3">
      <c r="A349" t="s">
        <v>126</v>
      </c>
      <c r="B349">
        <v>135500</v>
      </c>
    </row>
    <row r="350" spans="1:2" x14ac:dyDescent="0.3">
      <c r="A350" t="s">
        <v>107</v>
      </c>
      <c r="B350">
        <v>135750</v>
      </c>
    </row>
    <row r="351" spans="1:2" x14ac:dyDescent="0.3">
      <c r="A351" t="s">
        <v>164</v>
      </c>
      <c r="B351">
        <v>135900</v>
      </c>
    </row>
    <row r="352" spans="1:2" x14ac:dyDescent="0.3">
      <c r="A352" t="s">
        <v>107</v>
      </c>
      <c r="B352">
        <v>135960</v>
      </c>
    </row>
    <row r="353" spans="1:2" x14ac:dyDescent="0.3">
      <c r="A353" t="s">
        <v>107</v>
      </c>
      <c r="B353">
        <v>136000</v>
      </c>
    </row>
    <row r="354" spans="1:2" x14ac:dyDescent="0.3">
      <c r="A354" t="s">
        <v>107</v>
      </c>
      <c r="B354">
        <v>136000</v>
      </c>
    </row>
    <row r="355" spans="1:2" x14ac:dyDescent="0.3">
      <c r="A355" t="s">
        <v>92</v>
      </c>
      <c r="B355">
        <v>105900</v>
      </c>
    </row>
    <row r="356" spans="1:2" x14ac:dyDescent="0.3">
      <c r="A356" t="s">
        <v>98</v>
      </c>
      <c r="B356">
        <v>136500</v>
      </c>
    </row>
    <row r="357" spans="1:2" x14ac:dyDescent="0.3">
      <c r="A357" t="s">
        <v>46</v>
      </c>
      <c r="B357">
        <v>136500</v>
      </c>
    </row>
    <row r="358" spans="1:2" x14ac:dyDescent="0.3">
      <c r="A358" t="s">
        <v>107</v>
      </c>
      <c r="B358">
        <v>136500</v>
      </c>
    </row>
    <row r="359" spans="1:2" x14ac:dyDescent="0.3">
      <c r="A359" t="s">
        <v>121</v>
      </c>
      <c r="B359">
        <v>134000</v>
      </c>
    </row>
    <row r="360" spans="1:2" x14ac:dyDescent="0.3">
      <c r="A360" t="s">
        <v>164</v>
      </c>
      <c r="B360">
        <v>136500</v>
      </c>
    </row>
    <row r="361" spans="1:2" x14ac:dyDescent="0.3">
      <c r="A361" t="s">
        <v>126</v>
      </c>
      <c r="B361">
        <v>136900</v>
      </c>
    </row>
    <row r="362" spans="1:2" x14ac:dyDescent="0.3">
      <c r="A362" t="s">
        <v>89</v>
      </c>
      <c r="B362">
        <v>136905</v>
      </c>
    </row>
    <row r="363" spans="1:2" x14ac:dyDescent="0.3">
      <c r="A363" t="s">
        <v>98</v>
      </c>
      <c r="B363">
        <v>137000</v>
      </c>
    </row>
    <row r="364" spans="1:2" x14ac:dyDescent="0.3">
      <c r="A364" t="s">
        <v>107</v>
      </c>
      <c r="B364">
        <v>137000</v>
      </c>
    </row>
    <row r="365" spans="1:2" x14ac:dyDescent="0.3">
      <c r="A365" t="s">
        <v>160</v>
      </c>
      <c r="B365">
        <v>118000</v>
      </c>
    </row>
    <row r="366" spans="1:2" x14ac:dyDescent="0.3">
      <c r="A366" t="s">
        <v>98</v>
      </c>
      <c r="B366">
        <v>137000</v>
      </c>
    </row>
    <row r="367" spans="1:2" x14ac:dyDescent="0.3">
      <c r="A367" t="s">
        <v>119</v>
      </c>
      <c r="B367">
        <v>147000</v>
      </c>
    </row>
    <row r="368" spans="1:2" x14ac:dyDescent="0.3">
      <c r="A368" t="s">
        <v>107</v>
      </c>
      <c r="B368">
        <v>137000</v>
      </c>
    </row>
    <row r="369" spans="1:2" x14ac:dyDescent="0.3">
      <c r="A369" t="s">
        <v>164</v>
      </c>
      <c r="B369">
        <v>137450</v>
      </c>
    </row>
    <row r="370" spans="1:2" x14ac:dyDescent="0.3">
      <c r="A370" t="s">
        <v>107</v>
      </c>
      <c r="B370">
        <v>137500</v>
      </c>
    </row>
    <row r="371" spans="1:2" x14ac:dyDescent="0.3">
      <c r="A371" t="s">
        <v>126</v>
      </c>
      <c r="B371">
        <v>137500</v>
      </c>
    </row>
    <row r="372" spans="1:2" x14ac:dyDescent="0.3">
      <c r="A372" t="s">
        <v>74</v>
      </c>
      <c r="B372">
        <v>137500</v>
      </c>
    </row>
    <row r="373" spans="1:2" x14ac:dyDescent="0.3">
      <c r="A373" t="s">
        <v>129</v>
      </c>
      <c r="B373">
        <v>137500</v>
      </c>
    </row>
    <row r="374" spans="1:2" x14ac:dyDescent="0.3">
      <c r="A374" t="s">
        <v>107</v>
      </c>
      <c r="B374">
        <v>137900</v>
      </c>
    </row>
    <row r="375" spans="1:2" x14ac:dyDescent="0.3">
      <c r="A375" t="s">
        <v>82</v>
      </c>
      <c r="B375">
        <v>138000</v>
      </c>
    </row>
    <row r="376" spans="1:2" x14ac:dyDescent="0.3">
      <c r="A376" t="s">
        <v>46</v>
      </c>
      <c r="B376">
        <v>138000</v>
      </c>
    </row>
    <row r="377" spans="1:2" x14ac:dyDescent="0.3">
      <c r="A377" t="s">
        <v>107</v>
      </c>
      <c r="B377">
        <v>138000</v>
      </c>
    </row>
    <row r="378" spans="1:2" x14ac:dyDescent="0.3">
      <c r="A378" t="s">
        <v>98</v>
      </c>
      <c r="B378">
        <v>138500</v>
      </c>
    </row>
    <row r="379" spans="1:2" x14ac:dyDescent="0.3">
      <c r="A379" t="s">
        <v>87</v>
      </c>
      <c r="B379">
        <v>173733</v>
      </c>
    </row>
    <row r="380" spans="1:2" x14ac:dyDescent="0.3">
      <c r="A380" t="s">
        <v>107</v>
      </c>
      <c r="B380">
        <v>138500</v>
      </c>
    </row>
    <row r="381" spans="1:2" x14ac:dyDescent="0.3">
      <c r="A381" t="s">
        <v>107</v>
      </c>
      <c r="B381">
        <v>138800</v>
      </c>
    </row>
    <row r="382" spans="1:2" x14ac:dyDescent="0.3">
      <c r="A382" t="s">
        <v>74</v>
      </c>
      <c r="B382">
        <v>138887</v>
      </c>
    </row>
    <row r="383" spans="1:2" x14ac:dyDescent="0.3">
      <c r="A383" t="s">
        <v>87</v>
      </c>
      <c r="B383">
        <v>174000</v>
      </c>
    </row>
    <row r="384" spans="1:2" x14ac:dyDescent="0.3">
      <c r="A384" t="s">
        <v>107</v>
      </c>
      <c r="B384">
        <v>139000</v>
      </c>
    </row>
    <row r="385" spans="1:2" x14ac:dyDescent="0.3">
      <c r="A385" t="s">
        <v>114</v>
      </c>
      <c r="B385">
        <v>76000</v>
      </c>
    </row>
    <row r="386" spans="1:2" x14ac:dyDescent="0.3">
      <c r="A386" t="s">
        <v>98</v>
      </c>
      <c r="B386">
        <v>139000</v>
      </c>
    </row>
    <row r="387" spans="1:2" x14ac:dyDescent="0.3">
      <c r="A387" t="s">
        <v>107</v>
      </c>
      <c r="B387">
        <v>139000</v>
      </c>
    </row>
    <row r="388" spans="1:2" x14ac:dyDescent="0.3">
      <c r="A388" t="s">
        <v>107</v>
      </c>
      <c r="B388">
        <v>139000</v>
      </c>
    </row>
    <row r="389" spans="1:2" x14ac:dyDescent="0.3">
      <c r="A389" t="s">
        <v>107</v>
      </c>
      <c r="B389">
        <v>139000</v>
      </c>
    </row>
    <row r="390" spans="1:2" x14ac:dyDescent="0.3">
      <c r="A390" t="s">
        <v>107</v>
      </c>
      <c r="B390">
        <v>139000</v>
      </c>
    </row>
    <row r="391" spans="1:2" x14ac:dyDescent="0.3">
      <c r="A391" t="s">
        <v>98</v>
      </c>
      <c r="B391">
        <v>139000</v>
      </c>
    </row>
    <row r="392" spans="1:2" x14ac:dyDescent="0.3">
      <c r="A392" t="s">
        <v>107</v>
      </c>
      <c r="B392">
        <v>139000</v>
      </c>
    </row>
    <row r="393" spans="1:2" x14ac:dyDescent="0.3">
      <c r="A393" t="s">
        <v>74</v>
      </c>
      <c r="B393">
        <v>139000</v>
      </c>
    </row>
    <row r="394" spans="1:2" x14ac:dyDescent="0.3">
      <c r="A394" t="s">
        <v>82</v>
      </c>
      <c r="B394">
        <v>139000</v>
      </c>
    </row>
    <row r="395" spans="1:2" x14ac:dyDescent="0.3">
      <c r="A395" t="s">
        <v>107</v>
      </c>
      <c r="B395">
        <v>139400</v>
      </c>
    </row>
    <row r="396" spans="1:2" x14ac:dyDescent="0.3">
      <c r="A396" t="s">
        <v>164</v>
      </c>
      <c r="B396">
        <v>139500</v>
      </c>
    </row>
    <row r="397" spans="1:2" x14ac:dyDescent="0.3">
      <c r="A397" t="s">
        <v>126</v>
      </c>
      <c r="B397">
        <v>139600</v>
      </c>
    </row>
    <row r="398" spans="1:2" x14ac:dyDescent="0.3">
      <c r="A398" t="s">
        <v>107</v>
      </c>
      <c r="B398">
        <v>139900</v>
      </c>
    </row>
    <row r="399" spans="1:2" x14ac:dyDescent="0.3">
      <c r="A399" t="s">
        <v>107</v>
      </c>
      <c r="B399">
        <v>139950</v>
      </c>
    </row>
    <row r="400" spans="1:2" x14ac:dyDescent="0.3">
      <c r="A400" t="s">
        <v>119</v>
      </c>
      <c r="B400">
        <v>67000</v>
      </c>
    </row>
    <row r="401" spans="1:2" x14ac:dyDescent="0.3">
      <c r="A401" t="s">
        <v>87</v>
      </c>
      <c r="B401">
        <v>176000</v>
      </c>
    </row>
    <row r="402" spans="1:2" x14ac:dyDescent="0.3">
      <c r="A402" t="s">
        <v>74</v>
      </c>
      <c r="B402">
        <v>140000</v>
      </c>
    </row>
    <row r="403" spans="1:2" x14ac:dyDescent="0.3">
      <c r="A403" t="s">
        <v>107</v>
      </c>
      <c r="B403">
        <v>140000</v>
      </c>
    </row>
    <row r="404" spans="1:2" x14ac:dyDescent="0.3">
      <c r="A404" t="s">
        <v>164</v>
      </c>
      <c r="B404">
        <v>140000</v>
      </c>
    </row>
    <row r="405" spans="1:2" x14ac:dyDescent="0.3">
      <c r="A405" t="s">
        <v>126</v>
      </c>
      <c r="B405">
        <v>140000</v>
      </c>
    </row>
    <row r="406" spans="1:2" x14ac:dyDescent="0.3">
      <c r="A406" t="s">
        <v>151</v>
      </c>
      <c r="B406">
        <v>140000</v>
      </c>
    </row>
    <row r="407" spans="1:2" x14ac:dyDescent="0.3">
      <c r="A407" t="s">
        <v>107</v>
      </c>
      <c r="B407">
        <v>140000</v>
      </c>
    </row>
    <row r="408" spans="1:2" x14ac:dyDescent="0.3">
      <c r="A408" t="s">
        <v>89</v>
      </c>
      <c r="B408">
        <v>140000</v>
      </c>
    </row>
    <row r="409" spans="1:2" x14ac:dyDescent="0.3">
      <c r="A409" t="s">
        <v>107</v>
      </c>
      <c r="B409">
        <v>140000</v>
      </c>
    </row>
    <row r="410" spans="1:2" x14ac:dyDescent="0.3">
      <c r="A410" t="s">
        <v>107</v>
      </c>
      <c r="B410">
        <v>140000</v>
      </c>
    </row>
    <row r="411" spans="1:2" x14ac:dyDescent="0.3">
      <c r="A411" t="s">
        <v>87</v>
      </c>
      <c r="B411">
        <v>176000</v>
      </c>
    </row>
    <row r="412" spans="1:2" x14ac:dyDescent="0.3">
      <c r="A412" t="s">
        <v>98</v>
      </c>
      <c r="B412">
        <v>140000</v>
      </c>
    </row>
    <row r="413" spans="1:2" x14ac:dyDescent="0.3">
      <c r="A413" t="s">
        <v>107</v>
      </c>
      <c r="B413">
        <v>140000</v>
      </c>
    </row>
    <row r="414" spans="1:2" x14ac:dyDescent="0.3">
      <c r="A414" t="s">
        <v>87</v>
      </c>
      <c r="B414">
        <v>177000</v>
      </c>
    </row>
    <row r="415" spans="1:2" x14ac:dyDescent="0.3">
      <c r="A415" t="s">
        <v>92</v>
      </c>
      <c r="B415">
        <v>115000</v>
      </c>
    </row>
    <row r="416" spans="1:2" x14ac:dyDescent="0.3">
      <c r="A416" t="s">
        <v>107</v>
      </c>
      <c r="B416">
        <v>140000</v>
      </c>
    </row>
    <row r="417" spans="1:2" x14ac:dyDescent="0.3">
      <c r="A417" t="s">
        <v>107</v>
      </c>
      <c r="B417">
        <v>140000</v>
      </c>
    </row>
    <row r="418" spans="1:2" x14ac:dyDescent="0.3">
      <c r="A418" t="s">
        <v>95</v>
      </c>
      <c r="B418">
        <v>140200</v>
      </c>
    </row>
    <row r="419" spans="1:2" x14ac:dyDescent="0.3">
      <c r="A419" t="s">
        <v>107</v>
      </c>
      <c r="B419">
        <v>141000</v>
      </c>
    </row>
    <row r="420" spans="1:2" x14ac:dyDescent="0.3">
      <c r="A420" t="s">
        <v>114</v>
      </c>
      <c r="B420">
        <v>141000</v>
      </c>
    </row>
    <row r="421" spans="1:2" x14ac:dyDescent="0.3">
      <c r="A421" t="s">
        <v>107</v>
      </c>
      <c r="B421">
        <v>141000</v>
      </c>
    </row>
    <row r="422" spans="1:2" x14ac:dyDescent="0.3">
      <c r="A422" t="s">
        <v>82</v>
      </c>
      <c r="B422">
        <v>206300</v>
      </c>
    </row>
    <row r="423" spans="1:2" x14ac:dyDescent="0.3">
      <c r="A423" t="s">
        <v>132</v>
      </c>
      <c r="B423">
        <v>141000</v>
      </c>
    </row>
    <row r="424" spans="1:2" x14ac:dyDescent="0.3">
      <c r="A424" t="s">
        <v>107</v>
      </c>
      <c r="B424">
        <v>141000</v>
      </c>
    </row>
    <row r="425" spans="1:2" x14ac:dyDescent="0.3">
      <c r="A425" t="s">
        <v>107</v>
      </c>
      <c r="B425">
        <v>141000</v>
      </c>
    </row>
    <row r="426" spans="1:2" x14ac:dyDescent="0.3">
      <c r="A426" t="s">
        <v>107</v>
      </c>
      <c r="B426">
        <v>142000</v>
      </c>
    </row>
    <row r="427" spans="1:2" x14ac:dyDescent="0.3">
      <c r="A427" t="s">
        <v>92</v>
      </c>
      <c r="B427">
        <v>135000</v>
      </c>
    </row>
    <row r="428" spans="1:2" x14ac:dyDescent="0.3">
      <c r="A428" t="s">
        <v>98</v>
      </c>
      <c r="B428">
        <v>142000</v>
      </c>
    </row>
    <row r="429" spans="1:2" x14ac:dyDescent="0.3">
      <c r="A429" t="s">
        <v>107</v>
      </c>
      <c r="B429">
        <v>142000</v>
      </c>
    </row>
    <row r="430" spans="1:2" x14ac:dyDescent="0.3">
      <c r="A430" t="s">
        <v>107</v>
      </c>
      <c r="B430">
        <v>142000</v>
      </c>
    </row>
    <row r="431" spans="1:2" x14ac:dyDescent="0.3">
      <c r="A431" t="s">
        <v>107</v>
      </c>
      <c r="B431">
        <v>142125</v>
      </c>
    </row>
    <row r="432" spans="1:2" x14ac:dyDescent="0.3">
      <c r="A432" t="s">
        <v>160</v>
      </c>
      <c r="B432">
        <v>85400</v>
      </c>
    </row>
    <row r="433" spans="1:2" x14ac:dyDescent="0.3">
      <c r="A433" t="s">
        <v>92</v>
      </c>
      <c r="B433">
        <v>79900</v>
      </c>
    </row>
    <row r="434" spans="1:2" x14ac:dyDescent="0.3">
      <c r="A434" t="s">
        <v>160</v>
      </c>
      <c r="B434">
        <v>122500</v>
      </c>
    </row>
    <row r="435" spans="1:2" x14ac:dyDescent="0.3">
      <c r="A435" t="s">
        <v>82</v>
      </c>
      <c r="B435">
        <v>142500</v>
      </c>
    </row>
    <row r="436" spans="1:2" x14ac:dyDescent="0.3">
      <c r="A436" t="s">
        <v>121</v>
      </c>
      <c r="B436">
        <v>81000</v>
      </c>
    </row>
    <row r="437" spans="1:2" x14ac:dyDescent="0.3">
      <c r="A437" t="s">
        <v>98</v>
      </c>
      <c r="B437">
        <v>142500</v>
      </c>
    </row>
    <row r="438" spans="1:2" x14ac:dyDescent="0.3">
      <c r="A438" t="s">
        <v>92</v>
      </c>
      <c r="B438">
        <v>116000</v>
      </c>
    </row>
    <row r="439" spans="1:2" x14ac:dyDescent="0.3">
      <c r="A439" t="s">
        <v>95</v>
      </c>
      <c r="B439">
        <v>119000</v>
      </c>
    </row>
    <row r="440" spans="1:2" x14ac:dyDescent="0.3">
      <c r="A440" t="s">
        <v>114</v>
      </c>
      <c r="B440">
        <v>142500</v>
      </c>
    </row>
    <row r="441" spans="1:2" x14ac:dyDescent="0.3">
      <c r="A441" t="s">
        <v>107</v>
      </c>
      <c r="B441">
        <v>142600</v>
      </c>
    </row>
    <row r="442" spans="1:2" x14ac:dyDescent="0.3">
      <c r="A442" t="s">
        <v>114</v>
      </c>
      <c r="B442">
        <v>142953</v>
      </c>
    </row>
    <row r="443" spans="1:2" x14ac:dyDescent="0.3">
      <c r="A443" t="s">
        <v>82</v>
      </c>
      <c r="B443">
        <v>143000</v>
      </c>
    </row>
    <row r="444" spans="1:2" x14ac:dyDescent="0.3">
      <c r="A444" t="s">
        <v>95</v>
      </c>
      <c r="B444">
        <v>162900</v>
      </c>
    </row>
    <row r="445" spans="1:2" x14ac:dyDescent="0.3">
      <c r="A445" t="s">
        <v>107</v>
      </c>
      <c r="B445">
        <v>143000</v>
      </c>
    </row>
    <row r="446" spans="1:2" x14ac:dyDescent="0.3">
      <c r="A446" t="s">
        <v>143</v>
      </c>
      <c r="B446">
        <v>143000</v>
      </c>
    </row>
    <row r="447" spans="1:2" x14ac:dyDescent="0.3">
      <c r="A447" t="s">
        <v>114</v>
      </c>
      <c r="B447">
        <v>143000</v>
      </c>
    </row>
    <row r="448" spans="1:2" x14ac:dyDescent="0.3">
      <c r="A448" t="s">
        <v>82</v>
      </c>
      <c r="B448">
        <v>143000</v>
      </c>
    </row>
    <row r="449" spans="1:2" x14ac:dyDescent="0.3">
      <c r="A449" t="s">
        <v>107</v>
      </c>
      <c r="B449">
        <v>143000</v>
      </c>
    </row>
    <row r="450" spans="1:2" x14ac:dyDescent="0.3">
      <c r="A450" t="s">
        <v>119</v>
      </c>
      <c r="B450">
        <v>119500</v>
      </c>
    </row>
    <row r="451" spans="1:2" x14ac:dyDescent="0.3">
      <c r="A451" t="s">
        <v>92</v>
      </c>
      <c r="B451">
        <v>120000</v>
      </c>
    </row>
    <row r="452" spans="1:2" x14ac:dyDescent="0.3">
      <c r="A452" t="s">
        <v>92</v>
      </c>
      <c r="B452">
        <v>110000</v>
      </c>
    </row>
    <row r="453" spans="1:2" x14ac:dyDescent="0.3">
      <c r="A453" t="s">
        <v>107</v>
      </c>
      <c r="B453">
        <v>143000</v>
      </c>
    </row>
    <row r="454" spans="1:2" x14ac:dyDescent="0.3">
      <c r="A454" t="s">
        <v>89</v>
      </c>
      <c r="B454">
        <v>143000</v>
      </c>
    </row>
    <row r="455" spans="1:2" x14ac:dyDescent="0.3">
      <c r="A455" t="s">
        <v>87</v>
      </c>
      <c r="B455">
        <v>177500</v>
      </c>
    </row>
    <row r="456" spans="1:2" x14ac:dyDescent="0.3">
      <c r="A456" t="s">
        <v>107</v>
      </c>
      <c r="B456">
        <v>143250</v>
      </c>
    </row>
    <row r="457" spans="1:2" x14ac:dyDescent="0.3">
      <c r="A457" t="s">
        <v>98</v>
      </c>
      <c r="B457">
        <v>143500</v>
      </c>
    </row>
    <row r="458" spans="1:2" x14ac:dyDescent="0.3">
      <c r="A458" t="s">
        <v>92</v>
      </c>
      <c r="B458">
        <v>98000</v>
      </c>
    </row>
    <row r="459" spans="1:2" x14ac:dyDescent="0.3">
      <c r="A459" t="s">
        <v>46</v>
      </c>
      <c r="B459">
        <v>143500</v>
      </c>
    </row>
    <row r="460" spans="1:2" x14ac:dyDescent="0.3">
      <c r="A460" t="s">
        <v>92</v>
      </c>
      <c r="B460">
        <v>161000</v>
      </c>
    </row>
    <row r="461" spans="1:2" x14ac:dyDescent="0.3">
      <c r="A461" t="s">
        <v>151</v>
      </c>
      <c r="B461">
        <v>143750</v>
      </c>
    </row>
    <row r="462" spans="1:2" x14ac:dyDescent="0.3">
      <c r="A462" t="s">
        <v>87</v>
      </c>
      <c r="B462">
        <v>179400</v>
      </c>
    </row>
    <row r="463" spans="1:2" x14ac:dyDescent="0.3">
      <c r="A463" t="s">
        <v>98</v>
      </c>
      <c r="B463">
        <v>143900</v>
      </c>
    </row>
    <row r="464" spans="1:2" x14ac:dyDescent="0.3">
      <c r="A464" t="s">
        <v>98</v>
      </c>
      <c r="B464">
        <v>144000</v>
      </c>
    </row>
    <row r="465" spans="1:2" x14ac:dyDescent="0.3">
      <c r="A465" t="s">
        <v>114</v>
      </c>
      <c r="B465">
        <v>144000</v>
      </c>
    </row>
    <row r="466" spans="1:2" x14ac:dyDescent="0.3">
      <c r="A466" t="s">
        <v>92</v>
      </c>
      <c r="B466">
        <v>144000</v>
      </c>
    </row>
    <row r="467" spans="1:2" x14ac:dyDescent="0.3">
      <c r="A467" t="s">
        <v>159</v>
      </c>
      <c r="B467">
        <v>178740</v>
      </c>
    </row>
    <row r="468" spans="1:2" x14ac:dyDescent="0.3">
      <c r="A468" t="s">
        <v>46</v>
      </c>
      <c r="B468">
        <v>144000</v>
      </c>
    </row>
    <row r="469" spans="1:2" x14ac:dyDescent="0.3">
      <c r="A469" t="s">
        <v>95</v>
      </c>
      <c r="B469">
        <v>144000</v>
      </c>
    </row>
    <row r="470" spans="1:2" x14ac:dyDescent="0.3">
      <c r="A470" t="s">
        <v>107</v>
      </c>
      <c r="B470">
        <v>144000</v>
      </c>
    </row>
    <row r="471" spans="1:2" x14ac:dyDescent="0.3">
      <c r="A471" t="s">
        <v>107</v>
      </c>
      <c r="B471">
        <v>144000</v>
      </c>
    </row>
    <row r="472" spans="1:2" x14ac:dyDescent="0.3">
      <c r="A472" t="s">
        <v>126</v>
      </c>
      <c r="B472">
        <v>144500</v>
      </c>
    </row>
    <row r="473" spans="1:2" x14ac:dyDescent="0.3">
      <c r="A473" t="s">
        <v>107</v>
      </c>
      <c r="B473">
        <v>144900</v>
      </c>
    </row>
    <row r="474" spans="1:2" x14ac:dyDescent="0.3">
      <c r="A474" t="s">
        <v>126</v>
      </c>
      <c r="B474">
        <v>148000</v>
      </c>
    </row>
    <row r="475" spans="1:2" x14ac:dyDescent="0.3">
      <c r="A475" t="s">
        <v>46</v>
      </c>
      <c r="B475">
        <v>145000</v>
      </c>
    </row>
    <row r="476" spans="1:2" x14ac:dyDescent="0.3">
      <c r="A476" t="s">
        <v>107</v>
      </c>
      <c r="B476">
        <v>145000</v>
      </c>
    </row>
    <row r="477" spans="1:2" x14ac:dyDescent="0.3">
      <c r="A477" t="s">
        <v>107</v>
      </c>
      <c r="B477">
        <v>145000</v>
      </c>
    </row>
    <row r="478" spans="1:2" x14ac:dyDescent="0.3">
      <c r="A478" t="s">
        <v>95</v>
      </c>
      <c r="B478">
        <v>145000</v>
      </c>
    </row>
    <row r="479" spans="1:2" x14ac:dyDescent="0.3">
      <c r="A479" t="s">
        <v>132</v>
      </c>
      <c r="B479">
        <v>145000</v>
      </c>
    </row>
    <row r="480" spans="1:2" x14ac:dyDescent="0.3">
      <c r="A480" t="s">
        <v>164</v>
      </c>
      <c r="B480">
        <v>145000</v>
      </c>
    </row>
    <row r="481" spans="1:2" x14ac:dyDescent="0.3">
      <c r="A481" t="s">
        <v>92</v>
      </c>
      <c r="B481">
        <v>89471</v>
      </c>
    </row>
    <row r="482" spans="1:2" x14ac:dyDescent="0.3">
      <c r="A482" t="s">
        <v>107</v>
      </c>
      <c r="B482">
        <v>145000</v>
      </c>
    </row>
    <row r="483" spans="1:2" x14ac:dyDescent="0.3">
      <c r="A483" t="s">
        <v>46</v>
      </c>
      <c r="B483">
        <v>145000</v>
      </c>
    </row>
    <row r="484" spans="1:2" x14ac:dyDescent="0.3">
      <c r="A484" t="s">
        <v>92</v>
      </c>
      <c r="B484">
        <v>155000</v>
      </c>
    </row>
    <row r="485" spans="1:2" x14ac:dyDescent="0.3">
      <c r="A485" t="s">
        <v>82</v>
      </c>
      <c r="B485">
        <v>164000</v>
      </c>
    </row>
    <row r="486" spans="1:2" x14ac:dyDescent="0.3">
      <c r="A486" t="s">
        <v>89</v>
      </c>
      <c r="B486">
        <v>145000</v>
      </c>
    </row>
    <row r="487" spans="1:2" x14ac:dyDescent="0.3">
      <c r="A487" t="s">
        <v>98</v>
      </c>
      <c r="B487">
        <v>145000</v>
      </c>
    </row>
    <row r="488" spans="1:2" x14ac:dyDescent="0.3">
      <c r="A488" t="s">
        <v>107</v>
      </c>
      <c r="B488">
        <v>145000</v>
      </c>
    </row>
    <row r="489" spans="1:2" x14ac:dyDescent="0.3">
      <c r="A489" t="s">
        <v>107</v>
      </c>
      <c r="B489">
        <v>145250</v>
      </c>
    </row>
    <row r="490" spans="1:2" x14ac:dyDescent="0.3">
      <c r="A490" t="s">
        <v>107</v>
      </c>
      <c r="B490">
        <v>145500</v>
      </c>
    </row>
    <row r="491" spans="1:2" x14ac:dyDescent="0.3">
      <c r="A491" t="s">
        <v>121</v>
      </c>
      <c r="B491">
        <v>86000</v>
      </c>
    </row>
    <row r="492" spans="1:2" x14ac:dyDescent="0.3">
      <c r="A492" t="s">
        <v>121</v>
      </c>
      <c r="B492">
        <v>115000</v>
      </c>
    </row>
    <row r="493" spans="1:2" x14ac:dyDescent="0.3">
      <c r="A493" t="s">
        <v>126</v>
      </c>
      <c r="B493">
        <v>145900</v>
      </c>
    </row>
    <row r="494" spans="1:2" x14ac:dyDescent="0.3">
      <c r="A494" t="s">
        <v>107</v>
      </c>
      <c r="B494">
        <v>146000</v>
      </c>
    </row>
    <row r="495" spans="1:2" x14ac:dyDescent="0.3">
      <c r="A495" t="s">
        <v>151</v>
      </c>
      <c r="B495">
        <v>146000</v>
      </c>
    </row>
    <row r="496" spans="1:2" x14ac:dyDescent="0.3">
      <c r="A496" t="s">
        <v>92</v>
      </c>
      <c r="B496">
        <v>91300</v>
      </c>
    </row>
    <row r="497" spans="1:2" x14ac:dyDescent="0.3">
      <c r="A497" t="s">
        <v>119</v>
      </c>
      <c r="B497">
        <v>34900</v>
      </c>
    </row>
    <row r="498" spans="1:2" x14ac:dyDescent="0.3">
      <c r="A498" t="s">
        <v>107</v>
      </c>
      <c r="B498">
        <v>146500</v>
      </c>
    </row>
    <row r="499" spans="1:2" x14ac:dyDescent="0.3">
      <c r="A499" t="s">
        <v>82</v>
      </c>
      <c r="B499">
        <v>146800</v>
      </c>
    </row>
    <row r="500" spans="1:2" x14ac:dyDescent="0.3">
      <c r="A500" t="s">
        <v>107</v>
      </c>
      <c r="B500">
        <v>147000</v>
      </c>
    </row>
    <row r="501" spans="1:2" x14ac:dyDescent="0.3">
      <c r="A501" t="s">
        <v>151</v>
      </c>
      <c r="B501">
        <v>147000</v>
      </c>
    </row>
    <row r="502" spans="1:2" x14ac:dyDescent="0.3">
      <c r="A502" t="s">
        <v>160</v>
      </c>
      <c r="B502">
        <v>113000</v>
      </c>
    </row>
    <row r="503" spans="1:2" x14ac:dyDescent="0.3">
      <c r="A503" t="s">
        <v>87</v>
      </c>
      <c r="B503">
        <v>182000</v>
      </c>
    </row>
    <row r="504" spans="1:2" x14ac:dyDescent="0.3">
      <c r="A504" t="s">
        <v>82</v>
      </c>
      <c r="B504">
        <v>147000</v>
      </c>
    </row>
    <row r="505" spans="1:2" x14ac:dyDescent="0.3">
      <c r="A505" t="s">
        <v>46</v>
      </c>
      <c r="B505">
        <v>147000</v>
      </c>
    </row>
    <row r="506" spans="1:2" x14ac:dyDescent="0.3">
      <c r="A506" t="s">
        <v>114</v>
      </c>
      <c r="B506">
        <v>147000</v>
      </c>
    </row>
    <row r="507" spans="1:2" x14ac:dyDescent="0.3">
      <c r="A507" t="s">
        <v>92</v>
      </c>
      <c r="B507">
        <v>124500</v>
      </c>
    </row>
    <row r="508" spans="1:2" x14ac:dyDescent="0.3">
      <c r="A508" t="s">
        <v>107</v>
      </c>
      <c r="B508">
        <v>147000</v>
      </c>
    </row>
    <row r="509" spans="1:2" x14ac:dyDescent="0.3">
      <c r="A509" t="s">
        <v>87</v>
      </c>
      <c r="B509">
        <v>183900</v>
      </c>
    </row>
    <row r="510" spans="1:2" x14ac:dyDescent="0.3">
      <c r="A510" t="s">
        <v>92</v>
      </c>
      <c r="B510">
        <v>161000</v>
      </c>
    </row>
    <row r="511" spans="1:2" x14ac:dyDescent="0.3">
      <c r="A511" t="s">
        <v>87</v>
      </c>
      <c r="B511">
        <v>147000</v>
      </c>
    </row>
    <row r="512" spans="1:2" x14ac:dyDescent="0.3">
      <c r="A512" t="s">
        <v>126</v>
      </c>
      <c r="B512">
        <v>147500</v>
      </c>
    </row>
    <row r="513" spans="1:2" x14ac:dyDescent="0.3">
      <c r="A513" t="s">
        <v>107</v>
      </c>
      <c r="B513">
        <v>148000</v>
      </c>
    </row>
    <row r="514" spans="1:2" x14ac:dyDescent="0.3">
      <c r="A514" t="s">
        <v>126</v>
      </c>
      <c r="B514">
        <v>148000</v>
      </c>
    </row>
    <row r="515" spans="1:2" x14ac:dyDescent="0.3">
      <c r="A515" t="s">
        <v>46</v>
      </c>
      <c r="B515">
        <v>148000</v>
      </c>
    </row>
    <row r="516" spans="1:2" x14ac:dyDescent="0.3">
      <c r="A516" t="s">
        <v>89</v>
      </c>
      <c r="B516">
        <v>148000</v>
      </c>
    </row>
    <row r="517" spans="1:2" x14ac:dyDescent="0.3">
      <c r="A517" t="s">
        <v>98</v>
      </c>
      <c r="B517">
        <v>148000</v>
      </c>
    </row>
    <row r="518" spans="1:2" x14ac:dyDescent="0.3">
      <c r="A518" t="s">
        <v>98</v>
      </c>
      <c r="B518">
        <v>148000</v>
      </c>
    </row>
    <row r="519" spans="1:2" x14ac:dyDescent="0.3">
      <c r="A519" t="s">
        <v>151</v>
      </c>
      <c r="B519">
        <v>148500</v>
      </c>
    </row>
    <row r="520" spans="1:2" x14ac:dyDescent="0.3">
      <c r="A520" t="s">
        <v>151</v>
      </c>
      <c r="B520">
        <v>148500</v>
      </c>
    </row>
    <row r="521" spans="1:2" x14ac:dyDescent="0.3">
      <c r="A521" t="s">
        <v>107</v>
      </c>
      <c r="B521">
        <v>148500</v>
      </c>
    </row>
    <row r="522" spans="1:2" x14ac:dyDescent="0.3">
      <c r="A522" t="s">
        <v>107</v>
      </c>
      <c r="B522">
        <v>149000</v>
      </c>
    </row>
    <row r="523" spans="1:2" x14ac:dyDescent="0.3">
      <c r="A523" t="s">
        <v>74</v>
      </c>
      <c r="B523">
        <v>149000</v>
      </c>
    </row>
    <row r="524" spans="1:2" x14ac:dyDescent="0.3">
      <c r="A524" t="s">
        <v>95</v>
      </c>
      <c r="B524">
        <v>159000</v>
      </c>
    </row>
    <row r="525" spans="1:2" x14ac:dyDescent="0.3">
      <c r="A525" t="s">
        <v>98</v>
      </c>
      <c r="B525">
        <v>149350</v>
      </c>
    </row>
    <row r="526" spans="1:2" x14ac:dyDescent="0.3">
      <c r="A526" t="s">
        <v>98</v>
      </c>
      <c r="B526">
        <v>149500</v>
      </c>
    </row>
    <row r="527" spans="1:2" x14ac:dyDescent="0.3">
      <c r="A527" t="s">
        <v>87</v>
      </c>
      <c r="B527">
        <v>185000</v>
      </c>
    </row>
    <row r="528" spans="1:2" x14ac:dyDescent="0.3">
      <c r="A528" t="s">
        <v>107</v>
      </c>
      <c r="B528">
        <v>149500</v>
      </c>
    </row>
    <row r="529" spans="1:2" x14ac:dyDescent="0.3">
      <c r="A529" t="s">
        <v>46</v>
      </c>
      <c r="B529">
        <v>149900</v>
      </c>
    </row>
    <row r="530" spans="1:2" x14ac:dyDescent="0.3">
      <c r="A530" t="s">
        <v>46</v>
      </c>
      <c r="B530">
        <v>149900</v>
      </c>
    </row>
    <row r="531" spans="1:2" x14ac:dyDescent="0.3">
      <c r="A531" t="s">
        <v>126</v>
      </c>
      <c r="B531">
        <v>149900</v>
      </c>
    </row>
    <row r="532" spans="1:2" x14ac:dyDescent="0.3">
      <c r="A532" t="s">
        <v>107</v>
      </c>
      <c r="B532">
        <v>149900</v>
      </c>
    </row>
    <row r="533" spans="1:2" x14ac:dyDescent="0.3">
      <c r="A533" t="s">
        <v>95</v>
      </c>
      <c r="B533">
        <v>128000</v>
      </c>
    </row>
    <row r="534" spans="1:2" x14ac:dyDescent="0.3">
      <c r="A534" t="s">
        <v>107</v>
      </c>
      <c r="B534">
        <v>150000</v>
      </c>
    </row>
    <row r="535" spans="1:2" x14ac:dyDescent="0.3">
      <c r="A535" t="s">
        <v>98</v>
      </c>
      <c r="B535">
        <v>150000</v>
      </c>
    </row>
    <row r="536" spans="1:2" x14ac:dyDescent="0.3">
      <c r="A536" t="s">
        <v>107</v>
      </c>
      <c r="B536">
        <v>150000</v>
      </c>
    </row>
    <row r="537" spans="1:2" x14ac:dyDescent="0.3">
      <c r="A537" t="s">
        <v>126</v>
      </c>
      <c r="B537">
        <v>150000</v>
      </c>
    </row>
    <row r="538" spans="1:2" x14ac:dyDescent="0.3">
      <c r="A538" t="s">
        <v>46</v>
      </c>
      <c r="B538">
        <v>150500</v>
      </c>
    </row>
    <row r="539" spans="1:2" x14ac:dyDescent="0.3">
      <c r="A539" t="s">
        <v>107</v>
      </c>
      <c r="B539">
        <v>150750</v>
      </c>
    </row>
    <row r="540" spans="1:2" x14ac:dyDescent="0.3">
      <c r="A540" t="s">
        <v>82</v>
      </c>
      <c r="B540">
        <v>150900</v>
      </c>
    </row>
    <row r="541" spans="1:2" x14ac:dyDescent="0.3">
      <c r="A541" t="s">
        <v>98</v>
      </c>
      <c r="B541">
        <v>151000</v>
      </c>
    </row>
    <row r="542" spans="1:2" x14ac:dyDescent="0.3">
      <c r="A542" t="s">
        <v>107</v>
      </c>
      <c r="B542">
        <v>151000</v>
      </c>
    </row>
    <row r="543" spans="1:2" x14ac:dyDescent="0.3">
      <c r="A543" t="s">
        <v>107</v>
      </c>
      <c r="B543">
        <v>151500</v>
      </c>
    </row>
    <row r="544" spans="1:2" x14ac:dyDescent="0.3">
      <c r="A544" t="s">
        <v>46</v>
      </c>
      <c r="B544">
        <v>152000</v>
      </c>
    </row>
    <row r="545" spans="1:2" x14ac:dyDescent="0.3">
      <c r="A545" t="s">
        <v>107</v>
      </c>
      <c r="B545">
        <v>133000</v>
      </c>
    </row>
    <row r="546" spans="1:2" x14ac:dyDescent="0.3">
      <c r="A546" t="s">
        <v>89</v>
      </c>
      <c r="B546">
        <v>152000</v>
      </c>
    </row>
    <row r="547" spans="1:2" x14ac:dyDescent="0.3">
      <c r="A547" t="s">
        <v>89</v>
      </c>
      <c r="B547">
        <v>152000</v>
      </c>
    </row>
    <row r="548" spans="1:2" x14ac:dyDescent="0.3">
      <c r="A548" t="s">
        <v>114</v>
      </c>
      <c r="B548">
        <v>152000</v>
      </c>
    </row>
    <row r="549" spans="1:2" x14ac:dyDescent="0.3">
      <c r="A549" t="s">
        <v>107</v>
      </c>
      <c r="B549">
        <v>153000</v>
      </c>
    </row>
    <row r="550" spans="1:2" x14ac:dyDescent="0.3">
      <c r="A550" t="s">
        <v>92</v>
      </c>
      <c r="B550">
        <v>125000</v>
      </c>
    </row>
    <row r="551" spans="1:2" x14ac:dyDescent="0.3">
      <c r="A551" t="s">
        <v>87</v>
      </c>
      <c r="B551">
        <v>185000</v>
      </c>
    </row>
    <row r="552" spans="1:2" x14ac:dyDescent="0.3">
      <c r="A552" t="s">
        <v>107</v>
      </c>
      <c r="B552">
        <v>153000</v>
      </c>
    </row>
    <row r="553" spans="1:2" x14ac:dyDescent="0.3">
      <c r="A553" t="s">
        <v>92</v>
      </c>
      <c r="B553">
        <v>112500</v>
      </c>
    </row>
    <row r="554" spans="1:2" x14ac:dyDescent="0.3">
      <c r="A554" t="s">
        <v>107</v>
      </c>
      <c r="B554">
        <v>153000</v>
      </c>
    </row>
    <row r="555" spans="1:2" x14ac:dyDescent="0.3">
      <c r="A555" t="s">
        <v>114</v>
      </c>
      <c r="B555">
        <v>153337</v>
      </c>
    </row>
    <row r="556" spans="1:2" x14ac:dyDescent="0.3">
      <c r="A556" t="s">
        <v>89</v>
      </c>
      <c r="B556">
        <v>153500</v>
      </c>
    </row>
    <row r="557" spans="1:2" x14ac:dyDescent="0.3">
      <c r="A557" t="s">
        <v>95</v>
      </c>
      <c r="B557">
        <v>113000</v>
      </c>
    </row>
    <row r="558" spans="1:2" x14ac:dyDescent="0.3">
      <c r="A558" t="s">
        <v>95</v>
      </c>
      <c r="B558">
        <v>153575</v>
      </c>
    </row>
    <row r="559" spans="1:2" x14ac:dyDescent="0.3">
      <c r="A559" t="s">
        <v>119</v>
      </c>
      <c r="B559">
        <v>108000</v>
      </c>
    </row>
    <row r="560" spans="1:2" x14ac:dyDescent="0.3">
      <c r="A560" t="s">
        <v>114</v>
      </c>
      <c r="B560">
        <v>153900</v>
      </c>
    </row>
    <row r="561" spans="1:2" x14ac:dyDescent="0.3">
      <c r="A561" t="s">
        <v>98</v>
      </c>
      <c r="B561">
        <v>154000</v>
      </c>
    </row>
    <row r="562" spans="1:2" x14ac:dyDescent="0.3">
      <c r="A562" t="s">
        <v>100</v>
      </c>
      <c r="B562">
        <v>154000</v>
      </c>
    </row>
    <row r="563" spans="1:2" x14ac:dyDescent="0.3">
      <c r="A563" t="s">
        <v>107</v>
      </c>
      <c r="B563">
        <v>154000</v>
      </c>
    </row>
    <row r="564" spans="1:2" x14ac:dyDescent="0.3">
      <c r="A564" t="s">
        <v>89</v>
      </c>
      <c r="B564">
        <v>154000</v>
      </c>
    </row>
    <row r="565" spans="1:2" x14ac:dyDescent="0.3">
      <c r="A565" t="s">
        <v>107</v>
      </c>
      <c r="B565">
        <v>154000</v>
      </c>
    </row>
    <row r="566" spans="1:2" x14ac:dyDescent="0.3">
      <c r="A566" t="s">
        <v>107</v>
      </c>
      <c r="B566">
        <v>154300</v>
      </c>
    </row>
    <row r="567" spans="1:2" x14ac:dyDescent="0.3">
      <c r="A567" t="s">
        <v>98</v>
      </c>
      <c r="B567">
        <v>154500</v>
      </c>
    </row>
    <row r="568" spans="1:2" x14ac:dyDescent="0.3">
      <c r="A568" t="s">
        <v>74</v>
      </c>
      <c r="B568">
        <v>154900</v>
      </c>
    </row>
    <row r="569" spans="1:2" x14ac:dyDescent="0.3">
      <c r="A569" t="s">
        <v>126</v>
      </c>
      <c r="B569">
        <v>155000</v>
      </c>
    </row>
    <row r="570" spans="1:2" x14ac:dyDescent="0.3">
      <c r="A570" t="s">
        <v>107</v>
      </c>
      <c r="B570">
        <v>155000</v>
      </c>
    </row>
    <row r="571" spans="1:2" x14ac:dyDescent="0.3">
      <c r="A571" t="s">
        <v>107</v>
      </c>
      <c r="B571">
        <v>155000</v>
      </c>
    </row>
    <row r="572" spans="1:2" x14ac:dyDescent="0.3">
      <c r="A572" t="s">
        <v>164</v>
      </c>
      <c r="B572">
        <v>155000</v>
      </c>
    </row>
    <row r="573" spans="1:2" x14ac:dyDescent="0.3">
      <c r="A573" t="s">
        <v>107</v>
      </c>
      <c r="B573">
        <v>155000</v>
      </c>
    </row>
    <row r="574" spans="1:2" x14ac:dyDescent="0.3">
      <c r="A574" t="s">
        <v>126</v>
      </c>
      <c r="B574">
        <v>155000</v>
      </c>
    </row>
    <row r="575" spans="1:2" x14ac:dyDescent="0.3">
      <c r="A575" t="s">
        <v>107</v>
      </c>
      <c r="B575">
        <v>155000</v>
      </c>
    </row>
    <row r="576" spans="1:2" x14ac:dyDescent="0.3">
      <c r="A576" t="s">
        <v>143</v>
      </c>
      <c r="B576">
        <v>155000</v>
      </c>
    </row>
    <row r="577" spans="1:2" x14ac:dyDescent="0.3">
      <c r="A577" t="s">
        <v>151</v>
      </c>
      <c r="B577">
        <v>155000</v>
      </c>
    </row>
    <row r="578" spans="1:2" x14ac:dyDescent="0.3">
      <c r="A578" t="s">
        <v>98</v>
      </c>
      <c r="B578">
        <v>155000</v>
      </c>
    </row>
    <row r="579" spans="1:2" x14ac:dyDescent="0.3">
      <c r="A579" t="s">
        <v>107</v>
      </c>
      <c r="B579">
        <v>155000</v>
      </c>
    </row>
    <row r="580" spans="1:2" x14ac:dyDescent="0.3">
      <c r="A580" t="s">
        <v>87</v>
      </c>
      <c r="B580">
        <v>186500</v>
      </c>
    </row>
    <row r="581" spans="1:2" x14ac:dyDescent="0.3">
      <c r="A581" t="s">
        <v>92</v>
      </c>
      <c r="B581">
        <v>131500</v>
      </c>
    </row>
    <row r="582" spans="1:2" x14ac:dyDescent="0.3">
      <c r="A582" t="s">
        <v>114</v>
      </c>
      <c r="B582">
        <v>155000</v>
      </c>
    </row>
    <row r="583" spans="1:2" x14ac:dyDescent="0.3">
      <c r="A583" t="s">
        <v>46</v>
      </c>
      <c r="B583">
        <v>155835</v>
      </c>
    </row>
    <row r="584" spans="1:2" x14ac:dyDescent="0.3">
      <c r="A584" t="s">
        <v>46</v>
      </c>
      <c r="B584">
        <v>156000</v>
      </c>
    </row>
    <row r="585" spans="1:2" x14ac:dyDescent="0.3">
      <c r="A585" t="s">
        <v>92</v>
      </c>
      <c r="B585">
        <v>325000</v>
      </c>
    </row>
    <row r="586" spans="1:2" x14ac:dyDescent="0.3">
      <c r="A586" t="s">
        <v>95</v>
      </c>
      <c r="B586">
        <v>133000</v>
      </c>
    </row>
    <row r="587" spans="1:2" x14ac:dyDescent="0.3">
      <c r="A587" t="s">
        <v>82</v>
      </c>
      <c r="B587">
        <v>156000</v>
      </c>
    </row>
    <row r="588" spans="1:2" x14ac:dyDescent="0.3">
      <c r="A588" t="s">
        <v>107</v>
      </c>
      <c r="B588">
        <v>156000</v>
      </c>
    </row>
    <row r="589" spans="1:2" x14ac:dyDescent="0.3">
      <c r="A589" t="s">
        <v>107</v>
      </c>
      <c r="B589">
        <v>156000</v>
      </c>
    </row>
    <row r="590" spans="1:2" x14ac:dyDescent="0.3">
      <c r="A590" t="s">
        <v>107</v>
      </c>
      <c r="B590">
        <v>156500</v>
      </c>
    </row>
    <row r="591" spans="1:2" x14ac:dyDescent="0.3">
      <c r="A591" t="s">
        <v>95</v>
      </c>
      <c r="B591">
        <v>79500</v>
      </c>
    </row>
    <row r="592" spans="1:2" x14ac:dyDescent="0.3">
      <c r="A592" t="s">
        <v>132</v>
      </c>
      <c r="B592">
        <v>156932</v>
      </c>
    </row>
    <row r="593" spans="1:2" x14ac:dyDescent="0.3">
      <c r="A593" t="s">
        <v>107</v>
      </c>
      <c r="B593">
        <v>157000</v>
      </c>
    </row>
    <row r="594" spans="1:2" x14ac:dyDescent="0.3">
      <c r="A594" t="s">
        <v>74</v>
      </c>
      <c r="B594">
        <v>157000</v>
      </c>
    </row>
    <row r="595" spans="1:2" x14ac:dyDescent="0.3">
      <c r="A595" t="s">
        <v>46</v>
      </c>
      <c r="B595">
        <v>140000</v>
      </c>
    </row>
    <row r="596" spans="1:2" x14ac:dyDescent="0.3">
      <c r="A596" t="s">
        <v>89</v>
      </c>
      <c r="B596">
        <v>157000</v>
      </c>
    </row>
    <row r="597" spans="1:2" x14ac:dyDescent="0.3">
      <c r="A597" t="s">
        <v>126</v>
      </c>
      <c r="B597">
        <v>157000</v>
      </c>
    </row>
    <row r="598" spans="1:2" x14ac:dyDescent="0.3">
      <c r="A598" t="s">
        <v>92</v>
      </c>
      <c r="B598">
        <v>114504</v>
      </c>
    </row>
    <row r="599" spans="1:2" x14ac:dyDescent="0.3">
      <c r="A599" t="s">
        <v>89</v>
      </c>
      <c r="B599">
        <v>157000</v>
      </c>
    </row>
    <row r="600" spans="1:2" x14ac:dyDescent="0.3">
      <c r="A600" t="s">
        <v>107</v>
      </c>
      <c r="B600">
        <v>157500</v>
      </c>
    </row>
    <row r="601" spans="1:2" x14ac:dyDescent="0.3">
      <c r="A601" t="s">
        <v>173</v>
      </c>
      <c r="B601">
        <v>151000</v>
      </c>
    </row>
    <row r="602" spans="1:2" x14ac:dyDescent="0.3">
      <c r="A602" t="s">
        <v>107</v>
      </c>
      <c r="B602">
        <v>157900</v>
      </c>
    </row>
    <row r="603" spans="1:2" x14ac:dyDescent="0.3">
      <c r="A603" t="s">
        <v>119</v>
      </c>
      <c r="B603">
        <v>141000</v>
      </c>
    </row>
    <row r="604" spans="1:2" x14ac:dyDescent="0.3">
      <c r="A604" t="s">
        <v>82</v>
      </c>
      <c r="B604">
        <v>157900</v>
      </c>
    </row>
    <row r="605" spans="1:2" x14ac:dyDescent="0.3">
      <c r="A605" t="s">
        <v>87</v>
      </c>
      <c r="B605">
        <v>187750</v>
      </c>
    </row>
    <row r="606" spans="1:2" x14ac:dyDescent="0.3">
      <c r="A606" t="s">
        <v>114</v>
      </c>
      <c r="B606">
        <v>158000</v>
      </c>
    </row>
    <row r="607" spans="1:2" x14ac:dyDescent="0.3">
      <c r="A607" t="s">
        <v>107</v>
      </c>
      <c r="B607">
        <v>158000</v>
      </c>
    </row>
    <row r="608" spans="1:2" x14ac:dyDescent="0.3">
      <c r="A608" t="s">
        <v>89</v>
      </c>
      <c r="B608">
        <v>158000</v>
      </c>
    </row>
    <row r="609" spans="1:2" x14ac:dyDescent="0.3">
      <c r="A609" t="s">
        <v>98</v>
      </c>
      <c r="B609">
        <v>158000</v>
      </c>
    </row>
    <row r="610" spans="1:2" x14ac:dyDescent="0.3">
      <c r="A610" t="s">
        <v>107</v>
      </c>
      <c r="B610">
        <v>158000</v>
      </c>
    </row>
    <row r="611" spans="1:2" x14ac:dyDescent="0.3">
      <c r="A611" t="s">
        <v>98</v>
      </c>
      <c r="B611">
        <v>158000</v>
      </c>
    </row>
    <row r="612" spans="1:2" x14ac:dyDescent="0.3">
      <c r="A612" t="s">
        <v>74</v>
      </c>
      <c r="B612">
        <v>158500</v>
      </c>
    </row>
    <row r="613" spans="1:2" x14ac:dyDescent="0.3">
      <c r="A613" t="s">
        <v>98</v>
      </c>
      <c r="B613">
        <v>158900</v>
      </c>
    </row>
    <row r="614" spans="1:2" x14ac:dyDescent="0.3">
      <c r="A614" t="s">
        <v>114</v>
      </c>
      <c r="B614">
        <v>159000</v>
      </c>
    </row>
    <row r="615" spans="1:2" x14ac:dyDescent="0.3">
      <c r="A615" t="s">
        <v>107</v>
      </c>
      <c r="B615">
        <v>159000</v>
      </c>
    </row>
    <row r="616" spans="1:2" x14ac:dyDescent="0.3">
      <c r="A616" t="s">
        <v>121</v>
      </c>
      <c r="B616">
        <v>75500</v>
      </c>
    </row>
    <row r="617" spans="1:2" x14ac:dyDescent="0.3">
      <c r="A617" t="s">
        <v>107</v>
      </c>
      <c r="B617">
        <v>159000</v>
      </c>
    </row>
    <row r="618" spans="1:2" x14ac:dyDescent="0.3">
      <c r="A618" t="s">
        <v>126</v>
      </c>
      <c r="B618">
        <v>159500</v>
      </c>
    </row>
    <row r="619" spans="1:2" x14ac:dyDescent="0.3">
      <c r="A619" t="s">
        <v>107</v>
      </c>
      <c r="B619">
        <v>159500</v>
      </c>
    </row>
    <row r="620" spans="1:2" x14ac:dyDescent="0.3">
      <c r="A620" t="s">
        <v>159</v>
      </c>
      <c r="B620">
        <v>159895</v>
      </c>
    </row>
    <row r="621" spans="1:2" x14ac:dyDescent="0.3">
      <c r="A621" t="s">
        <v>107</v>
      </c>
      <c r="B621">
        <v>159950</v>
      </c>
    </row>
    <row r="622" spans="1:2" x14ac:dyDescent="0.3">
      <c r="A622" t="s">
        <v>107</v>
      </c>
      <c r="B622">
        <v>160000</v>
      </c>
    </row>
    <row r="623" spans="1:2" x14ac:dyDescent="0.3">
      <c r="A623" t="s">
        <v>92</v>
      </c>
      <c r="B623">
        <v>160000</v>
      </c>
    </row>
    <row r="624" spans="1:2" x14ac:dyDescent="0.3">
      <c r="A624" t="s">
        <v>107</v>
      </c>
      <c r="B624">
        <v>160000</v>
      </c>
    </row>
    <row r="625" spans="1:2" x14ac:dyDescent="0.3">
      <c r="A625" t="s">
        <v>87</v>
      </c>
      <c r="B625">
        <v>196000</v>
      </c>
    </row>
    <row r="626" spans="1:2" x14ac:dyDescent="0.3">
      <c r="A626" t="s">
        <v>82</v>
      </c>
      <c r="B626">
        <v>160000</v>
      </c>
    </row>
    <row r="627" spans="1:2" x14ac:dyDescent="0.3">
      <c r="A627" t="s">
        <v>74</v>
      </c>
      <c r="B627">
        <v>160000</v>
      </c>
    </row>
    <row r="628" spans="1:2" x14ac:dyDescent="0.3">
      <c r="A628" t="s">
        <v>132</v>
      </c>
      <c r="B628">
        <v>160000</v>
      </c>
    </row>
    <row r="629" spans="1:2" x14ac:dyDescent="0.3">
      <c r="A629" t="s">
        <v>107</v>
      </c>
      <c r="B629">
        <v>160000</v>
      </c>
    </row>
    <row r="630" spans="1:2" x14ac:dyDescent="0.3">
      <c r="A630" t="s">
        <v>126</v>
      </c>
      <c r="B630">
        <v>160000</v>
      </c>
    </row>
    <row r="631" spans="1:2" x14ac:dyDescent="0.3">
      <c r="A631" t="s">
        <v>129</v>
      </c>
      <c r="B631">
        <v>160000</v>
      </c>
    </row>
    <row r="632" spans="1:2" x14ac:dyDescent="0.3">
      <c r="A632" t="s">
        <v>92</v>
      </c>
      <c r="B632">
        <v>124000</v>
      </c>
    </row>
    <row r="633" spans="1:2" x14ac:dyDescent="0.3">
      <c r="A633" t="s">
        <v>82</v>
      </c>
      <c r="B633">
        <v>160000</v>
      </c>
    </row>
    <row r="634" spans="1:2" x14ac:dyDescent="0.3">
      <c r="A634" t="s">
        <v>159</v>
      </c>
      <c r="B634">
        <v>160200</v>
      </c>
    </row>
    <row r="635" spans="1:2" x14ac:dyDescent="0.3">
      <c r="A635" t="s">
        <v>89</v>
      </c>
      <c r="B635">
        <v>161500</v>
      </c>
    </row>
    <row r="636" spans="1:2" x14ac:dyDescent="0.3">
      <c r="A636" t="s">
        <v>143</v>
      </c>
      <c r="B636">
        <v>161500</v>
      </c>
    </row>
    <row r="637" spans="1:2" x14ac:dyDescent="0.3">
      <c r="A637" t="s">
        <v>164</v>
      </c>
      <c r="B637">
        <v>200000</v>
      </c>
    </row>
    <row r="638" spans="1:2" x14ac:dyDescent="0.3">
      <c r="A638" t="s">
        <v>95</v>
      </c>
      <c r="B638">
        <v>60000</v>
      </c>
    </row>
    <row r="639" spans="1:2" x14ac:dyDescent="0.3">
      <c r="A639" t="s">
        <v>92</v>
      </c>
      <c r="B639">
        <v>93000</v>
      </c>
    </row>
    <row r="640" spans="1:2" x14ac:dyDescent="0.3">
      <c r="A640" t="s">
        <v>46</v>
      </c>
      <c r="B640">
        <v>161750</v>
      </c>
    </row>
    <row r="641" spans="1:2" x14ac:dyDescent="0.3">
      <c r="A641" t="s">
        <v>107</v>
      </c>
      <c r="B641">
        <v>162000</v>
      </c>
    </row>
    <row r="642" spans="1:2" x14ac:dyDescent="0.3">
      <c r="A642" t="s">
        <v>132</v>
      </c>
      <c r="B642">
        <v>162000</v>
      </c>
    </row>
    <row r="643" spans="1:2" x14ac:dyDescent="0.3">
      <c r="A643" t="s">
        <v>87</v>
      </c>
      <c r="B643">
        <v>197000</v>
      </c>
    </row>
    <row r="644" spans="1:2" x14ac:dyDescent="0.3">
      <c r="A644" t="s">
        <v>89</v>
      </c>
      <c r="B644">
        <v>162000</v>
      </c>
    </row>
    <row r="645" spans="1:2" x14ac:dyDescent="0.3">
      <c r="A645" t="s">
        <v>66</v>
      </c>
      <c r="B645">
        <v>162500</v>
      </c>
    </row>
    <row r="646" spans="1:2" x14ac:dyDescent="0.3">
      <c r="A646" t="s">
        <v>87</v>
      </c>
      <c r="B646">
        <v>197000</v>
      </c>
    </row>
    <row r="647" spans="1:2" x14ac:dyDescent="0.3">
      <c r="A647" t="s">
        <v>89</v>
      </c>
      <c r="B647">
        <v>162900</v>
      </c>
    </row>
    <row r="648" spans="1:2" x14ac:dyDescent="0.3">
      <c r="A648" t="s">
        <v>107</v>
      </c>
      <c r="B648">
        <v>163000</v>
      </c>
    </row>
    <row r="649" spans="1:2" x14ac:dyDescent="0.3">
      <c r="A649" t="s">
        <v>107</v>
      </c>
      <c r="B649">
        <v>163000</v>
      </c>
    </row>
    <row r="650" spans="1:2" x14ac:dyDescent="0.3">
      <c r="A650" t="s">
        <v>74</v>
      </c>
      <c r="B650">
        <v>163500</v>
      </c>
    </row>
    <row r="651" spans="1:2" x14ac:dyDescent="0.3">
      <c r="A651" t="s">
        <v>121</v>
      </c>
      <c r="B651">
        <v>84500</v>
      </c>
    </row>
    <row r="652" spans="1:2" x14ac:dyDescent="0.3">
      <c r="A652" t="s">
        <v>87</v>
      </c>
      <c r="B652">
        <v>199900</v>
      </c>
    </row>
    <row r="653" spans="1:2" x14ac:dyDescent="0.3">
      <c r="A653" t="s">
        <v>107</v>
      </c>
      <c r="B653">
        <v>163500</v>
      </c>
    </row>
    <row r="654" spans="1:2" x14ac:dyDescent="0.3">
      <c r="A654" t="s">
        <v>132</v>
      </c>
      <c r="B654">
        <v>163900</v>
      </c>
    </row>
    <row r="655" spans="1:2" x14ac:dyDescent="0.3">
      <c r="A655" t="s">
        <v>119</v>
      </c>
      <c r="B655">
        <v>135000</v>
      </c>
    </row>
    <row r="656" spans="1:2" x14ac:dyDescent="0.3">
      <c r="A656" t="s">
        <v>46</v>
      </c>
      <c r="B656">
        <v>163990</v>
      </c>
    </row>
    <row r="657" spans="1:2" x14ac:dyDescent="0.3">
      <c r="A657" t="s">
        <v>160</v>
      </c>
      <c r="B657">
        <v>88000</v>
      </c>
    </row>
    <row r="658" spans="1:2" x14ac:dyDescent="0.3">
      <c r="A658" t="s">
        <v>74</v>
      </c>
      <c r="B658">
        <v>164000</v>
      </c>
    </row>
    <row r="659" spans="1:2" x14ac:dyDescent="0.3">
      <c r="A659" t="s">
        <v>132</v>
      </c>
      <c r="B659">
        <v>164000</v>
      </c>
    </row>
    <row r="660" spans="1:2" x14ac:dyDescent="0.3">
      <c r="A660" t="s">
        <v>98</v>
      </c>
      <c r="B660">
        <v>164500</v>
      </c>
    </row>
    <row r="661" spans="1:2" x14ac:dyDescent="0.3">
      <c r="A661" t="s">
        <v>107</v>
      </c>
      <c r="B661">
        <v>164900</v>
      </c>
    </row>
    <row r="662" spans="1:2" x14ac:dyDescent="0.3">
      <c r="A662" t="s">
        <v>46</v>
      </c>
      <c r="B662">
        <v>164990</v>
      </c>
    </row>
    <row r="663" spans="1:2" x14ac:dyDescent="0.3">
      <c r="A663" t="s">
        <v>107</v>
      </c>
      <c r="B663">
        <v>165000</v>
      </c>
    </row>
    <row r="664" spans="1:2" x14ac:dyDescent="0.3">
      <c r="A664" t="s">
        <v>66</v>
      </c>
      <c r="B664">
        <v>165000</v>
      </c>
    </row>
    <row r="665" spans="1:2" x14ac:dyDescent="0.3">
      <c r="A665" t="s">
        <v>89</v>
      </c>
      <c r="B665">
        <v>165000</v>
      </c>
    </row>
    <row r="666" spans="1:2" x14ac:dyDescent="0.3">
      <c r="A666" t="s">
        <v>98</v>
      </c>
      <c r="B666">
        <v>165000</v>
      </c>
    </row>
    <row r="667" spans="1:2" x14ac:dyDescent="0.3">
      <c r="A667" t="s">
        <v>74</v>
      </c>
      <c r="B667">
        <v>165000</v>
      </c>
    </row>
    <row r="668" spans="1:2" x14ac:dyDescent="0.3">
      <c r="A668" t="s">
        <v>107</v>
      </c>
      <c r="B668">
        <v>165000</v>
      </c>
    </row>
    <row r="669" spans="1:2" x14ac:dyDescent="0.3">
      <c r="A669" t="s">
        <v>89</v>
      </c>
      <c r="B669">
        <v>165150</v>
      </c>
    </row>
    <row r="670" spans="1:2" x14ac:dyDescent="0.3">
      <c r="A670" t="s">
        <v>126</v>
      </c>
      <c r="B670">
        <v>165400</v>
      </c>
    </row>
    <row r="671" spans="1:2" x14ac:dyDescent="0.3">
      <c r="A671" t="s">
        <v>107</v>
      </c>
      <c r="B671">
        <v>165500</v>
      </c>
    </row>
    <row r="672" spans="1:2" x14ac:dyDescent="0.3">
      <c r="A672" t="s">
        <v>82</v>
      </c>
      <c r="B672">
        <v>165500</v>
      </c>
    </row>
    <row r="673" spans="1:2" x14ac:dyDescent="0.3">
      <c r="A673" t="s">
        <v>126</v>
      </c>
      <c r="B673">
        <v>103600</v>
      </c>
    </row>
    <row r="674" spans="1:2" x14ac:dyDescent="0.3">
      <c r="A674" t="s">
        <v>107</v>
      </c>
      <c r="B674">
        <v>165500</v>
      </c>
    </row>
    <row r="675" spans="1:2" x14ac:dyDescent="0.3">
      <c r="A675" t="s">
        <v>132</v>
      </c>
      <c r="B675">
        <v>165600</v>
      </c>
    </row>
    <row r="676" spans="1:2" x14ac:dyDescent="0.3">
      <c r="A676" t="s">
        <v>107</v>
      </c>
      <c r="B676">
        <v>166000</v>
      </c>
    </row>
    <row r="677" spans="1:2" x14ac:dyDescent="0.3">
      <c r="A677" t="s">
        <v>107</v>
      </c>
      <c r="B677">
        <v>166000</v>
      </c>
    </row>
    <row r="678" spans="1:2" x14ac:dyDescent="0.3">
      <c r="A678" t="s">
        <v>92</v>
      </c>
      <c r="B678">
        <v>87000</v>
      </c>
    </row>
    <row r="679" spans="1:2" x14ac:dyDescent="0.3">
      <c r="A679" t="s">
        <v>107</v>
      </c>
      <c r="B679">
        <v>167000</v>
      </c>
    </row>
    <row r="680" spans="1:2" x14ac:dyDescent="0.3">
      <c r="A680" t="s">
        <v>107</v>
      </c>
      <c r="B680">
        <v>167000</v>
      </c>
    </row>
    <row r="681" spans="1:2" x14ac:dyDescent="0.3">
      <c r="A681" t="s">
        <v>126</v>
      </c>
      <c r="B681">
        <v>167000</v>
      </c>
    </row>
    <row r="682" spans="1:2" x14ac:dyDescent="0.3">
      <c r="A682" t="s">
        <v>107</v>
      </c>
      <c r="B682">
        <v>167000</v>
      </c>
    </row>
    <row r="683" spans="1:2" x14ac:dyDescent="0.3">
      <c r="A683" t="s">
        <v>164</v>
      </c>
      <c r="B683">
        <v>159434</v>
      </c>
    </row>
    <row r="684" spans="1:2" x14ac:dyDescent="0.3">
      <c r="A684" t="s">
        <v>159</v>
      </c>
      <c r="B684">
        <v>167240</v>
      </c>
    </row>
    <row r="685" spans="1:2" x14ac:dyDescent="0.3">
      <c r="A685" t="s">
        <v>95</v>
      </c>
      <c r="B685">
        <v>167500</v>
      </c>
    </row>
    <row r="686" spans="1:2" x14ac:dyDescent="0.3">
      <c r="A686" t="s">
        <v>107</v>
      </c>
      <c r="B686">
        <v>167500</v>
      </c>
    </row>
    <row r="687" spans="1:2" x14ac:dyDescent="0.3">
      <c r="A687" t="s">
        <v>129</v>
      </c>
      <c r="B687">
        <v>167500</v>
      </c>
    </row>
    <row r="688" spans="1:2" x14ac:dyDescent="0.3">
      <c r="A688" t="s">
        <v>87</v>
      </c>
      <c r="B688">
        <v>205950</v>
      </c>
    </row>
    <row r="689" spans="1:2" x14ac:dyDescent="0.3">
      <c r="A689" t="s">
        <v>87</v>
      </c>
      <c r="B689">
        <v>207500</v>
      </c>
    </row>
    <row r="690" spans="1:2" x14ac:dyDescent="0.3">
      <c r="A690" t="s">
        <v>107</v>
      </c>
      <c r="B690">
        <v>167900</v>
      </c>
    </row>
    <row r="691" spans="1:2" x14ac:dyDescent="0.3">
      <c r="A691" t="s">
        <v>89</v>
      </c>
      <c r="B691">
        <v>167900</v>
      </c>
    </row>
    <row r="692" spans="1:2" x14ac:dyDescent="0.3">
      <c r="A692" t="s">
        <v>46</v>
      </c>
      <c r="B692">
        <v>141000</v>
      </c>
    </row>
    <row r="693" spans="1:2" x14ac:dyDescent="0.3">
      <c r="A693" t="s">
        <v>132</v>
      </c>
      <c r="B693">
        <v>168000</v>
      </c>
    </row>
    <row r="694" spans="1:2" x14ac:dyDescent="0.3">
      <c r="A694" t="s">
        <v>98</v>
      </c>
      <c r="B694">
        <v>168000</v>
      </c>
    </row>
    <row r="695" spans="1:2" x14ac:dyDescent="0.3">
      <c r="A695" t="s">
        <v>82</v>
      </c>
      <c r="B695">
        <v>168000</v>
      </c>
    </row>
    <row r="696" spans="1:2" x14ac:dyDescent="0.3">
      <c r="A696" t="s">
        <v>95</v>
      </c>
      <c r="B696">
        <v>141500</v>
      </c>
    </row>
    <row r="697" spans="1:2" x14ac:dyDescent="0.3">
      <c r="A697" t="s">
        <v>132</v>
      </c>
      <c r="B697">
        <v>168500</v>
      </c>
    </row>
    <row r="698" spans="1:2" x14ac:dyDescent="0.3">
      <c r="A698" t="s">
        <v>95</v>
      </c>
      <c r="B698">
        <v>89000</v>
      </c>
    </row>
    <row r="699" spans="1:2" x14ac:dyDescent="0.3">
      <c r="A699" t="s">
        <v>107</v>
      </c>
      <c r="B699">
        <v>168500</v>
      </c>
    </row>
    <row r="700" spans="1:2" x14ac:dyDescent="0.3">
      <c r="A700" t="s">
        <v>132</v>
      </c>
      <c r="B700">
        <v>169000</v>
      </c>
    </row>
    <row r="701" spans="1:2" x14ac:dyDescent="0.3">
      <c r="A701" t="s">
        <v>87</v>
      </c>
      <c r="B701">
        <v>208300</v>
      </c>
    </row>
    <row r="702" spans="1:2" x14ac:dyDescent="0.3">
      <c r="A702" t="s">
        <v>132</v>
      </c>
      <c r="B702">
        <v>169000</v>
      </c>
    </row>
    <row r="703" spans="1:2" x14ac:dyDescent="0.3">
      <c r="A703" t="s">
        <v>164</v>
      </c>
      <c r="B703">
        <v>169000</v>
      </c>
    </row>
    <row r="704" spans="1:2" x14ac:dyDescent="0.3">
      <c r="A704" t="s">
        <v>107</v>
      </c>
      <c r="B704">
        <v>169500</v>
      </c>
    </row>
    <row r="705" spans="1:2" x14ac:dyDescent="0.3">
      <c r="A705" t="s">
        <v>92</v>
      </c>
      <c r="B705">
        <v>140000</v>
      </c>
    </row>
    <row r="706" spans="1:2" x14ac:dyDescent="0.3">
      <c r="A706" t="s">
        <v>82</v>
      </c>
      <c r="B706">
        <v>169900</v>
      </c>
    </row>
    <row r="707" spans="1:2" x14ac:dyDescent="0.3">
      <c r="A707" t="s">
        <v>119</v>
      </c>
      <c r="B707">
        <v>55000</v>
      </c>
    </row>
    <row r="708" spans="1:2" x14ac:dyDescent="0.3">
      <c r="A708" t="s">
        <v>132</v>
      </c>
      <c r="B708">
        <v>169990</v>
      </c>
    </row>
    <row r="709" spans="1:2" x14ac:dyDescent="0.3">
      <c r="A709" t="s">
        <v>129</v>
      </c>
      <c r="B709">
        <v>170000</v>
      </c>
    </row>
    <row r="710" spans="1:2" x14ac:dyDescent="0.3">
      <c r="A710" t="s">
        <v>82</v>
      </c>
      <c r="B710">
        <v>170000</v>
      </c>
    </row>
    <row r="711" spans="1:2" x14ac:dyDescent="0.3">
      <c r="A711" t="s">
        <v>132</v>
      </c>
      <c r="B711">
        <v>170000</v>
      </c>
    </row>
    <row r="712" spans="1:2" x14ac:dyDescent="0.3">
      <c r="A712" t="s">
        <v>98</v>
      </c>
      <c r="B712">
        <v>170000</v>
      </c>
    </row>
    <row r="713" spans="1:2" x14ac:dyDescent="0.3">
      <c r="A713" t="s">
        <v>119</v>
      </c>
      <c r="B713">
        <v>102776</v>
      </c>
    </row>
    <row r="714" spans="1:2" x14ac:dyDescent="0.3">
      <c r="A714" t="s">
        <v>92</v>
      </c>
      <c r="B714">
        <v>170000</v>
      </c>
    </row>
    <row r="715" spans="1:2" x14ac:dyDescent="0.3">
      <c r="A715" t="s">
        <v>138</v>
      </c>
      <c r="B715">
        <v>170000</v>
      </c>
    </row>
    <row r="716" spans="1:2" x14ac:dyDescent="0.3">
      <c r="A716" t="s">
        <v>89</v>
      </c>
      <c r="B716">
        <v>170000</v>
      </c>
    </row>
    <row r="717" spans="1:2" x14ac:dyDescent="0.3">
      <c r="A717" t="s">
        <v>89</v>
      </c>
      <c r="B717">
        <v>170000</v>
      </c>
    </row>
    <row r="718" spans="1:2" x14ac:dyDescent="0.3">
      <c r="A718" t="s">
        <v>92</v>
      </c>
      <c r="B718">
        <v>159500</v>
      </c>
    </row>
    <row r="719" spans="1:2" x14ac:dyDescent="0.3">
      <c r="A719" t="s">
        <v>82</v>
      </c>
      <c r="B719">
        <v>171000</v>
      </c>
    </row>
    <row r="720" spans="1:2" x14ac:dyDescent="0.3">
      <c r="A720" t="s">
        <v>114</v>
      </c>
      <c r="B720">
        <v>171000</v>
      </c>
    </row>
    <row r="721" spans="1:2" x14ac:dyDescent="0.3">
      <c r="A721" t="s">
        <v>98</v>
      </c>
      <c r="B721">
        <v>171000</v>
      </c>
    </row>
    <row r="722" spans="1:2" x14ac:dyDescent="0.3">
      <c r="A722" t="s">
        <v>82</v>
      </c>
      <c r="B722">
        <v>171000</v>
      </c>
    </row>
    <row r="723" spans="1:2" x14ac:dyDescent="0.3">
      <c r="A723" t="s">
        <v>46</v>
      </c>
      <c r="B723">
        <v>143000</v>
      </c>
    </row>
    <row r="724" spans="1:2" x14ac:dyDescent="0.3">
      <c r="A724" t="s">
        <v>107</v>
      </c>
      <c r="B724">
        <v>171000</v>
      </c>
    </row>
    <row r="725" spans="1:2" x14ac:dyDescent="0.3">
      <c r="A725" t="s">
        <v>82</v>
      </c>
      <c r="B725">
        <v>171500</v>
      </c>
    </row>
    <row r="726" spans="1:2" x14ac:dyDescent="0.3">
      <c r="A726" t="s">
        <v>100</v>
      </c>
      <c r="B726">
        <v>171750</v>
      </c>
    </row>
    <row r="727" spans="1:2" x14ac:dyDescent="0.3">
      <c r="A727" t="s">
        <v>82</v>
      </c>
      <c r="B727">
        <v>172000</v>
      </c>
    </row>
    <row r="728" spans="1:2" x14ac:dyDescent="0.3">
      <c r="A728" t="s">
        <v>132</v>
      </c>
      <c r="B728">
        <v>172400</v>
      </c>
    </row>
    <row r="729" spans="1:2" x14ac:dyDescent="0.3">
      <c r="A729" t="s">
        <v>98</v>
      </c>
      <c r="B729">
        <v>172500</v>
      </c>
    </row>
    <row r="730" spans="1:2" x14ac:dyDescent="0.3">
      <c r="A730" t="s">
        <v>159</v>
      </c>
      <c r="B730">
        <v>172500</v>
      </c>
    </row>
    <row r="731" spans="1:2" x14ac:dyDescent="0.3">
      <c r="A731" t="s">
        <v>119</v>
      </c>
      <c r="B731">
        <v>103000</v>
      </c>
    </row>
    <row r="732" spans="1:2" x14ac:dyDescent="0.3">
      <c r="A732" t="s">
        <v>98</v>
      </c>
      <c r="B732">
        <v>172500</v>
      </c>
    </row>
    <row r="733" spans="1:2" x14ac:dyDescent="0.3">
      <c r="A733" t="s">
        <v>132</v>
      </c>
      <c r="B733">
        <v>172785</v>
      </c>
    </row>
    <row r="734" spans="1:2" x14ac:dyDescent="0.3">
      <c r="A734" t="s">
        <v>82</v>
      </c>
      <c r="B734">
        <v>173000</v>
      </c>
    </row>
    <row r="735" spans="1:2" x14ac:dyDescent="0.3">
      <c r="A735" t="s">
        <v>114</v>
      </c>
      <c r="B735">
        <v>173000</v>
      </c>
    </row>
    <row r="736" spans="1:2" x14ac:dyDescent="0.3">
      <c r="A736" t="s">
        <v>132</v>
      </c>
      <c r="B736">
        <v>173000</v>
      </c>
    </row>
    <row r="737" spans="1:2" x14ac:dyDescent="0.3">
      <c r="A737" t="s">
        <v>92</v>
      </c>
      <c r="B737">
        <v>163000</v>
      </c>
    </row>
    <row r="738" spans="1:2" x14ac:dyDescent="0.3">
      <c r="A738" t="s">
        <v>143</v>
      </c>
      <c r="B738">
        <v>173000</v>
      </c>
    </row>
    <row r="739" spans="1:2" x14ac:dyDescent="0.3">
      <c r="A739" t="s">
        <v>100</v>
      </c>
      <c r="B739">
        <v>173000</v>
      </c>
    </row>
    <row r="740" spans="1:2" x14ac:dyDescent="0.3">
      <c r="A740" t="s">
        <v>89</v>
      </c>
      <c r="B740">
        <v>173000</v>
      </c>
    </row>
    <row r="741" spans="1:2" x14ac:dyDescent="0.3">
      <c r="A741" t="s">
        <v>132</v>
      </c>
      <c r="B741">
        <v>173000</v>
      </c>
    </row>
    <row r="742" spans="1:2" x14ac:dyDescent="0.3">
      <c r="A742" t="s">
        <v>92</v>
      </c>
      <c r="B742">
        <v>132000</v>
      </c>
    </row>
    <row r="743" spans="1:2" x14ac:dyDescent="0.3">
      <c r="A743" t="s">
        <v>46</v>
      </c>
      <c r="B743">
        <v>173500</v>
      </c>
    </row>
    <row r="744" spans="1:2" x14ac:dyDescent="0.3">
      <c r="A744" t="s">
        <v>46</v>
      </c>
      <c r="B744">
        <v>173900</v>
      </c>
    </row>
    <row r="745" spans="1:2" x14ac:dyDescent="0.3">
      <c r="A745" t="s">
        <v>132</v>
      </c>
      <c r="B745">
        <v>174000</v>
      </c>
    </row>
    <row r="746" spans="1:2" x14ac:dyDescent="0.3">
      <c r="A746" t="s">
        <v>89</v>
      </c>
      <c r="B746">
        <v>174000</v>
      </c>
    </row>
    <row r="747" spans="1:2" x14ac:dyDescent="0.3">
      <c r="A747" t="s">
        <v>132</v>
      </c>
      <c r="B747">
        <v>174000</v>
      </c>
    </row>
    <row r="748" spans="1:2" x14ac:dyDescent="0.3">
      <c r="A748" t="s">
        <v>132</v>
      </c>
      <c r="B748">
        <v>174000</v>
      </c>
    </row>
    <row r="749" spans="1:2" x14ac:dyDescent="0.3">
      <c r="A749" t="s">
        <v>92</v>
      </c>
      <c r="B749">
        <v>265979</v>
      </c>
    </row>
    <row r="750" spans="1:2" x14ac:dyDescent="0.3">
      <c r="A750" t="s">
        <v>159</v>
      </c>
      <c r="B750">
        <v>174000</v>
      </c>
    </row>
    <row r="751" spans="1:2" x14ac:dyDescent="0.3">
      <c r="A751" t="s">
        <v>107</v>
      </c>
      <c r="B751">
        <v>174000</v>
      </c>
    </row>
    <row r="752" spans="1:2" x14ac:dyDescent="0.3">
      <c r="A752" t="s">
        <v>92</v>
      </c>
      <c r="B752">
        <v>96500</v>
      </c>
    </row>
    <row r="753" spans="1:2" x14ac:dyDescent="0.3">
      <c r="A753" t="s">
        <v>74</v>
      </c>
      <c r="B753">
        <v>174500</v>
      </c>
    </row>
    <row r="754" spans="1:2" x14ac:dyDescent="0.3">
      <c r="A754" t="s">
        <v>107</v>
      </c>
      <c r="B754">
        <v>174900</v>
      </c>
    </row>
    <row r="755" spans="1:2" x14ac:dyDescent="0.3">
      <c r="A755" t="s">
        <v>89</v>
      </c>
      <c r="B755">
        <v>175000</v>
      </c>
    </row>
    <row r="756" spans="1:2" x14ac:dyDescent="0.3">
      <c r="A756" t="s">
        <v>129</v>
      </c>
      <c r="B756">
        <v>175000</v>
      </c>
    </row>
    <row r="757" spans="1:2" x14ac:dyDescent="0.3">
      <c r="A757" t="s">
        <v>87</v>
      </c>
      <c r="B757">
        <v>208900</v>
      </c>
    </row>
    <row r="758" spans="1:2" x14ac:dyDescent="0.3">
      <c r="A758" t="s">
        <v>89</v>
      </c>
      <c r="B758">
        <v>175000</v>
      </c>
    </row>
    <row r="759" spans="1:2" x14ac:dyDescent="0.3">
      <c r="A759" t="s">
        <v>129</v>
      </c>
      <c r="B759">
        <v>175000</v>
      </c>
    </row>
    <row r="760" spans="1:2" x14ac:dyDescent="0.3">
      <c r="A760" t="s">
        <v>87</v>
      </c>
      <c r="B760">
        <v>210000</v>
      </c>
    </row>
    <row r="761" spans="1:2" x14ac:dyDescent="0.3">
      <c r="A761" t="s">
        <v>132</v>
      </c>
      <c r="B761">
        <v>175000</v>
      </c>
    </row>
    <row r="762" spans="1:2" x14ac:dyDescent="0.3">
      <c r="A762" t="s">
        <v>98</v>
      </c>
      <c r="B762">
        <v>175000</v>
      </c>
    </row>
    <row r="763" spans="1:2" x14ac:dyDescent="0.3">
      <c r="A763" t="s">
        <v>95</v>
      </c>
      <c r="B763">
        <v>100000</v>
      </c>
    </row>
    <row r="764" spans="1:2" x14ac:dyDescent="0.3">
      <c r="A764" t="s">
        <v>87</v>
      </c>
      <c r="B764">
        <v>215200</v>
      </c>
    </row>
    <row r="765" spans="1:2" x14ac:dyDescent="0.3">
      <c r="A765" t="s">
        <v>164</v>
      </c>
      <c r="B765">
        <v>175000</v>
      </c>
    </row>
    <row r="766" spans="1:2" x14ac:dyDescent="0.3">
      <c r="A766" t="s">
        <v>89</v>
      </c>
      <c r="B766">
        <v>175000</v>
      </c>
    </row>
    <row r="767" spans="1:2" x14ac:dyDescent="0.3">
      <c r="A767" t="s">
        <v>132</v>
      </c>
      <c r="B767">
        <v>175000</v>
      </c>
    </row>
    <row r="768" spans="1:2" x14ac:dyDescent="0.3">
      <c r="A768" t="s">
        <v>89</v>
      </c>
      <c r="B768">
        <v>175500</v>
      </c>
    </row>
    <row r="769" spans="1:2" x14ac:dyDescent="0.3">
      <c r="A769" t="s">
        <v>89</v>
      </c>
      <c r="B769">
        <v>175500</v>
      </c>
    </row>
    <row r="770" spans="1:2" x14ac:dyDescent="0.3">
      <c r="A770" t="s">
        <v>100</v>
      </c>
      <c r="B770">
        <v>175500</v>
      </c>
    </row>
    <row r="771" spans="1:2" x14ac:dyDescent="0.3">
      <c r="A771" t="s">
        <v>114</v>
      </c>
      <c r="B771">
        <v>175900</v>
      </c>
    </row>
    <row r="772" spans="1:2" x14ac:dyDescent="0.3">
      <c r="A772" t="s">
        <v>159</v>
      </c>
      <c r="B772">
        <v>175900</v>
      </c>
    </row>
    <row r="773" spans="1:2" x14ac:dyDescent="0.3">
      <c r="A773" t="s">
        <v>107</v>
      </c>
      <c r="B773">
        <v>176000</v>
      </c>
    </row>
    <row r="774" spans="1:2" x14ac:dyDescent="0.3">
      <c r="A774" t="s">
        <v>129</v>
      </c>
      <c r="B774">
        <v>176000</v>
      </c>
    </row>
    <row r="775" spans="1:2" x14ac:dyDescent="0.3">
      <c r="A775" t="s">
        <v>132</v>
      </c>
      <c r="B775">
        <v>176000</v>
      </c>
    </row>
    <row r="776" spans="1:2" x14ac:dyDescent="0.3">
      <c r="A776" t="s">
        <v>89</v>
      </c>
      <c r="B776">
        <v>176000</v>
      </c>
    </row>
    <row r="777" spans="1:2" x14ac:dyDescent="0.3">
      <c r="A777" t="s">
        <v>82</v>
      </c>
      <c r="B777">
        <v>162000</v>
      </c>
    </row>
    <row r="778" spans="1:2" x14ac:dyDescent="0.3">
      <c r="A778" t="s">
        <v>126</v>
      </c>
      <c r="B778">
        <v>176000</v>
      </c>
    </row>
    <row r="779" spans="1:2" x14ac:dyDescent="0.3">
      <c r="A779" t="s">
        <v>132</v>
      </c>
      <c r="B779">
        <v>176000</v>
      </c>
    </row>
    <row r="780" spans="1:2" x14ac:dyDescent="0.3">
      <c r="A780" t="s">
        <v>114</v>
      </c>
      <c r="B780">
        <v>144000</v>
      </c>
    </row>
    <row r="781" spans="1:2" x14ac:dyDescent="0.3">
      <c r="A781" t="s">
        <v>46</v>
      </c>
      <c r="B781">
        <v>176432</v>
      </c>
    </row>
    <row r="782" spans="1:2" x14ac:dyDescent="0.3">
      <c r="A782" t="s">
        <v>132</v>
      </c>
      <c r="B782">
        <v>176485</v>
      </c>
    </row>
    <row r="783" spans="1:2" x14ac:dyDescent="0.3">
      <c r="A783" t="s">
        <v>107</v>
      </c>
      <c r="B783">
        <v>176500</v>
      </c>
    </row>
    <row r="784" spans="1:2" x14ac:dyDescent="0.3">
      <c r="A784" t="s">
        <v>132</v>
      </c>
      <c r="B784">
        <v>176500</v>
      </c>
    </row>
    <row r="785" spans="1:2" x14ac:dyDescent="0.3">
      <c r="A785" t="s">
        <v>132</v>
      </c>
      <c r="B785">
        <v>177000</v>
      </c>
    </row>
    <row r="786" spans="1:2" x14ac:dyDescent="0.3">
      <c r="A786" t="s">
        <v>92</v>
      </c>
      <c r="B786">
        <v>128000</v>
      </c>
    </row>
    <row r="787" spans="1:2" x14ac:dyDescent="0.3">
      <c r="A787" t="s">
        <v>74</v>
      </c>
      <c r="B787">
        <v>177000</v>
      </c>
    </row>
    <row r="788" spans="1:2" x14ac:dyDescent="0.3">
      <c r="A788" t="s">
        <v>92</v>
      </c>
      <c r="B788">
        <v>139000</v>
      </c>
    </row>
    <row r="789" spans="1:2" x14ac:dyDescent="0.3">
      <c r="A789" t="s">
        <v>126</v>
      </c>
      <c r="B789">
        <v>177000</v>
      </c>
    </row>
    <row r="790" spans="1:2" x14ac:dyDescent="0.3">
      <c r="A790" t="s">
        <v>92</v>
      </c>
      <c r="B790">
        <v>107900</v>
      </c>
    </row>
    <row r="791" spans="1:2" x14ac:dyDescent="0.3">
      <c r="A791" t="s">
        <v>74</v>
      </c>
      <c r="B791">
        <v>177000</v>
      </c>
    </row>
    <row r="792" spans="1:2" x14ac:dyDescent="0.3">
      <c r="A792" t="s">
        <v>46</v>
      </c>
      <c r="B792">
        <v>177500</v>
      </c>
    </row>
    <row r="793" spans="1:2" x14ac:dyDescent="0.3">
      <c r="A793" t="s">
        <v>74</v>
      </c>
      <c r="B793">
        <v>177500</v>
      </c>
    </row>
    <row r="794" spans="1:2" x14ac:dyDescent="0.3">
      <c r="A794" t="s">
        <v>114</v>
      </c>
      <c r="B794">
        <v>178000</v>
      </c>
    </row>
    <row r="795" spans="1:2" x14ac:dyDescent="0.3">
      <c r="A795" t="s">
        <v>132</v>
      </c>
      <c r="B795">
        <v>178000</v>
      </c>
    </row>
    <row r="796" spans="1:2" x14ac:dyDescent="0.3">
      <c r="A796" t="s">
        <v>132</v>
      </c>
      <c r="B796">
        <v>178000</v>
      </c>
    </row>
    <row r="797" spans="1:2" x14ac:dyDescent="0.3">
      <c r="A797" t="s">
        <v>132</v>
      </c>
      <c r="B797">
        <v>178000</v>
      </c>
    </row>
    <row r="798" spans="1:2" x14ac:dyDescent="0.3">
      <c r="A798" t="s">
        <v>46</v>
      </c>
      <c r="B798">
        <v>178000</v>
      </c>
    </row>
    <row r="799" spans="1:2" x14ac:dyDescent="0.3">
      <c r="A799" t="s">
        <v>89</v>
      </c>
      <c r="B799">
        <v>178000</v>
      </c>
    </row>
    <row r="800" spans="1:2" x14ac:dyDescent="0.3">
      <c r="A800" t="s">
        <v>107</v>
      </c>
      <c r="B800">
        <v>178400</v>
      </c>
    </row>
    <row r="801" spans="1:2" x14ac:dyDescent="0.3">
      <c r="A801" t="s">
        <v>132</v>
      </c>
      <c r="B801">
        <v>178900</v>
      </c>
    </row>
    <row r="802" spans="1:2" x14ac:dyDescent="0.3">
      <c r="A802" t="s">
        <v>132</v>
      </c>
      <c r="B802">
        <v>179000</v>
      </c>
    </row>
    <row r="803" spans="1:2" x14ac:dyDescent="0.3">
      <c r="A803" t="s">
        <v>119</v>
      </c>
      <c r="B803">
        <v>109900</v>
      </c>
    </row>
    <row r="804" spans="1:2" x14ac:dyDescent="0.3">
      <c r="A804" t="s">
        <v>126</v>
      </c>
      <c r="B804">
        <v>179000</v>
      </c>
    </row>
    <row r="805" spans="1:2" x14ac:dyDescent="0.3">
      <c r="A805" t="s">
        <v>114</v>
      </c>
      <c r="B805">
        <v>179000</v>
      </c>
    </row>
    <row r="806" spans="1:2" x14ac:dyDescent="0.3">
      <c r="A806" t="s">
        <v>114</v>
      </c>
      <c r="B806">
        <v>179200</v>
      </c>
    </row>
    <row r="807" spans="1:2" x14ac:dyDescent="0.3">
      <c r="A807" t="s">
        <v>114</v>
      </c>
      <c r="B807">
        <v>179200</v>
      </c>
    </row>
    <row r="808" spans="1:2" x14ac:dyDescent="0.3">
      <c r="A808" t="s">
        <v>164</v>
      </c>
      <c r="B808">
        <v>179500</v>
      </c>
    </row>
    <row r="809" spans="1:2" x14ac:dyDescent="0.3">
      <c r="A809" t="s">
        <v>132</v>
      </c>
      <c r="B809">
        <v>179540</v>
      </c>
    </row>
    <row r="810" spans="1:2" x14ac:dyDescent="0.3">
      <c r="A810" t="s">
        <v>46</v>
      </c>
      <c r="B810">
        <v>179600</v>
      </c>
    </row>
    <row r="811" spans="1:2" x14ac:dyDescent="0.3">
      <c r="A811" t="s">
        <v>92</v>
      </c>
      <c r="B811">
        <v>106000</v>
      </c>
    </row>
    <row r="812" spans="1:2" x14ac:dyDescent="0.3">
      <c r="A812" t="s">
        <v>132</v>
      </c>
      <c r="B812">
        <v>179665</v>
      </c>
    </row>
    <row r="813" spans="1:2" x14ac:dyDescent="0.3">
      <c r="A813" t="s">
        <v>46</v>
      </c>
      <c r="B813">
        <v>144500</v>
      </c>
    </row>
    <row r="814" spans="1:2" x14ac:dyDescent="0.3">
      <c r="A814" t="s">
        <v>119</v>
      </c>
      <c r="B814">
        <v>55993</v>
      </c>
    </row>
    <row r="815" spans="1:2" x14ac:dyDescent="0.3">
      <c r="A815" t="s">
        <v>46</v>
      </c>
      <c r="B815">
        <v>179900</v>
      </c>
    </row>
    <row r="816" spans="1:2" x14ac:dyDescent="0.3">
      <c r="A816" t="s">
        <v>89</v>
      </c>
      <c r="B816">
        <v>179900</v>
      </c>
    </row>
    <row r="817" spans="1:2" x14ac:dyDescent="0.3">
      <c r="A817" t="s">
        <v>114</v>
      </c>
      <c r="B817">
        <v>179900</v>
      </c>
    </row>
    <row r="818" spans="1:2" x14ac:dyDescent="0.3">
      <c r="A818" t="s">
        <v>107</v>
      </c>
      <c r="B818">
        <v>179900</v>
      </c>
    </row>
    <row r="819" spans="1:2" x14ac:dyDescent="0.3">
      <c r="A819" t="s">
        <v>89</v>
      </c>
      <c r="B819">
        <v>179900</v>
      </c>
    </row>
    <row r="820" spans="1:2" x14ac:dyDescent="0.3">
      <c r="A820" t="s">
        <v>107</v>
      </c>
      <c r="B820">
        <v>180000</v>
      </c>
    </row>
    <row r="821" spans="1:2" x14ac:dyDescent="0.3">
      <c r="A821" t="s">
        <v>132</v>
      </c>
      <c r="B821">
        <v>180000</v>
      </c>
    </row>
    <row r="822" spans="1:2" x14ac:dyDescent="0.3">
      <c r="A822" t="s">
        <v>143</v>
      </c>
      <c r="B822">
        <v>180000</v>
      </c>
    </row>
    <row r="823" spans="1:2" x14ac:dyDescent="0.3">
      <c r="A823" t="s">
        <v>92</v>
      </c>
      <c r="B823">
        <v>93000</v>
      </c>
    </row>
    <row r="824" spans="1:2" x14ac:dyDescent="0.3">
      <c r="A824" t="s">
        <v>98</v>
      </c>
      <c r="B824">
        <v>180000</v>
      </c>
    </row>
    <row r="825" spans="1:2" x14ac:dyDescent="0.3">
      <c r="A825" t="s">
        <v>46</v>
      </c>
      <c r="B825">
        <v>180000</v>
      </c>
    </row>
    <row r="826" spans="1:2" x14ac:dyDescent="0.3">
      <c r="A826" t="s">
        <v>87</v>
      </c>
      <c r="B826">
        <v>216000</v>
      </c>
    </row>
    <row r="827" spans="1:2" x14ac:dyDescent="0.3">
      <c r="A827" t="s">
        <v>138</v>
      </c>
      <c r="B827">
        <v>180000</v>
      </c>
    </row>
    <row r="828" spans="1:2" x14ac:dyDescent="0.3">
      <c r="A828" t="s">
        <v>95</v>
      </c>
      <c r="B828">
        <v>109500</v>
      </c>
    </row>
    <row r="829" spans="1:2" x14ac:dyDescent="0.3">
      <c r="A829" t="s">
        <v>132</v>
      </c>
      <c r="B829">
        <v>180000</v>
      </c>
    </row>
    <row r="830" spans="1:2" x14ac:dyDescent="0.3">
      <c r="A830" t="s">
        <v>89</v>
      </c>
      <c r="B830">
        <v>180000</v>
      </c>
    </row>
    <row r="831" spans="1:2" x14ac:dyDescent="0.3">
      <c r="A831" t="s">
        <v>87</v>
      </c>
      <c r="B831">
        <v>222000</v>
      </c>
    </row>
    <row r="832" spans="1:2" x14ac:dyDescent="0.3">
      <c r="A832" t="s">
        <v>114</v>
      </c>
      <c r="B832">
        <v>180000</v>
      </c>
    </row>
    <row r="833" spans="1:2" x14ac:dyDescent="0.3">
      <c r="A833" t="s">
        <v>87</v>
      </c>
      <c r="B833">
        <v>226000</v>
      </c>
    </row>
    <row r="834" spans="1:2" x14ac:dyDescent="0.3">
      <c r="A834" t="s">
        <v>129</v>
      </c>
      <c r="B834">
        <v>180000</v>
      </c>
    </row>
    <row r="835" spans="1:2" x14ac:dyDescent="0.3">
      <c r="A835" t="s">
        <v>107</v>
      </c>
      <c r="B835">
        <v>180500</v>
      </c>
    </row>
    <row r="836" spans="1:2" x14ac:dyDescent="0.3">
      <c r="A836" t="s">
        <v>132</v>
      </c>
      <c r="B836">
        <v>180500</v>
      </c>
    </row>
    <row r="837" spans="1:2" x14ac:dyDescent="0.3">
      <c r="A837" t="s">
        <v>95</v>
      </c>
      <c r="B837">
        <v>180500</v>
      </c>
    </row>
    <row r="838" spans="1:2" x14ac:dyDescent="0.3">
      <c r="A838" t="s">
        <v>92</v>
      </c>
      <c r="B838">
        <v>153500</v>
      </c>
    </row>
    <row r="839" spans="1:2" x14ac:dyDescent="0.3">
      <c r="A839" t="s">
        <v>160</v>
      </c>
      <c r="B839">
        <v>100000</v>
      </c>
    </row>
    <row r="840" spans="1:2" x14ac:dyDescent="0.3">
      <c r="A840" t="s">
        <v>107</v>
      </c>
      <c r="B840">
        <v>180500</v>
      </c>
    </row>
    <row r="841" spans="1:2" x14ac:dyDescent="0.3">
      <c r="A841" t="s">
        <v>89</v>
      </c>
      <c r="B841">
        <v>181000</v>
      </c>
    </row>
    <row r="842" spans="1:2" x14ac:dyDescent="0.3">
      <c r="A842" t="s">
        <v>164</v>
      </c>
      <c r="B842">
        <v>140000</v>
      </c>
    </row>
    <row r="843" spans="1:2" x14ac:dyDescent="0.3">
      <c r="A843" t="s">
        <v>92</v>
      </c>
      <c r="B843">
        <v>157500</v>
      </c>
    </row>
    <row r="844" spans="1:2" x14ac:dyDescent="0.3">
      <c r="A844" t="s">
        <v>132</v>
      </c>
      <c r="B844">
        <v>181000</v>
      </c>
    </row>
    <row r="845" spans="1:2" x14ac:dyDescent="0.3">
      <c r="A845" t="s">
        <v>89</v>
      </c>
      <c r="B845">
        <v>181000</v>
      </c>
    </row>
    <row r="846" spans="1:2" x14ac:dyDescent="0.3">
      <c r="A846" t="s">
        <v>92</v>
      </c>
      <c r="B846">
        <v>153900</v>
      </c>
    </row>
    <row r="847" spans="1:2" x14ac:dyDescent="0.3">
      <c r="A847" t="s">
        <v>159</v>
      </c>
      <c r="B847">
        <v>181000</v>
      </c>
    </row>
    <row r="848" spans="1:2" x14ac:dyDescent="0.3">
      <c r="A848" t="s">
        <v>132</v>
      </c>
      <c r="B848">
        <v>181000</v>
      </c>
    </row>
    <row r="849" spans="1:2" x14ac:dyDescent="0.3">
      <c r="A849" t="s">
        <v>132</v>
      </c>
      <c r="B849">
        <v>181000</v>
      </c>
    </row>
    <row r="850" spans="1:2" x14ac:dyDescent="0.3">
      <c r="A850" t="s">
        <v>132</v>
      </c>
      <c r="B850">
        <v>181134</v>
      </c>
    </row>
    <row r="851" spans="1:2" x14ac:dyDescent="0.3">
      <c r="A851" t="s">
        <v>66</v>
      </c>
      <c r="B851">
        <v>181500</v>
      </c>
    </row>
    <row r="852" spans="1:2" x14ac:dyDescent="0.3">
      <c r="A852" t="s">
        <v>46</v>
      </c>
      <c r="B852">
        <v>131500</v>
      </c>
    </row>
    <row r="853" spans="1:2" x14ac:dyDescent="0.3">
      <c r="A853" t="s">
        <v>107</v>
      </c>
      <c r="B853">
        <v>181900</v>
      </c>
    </row>
    <row r="854" spans="1:2" x14ac:dyDescent="0.3">
      <c r="A854" t="s">
        <v>89</v>
      </c>
      <c r="B854">
        <v>182900</v>
      </c>
    </row>
    <row r="855" spans="1:2" x14ac:dyDescent="0.3">
      <c r="A855" t="s">
        <v>46</v>
      </c>
      <c r="B855">
        <v>183000</v>
      </c>
    </row>
    <row r="856" spans="1:2" x14ac:dyDescent="0.3">
      <c r="A856" t="s">
        <v>132</v>
      </c>
      <c r="B856">
        <v>183200</v>
      </c>
    </row>
    <row r="857" spans="1:2" x14ac:dyDescent="0.3">
      <c r="A857" t="s">
        <v>132</v>
      </c>
      <c r="B857">
        <v>183500</v>
      </c>
    </row>
    <row r="858" spans="1:2" x14ac:dyDescent="0.3">
      <c r="A858" t="s">
        <v>129</v>
      </c>
      <c r="B858">
        <v>184000</v>
      </c>
    </row>
    <row r="859" spans="1:2" x14ac:dyDescent="0.3">
      <c r="A859" t="s">
        <v>107</v>
      </c>
      <c r="B859">
        <v>184000</v>
      </c>
    </row>
    <row r="860" spans="1:2" x14ac:dyDescent="0.3">
      <c r="A860" t="s">
        <v>95</v>
      </c>
      <c r="B860">
        <v>184000</v>
      </c>
    </row>
    <row r="861" spans="1:2" x14ac:dyDescent="0.3">
      <c r="A861" t="s">
        <v>132</v>
      </c>
      <c r="B861">
        <v>184000</v>
      </c>
    </row>
    <row r="862" spans="1:2" x14ac:dyDescent="0.3">
      <c r="A862" t="s">
        <v>132</v>
      </c>
      <c r="B862">
        <v>184100</v>
      </c>
    </row>
    <row r="863" spans="1:2" x14ac:dyDescent="0.3">
      <c r="A863" t="s">
        <v>126</v>
      </c>
      <c r="B863">
        <v>184750</v>
      </c>
    </row>
    <row r="864" spans="1:2" x14ac:dyDescent="0.3">
      <c r="A864" t="s">
        <v>114</v>
      </c>
      <c r="B864">
        <v>184900</v>
      </c>
    </row>
    <row r="865" spans="1:2" x14ac:dyDescent="0.3">
      <c r="A865" t="s">
        <v>132</v>
      </c>
      <c r="B865">
        <v>185000</v>
      </c>
    </row>
    <row r="866" spans="1:2" x14ac:dyDescent="0.3">
      <c r="A866" t="s">
        <v>87</v>
      </c>
      <c r="B866">
        <v>226700</v>
      </c>
    </row>
    <row r="867" spans="1:2" x14ac:dyDescent="0.3">
      <c r="A867" t="s">
        <v>132</v>
      </c>
      <c r="B867">
        <v>185000</v>
      </c>
    </row>
    <row r="868" spans="1:2" x14ac:dyDescent="0.3">
      <c r="A868" t="s">
        <v>132</v>
      </c>
      <c r="B868">
        <v>185000</v>
      </c>
    </row>
    <row r="869" spans="1:2" x14ac:dyDescent="0.3">
      <c r="A869" t="s">
        <v>126</v>
      </c>
      <c r="B869">
        <v>185000</v>
      </c>
    </row>
    <row r="870" spans="1:2" x14ac:dyDescent="0.3">
      <c r="A870" t="s">
        <v>143</v>
      </c>
      <c r="B870">
        <v>185000</v>
      </c>
    </row>
    <row r="871" spans="1:2" x14ac:dyDescent="0.3">
      <c r="A871" t="s">
        <v>46</v>
      </c>
      <c r="B871">
        <v>185000</v>
      </c>
    </row>
    <row r="872" spans="1:2" x14ac:dyDescent="0.3">
      <c r="A872" t="s">
        <v>89</v>
      </c>
      <c r="B872">
        <v>185000</v>
      </c>
    </row>
    <row r="873" spans="1:2" x14ac:dyDescent="0.3">
      <c r="A873" t="s">
        <v>89</v>
      </c>
      <c r="B873">
        <v>185000</v>
      </c>
    </row>
    <row r="874" spans="1:2" x14ac:dyDescent="0.3">
      <c r="A874" t="s">
        <v>46</v>
      </c>
      <c r="B874">
        <v>185500</v>
      </c>
    </row>
    <row r="875" spans="1:2" x14ac:dyDescent="0.3">
      <c r="A875" t="s">
        <v>89</v>
      </c>
      <c r="B875">
        <v>185750</v>
      </c>
    </row>
    <row r="876" spans="1:2" x14ac:dyDescent="0.3">
      <c r="A876" t="s">
        <v>92</v>
      </c>
      <c r="B876">
        <v>66500</v>
      </c>
    </row>
    <row r="877" spans="1:2" x14ac:dyDescent="0.3">
      <c r="A877" t="s">
        <v>87</v>
      </c>
      <c r="B877">
        <v>227875</v>
      </c>
    </row>
    <row r="878" spans="1:2" x14ac:dyDescent="0.3">
      <c r="A878" t="s">
        <v>100</v>
      </c>
      <c r="B878">
        <v>185850</v>
      </c>
    </row>
    <row r="879" spans="1:2" x14ac:dyDescent="0.3">
      <c r="A879" t="s">
        <v>46</v>
      </c>
      <c r="B879">
        <v>185900</v>
      </c>
    </row>
    <row r="880" spans="1:2" x14ac:dyDescent="0.3">
      <c r="A880" t="s">
        <v>126</v>
      </c>
      <c r="B880">
        <v>186000</v>
      </c>
    </row>
    <row r="881" spans="1:2" x14ac:dyDescent="0.3">
      <c r="A881" t="s">
        <v>132</v>
      </c>
      <c r="B881">
        <v>186500</v>
      </c>
    </row>
    <row r="882" spans="1:2" x14ac:dyDescent="0.3">
      <c r="A882" t="s">
        <v>129</v>
      </c>
      <c r="B882">
        <v>186700</v>
      </c>
    </row>
    <row r="883" spans="1:2" x14ac:dyDescent="0.3">
      <c r="A883" t="s">
        <v>114</v>
      </c>
      <c r="B883">
        <v>187000</v>
      </c>
    </row>
    <row r="884" spans="1:2" x14ac:dyDescent="0.3">
      <c r="A884" t="s">
        <v>66</v>
      </c>
      <c r="B884">
        <v>187000</v>
      </c>
    </row>
    <row r="885" spans="1:2" x14ac:dyDescent="0.3">
      <c r="A885" t="s">
        <v>107</v>
      </c>
      <c r="B885">
        <v>187000</v>
      </c>
    </row>
    <row r="886" spans="1:2" x14ac:dyDescent="0.3">
      <c r="A886" t="s">
        <v>46</v>
      </c>
      <c r="B886">
        <v>187100</v>
      </c>
    </row>
    <row r="887" spans="1:2" x14ac:dyDescent="0.3">
      <c r="A887" t="s">
        <v>87</v>
      </c>
      <c r="B887">
        <v>229456</v>
      </c>
    </row>
    <row r="888" spans="1:2" x14ac:dyDescent="0.3">
      <c r="A888" t="s">
        <v>89</v>
      </c>
      <c r="B888">
        <v>187500</v>
      </c>
    </row>
    <row r="889" spans="1:2" x14ac:dyDescent="0.3">
      <c r="A889" t="s">
        <v>129</v>
      </c>
      <c r="B889">
        <v>187500</v>
      </c>
    </row>
    <row r="890" spans="1:2" x14ac:dyDescent="0.3">
      <c r="A890" t="s">
        <v>143</v>
      </c>
      <c r="B890">
        <v>187500</v>
      </c>
    </row>
    <row r="891" spans="1:2" x14ac:dyDescent="0.3">
      <c r="A891" t="s">
        <v>129</v>
      </c>
      <c r="B891">
        <v>187500</v>
      </c>
    </row>
    <row r="892" spans="1:2" x14ac:dyDescent="0.3">
      <c r="A892" t="s">
        <v>138</v>
      </c>
      <c r="B892">
        <v>187500</v>
      </c>
    </row>
    <row r="893" spans="1:2" x14ac:dyDescent="0.3">
      <c r="A893" t="s">
        <v>132</v>
      </c>
      <c r="B893">
        <v>187500</v>
      </c>
    </row>
    <row r="894" spans="1:2" x14ac:dyDescent="0.3">
      <c r="A894" t="s">
        <v>82</v>
      </c>
      <c r="B894">
        <v>188000</v>
      </c>
    </row>
    <row r="895" spans="1:2" x14ac:dyDescent="0.3">
      <c r="A895" t="s">
        <v>46</v>
      </c>
      <c r="B895">
        <v>188000</v>
      </c>
    </row>
    <row r="896" spans="1:2" x14ac:dyDescent="0.3">
      <c r="A896" t="s">
        <v>132</v>
      </c>
      <c r="B896">
        <v>188000</v>
      </c>
    </row>
    <row r="897" spans="1:2" x14ac:dyDescent="0.3">
      <c r="A897" t="s">
        <v>132</v>
      </c>
      <c r="B897">
        <v>188500</v>
      </c>
    </row>
    <row r="898" spans="1:2" x14ac:dyDescent="0.3">
      <c r="A898" t="s">
        <v>119</v>
      </c>
      <c r="B898">
        <v>106500</v>
      </c>
    </row>
    <row r="899" spans="1:2" x14ac:dyDescent="0.3">
      <c r="A899" t="s">
        <v>74</v>
      </c>
      <c r="B899">
        <v>188700</v>
      </c>
    </row>
    <row r="900" spans="1:2" x14ac:dyDescent="0.3">
      <c r="A900" t="s">
        <v>138</v>
      </c>
      <c r="B900">
        <v>189000</v>
      </c>
    </row>
    <row r="901" spans="1:2" x14ac:dyDescent="0.3">
      <c r="A901" t="s">
        <v>46</v>
      </c>
      <c r="B901">
        <v>189000</v>
      </c>
    </row>
    <row r="902" spans="1:2" x14ac:dyDescent="0.3">
      <c r="A902" t="s">
        <v>114</v>
      </c>
      <c r="B902">
        <v>189000</v>
      </c>
    </row>
    <row r="903" spans="1:2" x14ac:dyDescent="0.3">
      <c r="A903" t="s">
        <v>132</v>
      </c>
      <c r="B903">
        <v>189000</v>
      </c>
    </row>
    <row r="904" spans="1:2" x14ac:dyDescent="0.3">
      <c r="A904" t="s">
        <v>114</v>
      </c>
      <c r="B904">
        <v>189000</v>
      </c>
    </row>
    <row r="905" spans="1:2" x14ac:dyDescent="0.3">
      <c r="A905" t="s">
        <v>164</v>
      </c>
      <c r="B905">
        <v>189000</v>
      </c>
    </row>
    <row r="906" spans="1:2" x14ac:dyDescent="0.3">
      <c r="A906" t="s">
        <v>74</v>
      </c>
      <c r="B906">
        <v>189950</v>
      </c>
    </row>
    <row r="907" spans="1:2" x14ac:dyDescent="0.3">
      <c r="A907" t="s">
        <v>89</v>
      </c>
      <c r="B907">
        <v>190000</v>
      </c>
    </row>
    <row r="908" spans="1:2" x14ac:dyDescent="0.3">
      <c r="A908" t="s">
        <v>89</v>
      </c>
      <c r="B908">
        <v>190000</v>
      </c>
    </row>
    <row r="909" spans="1:2" x14ac:dyDescent="0.3">
      <c r="A909" t="s">
        <v>143</v>
      </c>
      <c r="B909">
        <v>190000</v>
      </c>
    </row>
    <row r="910" spans="1:2" x14ac:dyDescent="0.3">
      <c r="A910" t="s">
        <v>143</v>
      </c>
      <c r="B910">
        <v>190000</v>
      </c>
    </row>
    <row r="911" spans="1:2" x14ac:dyDescent="0.3">
      <c r="A911" t="s">
        <v>89</v>
      </c>
      <c r="B911">
        <v>190000</v>
      </c>
    </row>
    <row r="912" spans="1:2" x14ac:dyDescent="0.3">
      <c r="A912" t="s">
        <v>107</v>
      </c>
      <c r="B912">
        <v>190000</v>
      </c>
    </row>
    <row r="913" spans="1:2" x14ac:dyDescent="0.3">
      <c r="A913" t="s">
        <v>89</v>
      </c>
      <c r="B913">
        <v>190000</v>
      </c>
    </row>
    <row r="914" spans="1:2" x14ac:dyDescent="0.3">
      <c r="A914" t="s">
        <v>95</v>
      </c>
      <c r="B914">
        <v>88000</v>
      </c>
    </row>
    <row r="915" spans="1:2" x14ac:dyDescent="0.3">
      <c r="A915" t="s">
        <v>74</v>
      </c>
      <c r="B915">
        <v>145000</v>
      </c>
    </row>
    <row r="916" spans="1:2" x14ac:dyDescent="0.3">
      <c r="A916" t="s">
        <v>87</v>
      </c>
      <c r="B916">
        <v>232600</v>
      </c>
    </row>
    <row r="917" spans="1:2" x14ac:dyDescent="0.3">
      <c r="A917" t="s">
        <v>121</v>
      </c>
      <c r="B917">
        <v>75000</v>
      </c>
    </row>
    <row r="918" spans="1:2" x14ac:dyDescent="0.3">
      <c r="A918" t="s">
        <v>119</v>
      </c>
      <c r="B918">
        <v>35311</v>
      </c>
    </row>
    <row r="919" spans="1:2" x14ac:dyDescent="0.3">
      <c r="A919" t="s">
        <v>46</v>
      </c>
      <c r="B919">
        <v>190000</v>
      </c>
    </row>
    <row r="920" spans="1:2" x14ac:dyDescent="0.3">
      <c r="A920" t="s">
        <v>46</v>
      </c>
      <c r="B920">
        <v>190000</v>
      </c>
    </row>
    <row r="921" spans="1:2" x14ac:dyDescent="0.3">
      <c r="A921" t="s">
        <v>98</v>
      </c>
      <c r="B921">
        <v>190000</v>
      </c>
    </row>
    <row r="922" spans="1:2" x14ac:dyDescent="0.3">
      <c r="A922" t="s">
        <v>132</v>
      </c>
      <c r="B922">
        <v>190000</v>
      </c>
    </row>
    <row r="923" spans="1:2" x14ac:dyDescent="0.3">
      <c r="A923" t="s">
        <v>143</v>
      </c>
      <c r="B923">
        <v>190000</v>
      </c>
    </row>
    <row r="924" spans="1:2" x14ac:dyDescent="0.3">
      <c r="A924" t="s">
        <v>80</v>
      </c>
      <c r="B924">
        <v>190000</v>
      </c>
    </row>
    <row r="925" spans="1:2" x14ac:dyDescent="0.3">
      <c r="A925" t="s">
        <v>46</v>
      </c>
      <c r="B925">
        <v>191000</v>
      </c>
    </row>
    <row r="926" spans="1:2" x14ac:dyDescent="0.3">
      <c r="A926" t="s">
        <v>46</v>
      </c>
      <c r="B926">
        <v>191000</v>
      </c>
    </row>
    <row r="927" spans="1:2" x14ac:dyDescent="0.3">
      <c r="A927" t="s">
        <v>159</v>
      </c>
      <c r="B927">
        <v>191000</v>
      </c>
    </row>
    <row r="928" spans="1:2" x14ac:dyDescent="0.3">
      <c r="A928" t="s">
        <v>74</v>
      </c>
      <c r="B928">
        <v>191000</v>
      </c>
    </row>
    <row r="929" spans="1:2" x14ac:dyDescent="0.3">
      <c r="A929" t="s">
        <v>46</v>
      </c>
      <c r="B929">
        <v>192000</v>
      </c>
    </row>
    <row r="930" spans="1:2" x14ac:dyDescent="0.3">
      <c r="A930" t="s">
        <v>143</v>
      </c>
      <c r="B930">
        <v>192000</v>
      </c>
    </row>
    <row r="931" spans="1:2" x14ac:dyDescent="0.3">
      <c r="A931" t="s">
        <v>132</v>
      </c>
      <c r="B931">
        <v>192000</v>
      </c>
    </row>
    <row r="932" spans="1:2" x14ac:dyDescent="0.3">
      <c r="A932" t="s">
        <v>159</v>
      </c>
      <c r="B932">
        <v>192000</v>
      </c>
    </row>
    <row r="933" spans="1:2" x14ac:dyDescent="0.3">
      <c r="A933" t="s">
        <v>46</v>
      </c>
      <c r="B933">
        <v>192000</v>
      </c>
    </row>
    <row r="934" spans="1:2" x14ac:dyDescent="0.3">
      <c r="A934" t="s">
        <v>132</v>
      </c>
      <c r="B934">
        <v>192140</v>
      </c>
    </row>
    <row r="935" spans="1:2" x14ac:dyDescent="0.3">
      <c r="A935" t="s">
        <v>159</v>
      </c>
      <c r="B935">
        <v>192500</v>
      </c>
    </row>
    <row r="936" spans="1:2" x14ac:dyDescent="0.3">
      <c r="A936" t="s">
        <v>46</v>
      </c>
      <c r="B936">
        <v>192500</v>
      </c>
    </row>
    <row r="937" spans="1:2" x14ac:dyDescent="0.3">
      <c r="A937" t="s">
        <v>114</v>
      </c>
      <c r="B937">
        <v>193000</v>
      </c>
    </row>
    <row r="938" spans="1:2" x14ac:dyDescent="0.3">
      <c r="A938" t="s">
        <v>46</v>
      </c>
      <c r="B938">
        <v>193000</v>
      </c>
    </row>
    <row r="939" spans="1:2" x14ac:dyDescent="0.3">
      <c r="A939" t="s">
        <v>132</v>
      </c>
      <c r="B939">
        <v>193000</v>
      </c>
    </row>
    <row r="940" spans="1:2" x14ac:dyDescent="0.3">
      <c r="A940" t="s">
        <v>107</v>
      </c>
      <c r="B940">
        <v>193500</v>
      </c>
    </row>
    <row r="941" spans="1:2" x14ac:dyDescent="0.3">
      <c r="A941" t="s">
        <v>114</v>
      </c>
      <c r="B941">
        <v>193500</v>
      </c>
    </row>
    <row r="942" spans="1:2" x14ac:dyDescent="0.3">
      <c r="A942" t="s">
        <v>46</v>
      </c>
      <c r="B942">
        <v>193879</v>
      </c>
    </row>
    <row r="943" spans="1:2" x14ac:dyDescent="0.3">
      <c r="A943" t="s">
        <v>46</v>
      </c>
      <c r="B943">
        <v>194000</v>
      </c>
    </row>
    <row r="944" spans="1:2" x14ac:dyDescent="0.3">
      <c r="A944" t="s">
        <v>46</v>
      </c>
      <c r="B944">
        <v>194000</v>
      </c>
    </row>
    <row r="945" spans="1:2" x14ac:dyDescent="0.3">
      <c r="A945" t="s">
        <v>66</v>
      </c>
      <c r="B945">
        <v>194000</v>
      </c>
    </row>
    <row r="946" spans="1:2" x14ac:dyDescent="0.3">
      <c r="A946" t="s">
        <v>159</v>
      </c>
      <c r="B946">
        <v>194201</v>
      </c>
    </row>
    <row r="947" spans="1:2" x14ac:dyDescent="0.3">
      <c r="A947" t="s">
        <v>92</v>
      </c>
      <c r="B947">
        <v>124900</v>
      </c>
    </row>
    <row r="948" spans="1:2" x14ac:dyDescent="0.3">
      <c r="A948" t="s">
        <v>114</v>
      </c>
      <c r="B948">
        <v>194500</v>
      </c>
    </row>
    <row r="949" spans="1:2" x14ac:dyDescent="0.3">
      <c r="A949" t="s">
        <v>46</v>
      </c>
      <c r="B949">
        <v>194500</v>
      </c>
    </row>
    <row r="950" spans="1:2" x14ac:dyDescent="0.3">
      <c r="A950" t="s">
        <v>132</v>
      </c>
      <c r="B950">
        <v>194500</v>
      </c>
    </row>
    <row r="951" spans="1:2" x14ac:dyDescent="0.3">
      <c r="A951" t="s">
        <v>100</v>
      </c>
      <c r="B951">
        <v>194700</v>
      </c>
    </row>
    <row r="952" spans="1:2" x14ac:dyDescent="0.3">
      <c r="A952" t="s">
        <v>89</v>
      </c>
      <c r="B952">
        <v>195000</v>
      </c>
    </row>
    <row r="953" spans="1:2" x14ac:dyDescent="0.3">
      <c r="A953" t="s">
        <v>114</v>
      </c>
      <c r="B953">
        <v>119900</v>
      </c>
    </row>
    <row r="954" spans="1:2" x14ac:dyDescent="0.3">
      <c r="A954" t="s">
        <v>46</v>
      </c>
      <c r="B954">
        <v>195000</v>
      </c>
    </row>
    <row r="955" spans="1:2" x14ac:dyDescent="0.3">
      <c r="A955" t="s">
        <v>46</v>
      </c>
      <c r="B955">
        <v>195000</v>
      </c>
    </row>
    <row r="956" spans="1:2" x14ac:dyDescent="0.3">
      <c r="A956" t="s">
        <v>46</v>
      </c>
      <c r="B956">
        <v>195400</v>
      </c>
    </row>
    <row r="957" spans="1:2" x14ac:dyDescent="0.3">
      <c r="A957" t="s">
        <v>74</v>
      </c>
      <c r="B957">
        <v>145000</v>
      </c>
    </row>
    <row r="958" spans="1:2" x14ac:dyDescent="0.3">
      <c r="A958" t="s">
        <v>173</v>
      </c>
      <c r="B958">
        <v>124000</v>
      </c>
    </row>
    <row r="959" spans="1:2" x14ac:dyDescent="0.3">
      <c r="A959" t="s">
        <v>100</v>
      </c>
      <c r="B959">
        <v>196000</v>
      </c>
    </row>
    <row r="960" spans="1:2" x14ac:dyDescent="0.3">
      <c r="A960" t="s">
        <v>82</v>
      </c>
      <c r="B960">
        <v>196000</v>
      </c>
    </row>
    <row r="961" spans="1:2" x14ac:dyDescent="0.3">
      <c r="A961" t="s">
        <v>87</v>
      </c>
      <c r="B961">
        <v>239000</v>
      </c>
    </row>
    <row r="962" spans="1:2" x14ac:dyDescent="0.3">
      <c r="A962" t="s">
        <v>46</v>
      </c>
      <c r="B962">
        <v>196500</v>
      </c>
    </row>
    <row r="963" spans="1:2" x14ac:dyDescent="0.3">
      <c r="A963" t="s">
        <v>89</v>
      </c>
      <c r="B963">
        <v>196500</v>
      </c>
    </row>
    <row r="964" spans="1:2" x14ac:dyDescent="0.3">
      <c r="A964" t="s">
        <v>164</v>
      </c>
      <c r="B964">
        <v>197000</v>
      </c>
    </row>
    <row r="965" spans="1:2" x14ac:dyDescent="0.3">
      <c r="A965" t="s">
        <v>89</v>
      </c>
      <c r="B965">
        <v>197000</v>
      </c>
    </row>
    <row r="966" spans="1:2" x14ac:dyDescent="0.3">
      <c r="A966" t="s">
        <v>89</v>
      </c>
      <c r="B966">
        <v>197500</v>
      </c>
    </row>
    <row r="967" spans="1:2" x14ac:dyDescent="0.3">
      <c r="A967" t="s">
        <v>89</v>
      </c>
      <c r="B967">
        <v>197500</v>
      </c>
    </row>
    <row r="968" spans="1:2" x14ac:dyDescent="0.3">
      <c r="A968" t="s">
        <v>89</v>
      </c>
      <c r="B968">
        <v>197900</v>
      </c>
    </row>
    <row r="969" spans="1:2" x14ac:dyDescent="0.3">
      <c r="A969" t="s">
        <v>46</v>
      </c>
      <c r="B969">
        <v>197900</v>
      </c>
    </row>
    <row r="970" spans="1:2" x14ac:dyDescent="0.3">
      <c r="A970" t="s">
        <v>92</v>
      </c>
      <c r="B970">
        <v>37900</v>
      </c>
    </row>
    <row r="971" spans="1:2" x14ac:dyDescent="0.3">
      <c r="A971" t="s">
        <v>89</v>
      </c>
      <c r="B971">
        <v>197900</v>
      </c>
    </row>
    <row r="972" spans="1:2" x14ac:dyDescent="0.3">
      <c r="A972" t="s">
        <v>126</v>
      </c>
      <c r="B972">
        <v>198500</v>
      </c>
    </row>
    <row r="973" spans="1:2" x14ac:dyDescent="0.3">
      <c r="A973" t="s">
        <v>46</v>
      </c>
      <c r="B973">
        <v>198900</v>
      </c>
    </row>
    <row r="974" spans="1:2" x14ac:dyDescent="0.3">
      <c r="A974" t="s">
        <v>132</v>
      </c>
      <c r="B974">
        <v>199900</v>
      </c>
    </row>
    <row r="975" spans="1:2" x14ac:dyDescent="0.3">
      <c r="A975" t="s">
        <v>87</v>
      </c>
      <c r="B975">
        <v>241000</v>
      </c>
    </row>
    <row r="976" spans="1:2" x14ac:dyDescent="0.3">
      <c r="A976" t="s">
        <v>89</v>
      </c>
      <c r="B976">
        <v>200000</v>
      </c>
    </row>
    <row r="977" spans="1:2" x14ac:dyDescent="0.3">
      <c r="A977" t="s">
        <v>87</v>
      </c>
      <c r="B977">
        <v>249700</v>
      </c>
    </row>
    <row r="978" spans="1:2" x14ac:dyDescent="0.3">
      <c r="A978" t="s">
        <v>132</v>
      </c>
      <c r="B978">
        <v>200000</v>
      </c>
    </row>
    <row r="979" spans="1:2" x14ac:dyDescent="0.3">
      <c r="A979" t="s">
        <v>87</v>
      </c>
      <c r="B979">
        <v>250000</v>
      </c>
    </row>
    <row r="980" spans="1:2" x14ac:dyDescent="0.3">
      <c r="A980" t="s">
        <v>143</v>
      </c>
      <c r="B980">
        <v>200000</v>
      </c>
    </row>
    <row r="981" spans="1:2" x14ac:dyDescent="0.3">
      <c r="A981" t="s">
        <v>46</v>
      </c>
      <c r="B981">
        <v>200000</v>
      </c>
    </row>
    <row r="982" spans="1:2" x14ac:dyDescent="0.3">
      <c r="A982" t="s">
        <v>46</v>
      </c>
      <c r="B982">
        <v>200000</v>
      </c>
    </row>
    <row r="983" spans="1:2" x14ac:dyDescent="0.3">
      <c r="A983" t="s">
        <v>107</v>
      </c>
      <c r="B983">
        <v>200000</v>
      </c>
    </row>
    <row r="984" spans="1:2" x14ac:dyDescent="0.3">
      <c r="A984" t="s">
        <v>74</v>
      </c>
      <c r="B984">
        <v>200100</v>
      </c>
    </row>
    <row r="985" spans="1:2" x14ac:dyDescent="0.3">
      <c r="A985" t="s">
        <v>46</v>
      </c>
      <c r="B985">
        <v>200141</v>
      </c>
    </row>
    <row r="986" spans="1:2" x14ac:dyDescent="0.3">
      <c r="A986" t="s">
        <v>46</v>
      </c>
      <c r="B986">
        <v>200500</v>
      </c>
    </row>
    <row r="987" spans="1:2" x14ac:dyDescent="0.3">
      <c r="A987" t="s">
        <v>143</v>
      </c>
      <c r="B987">
        <v>200500</v>
      </c>
    </row>
    <row r="988" spans="1:2" x14ac:dyDescent="0.3">
      <c r="A988" t="s">
        <v>92</v>
      </c>
      <c r="B988">
        <v>117000</v>
      </c>
    </row>
    <row r="989" spans="1:2" x14ac:dyDescent="0.3">
      <c r="A989" t="s">
        <v>74</v>
      </c>
      <c r="B989">
        <v>200624</v>
      </c>
    </row>
    <row r="990" spans="1:2" x14ac:dyDescent="0.3">
      <c r="A990" t="s">
        <v>82</v>
      </c>
      <c r="B990">
        <v>201000</v>
      </c>
    </row>
    <row r="991" spans="1:2" x14ac:dyDescent="0.3">
      <c r="A991" t="s">
        <v>87</v>
      </c>
      <c r="B991">
        <v>250000</v>
      </c>
    </row>
    <row r="992" spans="1:2" x14ac:dyDescent="0.3">
      <c r="A992" t="s">
        <v>114</v>
      </c>
      <c r="B992">
        <v>201000</v>
      </c>
    </row>
    <row r="993" spans="1:2" x14ac:dyDescent="0.3">
      <c r="A993" t="s">
        <v>92</v>
      </c>
      <c r="B993">
        <v>168000</v>
      </c>
    </row>
    <row r="994" spans="1:2" x14ac:dyDescent="0.3">
      <c r="A994" t="s">
        <v>129</v>
      </c>
      <c r="B994">
        <v>201000</v>
      </c>
    </row>
    <row r="995" spans="1:2" x14ac:dyDescent="0.3">
      <c r="A995" t="s">
        <v>107</v>
      </c>
      <c r="B995">
        <v>201800</v>
      </c>
    </row>
    <row r="996" spans="1:2" x14ac:dyDescent="0.3">
      <c r="A996" t="s">
        <v>100</v>
      </c>
      <c r="B996">
        <v>202500</v>
      </c>
    </row>
    <row r="997" spans="1:2" x14ac:dyDescent="0.3">
      <c r="A997" t="s">
        <v>89</v>
      </c>
      <c r="B997">
        <v>202500</v>
      </c>
    </row>
    <row r="998" spans="1:2" x14ac:dyDescent="0.3">
      <c r="A998" t="s">
        <v>100</v>
      </c>
      <c r="B998">
        <v>202500</v>
      </c>
    </row>
    <row r="999" spans="1:2" x14ac:dyDescent="0.3">
      <c r="A999" t="s">
        <v>100</v>
      </c>
      <c r="B999">
        <v>202665</v>
      </c>
    </row>
    <row r="1000" spans="1:2" x14ac:dyDescent="0.3">
      <c r="A1000" t="s">
        <v>119</v>
      </c>
      <c r="B1000">
        <v>91000</v>
      </c>
    </row>
    <row r="1001" spans="1:2" x14ac:dyDescent="0.3">
      <c r="A1001" t="s">
        <v>129</v>
      </c>
      <c r="B1001">
        <v>202900</v>
      </c>
    </row>
    <row r="1002" spans="1:2" x14ac:dyDescent="0.3">
      <c r="A1002" t="s">
        <v>46</v>
      </c>
      <c r="B1002">
        <v>203000</v>
      </c>
    </row>
    <row r="1003" spans="1:2" x14ac:dyDescent="0.3">
      <c r="A1003" t="s">
        <v>46</v>
      </c>
      <c r="B1003">
        <v>203000</v>
      </c>
    </row>
    <row r="1004" spans="1:2" x14ac:dyDescent="0.3">
      <c r="A1004" t="s">
        <v>46</v>
      </c>
      <c r="B1004">
        <v>204000</v>
      </c>
    </row>
    <row r="1005" spans="1:2" x14ac:dyDescent="0.3">
      <c r="A1005" t="s">
        <v>129</v>
      </c>
      <c r="B1005">
        <v>204000</v>
      </c>
    </row>
    <row r="1006" spans="1:2" x14ac:dyDescent="0.3">
      <c r="A1006" t="s">
        <v>46</v>
      </c>
      <c r="B1006">
        <v>204750</v>
      </c>
    </row>
    <row r="1007" spans="1:2" x14ac:dyDescent="0.3">
      <c r="A1007" t="s">
        <v>46</v>
      </c>
      <c r="B1007">
        <v>204900</v>
      </c>
    </row>
    <row r="1008" spans="1:2" x14ac:dyDescent="0.3">
      <c r="A1008" t="s">
        <v>89</v>
      </c>
      <c r="B1008">
        <v>205000</v>
      </c>
    </row>
    <row r="1009" spans="1:2" x14ac:dyDescent="0.3">
      <c r="A1009" t="s">
        <v>121</v>
      </c>
      <c r="B1009">
        <v>88000</v>
      </c>
    </row>
    <row r="1010" spans="1:2" x14ac:dyDescent="0.3">
      <c r="A1010" t="s">
        <v>114</v>
      </c>
      <c r="B1010">
        <v>205000</v>
      </c>
    </row>
    <row r="1011" spans="1:2" x14ac:dyDescent="0.3">
      <c r="A1011" t="s">
        <v>95</v>
      </c>
      <c r="B1011">
        <v>205000</v>
      </c>
    </row>
    <row r="1012" spans="1:2" x14ac:dyDescent="0.3">
      <c r="A1012" t="s">
        <v>46</v>
      </c>
      <c r="B1012">
        <v>205000</v>
      </c>
    </row>
    <row r="1013" spans="1:2" x14ac:dyDescent="0.3">
      <c r="A1013" t="s">
        <v>107</v>
      </c>
      <c r="B1013">
        <v>205000</v>
      </c>
    </row>
    <row r="1014" spans="1:2" x14ac:dyDescent="0.3">
      <c r="A1014" t="s">
        <v>89</v>
      </c>
      <c r="B1014">
        <v>205000</v>
      </c>
    </row>
    <row r="1015" spans="1:2" x14ac:dyDescent="0.3">
      <c r="A1015" t="s">
        <v>92</v>
      </c>
      <c r="B1015">
        <v>85000</v>
      </c>
    </row>
    <row r="1016" spans="1:2" x14ac:dyDescent="0.3">
      <c r="A1016" t="s">
        <v>46</v>
      </c>
      <c r="B1016">
        <v>206000</v>
      </c>
    </row>
    <row r="1017" spans="1:2" x14ac:dyDescent="0.3">
      <c r="A1017" t="s">
        <v>107</v>
      </c>
      <c r="B1017">
        <v>206900</v>
      </c>
    </row>
    <row r="1018" spans="1:2" x14ac:dyDescent="0.3">
      <c r="A1018" t="s">
        <v>95</v>
      </c>
      <c r="B1018">
        <v>207000</v>
      </c>
    </row>
    <row r="1019" spans="1:2" x14ac:dyDescent="0.3">
      <c r="A1019" t="s">
        <v>107</v>
      </c>
      <c r="B1019">
        <v>207500</v>
      </c>
    </row>
    <row r="1020" spans="1:2" x14ac:dyDescent="0.3">
      <c r="A1020" t="s">
        <v>100</v>
      </c>
      <c r="B1020">
        <v>207500</v>
      </c>
    </row>
    <row r="1021" spans="1:2" x14ac:dyDescent="0.3">
      <c r="A1021" t="s">
        <v>138</v>
      </c>
      <c r="B1021">
        <v>207500</v>
      </c>
    </row>
    <row r="1022" spans="1:2" x14ac:dyDescent="0.3">
      <c r="A1022" t="s">
        <v>89</v>
      </c>
      <c r="B1022">
        <v>207500</v>
      </c>
    </row>
    <row r="1023" spans="1:2" x14ac:dyDescent="0.3">
      <c r="A1023" t="s">
        <v>46</v>
      </c>
      <c r="B1023">
        <v>208500</v>
      </c>
    </row>
    <row r="1024" spans="1:2" x14ac:dyDescent="0.3">
      <c r="A1024" t="s">
        <v>92</v>
      </c>
      <c r="B1024">
        <v>87000</v>
      </c>
    </row>
    <row r="1025" spans="1:2" x14ac:dyDescent="0.3">
      <c r="A1025" t="s">
        <v>46</v>
      </c>
      <c r="B1025">
        <v>208900</v>
      </c>
    </row>
    <row r="1026" spans="1:2" x14ac:dyDescent="0.3">
      <c r="A1026" t="s">
        <v>100</v>
      </c>
      <c r="B1026">
        <v>209500</v>
      </c>
    </row>
    <row r="1027" spans="1:2" x14ac:dyDescent="0.3">
      <c r="A1027" t="s">
        <v>46</v>
      </c>
      <c r="B1027">
        <v>210000</v>
      </c>
    </row>
    <row r="1028" spans="1:2" x14ac:dyDescent="0.3">
      <c r="A1028" t="s">
        <v>46</v>
      </c>
      <c r="B1028">
        <v>210000</v>
      </c>
    </row>
    <row r="1029" spans="1:2" x14ac:dyDescent="0.3">
      <c r="A1029" t="s">
        <v>95</v>
      </c>
      <c r="B1029">
        <v>210000</v>
      </c>
    </row>
    <row r="1030" spans="1:2" x14ac:dyDescent="0.3">
      <c r="A1030" t="s">
        <v>89</v>
      </c>
      <c r="B1030">
        <v>210000</v>
      </c>
    </row>
    <row r="1031" spans="1:2" x14ac:dyDescent="0.3">
      <c r="A1031" t="s">
        <v>160</v>
      </c>
      <c r="B1031">
        <v>118000</v>
      </c>
    </row>
    <row r="1032" spans="1:2" x14ac:dyDescent="0.3">
      <c r="A1032" t="s">
        <v>164</v>
      </c>
      <c r="B1032">
        <v>160000</v>
      </c>
    </row>
    <row r="1033" spans="1:2" x14ac:dyDescent="0.3">
      <c r="A1033" t="s">
        <v>143</v>
      </c>
      <c r="B1033">
        <v>211000</v>
      </c>
    </row>
    <row r="1034" spans="1:2" x14ac:dyDescent="0.3">
      <c r="A1034" t="s">
        <v>46</v>
      </c>
      <c r="B1034">
        <v>211000</v>
      </c>
    </row>
    <row r="1035" spans="1:2" x14ac:dyDescent="0.3">
      <c r="A1035" t="s">
        <v>46</v>
      </c>
      <c r="B1035">
        <v>212000</v>
      </c>
    </row>
    <row r="1036" spans="1:2" x14ac:dyDescent="0.3">
      <c r="A1036" t="s">
        <v>138</v>
      </c>
      <c r="B1036">
        <v>212000</v>
      </c>
    </row>
    <row r="1037" spans="1:2" x14ac:dyDescent="0.3">
      <c r="A1037" t="s">
        <v>46</v>
      </c>
      <c r="B1037">
        <v>212000</v>
      </c>
    </row>
    <row r="1038" spans="1:2" x14ac:dyDescent="0.3">
      <c r="A1038" t="s">
        <v>46</v>
      </c>
      <c r="B1038">
        <v>212900</v>
      </c>
    </row>
    <row r="1039" spans="1:2" x14ac:dyDescent="0.3">
      <c r="A1039" t="s">
        <v>46</v>
      </c>
      <c r="B1039">
        <v>213000</v>
      </c>
    </row>
    <row r="1040" spans="1:2" x14ac:dyDescent="0.3">
      <c r="A1040" t="s">
        <v>121</v>
      </c>
      <c r="B1040">
        <v>97000</v>
      </c>
    </row>
    <row r="1041" spans="1:2" x14ac:dyDescent="0.3">
      <c r="A1041" t="s">
        <v>121</v>
      </c>
      <c r="B1041">
        <v>80000</v>
      </c>
    </row>
    <row r="1042" spans="1:2" x14ac:dyDescent="0.3">
      <c r="A1042" t="s">
        <v>114</v>
      </c>
      <c r="B1042">
        <v>213000</v>
      </c>
    </row>
    <row r="1043" spans="1:2" x14ac:dyDescent="0.3">
      <c r="A1043" t="s">
        <v>46</v>
      </c>
      <c r="B1043">
        <v>213000</v>
      </c>
    </row>
    <row r="1044" spans="1:2" x14ac:dyDescent="0.3">
      <c r="A1044" t="s">
        <v>89</v>
      </c>
      <c r="B1044">
        <v>213250</v>
      </c>
    </row>
    <row r="1045" spans="1:2" x14ac:dyDescent="0.3">
      <c r="A1045" t="s">
        <v>159</v>
      </c>
      <c r="B1045">
        <v>213490</v>
      </c>
    </row>
    <row r="1046" spans="1:2" x14ac:dyDescent="0.3">
      <c r="A1046" t="s">
        <v>46</v>
      </c>
      <c r="B1046">
        <v>213500</v>
      </c>
    </row>
    <row r="1047" spans="1:2" x14ac:dyDescent="0.3">
      <c r="A1047" t="s">
        <v>138</v>
      </c>
      <c r="B1047">
        <v>213500</v>
      </c>
    </row>
    <row r="1048" spans="1:2" x14ac:dyDescent="0.3">
      <c r="A1048" t="s">
        <v>46</v>
      </c>
      <c r="B1048">
        <v>214000</v>
      </c>
    </row>
    <row r="1049" spans="1:2" x14ac:dyDescent="0.3">
      <c r="A1049" t="s">
        <v>46</v>
      </c>
      <c r="B1049">
        <v>214000</v>
      </c>
    </row>
    <row r="1050" spans="1:2" x14ac:dyDescent="0.3">
      <c r="A1050" t="s">
        <v>100</v>
      </c>
      <c r="B1050">
        <v>214000</v>
      </c>
    </row>
    <row r="1051" spans="1:2" x14ac:dyDescent="0.3">
      <c r="A1051" t="s">
        <v>132</v>
      </c>
      <c r="B1051">
        <v>214000</v>
      </c>
    </row>
    <row r="1052" spans="1:2" x14ac:dyDescent="0.3">
      <c r="A1052" t="s">
        <v>87</v>
      </c>
      <c r="B1052">
        <v>214000</v>
      </c>
    </row>
    <row r="1053" spans="1:2" x14ac:dyDescent="0.3">
      <c r="A1053" t="s">
        <v>95</v>
      </c>
      <c r="B1053">
        <v>214500</v>
      </c>
    </row>
    <row r="1054" spans="1:2" x14ac:dyDescent="0.3">
      <c r="A1054" t="s">
        <v>129</v>
      </c>
      <c r="B1054">
        <v>214900</v>
      </c>
    </row>
    <row r="1055" spans="1:2" x14ac:dyDescent="0.3">
      <c r="A1055" t="s">
        <v>107</v>
      </c>
      <c r="B1055">
        <v>215000</v>
      </c>
    </row>
    <row r="1056" spans="1:2" x14ac:dyDescent="0.3">
      <c r="A1056" t="s">
        <v>82</v>
      </c>
      <c r="B1056">
        <v>215000</v>
      </c>
    </row>
    <row r="1057" spans="1:2" x14ac:dyDescent="0.3">
      <c r="A1057" t="s">
        <v>89</v>
      </c>
      <c r="B1057">
        <v>215000</v>
      </c>
    </row>
    <row r="1058" spans="1:2" x14ac:dyDescent="0.3">
      <c r="A1058" t="s">
        <v>114</v>
      </c>
      <c r="B1058">
        <v>215000</v>
      </c>
    </row>
    <row r="1059" spans="1:2" x14ac:dyDescent="0.3">
      <c r="A1059" t="s">
        <v>159</v>
      </c>
      <c r="B1059">
        <v>215000</v>
      </c>
    </row>
    <row r="1060" spans="1:2" x14ac:dyDescent="0.3">
      <c r="A1060" t="s">
        <v>132</v>
      </c>
      <c r="B1060">
        <v>215000</v>
      </c>
    </row>
    <row r="1061" spans="1:2" x14ac:dyDescent="0.3">
      <c r="A1061" t="s">
        <v>114</v>
      </c>
      <c r="B1061">
        <v>215000</v>
      </c>
    </row>
    <row r="1062" spans="1:2" x14ac:dyDescent="0.3">
      <c r="A1062" t="s">
        <v>89</v>
      </c>
      <c r="B1062">
        <v>215000</v>
      </c>
    </row>
    <row r="1063" spans="1:2" x14ac:dyDescent="0.3">
      <c r="A1063" t="s">
        <v>119</v>
      </c>
      <c r="B1063">
        <v>81000</v>
      </c>
    </row>
    <row r="1064" spans="1:2" x14ac:dyDescent="0.3">
      <c r="A1064" t="s">
        <v>92</v>
      </c>
      <c r="B1064">
        <v>90000</v>
      </c>
    </row>
    <row r="1065" spans="1:2" x14ac:dyDescent="0.3">
      <c r="A1065" t="s">
        <v>92</v>
      </c>
      <c r="B1065">
        <v>110500</v>
      </c>
    </row>
    <row r="1066" spans="1:2" x14ac:dyDescent="0.3">
      <c r="A1066" t="s">
        <v>132</v>
      </c>
      <c r="B1066">
        <v>216500</v>
      </c>
    </row>
    <row r="1067" spans="1:2" x14ac:dyDescent="0.3">
      <c r="A1067" t="s">
        <v>46</v>
      </c>
      <c r="B1067">
        <v>216837</v>
      </c>
    </row>
    <row r="1068" spans="1:2" x14ac:dyDescent="0.3">
      <c r="A1068" t="s">
        <v>74</v>
      </c>
      <c r="B1068">
        <v>217000</v>
      </c>
    </row>
    <row r="1069" spans="1:2" x14ac:dyDescent="0.3">
      <c r="A1069" t="s">
        <v>46</v>
      </c>
      <c r="B1069">
        <v>217000</v>
      </c>
    </row>
    <row r="1070" spans="1:2" x14ac:dyDescent="0.3">
      <c r="A1070" t="s">
        <v>121</v>
      </c>
      <c r="B1070">
        <v>151400</v>
      </c>
    </row>
    <row r="1071" spans="1:2" x14ac:dyDescent="0.3">
      <c r="A1071" t="s">
        <v>74</v>
      </c>
      <c r="B1071">
        <v>217500</v>
      </c>
    </row>
    <row r="1072" spans="1:2" x14ac:dyDescent="0.3">
      <c r="A1072" t="s">
        <v>66</v>
      </c>
      <c r="B1072">
        <v>218000</v>
      </c>
    </row>
    <row r="1073" spans="1:2" x14ac:dyDescent="0.3">
      <c r="A1073" t="s">
        <v>132</v>
      </c>
      <c r="B1073">
        <v>219210</v>
      </c>
    </row>
    <row r="1074" spans="1:2" x14ac:dyDescent="0.3">
      <c r="A1074" t="s">
        <v>46</v>
      </c>
      <c r="B1074">
        <v>219500</v>
      </c>
    </row>
    <row r="1075" spans="1:2" x14ac:dyDescent="0.3">
      <c r="A1075" t="s">
        <v>46</v>
      </c>
      <c r="B1075">
        <v>219500</v>
      </c>
    </row>
    <row r="1076" spans="1:2" x14ac:dyDescent="0.3">
      <c r="A1076" t="s">
        <v>74</v>
      </c>
      <c r="B1076">
        <v>219500</v>
      </c>
    </row>
    <row r="1077" spans="1:2" x14ac:dyDescent="0.3">
      <c r="A1077" t="s">
        <v>129</v>
      </c>
      <c r="B1077">
        <v>220000</v>
      </c>
    </row>
    <row r="1078" spans="1:2" x14ac:dyDescent="0.3">
      <c r="A1078" t="s">
        <v>100</v>
      </c>
      <c r="B1078">
        <v>220000</v>
      </c>
    </row>
    <row r="1079" spans="1:2" x14ac:dyDescent="0.3">
      <c r="A1079" t="s">
        <v>46</v>
      </c>
      <c r="B1079">
        <v>220000</v>
      </c>
    </row>
    <row r="1080" spans="1:2" x14ac:dyDescent="0.3">
      <c r="A1080" t="s">
        <v>46</v>
      </c>
      <c r="B1080">
        <v>155900</v>
      </c>
    </row>
    <row r="1081" spans="1:2" x14ac:dyDescent="0.3">
      <c r="A1081" t="s">
        <v>114</v>
      </c>
      <c r="B1081">
        <v>220000</v>
      </c>
    </row>
    <row r="1082" spans="1:2" x14ac:dyDescent="0.3">
      <c r="A1082" t="s">
        <v>74</v>
      </c>
      <c r="B1082">
        <v>220000</v>
      </c>
    </row>
    <row r="1083" spans="1:2" x14ac:dyDescent="0.3">
      <c r="A1083" t="s">
        <v>46</v>
      </c>
      <c r="B1083">
        <v>221000</v>
      </c>
    </row>
    <row r="1084" spans="1:2" x14ac:dyDescent="0.3">
      <c r="A1084" t="s">
        <v>80</v>
      </c>
      <c r="B1084">
        <v>221000</v>
      </c>
    </row>
    <row r="1085" spans="1:2" x14ac:dyDescent="0.3">
      <c r="A1085" t="s">
        <v>46</v>
      </c>
      <c r="B1085">
        <v>221500</v>
      </c>
    </row>
    <row r="1086" spans="1:2" x14ac:dyDescent="0.3">
      <c r="A1086" t="s">
        <v>74</v>
      </c>
      <c r="B1086">
        <v>222000</v>
      </c>
    </row>
    <row r="1087" spans="1:2" x14ac:dyDescent="0.3">
      <c r="A1087" t="s">
        <v>132</v>
      </c>
      <c r="B1087">
        <v>222000</v>
      </c>
    </row>
    <row r="1088" spans="1:2" x14ac:dyDescent="0.3">
      <c r="A1088" t="s">
        <v>121</v>
      </c>
      <c r="B1088">
        <v>83500</v>
      </c>
    </row>
    <row r="1089" spans="1:2" x14ac:dyDescent="0.3">
      <c r="A1089" t="s">
        <v>87</v>
      </c>
      <c r="B1089">
        <v>250580</v>
      </c>
    </row>
    <row r="1090" spans="1:2" x14ac:dyDescent="0.3">
      <c r="A1090" t="s">
        <v>126</v>
      </c>
      <c r="B1090">
        <v>137500</v>
      </c>
    </row>
    <row r="1091" spans="1:2" x14ac:dyDescent="0.3">
      <c r="A1091" t="s">
        <v>87</v>
      </c>
      <c r="B1091">
        <v>252000</v>
      </c>
    </row>
    <row r="1092" spans="1:2" x14ac:dyDescent="0.3">
      <c r="A1092" t="s">
        <v>132</v>
      </c>
      <c r="B1092">
        <v>222500</v>
      </c>
    </row>
    <row r="1093" spans="1:2" x14ac:dyDescent="0.3">
      <c r="A1093" t="s">
        <v>87</v>
      </c>
      <c r="B1093">
        <v>252678</v>
      </c>
    </row>
    <row r="1094" spans="1:2" x14ac:dyDescent="0.3">
      <c r="A1094" t="s">
        <v>46</v>
      </c>
      <c r="B1094">
        <v>222500</v>
      </c>
    </row>
    <row r="1095" spans="1:2" x14ac:dyDescent="0.3">
      <c r="A1095" t="s">
        <v>74</v>
      </c>
      <c r="B1095">
        <v>223000</v>
      </c>
    </row>
    <row r="1096" spans="1:2" x14ac:dyDescent="0.3">
      <c r="A1096" t="s">
        <v>46</v>
      </c>
      <c r="B1096">
        <v>223500</v>
      </c>
    </row>
    <row r="1097" spans="1:2" x14ac:dyDescent="0.3">
      <c r="A1097" t="s">
        <v>95</v>
      </c>
      <c r="B1097">
        <v>223500</v>
      </c>
    </row>
    <row r="1098" spans="1:2" x14ac:dyDescent="0.3">
      <c r="A1098" t="s">
        <v>119</v>
      </c>
      <c r="B1098">
        <v>127000</v>
      </c>
    </row>
    <row r="1099" spans="1:2" x14ac:dyDescent="0.3">
      <c r="A1099" t="s">
        <v>100</v>
      </c>
      <c r="B1099">
        <v>224000</v>
      </c>
    </row>
    <row r="1100" spans="1:2" x14ac:dyDescent="0.3">
      <c r="A1100" t="s">
        <v>95</v>
      </c>
      <c r="B1100">
        <v>128000</v>
      </c>
    </row>
    <row r="1101" spans="1:2" x14ac:dyDescent="0.3">
      <c r="A1101" t="s">
        <v>74</v>
      </c>
      <c r="B1101">
        <v>224000</v>
      </c>
    </row>
    <row r="1102" spans="1:2" x14ac:dyDescent="0.3">
      <c r="A1102" t="s">
        <v>129</v>
      </c>
      <c r="B1102">
        <v>224500</v>
      </c>
    </row>
    <row r="1103" spans="1:2" x14ac:dyDescent="0.3">
      <c r="A1103" t="s">
        <v>46</v>
      </c>
      <c r="B1103">
        <v>224900</v>
      </c>
    </row>
    <row r="1104" spans="1:2" x14ac:dyDescent="0.3">
      <c r="A1104" t="s">
        <v>46</v>
      </c>
      <c r="B1104">
        <v>224900</v>
      </c>
    </row>
    <row r="1105" spans="1:2" x14ac:dyDescent="0.3">
      <c r="A1105" t="s">
        <v>143</v>
      </c>
      <c r="B1105">
        <v>225000</v>
      </c>
    </row>
    <row r="1106" spans="1:2" x14ac:dyDescent="0.3">
      <c r="A1106" t="s">
        <v>160</v>
      </c>
      <c r="B1106">
        <v>106000</v>
      </c>
    </row>
    <row r="1107" spans="1:2" x14ac:dyDescent="0.3">
      <c r="A1107" t="s">
        <v>114</v>
      </c>
      <c r="B1107">
        <v>225000</v>
      </c>
    </row>
    <row r="1108" spans="1:2" x14ac:dyDescent="0.3">
      <c r="A1108" t="s">
        <v>126</v>
      </c>
      <c r="B1108">
        <v>225000</v>
      </c>
    </row>
    <row r="1109" spans="1:2" x14ac:dyDescent="0.3">
      <c r="A1109" t="s">
        <v>87</v>
      </c>
      <c r="B1109">
        <v>225000</v>
      </c>
    </row>
    <row r="1110" spans="1:2" x14ac:dyDescent="0.3">
      <c r="A1110" t="s">
        <v>132</v>
      </c>
      <c r="B1110">
        <v>225000</v>
      </c>
    </row>
    <row r="1111" spans="1:2" x14ac:dyDescent="0.3">
      <c r="A1111" t="s">
        <v>132</v>
      </c>
      <c r="B1111">
        <v>225000</v>
      </c>
    </row>
    <row r="1112" spans="1:2" x14ac:dyDescent="0.3">
      <c r="A1112" t="s">
        <v>46</v>
      </c>
      <c r="B1112">
        <v>226000</v>
      </c>
    </row>
    <row r="1113" spans="1:2" x14ac:dyDescent="0.3">
      <c r="A1113" t="s">
        <v>107</v>
      </c>
      <c r="B1113">
        <v>226000</v>
      </c>
    </row>
    <row r="1114" spans="1:2" x14ac:dyDescent="0.3">
      <c r="A1114" t="s">
        <v>89</v>
      </c>
      <c r="B1114">
        <v>227000</v>
      </c>
    </row>
    <row r="1115" spans="1:2" x14ac:dyDescent="0.3">
      <c r="A1115" t="s">
        <v>46</v>
      </c>
      <c r="B1115">
        <v>227000</v>
      </c>
    </row>
    <row r="1116" spans="1:2" x14ac:dyDescent="0.3">
      <c r="A1116" t="s">
        <v>87</v>
      </c>
      <c r="B1116">
        <v>227000</v>
      </c>
    </row>
    <row r="1117" spans="1:2" x14ac:dyDescent="0.3">
      <c r="A1117" t="s">
        <v>87</v>
      </c>
      <c r="B1117">
        <v>227680</v>
      </c>
    </row>
    <row r="1118" spans="1:2" x14ac:dyDescent="0.3">
      <c r="A1118" t="s">
        <v>129</v>
      </c>
      <c r="B1118">
        <v>228000</v>
      </c>
    </row>
    <row r="1119" spans="1:2" x14ac:dyDescent="0.3">
      <c r="A1119" t="s">
        <v>114</v>
      </c>
      <c r="B1119">
        <v>228000</v>
      </c>
    </row>
    <row r="1120" spans="1:2" x14ac:dyDescent="0.3">
      <c r="A1120" t="s">
        <v>114</v>
      </c>
      <c r="B1120">
        <v>228500</v>
      </c>
    </row>
    <row r="1121" spans="1:2" x14ac:dyDescent="0.3">
      <c r="A1121" t="s">
        <v>46</v>
      </c>
      <c r="B1121">
        <v>228500</v>
      </c>
    </row>
    <row r="1122" spans="1:2" x14ac:dyDescent="0.3">
      <c r="A1122" t="s">
        <v>119</v>
      </c>
      <c r="B1122">
        <v>118400</v>
      </c>
    </row>
    <row r="1123" spans="1:2" x14ac:dyDescent="0.3">
      <c r="A1123" t="s">
        <v>129</v>
      </c>
      <c r="B1123">
        <v>228950</v>
      </c>
    </row>
    <row r="1124" spans="1:2" x14ac:dyDescent="0.3">
      <c r="A1124" t="s">
        <v>89</v>
      </c>
      <c r="B1124">
        <v>229000</v>
      </c>
    </row>
    <row r="1125" spans="1:2" x14ac:dyDescent="0.3">
      <c r="A1125" t="s">
        <v>46</v>
      </c>
      <c r="B1125">
        <v>230000</v>
      </c>
    </row>
    <row r="1126" spans="1:2" x14ac:dyDescent="0.3">
      <c r="A1126" t="s">
        <v>46</v>
      </c>
      <c r="B1126">
        <v>230000</v>
      </c>
    </row>
    <row r="1127" spans="1:2" x14ac:dyDescent="0.3">
      <c r="A1127" t="s">
        <v>132</v>
      </c>
      <c r="B1127">
        <v>230000</v>
      </c>
    </row>
    <row r="1128" spans="1:2" x14ac:dyDescent="0.3">
      <c r="A1128" t="s">
        <v>46</v>
      </c>
      <c r="B1128">
        <v>230000</v>
      </c>
    </row>
    <row r="1129" spans="1:2" x14ac:dyDescent="0.3">
      <c r="A1129" t="s">
        <v>74</v>
      </c>
      <c r="B1129">
        <v>230000</v>
      </c>
    </row>
    <row r="1130" spans="1:2" x14ac:dyDescent="0.3">
      <c r="A1130" t="s">
        <v>100</v>
      </c>
      <c r="B1130">
        <v>230000</v>
      </c>
    </row>
    <row r="1131" spans="1:2" x14ac:dyDescent="0.3">
      <c r="A1131" t="s">
        <v>92</v>
      </c>
      <c r="B1131">
        <v>140000</v>
      </c>
    </row>
    <row r="1132" spans="1:2" x14ac:dyDescent="0.3">
      <c r="A1132" t="s">
        <v>74</v>
      </c>
      <c r="B1132">
        <v>230000</v>
      </c>
    </row>
    <row r="1133" spans="1:2" x14ac:dyDescent="0.3">
      <c r="A1133" t="s">
        <v>46</v>
      </c>
      <c r="B1133">
        <v>230000</v>
      </c>
    </row>
    <row r="1134" spans="1:2" x14ac:dyDescent="0.3">
      <c r="A1134" t="s">
        <v>92</v>
      </c>
      <c r="B1134">
        <v>117500</v>
      </c>
    </row>
    <row r="1135" spans="1:2" x14ac:dyDescent="0.3">
      <c r="A1135" t="s">
        <v>132</v>
      </c>
      <c r="B1135">
        <v>230500</v>
      </c>
    </row>
    <row r="1136" spans="1:2" x14ac:dyDescent="0.3">
      <c r="A1136" t="s">
        <v>46</v>
      </c>
      <c r="B1136">
        <v>231500</v>
      </c>
    </row>
    <row r="1137" spans="1:2" x14ac:dyDescent="0.3">
      <c r="A1137" t="s">
        <v>95</v>
      </c>
      <c r="B1137">
        <v>102000</v>
      </c>
    </row>
    <row r="1138" spans="1:2" x14ac:dyDescent="0.3">
      <c r="A1138" t="s">
        <v>46</v>
      </c>
      <c r="B1138">
        <v>231500</v>
      </c>
    </row>
    <row r="1139" spans="1:2" x14ac:dyDescent="0.3">
      <c r="A1139" t="s">
        <v>87</v>
      </c>
      <c r="B1139">
        <v>232000</v>
      </c>
    </row>
    <row r="1140" spans="1:2" x14ac:dyDescent="0.3">
      <c r="A1140" t="s">
        <v>87</v>
      </c>
      <c r="B1140">
        <v>232000</v>
      </c>
    </row>
    <row r="1141" spans="1:2" x14ac:dyDescent="0.3">
      <c r="A1141" t="s">
        <v>46</v>
      </c>
      <c r="B1141">
        <v>232000</v>
      </c>
    </row>
    <row r="1142" spans="1:2" x14ac:dyDescent="0.3">
      <c r="A1142" t="s">
        <v>114</v>
      </c>
      <c r="B1142">
        <v>233000</v>
      </c>
    </row>
    <row r="1143" spans="1:2" x14ac:dyDescent="0.3">
      <c r="A1143" t="s">
        <v>100</v>
      </c>
      <c r="B1143">
        <v>233170</v>
      </c>
    </row>
    <row r="1144" spans="1:2" x14ac:dyDescent="0.3">
      <c r="A1144" t="s">
        <v>46</v>
      </c>
      <c r="B1144">
        <v>233230</v>
      </c>
    </row>
    <row r="1145" spans="1:2" x14ac:dyDescent="0.3">
      <c r="A1145" t="s">
        <v>74</v>
      </c>
      <c r="B1145">
        <v>234000</v>
      </c>
    </row>
    <row r="1146" spans="1:2" x14ac:dyDescent="0.3">
      <c r="A1146" t="s">
        <v>159</v>
      </c>
      <c r="B1146">
        <v>234000</v>
      </c>
    </row>
    <row r="1147" spans="1:2" x14ac:dyDescent="0.3">
      <c r="A1147" t="s">
        <v>95</v>
      </c>
      <c r="B1147">
        <v>149000</v>
      </c>
    </row>
    <row r="1148" spans="1:2" x14ac:dyDescent="0.3">
      <c r="A1148" t="s">
        <v>143</v>
      </c>
      <c r="B1148">
        <v>235000</v>
      </c>
    </row>
    <row r="1149" spans="1:2" x14ac:dyDescent="0.3">
      <c r="A1149" t="s">
        <v>107</v>
      </c>
      <c r="B1149">
        <v>235000</v>
      </c>
    </row>
    <row r="1150" spans="1:2" x14ac:dyDescent="0.3">
      <c r="A1150" t="s">
        <v>92</v>
      </c>
      <c r="B1150">
        <v>116900</v>
      </c>
    </row>
    <row r="1151" spans="1:2" x14ac:dyDescent="0.3">
      <c r="A1151" t="s">
        <v>92</v>
      </c>
      <c r="B1151">
        <v>143000</v>
      </c>
    </row>
    <row r="1152" spans="1:2" x14ac:dyDescent="0.3">
      <c r="A1152" t="s">
        <v>89</v>
      </c>
      <c r="B1152">
        <v>235000</v>
      </c>
    </row>
    <row r="1153" spans="1:2" x14ac:dyDescent="0.3">
      <c r="A1153" t="s">
        <v>126</v>
      </c>
      <c r="B1153">
        <v>235000</v>
      </c>
    </row>
    <row r="1154" spans="1:2" x14ac:dyDescent="0.3">
      <c r="A1154" t="s">
        <v>46</v>
      </c>
      <c r="B1154">
        <v>235000</v>
      </c>
    </row>
    <row r="1155" spans="1:2" x14ac:dyDescent="0.3">
      <c r="A1155" t="s">
        <v>119</v>
      </c>
      <c r="B1155">
        <v>120500</v>
      </c>
    </row>
    <row r="1156" spans="1:2" x14ac:dyDescent="0.3">
      <c r="A1156" t="s">
        <v>46</v>
      </c>
      <c r="B1156">
        <v>235000</v>
      </c>
    </row>
    <row r="1157" spans="1:2" x14ac:dyDescent="0.3">
      <c r="A1157" t="s">
        <v>87</v>
      </c>
      <c r="B1157">
        <v>235128</v>
      </c>
    </row>
    <row r="1158" spans="1:2" x14ac:dyDescent="0.3">
      <c r="A1158" t="s">
        <v>132</v>
      </c>
      <c r="B1158">
        <v>236000</v>
      </c>
    </row>
    <row r="1159" spans="1:2" x14ac:dyDescent="0.3">
      <c r="A1159" t="s">
        <v>114</v>
      </c>
      <c r="B1159">
        <v>236000</v>
      </c>
    </row>
    <row r="1160" spans="1:2" x14ac:dyDescent="0.3">
      <c r="A1160" t="s">
        <v>138</v>
      </c>
      <c r="B1160">
        <v>236500</v>
      </c>
    </row>
    <row r="1161" spans="1:2" x14ac:dyDescent="0.3">
      <c r="A1161" t="s">
        <v>46</v>
      </c>
      <c r="B1161">
        <v>236500</v>
      </c>
    </row>
    <row r="1162" spans="1:2" x14ac:dyDescent="0.3">
      <c r="A1162" t="s">
        <v>46</v>
      </c>
      <c r="B1162">
        <v>237000</v>
      </c>
    </row>
    <row r="1163" spans="1:2" x14ac:dyDescent="0.3">
      <c r="A1163" t="s">
        <v>46</v>
      </c>
      <c r="B1163">
        <v>237000</v>
      </c>
    </row>
    <row r="1164" spans="1:2" x14ac:dyDescent="0.3">
      <c r="A1164" t="s">
        <v>107</v>
      </c>
      <c r="B1164">
        <v>237500</v>
      </c>
    </row>
    <row r="1165" spans="1:2" x14ac:dyDescent="0.3">
      <c r="A1165" t="s">
        <v>114</v>
      </c>
      <c r="B1165">
        <v>238000</v>
      </c>
    </row>
    <row r="1166" spans="1:2" x14ac:dyDescent="0.3">
      <c r="A1166" t="s">
        <v>138</v>
      </c>
      <c r="B1166">
        <v>239000</v>
      </c>
    </row>
    <row r="1167" spans="1:2" x14ac:dyDescent="0.3">
      <c r="A1167" t="s">
        <v>74</v>
      </c>
      <c r="B1167">
        <v>239000</v>
      </c>
    </row>
    <row r="1168" spans="1:2" x14ac:dyDescent="0.3">
      <c r="A1168" t="s">
        <v>46</v>
      </c>
      <c r="B1168">
        <v>239000</v>
      </c>
    </row>
    <row r="1169" spans="1:2" x14ac:dyDescent="0.3">
      <c r="A1169" t="s">
        <v>74</v>
      </c>
      <c r="B1169">
        <v>239000</v>
      </c>
    </row>
    <row r="1170" spans="1:2" x14ac:dyDescent="0.3">
      <c r="A1170" t="s">
        <v>129</v>
      </c>
      <c r="B1170">
        <v>239000</v>
      </c>
    </row>
    <row r="1171" spans="1:2" x14ac:dyDescent="0.3">
      <c r="A1171" t="s">
        <v>114</v>
      </c>
      <c r="B1171">
        <v>239500</v>
      </c>
    </row>
    <row r="1172" spans="1:2" x14ac:dyDescent="0.3">
      <c r="A1172" t="s">
        <v>82</v>
      </c>
      <c r="B1172">
        <v>239686</v>
      </c>
    </row>
    <row r="1173" spans="1:2" x14ac:dyDescent="0.3">
      <c r="A1173" t="s">
        <v>46</v>
      </c>
      <c r="B1173">
        <v>239799</v>
      </c>
    </row>
    <row r="1174" spans="1:2" x14ac:dyDescent="0.3">
      <c r="A1174" t="s">
        <v>87</v>
      </c>
      <c r="B1174">
        <v>254900</v>
      </c>
    </row>
    <row r="1175" spans="1:2" x14ac:dyDescent="0.3">
      <c r="A1175" t="s">
        <v>132</v>
      </c>
      <c r="B1175">
        <v>239900</v>
      </c>
    </row>
    <row r="1176" spans="1:2" x14ac:dyDescent="0.3">
      <c r="A1176" t="s">
        <v>143</v>
      </c>
      <c r="B1176">
        <v>240000</v>
      </c>
    </row>
    <row r="1177" spans="1:2" x14ac:dyDescent="0.3">
      <c r="A1177" t="s">
        <v>89</v>
      </c>
      <c r="B1177">
        <v>240000</v>
      </c>
    </row>
    <row r="1178" spans="1:2" x14ac:dyDescent="0.3">
      <c r="A1178" t="s">
        <v>143</v>
      </c>
      <c r="B1178">
        <v>240000</v>
      </c>
    </row>
    <row r="1179" spans="1:2" x14ac:dyDescent="0.3">
      <c r="A1179" t="s">
        <v>92</v>
      </c>
      <c r="B1179">
        <v>115000</v>
      </c>
    </row>
    <row r="1180" spans="1:2" x14ac:dyDescent="0.3">
      <c r="A1180" t="s">
        <v>132</v>
      </c>
      <c r="B1180">
        <v>240000</v>
      </c>
    </row>
    <row r="1181" spans="1:2" x14ac:dyDescent="0.3">
      <c r="A1181" t="s">
        <v>82</v>
      </c>
      <c r="B1181">
        <v>240000</v>
      </c>
    </row>
    <row r="1182" spans="1:2" x14ac:dyDescent="0.3">
      <c r="A1182" t="s">
        <v>46</v>
      </c>
      <c r="B1182">
        <v>240000</v>
      </c>
    </row>
    <row r="1183" spans="1:2" x14ac:dyDescent="0.3">
      <c r="A1183" t="s">
        <v>74</v>
      </c>
      <c r="B1183">
        <v>392500</v>
      </c>
    </row>
    <row r="1184" spans="1:2" x14ac:dyDescent="0.3">
      <c r="A1184" t="s">
        <v>89</v>
      </c>
      <c r="B1184">
        <v>241500</v>
      </c>
    </row>
    <row r="1185" spans="1:2" x14ac:dyDescent="0.3">
      <c r="A1185" t="s">
        <v>143</v>
      </c>
      <c r="B1185">
        <v>241500</v>
      </c>
    </row>
    <row r="1186" spans="1:2" x14ac:dyDescent="0.3">
      <c r="A1186" t="s">
        <v>107</v>
      </c>
      <c r="B1186">
        <v>242000</v>
      </c>
    </row>
    <row r="1187" spans="1:2" x14ac:dyDescent="0.3">
      <c r="A1187" t="s">
        <v>107</v>
      </c>
      <c r="B1187">
        <v>242000</v>
      </c>
    </row>
    <row r="1188" spans="1:2" x14ac:dyDescent="0.3">
      <c r="A1188" t="s">
        <v>126</v>
      </c>
      <c r="B1188">
        <v>243000</v>
      </c>
    </row>
    <row r="1189" spans="1:2" x14ac:dyDescent="0.3">
      <c r="A1189" t="s">
        <v>107</v>
      </c>
      <c r="B1189">
        <v>244000</v>
      </c>
    </row>
    <row r="1190" spans="1:2" x14ac:dyDescent="0.3">
      <c r="A1190" t="s">
        <v>132</v>
      </c>
      <c r="B1190">
        <v>244000</v>
      </c>
    </row>
    <row r="1191" spans="1:2" x14ac:dyDescent="0.3">
      <c r="A1191" t="s">
        <v>107</v>
      </c>
      <c r="B1191">
        <v>244000</v>
      </c>
    </row>
    <row r="1192" spans="1:2" x14ac:dyDescent="0.3">
      <c r="A1192" t="s">
        <v>143</v>
      </c>
      <c r="B1192">
        <v>244400</v>
      </c>
    </row>
    <row r="1193" spans="1:2" x14ac:dyDescent="0.3">
      <c r="A1193" t="s">
        <v>87</v>
      </c>
      <c r="B1193">
        <v>262500</v>
      </c>
    </row>
    <row r="1194" spans="1:2" x14ac:dyDescent="0.3">
      <c r="A1194" t="s">
        <v>92</v>
      </c>
      <c r="B1194">
        <v>125000</v>
      </c>
    </row>
    <row r="1195" spans="1:2" x14ac:dyDescent="0.3">
      <c r="A1195" t="s">
        <v>82</v>
      </c>
      <c r="B1195">
        <v>165000</v>
      </c>
    </row>
    <row r="1196" spans="1:2" x14ac:dyDescent="0.3">
      <c r="A1196" t="s">
        <v>87</v>
      </c>
      <c r="B1196">
        <v>244600</v>
      </c>
    </row>
    <row r="1197" spans="1:2" x14ac:dyDescent="0.3">
      <c r="A1197" t="s">
        <v>87</v>
      </c>
      <c r="B1197">
        <v>245000</v>
      </c>
    </row>
    <row r="1198" spans="1:2" x14ac:dyDescent="0.3">
      <c r="A1198" t="s">
        <v>46</v>
      </c>
      <c r="B1198">
        <v>245350</v>
      </c>
    </row>
    <row r="1199" spans="1:2" x14ac:dyDescent="0.3">
      <c r="A1199" t="s">
        <v>92</v>
      </c>
      <c r="B1199">
        <v>144000</v>
      </c>
    </row>
    <row r="1200" spans="1:2" x14ac:dyDescent="0.3">
      <c r="A1200" t="s">
        <v>66</v>
      </c>
      <c r="B1200">
        <v>245500</v>
      </c>
    </row>
    <row r="1201" spans="1:2" x14ac:dyDescent="0.3">
      <c r="A1201" t="s">
        <v>159</v>
      </c>
      <c r="B1201">
        <v>246578</v>
      </c>
    </row>
    <row r="1202" spans="1:2" x14ac:dyDescent="0.3">
      <c r="A1202" t="s">
        <v>80</v>
      </c>
      <c r="B1202">
        <v>248000</v>
      </c>
    </row>
    <row r="1203" spans="1:2" x14ac:dyDescent="0.3">
      <c r="A1203" t="s">
        <v>80</v>
      </c>
      <c r="B1203">
        <v>248000</v>
      </c>
    </row>
    <row r="1204" spans="1:2" x14ac:dyDescent="0.3">
      <c r="A1204" t="s">
        <v>95</v>
      </c>
      <c r="B1204">
        <v>117000</v>
      </c>
    </row>
    <row r="1205" spans="1:2" x14ac:dyDescent="0.3">
      <c r="A1205" t="s">
        <v>87</v>
      </c>
      <c r="B1205">
        <v>248328</v>
      </c>
    </row>
    <row r="1206" spans="1:2" x14ac:dyDescent="0.3">
      <c r="A1206" t="s">
        <v>129</v>
      </c>
      <c r="B1206">
        <v>248900</v>
      </c>
    </row>
    <row r="1207" spans="1:2" x14ac:dyDescent="0.3">
      <c r="A1207" t="s">
        <v>80</v>
      </c>
      <c r="B1207">
        <v>250000</v>
      </c>
    </row>
    <row r="1208" spans="1:2" x14ac:dyDescent="0.3">
      <c r="A1208" t="s">
        <v>114</v>
      </c>
      <c r="B1208">
        <v>107000</v>
      </c>
    </row>
    <row r="1209" spans="1:2" x14ac:dyDescent="0.3">
      <c r="A1209" t="s">
        <v>100</v>
      </c>
      <c r="B1209">
        <v>250000</v>
      </c>
    </row>
    <row r="1210" spans="1:2" x14ac:dyDescent="0.3">
      <c r="A1210" t="s">
        <v>89</v>
      </c>
      <c r="B1210">
        <v>250000</v>
      </c>
    </row>
    <row r="1211" spans="1:2" x14ac:dyDescent="0.3">
      <c r="A1211" t="s">
        <v>74</v>
      </c>
      <c r="B1211">
        <v>250000</v>
      </c>
    </row>
    <row r="1212" spans="1:2" x14ac:dyDescent="0.3">
      <c r="A1212" t="s">
        <v>129</v>
      </c>
      <c r="B1212">
        <v>250000</v>
      </c>
    </row>
    <row r="1213" spans="1:2" x14ac:dyDescent="0.3">
      <c r="A1213" t="s">
        <v>89</v>
      </c>
      <c r="B1213">
        <v>250000</v>
      </c>
    </row>
    <row r="1214" spans="1:2" x14ac:dyDescent="0.3">
      <c r="A1214" t="s">
        <v>138</v>
      </c>
      <c r="B1214">
        <v>251000</v>
      </c>
    </row>
    <row r="1215" spans="1:2" x14ac:dyDescent="0.3">
      <c r="A1215" t="s">
        <v>87</v>
      </c>
      <c r="B1215">
        <v>253000</v>
      </c>
    </row>
    <row r="1216" spans="1:2" x14ac:dyDescent="0.3">
      <c r="A1216" t="s">
        <v>100</v>
      </c>
      <c r="B1216">
        <v>253293</v>
      </c>
    </row>
    <row r="1217" spans="1:2" x14ac:dyDescent="0.3">
      <c r="A1217" t="s">
        <v>100</v>
      </c>
      <c r="B1217">
        <v>254000</v>
      </c>
    </row>
    <row r="1218" spans="1:2" x14ac:dyDescent="0.3">
      <c r="A1218" t="s">
        <v>98</v>
      </c>
      <c r="B1218">
        <v>112000</v>
      </c>
    </row>
    <row r="1219" spans="1:2" x14ac:dyDescent="0.3">
      <c r="A1219" t="s">
        <v>87</v>
      </c>
      <c r="B1219">
        <v>263000</v>
      </c>
    </row>
    <row r="1220" spans="1:2" x14ac:dyDescent="0.3">
      <c r="A1220" t="s">
        <v>95</v>
      </c>
      <c r="B1220">
        <v>80500</v>
      </c>
    </row>
    <row r="1221" spans="1:2" x14ac:dyDescent="0.3">
      <c r="A1221" t="s">
        <v>160</v>
      </c>
      <c r="B1221">
        <v>91500</v>
      </c>
    </row>
    <row r="1222" spans="1:2" x14ac:dyDescent="0.3">
      <c r="A1222" t="s">
        <v>87</v>
      </c>
      <c r="B1222">
        <v>255000</v>
      </c>
    </row>
    <row r="1223" spans="1:2" x14ac:dyDescent="0.3">
      <c r="A1223" t="s">
        <v>46</v>
      </c>
      <c r="B1223">
        <v>255000</v>
      </c>
    </row>
    <row r="1224" spans="1:2" x14ac:dyDescent="0.3">
      <c r="A1224" t="s">
        <v>100</v>
      </c>
      <c r="B1224">
        <v>255500</v>
      </c>
    </row>
    <row r="1225" spans="1:2" x14ac:dyDescent="0.3">
      <c r="A1225" t="s">
        <v>46</v>
      </c>
      <c r="B1225">
        <v>255900</v>
      </c>
    </row>
    <row r="1226" spans="1:2" x14ac:dyDescent="0.3">
      <c r="A1226" t="s">
        <v>143</v>
      </c>
      <c r="B1226">
        <v>256000</v>
      </c>
    </row>
    <row r="1227" spans="1:2" x14ac:dyDescent="0.3">
      <c r="A1227" t="s">
        <v>100</v>
      </c>
      <c r="B1227">
        <v>256300</v>
      </c>
    </row>
    <row r="1228" spans="1:2" x14ac:dyDescent="0.3">
      <c r="A1228" t="s">
        <v>114</v>
      </c>
      <c r="B1228">
        <v>257000</v>
      </c>
    </row>
    <row r="1229" spans="1:2" x14ac:dyDescent="0.3">
      <c r="A1229" t="s">
        <v>74</v>
      </c>
      <c r="B1229">
        <v>257500</v>
      </c>
    </row>
    <row r="1230" spans="1:2" x14ac:dyDescent="0.3">
      <c r="A1230" t="s">
        <v>80</v>
      </c>
      <c r="B1230">
        <v>258000</v>
      </c>
    </row>
    <row r="1231" spans="1:2" x14ac:dyDescent="0.3">
      <c r="A1231" t="s">
        <v>132</v>
      </c>
      <c r="B1231">
        <v>259000</v>
      </c>
    </row>
    <row r="1232" spans="1:2" x14ac:dyDescent="0.3">
      <c r="A1232" t="s">
        <v>74</v>
      </c>
      <c r="B1232">
        <v>259500</v>
      </c>
    </row>
    <row r="1233" spans="1:2" x14ac:dyDescent="0.3">
      <c r="A1233" t="s">
        <v>80</v>
      </c>
      <c r="B1233">
        <v>260000</v>
      </c>
    </row>
    <row r="1234" spans="1:2" x14ac:dyDescent="0.3">
      <c r="A1234" t="s">
        <v>46</v>
      </c>
      <c r="B1234">
        <v>260000</v>
      </c>
    </row>
    <row r="1235" spans="1:2" x14ac:dyDescent="0.3">
      <c r="A1235" t="s">
        <v>89</v>
      </c>
      <c r="B1235">
        <v>260000</v>
      </c>
    </row>
    <row r="1236" spans="1:2" x14ac:dyDescent="0.3">
      <c r="A1236" t="s">
        <v>164</v>
      </c>
      <c r="B1236">
        <v>130000</v>
      </c>
    </row>
    <row r="1237" spans="1:2" x14ac:dyDescent="0.3">
      <c r="A1237" t="s">
        <v>80</v>
      </c>
      <c r="B1237">
        <v>260000</v>
      </c>
    </row>
    <row r="1238" spans="1:2" x14ac:dyDescent="0.3">
      <c r="A1238" t="s">
        <v>143</v>
      </c>
      <c r="B1238">
        <v>260000</v>
      </c>
    </row>
    <row r="1239" spans="1:2" x14ac:dyDescent="0.3">
      <c r="A1239" t="s">
        <v>138</v>
      </c>
      <c r="B1239">
        <v>260000</v>
      </c>
    </row>
    <row r="1240" spans="1:2" x14ac:dyDescent="0.3">
      <c r="A1240" t="s">
        <v>80</v>
      </c>
      <c r="B1240">
        <v>260400</v>
      </c>
    </row>
    <row r="1241" spans="1:2" x14ac:dyDescent="0.3">
      <c r="A1241" t="s">
        <v>46</v>
      </c>
      <c r="B1241">
        <v>261500</v>
      </c>
    </row>
    <row r="1242" spans="1:2" x14ac:dyDescent="0.3">
      <c r="A1242" t="s">
        <v>80</v>
      </c>
      <c r="B1242">
        <v>262000</v>
      </c>
    </row>
    <row r="1243" spans="1:2" x14ac:dyDescent="0.3">
      <c r="A1243" t="s">
        <v>114</v>
      </c>
      <c r="B1243">
        <v>262280</v>
      </c>
    </row>
    <row r="1244" spans="1:2" x14ac:dyDescent="0.3">
      <c r="A1244" t="s">
        <v>89</v>
      </c>
      <c r="B1244">
        <v>262500</v>
      </c>
    </row>
    <row r="1245" spans="1:2" x14ac:dyDescent="0.3">
      <c r="A1245" t="s">
        <v>87</v>
      </c>
      <c r="B1245">
        <v>264132</v>
      </c>
    </row>
    <row r="1246" spans="1:2" x14ac:dyDescent="0.3">
      <c r="A1246" t="s">
        <v>159</v>
      </c>
      <c r="B1246">
        <v>264561</v>
      </c>
    </row>
    <row r="1247" spans="1:2" x14ac:dyDescent="0.3">
      <c r="A1247" t="s">
        <v>80</v>
      </c>
      <c r="B1247">
        <v>265000</v>
      </c>
    </row>
    <row r="1248" spans="1:2" x14ac:dyDescent="0.3">
      <c r="A1248" t="s">
        <v>87</v>
      </c>
      <c r="B1248">
        <v>263435</v>
      </c>
    </row>
    <row r="1249" spans="1:2" x14ac:dyDescent="0.3">
      <c r="A1249" t="s">
        <v>129</v>
      </c>
      <c r="B1249">
        <v>265900</v>
      </c>
    </row>
    <row r="1250" spans="1:2" x14ac:dyDescent="0.3">
      <c r="A1250" t="s">
        <v>92</v>
      </c>
      <c r="B1250">
        <v>129500</v>
      </c>
    </row>
    <row r="1251" spans="1:2" x14ac:dyDescent="0.3">
      <c r="A1251" t="s">
        <v>100</v>
      </c>
      <c r="B1251">
        <v>266000</v>
      </c>
    </row>
    <row r="1252" spans="1:2" x14ac:dyDescent="0.3">
      <c r="A1252" t="s">
        <v>74</v>
      </c>
      <c r="B1252">
        <v>266500</v>
      </c>
    </row>
    <row r="1253" spans="1:2" x14ac:dyDescent="0.3">
      <c r="A1253" t="s">
        <v>46</v>
      </c>
      <c r="B1253">
        <v>267000</v>
      </c>
    </row>
    <row r="1254" spans="1:2" x14ac:dyDescent="0.3">
      <c r="A1254" t="s">
        <v>80</v>
      </c>
      <c r="B1254">
        <v>268000</v>
      </c>
    </row>
    <row r="1255" spans="1:2" x14ac:dyDescent="0.3">
      <c r="A1255" t="s">
        <v>107</v>
      </c>
      <c r="B1255">
        <v>268000</v>
      </c>
    </row>
    <row r="1256" spans="1:2" x14ac:dyDescent="0.3">
      <c r="A1256" t="s">
        <v>129</v>
      </c>
      <c r="B1256">
        <v>269500</v>
      </c>
    </row>
    <row r="1257" spans="1:2" x14ac:dyDescent="0.3">
      <c r="A1257" t="s">
        <v>95</v>
      </c>
      <c r="B1257">
        <v>127500</v>
      </c>
    </row>
    <row r="1258" spans="1:2" x14ac:dyDescent="0.3">
      <c r="A1258" t="s">
        <v>80</v>
      </c>
      <c r="B1258">
        <v>269790</v>
      </c>
    </row>
    <row r="1259" spans="1:2" x14ac:dyDescent="0.3">
      <c r="A1259" t="s">
        <v>66</v>
      </c>
      <c r="B1259">
        <v>270000</v>
      </c>
    </row>
    <row r="1260" spans="1:2" x14ac:dyDescent="0.3">
      <c r="A1260" t="s">
        <v>129</v>
      </c>
      <c r="B1260">
        <v>270000</v>
      </c>
    </row>
    <row r="1261" spans="1:2" x14ac:dyDescent="0.3">
      <c r="A1261" t="s">
        <v>82</v>
      </c>
      <c r="B1261">
        <v>271000</v>
      </c>
    </row>
    <row r="1262" spans="1:2" x14ac:dyDescent="0.3">
      <c r="A1262" t="s">
        <v>80</v>
      </c>
      <c r="B1262">
        <v>271000</v>
      </c>
    </row>
    <row r="1263" spans="1:2" x14ac:dyDescent="0.3">
      <c r="A1263" t="s">
        <v>114</v>
      </c>
      <c r="B1263">
        <v>271900</v>
      </c>
    </row>
    <row r="1264" spans="1:2" x14ac:dyDescent="0.3">
      <c r="A1264" t="s">
        <v>46</v>
      </c>
      <c r="B1264">
        <v>272000</v>
      </c>
    </row>
    <row r="1265" spans="1:2" x14ac:dyDescent="0.3">
      <c r="A1265" t="s">
        <v>89</v>
      </c>
      <c r="B1265">
        <v>272000</v>
      </c>
    </row>
    <row r="1266" spans="1:2" x14ac:dyDescent="0.3">
      <c r="A1266" t="s">
        <v>107</v>
      </c>
      <c r="B1266">
        <v>181000</v>
      </c>
    </row>
    <row r="1267" spans="1:2" x14ac:dyDescent="0.3">
      <c r="A1267" t="s">
        <v>87</v>
      </c>
      <c r="B1267">
        <v>266000</v>
      </c>
    </row>
    <row r="1268" spans="1:2" x14ac:dyDescent="0.3">
      <c r="A1268" t="s">
        <v>92</v>
      </c>
      <c r="B1268">
        <v>122000</v>
      </c>
    </row>
    <row r="1269" spans="1:2" x14ac:dyDescent="0.3">
      <c r="A1269" t="s">
        <v>100</v>
      </c>
      <c r="B1269">
        <v>274000</v>
      </c>
    </row>
    <row r="1270" spans="1:2" x14ac:dyDescent="0.3">
      <c r="A1270" t="s">
        <v>46</v>
      </c>
      <c r="B1270">
        <v>274300</v>
      </c>
    </row>
    <row r="1271" spans="1:2" x14ac:dyDescent="0.3">
      <c r="A1271" t="s">
        <v>132</v>
      </c>
      <c r="B1271">
        <v>274725</v>
      </c>
    </row>
    <row r="1272" spans="1:2" x14ac:dyDescent="0.3">
      <c r="A1272" t="s">
        <v>100</v>
      </c>
      <c r="B1272">
        <v>274900</v>
      </c>
    </row>
    <row r="1273" spans="1:2" x14ac:dyDescent="0.3">
      <c r="A1273" t="s">
        <v>126</v>
      </c>
      <c r="B1273">
        <v>274970</v>
      </c>
    </row>
    <row r="1274" spans="1:2" x14ac:dyDescent="0.3">
      <c r="A1274" t="s">
        <v>114</v>
      </c>
      <c r="B1274">
        <v>275000</v>
      </c>
    </row>
    <row r="1275" spans="1:2" x14ac:dyDescent="0.3">
      <c r="A1275" t="s">
        <v>100</v>
      </c>
      <c r="B1275">
        <v>275000</v>
      </c>
    </row>
    <row r="1276" spans="1:2" x14ac:dyDescent="0.3">
      <c r="A1276" t="s">
        <v>138</v>
      </c>
      <c r="B1276">
        <v>275000</v>
      </c>
    </row>
    <row r="1277" spans="1:2" x14ac:dyDescent="0.3">
      <c r="A1277" t="s">
        <v>46</v>
      </c>
      <c r="B1277">
        <v>275000</v>
      </c>
    </row>
    <row r="1278" spans="1:2" x14ac:dyDescent="0.3">
      <c r="A1278" t="s">
        <v>100</v>
      </c>
      <c r="B1278">
        <v>275500</v>
      </c>
    </row>
    <row r="1279" spans="1:2" x14ac:dyDescent="0.3">
      <c r="A1279" t="s">
        <v>46</v>
      </c>
      <c r="B1279">
        <v>276000</v>
      </c>
    </row>
    <row r="1280" spans="1:2" x14ac:dyDescent="0.3">
      <c r="A1280" t="s">
        <v>114</v>
      </c>
      <c r="B1280">
        <v>277000</v>
      </c>
    </row>
    <row r="1281" spans="1:2" x14ac:dyDescent="0.3">
      <c r="A1281" t="s">
        <v>119</v>
      </c>
      <c r="B1281">
        <v>68400</v>
      </c>
    </row>
    <row r="1282" spans="1:2" x14ac:dyDescent="0.3">
      <c r="A1282" t="s">
        <v>143</v>
      </c>
      <c r="B1282">
        <v>277000</v>
      </c>
    </row>
    <row r="1283" spans="1:2" x14ac:dyDescent="0.3">
      <c r="A1283" t="s">
        <v>100</v>
      </c>
      <c r="B1283">
        <v>277500</v>
      </c>
    </row>
    <row r="1284" spans="1:2" x14ac:dyDescent="0.3">
      <c r="A1284" t="s">
        <v>89</v>
      </c>
      <c r="B1284">
        <v>278000</v>
      </c>
    </row>
    <row r="1285" spans="1:2" x14ac:dyDescent="0.3">
      <c r="A1285" t="s">
        <v>138</v>
      </c>
      <c r="B1285">
        <v>278000</v>
      </c>
    </row>
    <row r="1286" spans="1:2" x14ac:dyDescent="0.3">
      <c r="A1286" t="s">
        <v>46</v>
      </c>
      <c r="B1286">
        <v>279500</v>
      </c>
    </row>
    <row r="1287" spans="1:2" x14ac:dyDescent="0.3">
      <c r="A1287" t="s">
        <v>95</v>
      </c>
      <c r="B1287">
        <v>132500</v>
      </c>
    </row>
    <row r="1288" spans="1:2" x14ac:dyDescent="0.3">
      <c r="A1288" t="s">
        <v>80</v>
      </c>
      <c r="B1288">
        <v>280000</v>
      </c>
    </row>
    <row r="1289" spans="1:2" x14ac:dyDescent="0.3">
      <c r="A1289" t="s">
        <v>100</v>
      </c>
      <c r="B1289">
        <v>280000</v>
      </c>
    </row>
    <row r="1290" spans="1:2" x14ac:dyDescent="0.3">
      <c r="A1290" t="s">
        <v>143</v>
      </c>
      <c r="B1290">
        <v>280000</v>
      </c>
    </row>
    <row r="1291" spans="1:2" x14ac:dyDescent="0.3">
      <c r="A1291" t="s">
        <v>100</v>
      </c>
      <c r="B1291">
        <v>280000</v>
      </c>
    </row>
    <row r="1292" spans="1:2" x14ac:dyDescent="0.3">
      <c r="A1292" t="s">
        <v>100</v>
      </c>
      <c r="B1292">
        <v>281000</v>
      </c>
    </row>
    <row r="1293" spans="1:2" x14ac:dyDescent="0.3">
      <c r="A1293" t="s">
        <v>160</v>
      </c>
      <c r="B1293">
        <v>119500</v>
      </c>
    </row>
    <row r="1294" spans="1:2" x14ac:dyDescent="0.3">
      <c r="A1294" t="s">
        <v>92</v>
      </c>
      <c r="B1294">
        <v>107500</v>
      </c>
    </row>
    <row r="1295" spans="1:2" x14ac:dyDescent="0.3">
      <c r="A1295" t="s">
        <v>129</v>
      </c>
      <c r="B1295">
        <v>281213</v>
      </c>
    </row>
    <row r="1296" spans="1:2" x14ac:dyDescent="0.3">
      <c r="A1296" t="s">
        <v>87</v>
      </c>
      <c r="B1296">
        <v>282922</v>
      </c>
    </row>
    <row r="1297" spans="1:2" x14ac:dyDescent="0.3">
      <c r="A1297" t="s">
        <v>129</v>
      </c>
      <c r="B1297">
        <v>283463</v>
      </c>
    </row>
    <row r="1298" spans="1:2" x14ac:dyDescent="0.3">
      <c r="A1298" t="s">
        <v>100</v>
      </c>
      <c r="B1298">
        <v>284000</v>
      </c>
    </row>
    <row r="1299" spans="1:2" x14ac:dyDescent="0.3">
      <c r="A1299" t="s">
        <v>126</v>
      </c>
      <c r="B1299">
        <v>140000</v>
      </c>
    </row>
    <row r="1300" spans="1:2" x14ac:dyDescent="0.3">
      <c r="A1300" t="s">
        <v>100</v>
      </c>
      <c r="B1300">
        <v>284000</v>
      </c>
    </row>
    <row r="1301" spans="1:2" x14ac:dyDescent="0.3">
      <c r="A1301" t="s">
        <v>46</v>
      </c>
      <c r="B1301">
        <v>285000</v>
      </c>
    </row>
    <row r="1302" spans="1:2" x14ac:dyDescent="0.3">
      <c r="A1302" t="s">
        <v>100</v>
      </c>
      <c r="B1302">
        <v>285000</v>
      </c>
    </row>
    <row r="1303" spans="1:2" x14ac:dyDescent="0.3">
      <c r="A1303" t="s">
        <v>80</v>
      </c>
      <c r="B1303">
        <v>285000</v>
      </c>
    </row>
    <row r="1304" spans="1:2" x14ac:dyDescent="0.3">
      <c r="A1304" t="s">
        <v>138</v>
      </c>
      <c r="B1304">
        <v>286000</v>
      </c>
    </row>
    <row r="1305" spans="1:2" x14ac:dyDescent="0.3">
      <c r="A1305" t="s">
        <v>129</v>
      </c>
      <c r="B1305">
        <v>287000</v>
      </c>
    </row>
    <row r="1306" spans="1:2" x14ac:dyDescent="0.3">
      <c r="A1306" t="s">
        <v>126</v>
      </c>
      <c r="B1306">
        <v>130000</v>
      </c>
    </row>
    <row r="1307" spans="1:2" x14ac:dyDescent="0.3">
      <c r="A1307" t="s">
        <v>46</v>
      </c>
      <c r="B1307">
        <v>287000</v>
      </c>
    </row>
    <row r="1308" spans="1:2" x14ac:dyDescent="0.3">
      <c r="A1308" t="s">
        <v>87</v>
      </c>
      <c r="B1308">
        <v>287090</v>
      </c>
    </row>
    <row r="1309" spans="1:2" x14ac:dyDescent="0.3">
      <c r="A1309" t="s">
        <v>74</v>
      </c>
      <c r="B1309">
        <v>289000</v>
      </c>
    </row>
    <row r="1310" spans="1:2" x14ac:dyDescent="0.3">
      <c r="A1310" t="s">
        <v>92</v>
      </c>
      <c r="B1310">
        <v>147000</v>
      </c>
    </row>
    <row r="1311" spans="1:2" x14ac:dyDescent="0.3">
      <c r="A1311" t="s">
        <v>80</v>
      </c>
      <c r="B1311">
        <v>290000</v>
      </c>
    </row>
    <row r="1312" spans="1:2" x14ac:dyDescent="0.3">
      <c r="A1312" t="s">
        <v>80</v>
      </c>
      <c r="B1312">
        <v>290000</v>
      </c>
    </row>
    <row r="1313" spans="1:2" x14ac:dyDescent="0.3">
      <c r="A1313" t="s">
        <v>80</v>
      </c>
      <c r="B1313">
        <v>290000</v>
      </c>
    </row>
    <row r="1314" spans="1:2" x14ac:dyDescent="0.3">
      <c r="A1314" t="s">
        <v>87</v>
      </c>
      <c r="B1314">
        <v>290000</v>
      </c>
    </row>
    <row r="1315" spans="1:2" x14ac:dyDescent="0.3">
      <c r="A1315" t="s">
        <v>80</v>
      </c>
      <c r="B1315">
        <v>290000</v>
      </c>
    </row>
    <row r="1316" spans="1:2" x14ac:dyDescent="0.3">
      <c r="A1316" t="s">
        <v>129</v>
      </c>
      <c r="B1316">
        <v>293077</v>
      </c>
    </row>
    <row r="1317" spans="1:2" x14ac:dyDescent="0.3">
      <c r="A1317" t="s">
        <v>66</v>
      </c>
      <c r="B1317">
        <v>294000</v>
      </c>
    </row>
    <row r="1318" spans="1:2" x14ac:dyDescent="0.3">
      <c r="A1318" t="s">
        <v>46</v>
      </c>
      <c r="B1318">
        <v>295493</v>
      </c>
    </row>
    <row r="1319" spans="1:2" x14ac:dyDescent="0.3">
      <c r="A1319" t="s">
        <v>87</v>
      </c>
      <c r="B1319">
        <v>270000</v>
      </c>
    </row>
    <row r="1320" spans="1:2" x14ac:dyDescent="0.3">
      <c r="A1320" t="s">
        <v>46</v>
      </c>
      <c r="B1320">
        <v>297000</v>
      </c>
    </row>
    <row r="1321" spans="1:2" x14ac:dyDescent="0.3">
      <c r="A1321" t="s">
        <v>89</v>
      </c>
      <c r="B1321">
        <v>299800</v>
      </c>
    </row>
    <row r="1322" spans="1:2" x14ac:dyDescent="0.3">
      <c r="A1322" t="s">
        <v>114</v>
      </c>
      <c r="B1322">
        <v>301000</v>
      </c>
    </row>
    <row r="1323" spans="1:2" x14ac:dyDescent="0.3">
      <c r="A1323" t="s">
        <v>80</v>
      </c>
      <c r="B1323">
        <v>301500</v>
      </c>
    </row>
    <row r="1324" spans="1:2" x14ac:dyDescent="0.3">
      <c r="A1324" t="s">
        <v>143</v>
      </c>
      <c r="B1324">
        <v>302000</v>
      </c>
    </row>
    <row r="1325" spans="1:2" x14ac:dyDescent="0.3">
      <c r="A1325" t="s">
        <v>80</v>
      </c>
      <c r="B1325">
        <v>302000</v>
      </c>
    </row>
    <row r="1326" spans="1:2" x14ac:dyDescent="0.3">
      <c r="A1326" t="s">
        <v>129</v>
      </c>
      <c r="B1326">
        <v>305000</v>
      </c>
    </row>
    <row r="1327" spans="1:2" x14ac:dyDescent="0.3">
      <c r="A1327" t="s">
        <v>119</v>
      </c>
      <c r="B1327">
        <v>55000</v>
      </c>
    </row>
    <row r="1328" spans="1:2" x14ac:dyDescent="0.3">
      <c r="A1328" t="s">
        <v>126</v>
      </c>
      <c r="B1328">
        <v>79000</v>
      </c>
    </row>
    <row r="1329" spans="1:2" x14ac:dyDescent="0.3">
      <c r="A1329" t="s">
        <v>46</v>
      </c>
      <c r="B1329">
        <v>305900</v>
      </c>
    </row>
    <row r="1330" spans="1:2" x14ac:dyDescent="0.3">
      <c r="A1330" t="s">
        <v>92</v>
      </c>
      <c r="B1330">
        <v>256000</v>
      </c>
    </row>
    <row r="1331" spans="1:2" x14ac:dyDescent="0.3">
      <c r="A1331" t="s">
        <v>100</v>
      </c>
      <c r="B1331">
        <v>306000</v>
      </c>
    </row>
    <row r="1332" spans="1:2" x14ac:dyDescent="0.3">
      <c r="A1332" t="s">
        <v>87</v>
      </c>
      <c r="B1332">
        <v>307000</v>
      </c>
    </row>
    <row r="1333" spans="1:2" x14ac:dyDescent="0.3">
      <c r="A1333" t="s">
        <v>100</v>
      </c>
      <c r="B1333">
        <v>309000</v>
      </c>
    </row>
    <row r="1334" spans="1:2" x14ac:dyDescent="0.3">
      <c r="A1334" t="s">
        <v>80</v>
      </c>
      <c r="B1334">
        <v>310000</v>
      </c>
    </row>
    <row r="1335" spans="1:2" x14ac:dyDescent="0.3">
      <c r="A1335" t="s">
        <v>119</v>
      </c>
      <c r="B1335">
        <v>125500</v>
      </c>
    </row>
    <row r="1336" spans="1:2" x14ac:dyDescent="0.3">
      <c r="A1336" t="s">
        <v>160</v>
      </c>
      <c r="B1336">
        <v>125000</v>
      </c>
    </row>
    <row r="1337" spans="1:2" x14ac:dyDescent="0.3">
      <c r="A1337" t="s">
        <v>74</v>
      </c>
      <c r="B1337">
        <v>311500</v>
      </c>
    </row>
    <row r="1338" spans="1:2" x14ac:dyDescent="0.3">
      <c r="A1338" t="s">
        <v>87</v>
      </c>
      <c r="B1338">
        <v>311872</v>
      </c>
    </row>
    <row r="1339" spans="1:2" x14ac:dyDescent="0.3">
      <c r="A1339" t="s">
        <v>92</v>
      </c>
      <c r="B1339">
        <v>52500</v>
      </c>
    </row>
    <row r="1340" spans="1:2" x14ac:dyDescent="0.3">
      <c r="A1340" t="s">
        <v>129</v>
      </c>
      <c r="B1340">
        <v>312500</v>
      </c>
    </row>
    <row r="1341" spans="1:2" x14ac:dyDescent="0.3">
      <c r="A1341" t="s">
        <v>46</v>
      </c>
      <c r="B1341">
        <v>313000</v>
      </c>
    </row>
    <row r="1342" spans="1:2" x14ac:dyDescent="0.3">
      <c r="A1342" t="s">
        <v>100</v>
      </c>
      <c r="B1342">
        <v>314813</v>
      </c>
    </row>
    <row r="1343" spans="1:2" x14ac:dyDescent="0.3">
      <c r="A1343" t="s">
        <v>74</v>
      </c>
      <c r="B1343">
        <v>315000</v>
      </c>
    </row>
    <row r="1344" spans="1:2" x14ac:dyDescent="0.3">
      <c r="A1344" t="s">
        <v>80</v>
      </c>
      <c r="B1344">
        <v>315000</v>
      </c>
    </row>
    <row r="1345" spans="1:2" x14ac:dyDescent="0.3">
      <c r="A1345" t="s">
        <v>129</v>
      </c>
      <c r="B1345">
        <v>315000</v>
      </c>
    </row>
    <row r="1346" spans="1:2" x14ac:dyDescent="0.3">
      <c r="A1346" t="s">
        <v>100</v>
      </c>
      <c r="B1346">
        <v>315000</v>
      </c>
    </row>
    <row r="1347" spans="1:2" x14ac:dyDescent="0.3">
      <c r="A1347" t="s">
        <v>92</v>
      </c>
      <c r="B1347">
        <v>108500</v>
      </c>
    </row>
    <row r="1348" spans="1:2" x14ac:dyDescent="0.3">
      <c r="A1348" t="s">
        <v>129</v>
      </c>
      <c r="B1348">
        <v>315500</v>
      </c>
    </row>
    <row r="1349" spans="1:2" x14ac:dyDescent="0.3">
      <c r="A1349" t="s">
        <v>80</v>
      </c>
      <c r="B1349">
        <v>315750</v>
      </c>
    </row>
    <row r="1350" spans="1:2" x14ac:dyDescent="0.3">
      <c r="A1350" t="s">
        <v>114</v>
      </c>
      <c r="B1350">
        <v>316600</v>
      </c>
    </row>
    <row r="1351" spans="1:2" x14ac:dyDescent="0.3">
      <c r="A1351" t="s">
        <v>92</v>
      </c>
      <c r="B1351">
        <v>122000</v>
      </c>
    </row>
    <row r="1352" spans="1:2" x14ac:dyDescent="0.3">
      <c r="A1352" t="s">
        <v>100</v>
      </c>
      <c r="B1352">
        <v>317000</v>
      </c>
    </row>
    <row r="1353" spans="1:2" x14ac:dyDescent="0.3">
      <c r="A1353" t="s">
        <v>100</v>
      </c>
      <c r="B1353">
        <v>318000</v>
      </c>
    </row>
    <row r="1354" spans="1:2" x14ac:dyDescent="0.3">
      <c r="A1354" t="s">
        <v>95</v>
      </c>
      <c r="B1354">
        <v>134900</v>
      </c>
    </row>
    <row r="1355" spans="1:2" x14ac:dyDescent="0.3">
      <c r="A1355" t="s">
        <v>100</v>
      </c>
      <c r="B1355">
        <v>318000</v>
      </c>
    </row>
    <row r="1356" spans="1:2" x14ac:dyDescent="0.3">
      <c r="A1356" t="s">
        <v>100</v>
      </c>
      <c r="B1356">
        <v>318061</v>
      </c>
    </row>
    <row r="1357" spans="1:2" x14ac:dyDescent="0.3">
      <c r="A1357" t="s">
        <v>138</v>
      </c>
      <c r="B1357">
        <v>319000</v>
      </c>
    </row>
    <row r="1358" spans="1:2" x14ac:dyDescent="0.3">
      <c r="A1358" t="s">
        <v>100</v>
      </c>
      <c r="B1358">
        <v>319900</v>
      </c>
    </row>
    <row r="1359" spans="1:2" x14ac:dyDescent="0.3">
      <c r="A1359" t="s">
        <v>114</v>
      </c>
      <c r="B1359">
        <v>320000</v>
      </c>
    </row>
    <row r="1360" spans="1:2" x14ac:dyDescent="0.3">
      <c r="A1360" t="s">
        <v>87</v>
      </c>
      <c r="B1360">
        <v>303477</v>
      </c>
    </row>
    <row r="1361" spans="1:2" x14ac:dyDescent="0.3">
      <c r="A1361" t="s">
        <v>132</v>
      </c>
      <c r="B1361">
        <v>320000</v>
      </c>
    </row>
    <row r="1362" spans="1:2" x14ac:dyDescent="0.3">
      <c r="A1362" t="s">
        <v>126</v>
      </c>
      <c r="B1362">
        <v>320000</v>
      </c>
    </row>
    <row r="1363" spans="1:2" x14ac:dyDescent="0.3">
      <c r="A1363" t="s">
        <v>87</v>
      </c>
      <c r="B1363">
        <v>320000</v>
      </c>
    </row>
    <row r="1364" spans="1:2" x14ac:dyDescent="0.3">
      <c r="A1364" t="s">
        <v>66</v>
      </c>
      <c r="B1364">
        <v>324000</v>
      </c>
    </row>
    <row r="1365" spans="1:2" x14ac:dyDescent="0.3">
      <c r="A1365" t="s">
        <v>138</v>
      </c>
      <c r="B1365">
        <v>325000</v>
      </c>
    </row>
    <row r="1366" spans="1:2" x14ac:dyDescent="0.3">
      <c r="A1366" t="s">
        <v>87</v>
      </c>
      <c r="B1366">
        <v>310000</v>
      </c>
    </row>
    <row r="1367" spans="1:2" x14ac:dyDescent="0.3">
      <c r="A1367" t="s">
        <v>87</v>
      </c>
      <c r="B1367">
        <v>328900</v>
      </c>
    </row>
    <row r="1368" spans="1:2" x14ac:dyDescent="0.3">
      <c r="A1368" t="s">
        <v>80</v>
      </c>
      <c r="B1368">
        <v>325000</v>
      </c>
    </row>
    <row r="1369" spans="1:2" x14ac:dyDescent="0.3">
      <c r="A1369" t="s">
        <v>121</v>
      </c>
      <c r="B1369">
        <v>127000</v>
      </c>
    </row>
    <row r="1370" spans="1:2" x14ac:dyDescent="0.3">
      <c r="A1370" t="s">
        <v>46</v>
      </c>
      <c r="B1370">
        <v>144000</v>
      </c>
    </row>
    <row r="1371" spans="1:2" x14ac:dyDescent="0.3">
      <c r="A1371" t="s">
        <v>100</v>
      </c>
      <c r="B1371">
        <v>325000</v>
      </c>
    </row>
    <row r="1372" spans="1:2" x14ac:dyDescent="0.3">
      <c r="A1372" t="s">
        <v>100</v>
      </c>
      <c r="B1372">
        <v>325300</v>
      </c>
    </row>
    <row r="1373" spans="1:2" x14ac:dyDescent="0.3">
      <c r="A1373" t="s">
        <v>100</v>
      </c>
      <c r="B1373">
        <v>325624</v>
      </c>
    </row>
    <row r="1374" spans="1:2" x14ac:dyDescent="0.3">
      <c r="A1374" t="s">
        <v>100</v>
      </c>
      <c r="B1374">
        <v>326000</v>
      </c>
    </row>
    <row r="1375" spans="1:2" x14ac:dyDescent="0.3">
      <c r="A1375" t="s">
        <v>143</v>
      </c>
      <c r="B1375">
        <v>328000</v>
      </c>
    </row>
    <row r="1376" spans="1:2" x14ac:dyDescent="0.3">
      <c r="A1376" t="s">
        <v>87</v>
      </c>
      <c r="B1376">
        <v>339750</v>
      </c>
    </row>
    <row r="1377" spans="1:2" x14ac:dyDescent="0.3">
      <c r="A1377" t="s">
        <v>80</v>
      </c>
      <c r="B1377">
        <v>333168</v>
      </c>
    </row>
    <row r="1378" spans="1:2" x14ac:dyDescent="0.3">
      <c r="A1378" t="s">
        <v>129</v>
      </c>
      <c r="B1378">
        <v>335000</v>
      </c>
    </row>
    <row r="1379" spans="1:2" x14ac:dyDescent="0.3">
      <c r="A1379" t="s">
        <v>100</v>
      </c>
      <c r="B1379">
        <v>335000</v>
      </c>
    </row>
    <row r="1380" spans="1:2" x14ac:dyDescent="0.3">
      <c r="A1380" t="s">
        <v>160</v>
      </c>
      <c r="B1380">
        <v>83000</v>
      </c>
    </row>
    <row r="1381" spans="1:2" x14ac:dyDescent="0.3">
      <c r="A1381" t="s">
        <v>74</v>
      </c>
      <c r="B1381">
        <v>335000</v>
      </c>
    </row>
    <row r="1382" spans="1:2" x14ac:dyDescent="0.3">
      <c r="A1382" t="s">
        <v>80</v>
      </c>
      <c r="B1382">
        <v>336000</v>
      </c>
    </row>
    <row r="1383" spans="1:2" x14ac:dyDescent="0.3">
      <c r="A1383" t="s">
        <v>80</v>
      </c>
      <c r="B1383">
        <v>337000</v>
      </c>
    </row>
    <row r="1384" spans="1:2" x14ac:dyDescent="0.3">
      <c r="A1384" t="s">
        <v>92</v>
      </c>
      <c r="B1384">
        <v>157000</v>
      </c>
    </row>
    <row r="1385" spans="1:2" x14ac:dyDescent="0.3">
      <c r="A1385" t="s">
        <v>100</v>
      </c>
      <c r="B1385">
        <v>337500</v>
      </c>
    </row>
    <row r="1386" spans="1:2" x14ac:dyDescent="0.3">
      <c r="A1386" t="s">
        <v>80</v>
      </c>
      <c r="B1386">
        <v>340000</v>
      </c>
    </row>
    <row r="1387" spans="1:2" x14ac:dyDescent="0.3">
      <c r="A1387" t="s">
        <v>119</v>
      </c>
      <c r="B1387">
        <v>125500</v>
      </c>
    </row>
    <row r="1388" spans="1:2" x14ac:dyDescent="0.3">
      <c r="A1388" t="s">
        <v>80</v>
      </c>
      <c r="B1388">
        <v>341000</v>
      </c>
    </row>
    <row r="1389" spans="1:2" x14ac:dyDescent="0.3">
      <c r="A1389" t="s">
        <v>92</v>
      </c>
      <c r="B1389">
        <v>136000</v>
      </c>
    </row>
    <row r="1390" spans="1:2" x14ac:dyDescent="0.3">
      <c r="A1390" t="s">
        <v>100</v>
      </c>
      <c r="B1390">
        <v>342643</v>
      </c>
    </row>
    <row r="1391" spans="1:2" x14ac:dyDescent="0.3">
      <c r="A1391" t="s">
        <v>95</v>
      </c>
      <c r="B1391">
        <v>131000</v>
      </c>
    </row>
    <row r="1392" spans="1:2" x14ac:dyDescent="0.3">
      <c r="A1392" t="s">
        <v>100</v>
      </c>
      <c r="B1392">
        <v>345000</v>
      </c>
    </row>
    <row r="1393" spans="1:2" x14ac:dyDescent="0.3">
      <c r="A1393" t="s">
        <v>107</v>
      </c>
      <c r="B1393">
        <v>345000</v>
      </c>
    </row>
    <row r="1394" spans="1:2" x14ac:dyDescent="0.3">
      <c r="A1394" t="s">
        <v>80</v>
      </c>
      <c r="B1394">
        <v>348000</v>
      </c>
    </row>
    <row r="1395" spans="1:2" x14ac:dyDescent="0.3">
      <c r="A1395" t="s">
        <v>92</v>
      </c>
      <c r="B1395">
        <v>163000</v>
      </c>
    </row>
    <row r="1396" spans="1:2" x14ac:dyDescent="0.3">
      <c r="A1396" t="s">
        <v>80</v>
      </c>
      <c r="B1396">
        <v>350000</v>
      </c>
    </row>
    <row r="1397" spans="1:2" x14ac:dyDescent="0.3">
      <c r="A1397" t="s">
        <v>100</v>
      </c>
      <c r="B1397">
        <v>350000</v>
      </c>
    </row>
    <row r="1398" spans="1:2" x14ac:dyDescent="0.3">
      <c r="A1398" t="s">
        <v>100</v>
      </c>
      <c r="B1398">
        <v>354000</v>
      </c>
    </row>
    <row r="1399" spans="1:2" x14ac:dyDescent="0.3">
      <c r="A1399" t="s">
        <v>95</v>
      </c>
      <c r="B1399">
        <v>137500</v>
      </c>
    </row>
    <row r="1400" spans="1:2" x14ac:dyDescent="0.3">
      <c r="A1400" t="s">
        <v>74</v>
      </c>
      <c r="B1400">
        <v>359100</v>
      </c>
    </row>
    <row r="1401" spans="1:2" x14ac:dyDescent="0.3">
      <c r="A1401" t="s">
        <v>100</v>
      </c>
      <c r="B1401">
        <v>360000</v>
      </c>
    </row>
    <row r="1402" spans="1:2" x14ac:dyDescent="0.3">
      <c r="A1402" t="s">
        <v>95</v>
      </c>
      <c r="B1402">
        <v>120000</v>
      </c>
    </row>
    <row r="1403" spans="1:2" x14ac:dyDescent="0.3">
      <c r="A1403" t="s">
        <v>138</v>
      </c>
      <c r="B1403">
        <v>361919</v>
      </c>
    </row>
    <row r="1404" spans="1:2" x14ac:dyDescent="0.3">
      <c r="A1404" t="s">
        <v>100</v>
      </c>
      <c r="B1404">
        <v>367294</v>
      </c>
    </row>
    <row r="1405" spans="1:2" x14ac:dyDescent="0.3">
      <c r="A1405" t="s">
        <v>129</v>
      </c>
      <c r="B1405">
        <v>369900</v>
      </c>
    </row>
    <row r="1406" spans="1:2" x14ac:dyDescent="0.3">
      <c r="A1406" t="s">
        <v>100</v>
      </c>
      <c r="B1406">
        <v>372402</v>
      </c>
    </row>
    <row r="1407" spans="1:2" x14ac:dyDescent="0.3">
      <c r="A1407" t="s">
        <v>74</v>
      </c>
      <c r="B1407">
        <v>275000</v>
      </c>
    </row>
    <row r="1408" spans="1:2" x14ac:dyDescent="0.3">
      <c r="A1408" t="s">
        <v>138</v>
      </c>
      <c r="B1408">
        <v>372500</v>
      </c>
    </row>
    <row r="1409" spans="1:2" x14ac:dyDescent="0.3">
      <c r="A1409" t="s">
        <v>100</v>
      </c>
      <c r="B1409">
        <v>374000</v>
      </c>
    </row>
    <row r="1410" spans="1:2" x14ac:dyDescent="0.3">
      <c r="A1410" t="s">
        <v>92</v>
      </c>
      <c r="B1410">
        <v>125500</v>
      </c>
    </row>
    <row r="1411" spans="1:2" x14ac:dyDescent="0.3">
      <c r="A1411" t="s">
        <v>129</v>
      </c>
      <c r="B1411">
        <v>375000</v>
      </c>
    </row>
    <row r="1412" spans="1:2" x14ac:dyDescent="0.3">
      <c r="A1412" t="s">
        <v>138</v>
      </c>
      <c r="B1412">
        <v>377426</v>
      </c>
    </row>
    <row r="1413" spans="1:2" x14ac:dyDescent="0.3">
      <c r="A1413" t="s">
        <v>132</v>
      </c>
      <c r="B1413">
        <v>377500</v>
      </c>
    </row>
    <row r="1414" spans="1:2" x14ac:dyDescent="0.3">
      <c r="A1414" t="s">
        <v>129</v>
      </c>
      <c r="B1414">
        <v>378500</v>
      </c>
    </row>
    <row r="1415" spans="1:2" x14ac:dyDescent="0.3">
      <c r="A1415" t="s">
        <v>100</v>
      </c>
      <c r="B1415">
        <v>380000</v>
      </c>
    </row>
    <row r="1416" spans="1:2" x14ac:dyDescent="0.3">
      <c r="A1416" t="s">
        <v>74</v>
      </c>
      <c r="B1416">
        <v>381000</v>
      </c>
    </row>
    <row r="1417" spans="1:2" x14ac:dyDescent="0.3">
      <c r="A1417" t="s">
        <v>46</v>
      </c>
      <c r="B1417">
        <v>383970</v>
      </c>
    </row>
    <row r="1418" spans="1:2" x14ac:dyDescent="0.3">
      <c r="A1418" t="s">
        <v>92</v>
      </c>
      <c r="B1418">
        <v>122500</v>
      </c>
    </row>
    <row r="1419" spans="1:2" x14ac:dyDescent="0.3">
      <c r="A1419" t="s">
        <v>66</v>
      </c>
      <c r="B1419">
        <v>385000</v>
      </c>
    </row>
    <row r="1420" spans="1:2" x14ac:dyDescent="0.3">
      <c r="A1420" t="s">
        <v>100</v>
      </c>
      <c r="B1420">
        <v>385000</v>
      </c>
    </row>
    <row r="1421" spans="1:2" x14ac:dyDescent="0.3">
      <c r="A1421" t="s">
        <v>100</v>
      </c>
      <c r="B1421">
        <v>386250</v>
      </c>
    </row>
    <row r="1422" spans="1:2" x14ac:dyDescent="0.3">
      <c r="A1422" t="s">
        <v>138</v>
      </c>
      <c r="B1422">
        <v>392000</v>
      </c>
    </row>
    <row r="1423" spans="1:2" x14ac:dyDescent="0.3">
      <c r="A1423" t="s">
        <v>138</v>
      </c>
      <c r="B1423">
        <v>394432</v>
      </c>
    </row>
    <row r="1424" spans="1:2" x14ac:dyDescent="0.3">
      <c r="A1424" t="s">
        <v>46</v>
      </c>
      <c r="B1424">
        <v>136500</v>
      </c>
    </row>
    <row r="1425" spans="1:2" x14ac:dyDescent="0.3">
      <c r="A1425" t="s">
        <v>100</v>
      </c>
      <c r="B1425">
        <v>394617</v>
      </c>
    </row>
    <row r="1426" spans="1:2" x14ac:dyDescent="0.3">
      <c r="A1426" t="s">
        <v>100</v>
      </c>
      <c r="B1426">
        <v>395000</v>
      </c>
    </row>
    <row r="1427" spans="1:2" x14ac:dyDescent="0.3">
      <c r="A1427" t="s">
        <v>100</v>
      </c>
      <c r="B1427">
        <v>395192</v>
      </c>
    </row>
    <row r="1428" spans="1:2" x14ac:dyDescent="0.3">
      <c r="A1428" t="s">
        <v>80</v>
      </c>
      <c r="B1428">
        <v>402000</v>
      </c>
    </row>
    <row r="1429" spans="1:2" x14ac:dyDescent="0.3">
      <c r="A1429" t="s">
        <v>100</v>
      </c>
      <c r="B1429">
        <v>402861</v>
      </c>
    </row>
    <row r="1430" spans="1:2" x14ac:dyDescent="0.3">
      <c r="A1430" t="s">
        <v>92</v>
      </c>
      <c r="B1430">
        <v>119000</v>
      </c>
    </row>
    <row r="1431" spans="1:2" x14ac:dyDescent="0.3">
      <c r="A1431" t="s">
        <v>80</v>
      </c>
      <c r="B1431">
        <v>403000</v>
      </c>
    </row>
    <row r="1432" spans="1:2" x14ac:dyDescent="0.3">
      <c r="A1432" t="s">
        <v>80</v>
      </c>
      <c r="B1432">
        <v>410000</v>
      </c>
    </row>
    <row r="1433" spans="1:2" x14ac:dyDescent="0.3">
      <c r="A1433" t="s">
        <v>100</v>
      </c>
      <c r="B1433">
        <v>412500</v>
      </c>
    </row>
    <row r="1434" spans="1:2" x14ac:dyDescent="0.3">
      <c r="A1434" t="s">
        <v>100</v>
      </c>
      <c r="B1434">
        <v>415298</v>
      </c>
    </row>
    <row r="1435" spans="1:2" x14ac:dyDescent="0.3">
      <c r="A1435" t="s">
        <v>87</v>
      </c>
      <c r="B1435">
        <v>423000</v>
      </c>
    </row>
    <row r="1436" spans="1:2" x14ac:dyDescent="0.3">
      <c r="A1436" t="s">
        <v>46</v>
      </c>
      <c r="B1436">
        <v>424870</v>
      </c>
    </row>
    <row r="1437" spans="1:2" x14ac:dyDescent="0.3">
      <c r="A1437" t="s">
        <v>100</v>
      </c>
      <c r="B1437">
        <v>426000</v>
      </c>
    </row>
    <row r="1438" spans="1:2" x14ac:dyDescent="0.3">
      <c r="A1438" t="s">
        <v>80</v>
      </c>
      <c r="B1438">
        <v>430000</v>
      </c>
    </row>
    <row r="1439" spans="1:2" x14ac:dyDescent="0.3">
      <c r="A1439" t="s">
        <v>100</v>
      </c>
      <c r="B1439">
        <v>437154</v>
      </c>
    </row>
    <row r="1440" spans="1:2" x14ac:dyDescent="0.3">
      <c r="A1440" t="s">
        <v>92</v>
      </c>
      <c r="B1440">
        <v>149700</v>
      </c>
    </row>
    <row r="1441" spans="1:2" x14ac:dyDescent="0.3">
      <c r="A1441" t="s">
        <v>138</v>
      </c>
      <c r="B1441">
        <v>438780</v>
      </c>
    </row>
    <row r="1442" spans="1:2" x14ac:dyDescent="0.3">
      <c r="A1442" t="s">
        <v>100</v>
      </c>
      <c r="B1442">
        <v>440000</v>
      </c>
    </row>
    <row r="1443" spans="1:2" x14ac:dyDescent="0.3">
      <c r="A1443" t="s">
        <v>46</v>
      </c>
      <c r="B1443">
        <v>149300</v>
      </c>
    </row>
    <row r="1444" spans="1:2" x14ac:dyDescent="0.3">
      <c r="A1444" t="s">
        <v>87</v>
      </c>
      <c r="B1444">
        <v>340000</v>
      </c>
    </row>
    <row r="1445" spans="1:2" x14ac:dyDescent="0.3">
      <c r="A1445" t="s">
        <v>100</v>
      </c>
      <c r="B1445">
        <v>446261</v>
      </c>
    </row>
    <row r="1446" spans="1:2" x14ac:dyDescent="0.3">
      <c r="A1446" t="s">
        <v>100</v>
      </c>
      <c r="B1446">
        <v>451950</v>
      </c>
    </row>
    <row r="1447" spans="1:2" x14ac:dyDescent="0.3">
      <c r="A1447" t="s">
        <v>100</v>
      </c>
      <c r="B1447">
        <v>465000</v>
      </c>
    </row>
    <row r="1448" spans="1:2" x14ac:dyDescent="0.3">
      <c r="A1448" t="s">
        <v>80</v>
      </c>
      <c r="B1448">
        <v>466500</v>
      </c>
    </row>
    <row r="1449" spans="1:2" x14ac:dyDescent="0.3">
      <c r="A1449" t="s">
        <v>100</v>
      </c>
      <c r="B1449">
        <v>485000</v>
      </c>
    </row>
    <row r="1450" spans="1:2" x14ac:dyDescent="0.3">
      <c r="A1450" t="s">
        <v>138</v>
      </c>
      <c r="B1450">
        <v>501837</v>
      </c>
    </row>
    <row r="1451" spans="1:2" x14ac:dyDescent="0.3">
      <c r="A1451" t="s">
        <v>121</v>
      </c>
      <c r="B1451">
        <v>92000</v>
      </c>
    </row>
    <row r="1452" spans="1:2" x14ac:dyDescent="0.3">
      <c r="A1452" t="s">
        <v>138</v>
      </c>
      <c r="B1452">
        <v>538000</v>
      </c>
    </row>
    <row r="1453" spans="1:2" x14ac:dyDescent="0.3">
      <c r="A1453" t="s">
        <v>100</v>
      </c>
      <c r="B1453">
        <v>555000</v>
      </c>
    </row>
    <row r="1454" spans="1:2" x14ac:dyDescent="0.3">
      <c r="A1454" t="s">
        <v>126</v>
      </c>
      <c r="B1454">
        <v>145000</v>
      </c>
    </row>
    <row r="1455" spans="1:2" x14ac:dyDescent="0.3">
      <c r="A1455" t="s">
        <v>138</v>
      </c>
      <c r="B1455">
        <v>556581</v>
      </c>
    </row>
    <row r="1456" spans="1:2" x14ac:dyDescent="0.3">
      <c r="A1456" t="s">
        <v>87</v>
      </c>
      <c r="B1456">
        <v>370878</v>
      </c>
    </row>
    <row r="1457" spans="1:2" x14ac:dyDescent="0.3">
      <c r="A1457" t="s">
        <v>100</v>
      </c>
      <c r="B1457">
        <v>582933</v>
      </c>
    </row>
    <row r="1458" spans="1:2" x14ac:dyDescent="0.3">
      <c r="A1458" t="s">
        <v>100</v>
      </c>
      <c r="B1458">
        <v>611657</v>
      </c>
    </row>
    <row r="1459" spans="1:2" x14ac:dyDescent="0.3">
      <c r="A1459" t="s">
        <v>80</v>
      </c>
      <c r="B1459">
        <v>625000</v>
      </c>
    </row>
    <row r="1460" spans="1:2" x14ac:dyDescent="0.3">
      <c r="A1460" t="s">
        <v>80</v>
      </c>
      <c r="B1460">
        <v>745000</v>
      </c>
    </row>
    <row r="1461" spans="1:2" x14ac:dyDescent="0.3">
      <c r="A1461" t="s">
        <v>80</v>
      </c>
      <c r="B1461">
        <v>755000</v>
      </c>
    </row>
  </sheetData>
  <sortState ref="I2:K1463">
    <sortCondition descending="1" ref="J1"/>
  </sortState>
  <mergeCells count="2">
    <mergeCell ref="E28:G28"/>
    <mergeCell ref="I28:K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498B-2F86-4179-B729-7709895E9E88}">
  <dimension ref="A1:BD15"/>
  <sheetViews>
    <sheetView workbookViewId="0">
      <selection activeCell="I25" sqref="I25"/>
    </sheetView>
  </sheetViews>
  <sheetFormatPr defaultRowHeight="14.4" x14ac:dyDescent="0.3"/>
  <cols>
    <col min="1" max="1" width="13.5546875" bestFit="1" customWidth="1"/>
    <col min="2" max="2" width="7.21875" bestFit="1" customWidth="1"/>
  </cols>
  <sheetData>
    <row r="1" spans="1:56" x14ac:dyDescent="0.3">
      <c r="B1" t="s">
        <v>0</v>
      </c>
      <c r="C1" t="s">
        <v>243</v>
      </c>
      <c r="D1" t="s">
        <v>220</v>
      </c>
      <c r="E1" t="s">
        <v>246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183</v>
      </c>
      <c r="N1" t="s">
        <v>8</v>
      </c>
      <c r="O1" t="s">
        <v>9</v>
      </c>
      <c r="P1" t="s">
        <v>219</v>
      </c>
      <c r="Q1" t="s">
        <v>10</v>
      </c>
      <c r="R1" t="s">
        <v>182</v>
      </c>
      <c r="S1" t="s">
        <v>11</v>
      </c>
      <c r="T1" t="s">
        <v>181</v>
      </c>
      <c r="U1" t="s">
        <v>184</v>
      </c>
      <c r="V1" t="s">
        <v>185</v>
      </c>
      <c r="W1" t="s">
        <v>12</v>
      </c>
      <c r="X1" t="s">
        <v>186</v>
      </c>
      <c r="Y1" t="s">
        <v>13</v>
      </c>
      <c r="Z1" t="s">
        <v>14</v>
      </c>
      <c r="AA1" t="s">
        <v>187</v>
      </c>
      <c r="AB1" t="s">
        <v>15</v>
      </c>
      <c r="AC1" t="s">
        <v>16</v>
      </c>
      <c r="AD1" s="3" t="s">
        <v>281</v>
      </c>
      <c r="AE1" s="3" t="s">
        <v>280</v>
      </c>
      <c r="AF1" t="s">
        <v>21</v>
      </c>
      <c r="AG1" t="s">
        <v>22</v>
      </c>
      <c r="AH1" t="s">
        <v>217</v>
      </c>
      <c r="AI1" t="s">
        <v>23</v>
      </c>
      <c r="AJ1" t="s">
        <v>24</v>
      </c>
      <c r="AK1" t="s">
        <v>188</v>
      </c>
      <c r="AL1" t="s">
        <v>25</v>
      </c>
      <c r="AM1" t="s">
        <v>26</v>
      </c>
      <c r="AN1" t="s">
        <v>27</v>
      </c>
      <c r="AO1" t="s">
        <v>28</v>
      </c>
      <c r="AP1" t="s">
        <v>218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240</v>
      </c>
      <c r="AW1" t="s">
        <v>34</v>
      </c>
      <c r="AX1" t="s">
        <v>189</v>
      </c>
      <c r="AY1" t="s">
        <v>35</v>
      </c>
      <c r="AZ1" t="s">
        <v>216</v>
      </c>
      <c r="BA1" t="s">
        <v>36</v>
      </c>
      <c r="BB1" t="s">
        <v>37</v>
      </c>
      <c r="BC1" t="s">
        <v>38</v>
      </c>
      <c r="BD1" t="s">
        <v>39</v>
      </c>
    </row>
    <row r="2" spans="1:56" x14ac:dyDescent="0.3">
      <c r="A2" s="1" t="s">
        <v>226</v>
      </c>
      <c r="B2">
        <f>COUNTA((Dataset!A$2:A$1461))</f>
        <v>1460</v>
      </c>
      <c r="C2">
        <f>COUNTA((Dataset!B$2:B$1461))</f>
        <v>1460</v>
      </c>
      <c r="D2">
        <f>COUNTA((Dataset!C$2:C$1461))</f>
        <v>1460</v>
      </c>
      <c r="E2">
        <f>COUNTA((Dataset!D$2:D$1461))</f>
        <v>1460</v>
      </c>
      <c r="F2">
        <f>COUNTA((Dataset!E$2:E$1461))</f>
        <v>1460</v>
      </c>
      <c r="G2">
        <f>COUNTA((Dataset!F$2:F$1461))</f>
        <v>1460</v>
      </c>
      <c r="H2">
        <f>COUNTA((Dataset!G$2:G$1461))</f>
        <v>1460</v>
      </c>
      <c r="I2">
        <f>COUNTA((Dataset!H$2:H$1461))</f>
        <v>1460</v>
      </c>
      <c r="J2">
        <f>COUNTA((Dataset!I$2:I$1461))</f>
        <v>1460</v>
      </c>
      <c r="K2">
        <f>COUNTA((Dataset!J$2:J$1461))</f>
        <v>1460</v>
      </c>
      <c r="L2">
        <f>COUNTA((Dataset!K$2:K$1461))</f>
        <v>1460</v>
      </c>
      <c r="M2">
        <f>COUNTA((Dataset!N$2:N$1461))</f>
        <v>1460</v>
      </c>
      <c r="N2">
        <f>COUNTA((Dataset!O$2:O$1461))</f>
        <v>1460</v>
      </c>
      <c r="O2">
        <f>COUNTA((Dataset!P$2:P$1461))</f>
        <v>1460</v>
      </c>
      <c r="P2">
        <f>COUNTA((Dataset!Q$2:Q$1461))</f>
        <v>1460</v>
      </c>
      <c r="Q2">
        <f>COUNTA((Dataset!R$2:R$1461))</f>
        <v>1460</v>
      </c>
      <c r="R2">
        <f>COUNTA((Dataset!S$2:S$1461))</f>
        <v>1460</v>
      </c>
      <c r="S2">
        <f>COUNTA((Dataset!T$2:T$1461))</f>
        <v>1460</v>
      </c>
      <c r="T2">
        <f>COUNTA((Dataset!U$2:U$1461))</f>
        <v>1460</v>
      </c>
      <c r="U2">
        <f>COUNTA((Dataset!V$2:V$1461))</f>
        <v>1460</v>
      </c>
      <c r="V2">
        <f>COUNTA((Dataset!W$2:W$1461))</f>
        <v>1460</v>
      </c>
      <c r="W2">
        <f>COUNTA((Dataset!X$2:X$1461))</f>
        <v>1460</v>
      </c>
      <c r="X2">
        <f>COUNTA((Dataset!Y$2:Y$1461))</f>
        <v>1460</v>
      </c>
      <c r="Y2">
        <f>COUNTA((Dataset!Z$2:Z$1461))</f>
        <v>1460</v>
      </c>
      <c r="Z2">
        <f>COUNTA((Dataset!AA$2:AA$1461))</f>
        <v>1460</v>
      </c>
      <c r="AA2">
        <f>COUNTA((Dataset!AC$2:AC$1461))</f>
        <v>1460</v>
      </c>
      <c r="AB2">
        <f>COUNTA((Dataset!AD$2:AD$1461))</f>
        <v>1460</v>
      </c>
      <c r="AC2">
        <f>COUNTA((Dataset!AE$2:AE$1461))</f>
        <v>1460</v>
      </c>
      <c r="AD2">
        <f>COUNTA((Dataset!AF$2:AF$1461))</f>
        <v>1460</v>
      </c>
      <c r="AE2">
        <f>COUNTA((Dataset!AG$2:AG$1461))</f>
        <v>1460</v>
      </c>
      <c r="AF2">
        <f>COUNTA((Dataset!AH$2:AH$1461))</f>
        <v>1460</v>
      </c>
      <c r="AG2">
        <f>COUNTA((Dataset!AI$2:AI$1461))</f>
        <v>1460</v>
      </c>
      <c r="AH2">
        <f>COUNTA((Dataset!AJ$2:AJ$1461))</f>
        <v>1460</v>
      </c>
      <c r="AI2">
        <f>COUNTA((Dataset!AL$2:AL$1461))</f>
        <v>1460</v>
      </c>
      <c r="AJ2">
        <f>COUNTA((Dataset!AM$2:AM$1461))</f>
        <v>1460</v>
      </c>
      <c r="AK2">
        <f>COUNTA((Dataset!AN$2:AN$1461))</f>
        <v>1460</v>
      </c>
      <c r="AL2">
        <f>COUNTA((Dataset!AO$2:AO$1461))</f>
        <v>1460</v>
      </c>
      <c r="AM2">
        <f>COUNTA((Dataset!AP$2:AP$1461))</f>
        <v>1460</v>
      </c>
      <c r="AN2">
        <f>COUNTA((Dataset!AQ$2:AQ$1461))</f>
        <v>1460</v>
      </c>
      <c r="AO2">
        <f>COUNTA((Dataset!AR$2:AR$1461))</f>
        <v>1460</v>
      </c>
      <c r="AP2">
        <f>COUNTA((Dataset!AS$2:AS$1461))</f>
        <v>1460</v>
      </c>
      <c r="AQ2">
        <f>COUNTA((Dataset!AT$2:AT$1461))</f>
        <v>1460</v>
      </c>
      <c r="AR2">
        <f>COUNTA((Dataset!AU$2:AU$1461))</f>
        <v>1460</v>
      </c>
      <c r="AS2">
        <f>COUNTA((Dataset!AV$2:AV$1461))</f>
        <v>1460</v>
      </c>
      <c r="AT2">
        <f>COUNTA((Dataset!AW$2:AW$1461))</f>
        <v>1460</v>
      </c>
      <c r="AU2">
        <f>COUNTA((Dataset!AX$2:AX$1461))</f>
        <v>1460</v>
      </c>
      <c r="AV2">
        <f>COUNTA((Dataset!AY$2:AY$1461))</f>
        <v>1460</v>
      </c>
      <c r="AW2">
        <f>COUNTA((Dataset!#REF!))</f>
        <v>1</v>
      </c>
      <c r="AX2">
        <f>COUNTA((Dataset!#REF!))</f>
        <v>1</v>
      </c>
      <c r="AY2">
        <f>COUNTA((Dataset!AZ$2:AZ$1461))</f>
        <v>1460</v>
      </c>
      <c r="AZ2">
        <f>COUNTA((Dataset!BA$2:BA$1461))</f>
        <v>1460</v>
      </c>
      <c r="BA2">
        <f>COUNTA((Dataset!BB$2:BB$1461))</f>
        <v>1460</v>
      </c>
      <c r="BB2">
        <f>COUNTA((Dataset!BC$2:BC$1461))</f>
        <v>1460</v>
      </c>
      <c r="BC2">
        <f>COUNTA((Dataset!BD$2:BD$1461))</f>
        <v>1460</v>
      </c>
      <c r="BD2">
        <f>COUNTA((Dataset!BE$2:BE$1461))</f>
        <v>1460</v>
      </c>
    </row>
    <row r="3" spans="1:56" ht="28.8" x14ac:dyDescent="0.3">
      <c r="A3" s="2" t="s">
        <v>227</v>
      </c>
      <c r="B3">
        <f>COUNTIF(Dataset!A$2:A$1461, "NA")</f>
        <v>0</v>
      </c>
      <c r="C3">
        <f>COUNTIF(Dataset!B$2:B$1461, "NA")</f>
        <v>0</v>
      </c>
      <c r="D3">
        <f>COUNTIF(Dataset!C$2:C$1461, "NA")</f>
        <v>0</v>
      </c>
      <c r="E3">
        <f>COUNTIF(Dataset!D$2:D$1461, "NA")</f>
        <v>259</v>
      </c>
      <c r="F3">
        <f>COUNTIF(Dataset!E$2:E$1461, "NA")</f>
        <v>0</v>
      </c>
      <c r="G3">
        <f>COUNTIF(Dataset!F$2:F$1461, "NA")</f>
        <v>0</v>
      </c>
      <c r="H3">
        <f>COUNTIF(Dataset!G$2:G$1461, "NA")</f>
        <v>0</v>
      </c>
      <c r="I3">
        <f>COUNTIF(Dataset!H$2:H$1461, "NA")</f>
        <v>0</v>
      </c>
      <c r="J3">
        <f>COUNTIF(Dataset!I$2:I$1461, "NA")</f>
        <v>0</v>
      </c>
      <c r="K3">
        <f>COUNTIF(Dataset!J$2:J$1461, "NA")</f>
        <v>0</v>
      </c>
      <c r="L3">
        <f>COUNTIF(Dataset!K$2:K$1461, "NA")</f>
        <v>0</v>
      </c>
      <c r="M3">
        <f>COUNTIF(Dataset!N$2:N$1461, "NA")</f>
        <v>0</v>
      </c>
      <c r="N3">
        <f>COUNTIF(Dataset!O$2:O$1461, "NA")</f>
        <v>0</v>
      </c>
      <c r="O3">
        <f>COUNTIF(Dataset!P$2:P$1461, "NA")</f>
        <v>0</v>
      </c>
      <c r="P3">
        <f>COUNTIF(Dataset!Q$2:Q$1461, "NA")</f>
        <v>0</v>
      </c>
      <c r="Q3">
        <f>COUNTIF(Dataset!R$2:R$1461, "NA")</f>
        <v>0</v>
      </c>
      <c r="R3">
        <f>COUNTIF(Dataset!S$2:S$1461, "NA")</f>
        <v>0</v>
      </c>
      <c r="S3">
        <f>COUNTIF(Dataset!T$2:T$1461, "NA")</f>
        <v>0</v>
      </c>
      <c r="T3">
        <f>COUNTIF(Dataset!U$2:U$1461, "NA")</f>
        <v>0</v>
      </c>
      <c r="U3">
        <f>COUNTIF(Dataset!V$2:V$1461, "NA")</f>
        <v>0</v>
      </c>
      <c r="V3">
        <f>COUNTIF(Dataset!W$2:W$1461, "NA")</f>
        <v>0</v>
      </c>
      <c r="W3">
        <f>COUNTIF(Dataset!X$2:X$1461, "NA")</f>
        <v>0</v>
      </c>
      <c r="X3">
        <f>COUNTIF(Dataset!Y$2:Y$1461, "NA")</f>
        <v>37</v>
      </c>
      <c r="Y3">
        <f>COUNTIF(Dataset!Z$2:Z$1461, "NA")</f>
        <v>38</v>
      </c>
      <c r="Z3">
        <f>COUNTIF(Dataset!AA$2:AA$1461, "NA")</f>
        <v>0</v>
      </c>
      <c r="AA3">
        <f>COUNTIF(Dataset!AC$2:AC$1461, "NA")</f>
        <v>0</v>
      </c>
      <c r="AB3">
        <f>COUNTIF(Dataset!AD$2:AD$1461, "NA")</f>
        <v>0</v>
      </c>
      <c r="AC3">
        <f>COUNTIF(Dataset!AE$2:AE$1461, "NA")</f>
        <v>0</v>
      </c>
      <c r="AD3">
        <f>COUNTIF(Dataset!AF$2:AF$1461, "NA")</f>
        <v>0</v>
      </c>
      <c r="AE3">
        <f>COUNTIF(Dataset!AG$2:AG$1461, "NA")</f>
        <v>0</v>
      </c>
      <c r="AF3">
        <f>COUNTIF(Dataset!AH$2:AH$1461, "NA")</f>
        <v>0</v>
      </c>
      <c r="AG3">
        <f>COUNTIF(Dataset!AI$2:AI$1461, "NA")</f>
        <v>0</v>
      </c>
      <c r="AH3">
        <f>COUNTIF(Dataset!AJ$2:AJ$1461, "NA")</f>
        <v>0</v>
      </c>
      <c r="AI3">
        <f>COUNTIF(Dataset!AL$2:AL$1461, "NA")</f>
        <v>0</v>
      </c>
      <c r="AJ3">
        <f>COUNTIF(Dataset!AM$2:AM$1461, "NA")</f>
        <v>0</v>
      </c>
      <c r="AK3">
        <f>COUNTIF(Dataset!AN$2:AN$1461, "NA")</f>
        <v>690</v>
      </c>
      <c r="AL3">
        <f>COUNTIF(Dataset!AO$2:AO$1461, "NA")</f>
        <v>81</v>
      </c>
      <c r="AM3">
        <f>COUNTIF(Dataset!AP$2:AP$1461, "NA")</f>
        <v>81</v>
      </c>
      <c r="AN3">
        <f>COUNTIF(Dataset!AQ$2:AQ$1461, "NA")</f>
        <v>0</v>
      </c>
      <c r="AO3">
        <f>COUNTIF(Dataset!AR$2:AR$1461, "NA")</f>
        <v>0</v>
      </c>
      <c r="AP3">
        <f>COUNTIF(Dataset!AS$2:AS$1461, "NA")</f>
        <v>81</v>
      </c>
      <c r="AQ3">
        <f>COUNTIF(Dataset!AT$2:AT$1461, "NA")</f>
        <v>0</v>
      </c>
      <c r="AR3">
        <f>COUNTIF(Dataset!AU$2:AU$1461, "NA")</f>
        <v>0</v>
      </c>
      <c r="AS3">
        <f>COUNTIF(Dataset!AV$2:AV$1461, "NA")</f>
        <v>0</v>
      </c>
      <c r="AT3">
        <f>COUNTIF(Dataset!AW$2:AW$1461, "NA")</f>
        <v>0</v>
      </c>
      <c r="AU3">
        <f>COUNTIF(Dataset!AX$2:AX$1461, "NA")</f>
        <v>0</v>
      </c>
      <c r="AV3">
        <f>COUNTIF(Dataset!AY$2:AY$1461, "NA")</f>
        <v>0</v>
      </c>
      <c r="AW3" t="e">
        <f>COUNTIF(Dataset!#REF!, "NA")</f>
        <v>#REF!</v>
      </c>
      <c r="AX3" t="e">
        <f>COUNTIF(Dataset!#REF!, "NA")</f>
        <v>#REF!</v>
      </c>
      <c r="AY3">
        <f>COUNTIF(Dataset!AZ$2:AZ$1461, "NA")</f>
        <v>1179</v>
      </c>
      <c r="AZ3">
        <f>COUNTIF(Dataset!BA$2:BA$1461, "NA")</f>
        <v>0</v>
      </c>
      <c r="BA3">
        <f>COUNTIF(Dataset!BB$2:BB$1461, "NA")</f>
        <v>0</v>
      </c>
      <c r="BB3">
        <f>COUNTIF(Dataset!BC$2:BC$1461, "NA")</f>
        <v>0</v>
      </c>
      <c r="BC3">
        <f>COUNTIF(Dataset!BD$2:BD$1461, "NA")</f>
        <v>0</v>
      </c>
      <c r="BD3">
        <f>COUNTIF(Dataset!BE$2:BE$1461, "NA")</f>
        <v>0</v>
      </c>
    </row>
    <row r="4" spans="1:56" x14ac:dyDescent="0.3">
      <c r="A4" s="1" t="s">
        <v>228</v>
      </c>
      <c r="B4">
        <f>AVERAGE(Dataset!A$2:A$1461)</f>
        <v>730.5</v>
      </c>
      <c r="C4">
        <f>AVERAGE(Dataset!B$2:B$1461)</f>
        <v>56.897260273972606</v>
      </c>
      <c r="E4">
        <f>AVERAGE(Dataset!D$2:D$1461)</f>
        <v>70.049958368026651</v>
      </c>
      <c r="F4">
        <f>AVERAGE(Dataset!E$2:E$1461)</f>
        <v>10516.828082191782</v>
      </c>
      <c r="P4">
        <f>AVERAGE(Dataset!Q$2:Q$1461)</f>
        <v>6.0993150684931505</v>
      </c>
      <c r="Q4">
        <f>AVERAGE(Dataset!R$2:R$1461)</f>
        <v>1971.2678082191781</v>
      </c>
      <c r="R4">
        <f>AVERAGE(Dataset!S$2:S$1461)</f>
        <v>1984.8657534246574</v>
      </c>
      <c r="Z4">
        <f>AVERAGE(Dataset!AA$2:AA$1461)</f>
        <v>1057.4294520547944</v>
      </c>
      <c r="AC4">
        <f>AVERAGE(Dataset!AE$2:AE$1461)</f>
        <v>1515.4636986301371</v>
      </c>
      <c r="AD4">
        <f>AVERAGE(Dataset!AF$2:AF$1461)</f>
        <v>0.44260273972602743</v>
      </c>
      <c r="AE4">
        <f>AVERAGE(Dataset!AG$2:AG$1461)</f>
        <v>1.6799315068493159</v>
      </c>
      <c r="AF4">
        <f>AVERAGE(Dataset!AH$2:AH$1461)</f>
        <v>2.8664383561643834</v>
      </c>
      <c r="AG4">
        <f>AVERAGE(Dataset!AI$2:AI$1461)</f>
        <v>1.0465753424657533</v>
      </c>
      <c r="AI4">
        <f>AVERAGE(Dataset!AL$2:AL$1461)</f>
        <v>6.5178082191780824</v>
      </c>
      <c r="AJ4">
        <f>AVERAGE(Dataset!AM$2:AM$1461)</f>
        <v>0.61301369863013699</v>
      </c>
      <c r="AN4">
        <f>AVERAGE(Dataset!AQ$2:AQ$1461)</f>
        <v>1.7671232876712328</v>
      </c>
      <c r="AO4">
        <f>AVERAGE(Dataset!AR$2:AR$1461)</f>
        <v>472.98013698630137</v>
      </c>
      <c r="AR4">
        <f>AVERAGE(Dataset!AU$2:AU$1461)</f>
        <v>94.2445205479452</v>
      </c>
      <c r="AS4">
        <f>AVERAGE(Dataset!AV$2:AV$1461)</f>
        <v>46.660273972602738</v>
      </c>
      <c r="AT4">
        <f>AVERAGE(Dataset!AW$2:AW$1461)</f>
        <v>21.954109589041096</v>
      </c>
      <c r="AU4">
        <f>AVERAGE(Dataset!AX$2:AX$1461)</f>
        <v>15.060958904109588</v>
      </c>
      <c r="AV4">
        <f>AVERAGE(Dataset!AY$2:AY$1461)</f>
        <v>3.4095890410958902</v>
      </c>
      <c r="AW4" t="e">
        <f>AVERAGE(Dataset!#REF!)</f>
        <v>#REF!</v>
      </c>
      <c r="AZ4">
        <f>AVERAGE(Dataset!BA$2:BA$1461)</f>
        <v>6.3219178082191778</v>
      </c>
      <c r="BA4">
        <f>AVERAGE(Dataset!BB$2:BB$1461)</f>
        <v>2007.8157534246575</v>
      </c>
      <c r="BD4">
        <f>AVERAGE(Dataset!BE$2:BE$1461)</f>
        <v>180921.19589041095</v>
      </c>
    </row>
    <row r="5" spans="1:56" x14ac:dyDescent="0.3">
      <c r="A5" s="1" t="s">
        <v>229</v>
      </c>
      <c r="B5">
        <f>MIN(Dataset!A$2:A$1461)</f>
        <v>1</v>
      </c>
      <c r="C5">
        <f>MIN(Dataset!B$2:B$1461)</f>
        <v>20</v>
      </c>
      <c r="D5">
        <f>MIN(Dataset!C$2:C$1461)</f>
        <v>0</v>
      </c>
      <c r="E5">
        <f>MIN(Dataset!D$2:D$1461)</f>
        <v>21</v>
      </c>
      <c r="F5">
        <f>MIN(Dataset!E$2:E$1461)</f>
        <v>1300</v>
      </c>
      <c r="G5">
        <f>MIN(Dataset!F$2:F$1461)</f>
        <v>0</v>
      </c>
      <c r="H5">
        <f>MIN(Dataset!G$2:G$1461)</f>
        <v>0</v>
      </c>
      <c r="I5">
        <f>MIN(Dataset!H$2:H$1461)</f>
        <v>0</v>
      </c>
      <c r="J5">
        <f>MIN(Dataset!I$2:I$1461)</f>
        <v>0</v>
      </c>
      <c r="K5">
        <f>MIN(Dataset!J$2:J$1461)</f>
        <v>0</v>
      </c>
      <c r="L5">
        <f>MIN(Dataset!K$2:K$1461)</f>
        <v>0</v>
      </c>
      <c r="M5">
        <f>MIN(Dataset!N$2:N$1461)</f>
        <v>0</v>
      </c>
      <c r="N5">
        <f>MIN(Dataset!O$2:O$1461)</f>
        <v>0</v>
      </c>
      <c r="O5">
        <f>MIN(Dataset!P$2:P$1461)</f>
        <v>0</v>
      </c>
      <c r="P5">
        <f>MIN(Dataset!Q$2:Q$1461)</f>
        <v>1</v>
      </c>
      <c r="Q5">
        <f>MIN(Dataset!R$2:R$1461)</f>
        <v>1872</v>
      </c>
      <c r="R5">
        <f>MIN(Dataset!S$2:S$1461)</f>
        <v>1950</v>
      </c>
      <c r="S5">
        <f>MIN(Dataset!T$2:T$1461)</f>
        <v>0</v>
      </c>
      <c r="T5">
        <f>MIN(Dataset!U$2:U$1461)</f>
        <v>0</v>
      </c>
      <c r="U5">
        <f>MIN(Dataset!V$2:V$1461)</f>
        <v>0</v>
      </c>
      <c r="V5">
        <f>MIN(Dataset!W$2:W$1461)</f>
        <v>0</v>
      </c>
      <c r="W5">
        <f>MIN(Dataset!X$2:X$1461)</f>
        <v>0</v>
      </c>
      <c r="X5">
        <f>MIN(Dataset!Y$2:Y$1461)</f>
        <v>0</v>
      </c>
      <c r="Y5">
        <f>MIN(Dataset!Z$2:Z$1461)</f>
        <v>0</v>
      </c>
      <c r="Z5">
        <f>MIN(Dataset!AA$2:AA$1461)</f>
        <v>0</v>
      </c>
      <c r="AA5">
        <f>MIN(Dataset!AC$2:AC$1461)</f>
        <v>0</v>
      </c>
      <c r="AB5">
        <f>MIN(Dataset!AD$2:AD$1461)</f>
        <v>0</v>
      </c>
      <c r="AC5">
        <f>MIN(Dataset!AE$2:AE$1461)</f>
        <v>334</v>
      </c>
      <c r="AD5">
        <f>MIN(Dataset!AF$2:AF$1461)</f>
        <v>0</v>
      </c>
      <c r="AE5">
        <f>MIN(Dataset!AG$2:AG$1461)</f>
        <v>0</v>
      </c>
      <c r="AF5">
        <f>MIN(Dataset!AH$2:AH$1461)</f>
        <v>0</v>
      </c>
      <c r="AG5">
        <f>MIN(Dataset!AI$2:AI$1461)</f>
        <v>0</v>
      </c>
      <c r="AH5">
        <f>MIN(Dataset!AJ$2:AJ$1461)</f>
        <v>0</v>
      </c>
      <c r="AI5">
        <f>MIN(Dataset!AL$2:AL$1461)</f>
        <v>2</v>
      </c>
      <c r="AJ5">
        <f>MIN(Dataset!AM$2:AM$1461)</f>
        <v>0</v>
      </c>
      <c r="AK5">
        <f>MIN(Dataset!AN$2:AN$1461)</f>
        <v>0</v>
      </c>
      <c r="AL5">
        <f>MIN(Dataset!AO$2:AO$1461)</f>
        <v>0</v>
      </c>
      <c r="AM5">
        <f>MIN(Dataset!AP$2:AP$1461)</f>
        <v>0</v>
      </c>
      <c r="AN5">
        <f>MIN(Dataset!AQ$2:AQ$1461)</f>
        <v>0</v>
      </c>
      <c r="AO5">
        <f>MIN(Dataset!AR$2:AR$1461)</f>
        <v>0</v>
      </c>
      <c r="AP5">
        <f>MIN(Dataset!AS$2:AS$1461)</f>
        <v>0</v>
      </c>
      <c r="AQ5">
        <f>MIN(Dataset!AT$2:AT$1461)</f>
        <v>0</v>
      </c>
      <c r="AR5">
        <f>MIN(Dataset!AU$2:AU$1461)</f>
        <v>0</v>
      </c>
      <c r="AS5">
        <f>MIN(Dataset!AV$2:AV$1461)</f>
        <v>0</v>
      </c>
      <c r="AT5">
        <f>MIN(Dataset!AW$2:AW$1461)</f>
        <v>0</v>
      </c>
      <c r="AU5">
        <f>MIN(Dataset!AX$2:AX$1461)</f>
        <v>0</v>
      </c>
      <c r="AV5">
        <f>MIN(Dataset!AY$2:AY$1461)</f>
        <v>0</v>
      </c>
      <c r="AW5" t="e">
        <f>MIN(Dataset!#REF!)</f>
        <v>#REF!</v>
      </c>
      <c r="AX5" t="e">
        <f>MIN(Dataset!#REF!)</f>
        <v>#REF!</v>
      </c>
      <c r="AY5">
        <f>MIN(Dataset!AZ$2:AZ$1461)</f>
        <v>0</v>
      </c>
      <c r="AZ5">
        <f>MIN(Dataset!BA$2:BA$1461)</f>
        <v>1</v>
      </c>
      <c r="BA5">
        <f>MIN(Dataset!BB$2:BB$1461)</f>
        <v>2006</v>
      </c>
      <c r="BB5">
        <f>MIN(Dataset!BC$2:BC$1461)</f>
        <v>0</v>
      </c>
      <c r="BC5">
        <f>MIN(Dataset!BD$2:BD$1461)</f>
        <v>0</v>
      </c>
      <c r="BD5">
        <f>MIN(Dataset!BE$2:BE$1461)</f>
        <v>34900</v>
      </c>
    </row>
    <row r="6" spans="1:56" x14ac:dyDescent="0.3">
      <c r="A6" s="1" t="s">
        <v>230</v>
      </c>
      <c r="B6">
        <f>PERCENTILE(Dataset!A$2:A$1461,0.01)</f>
        <v>15.59</v>
      </c>
      <c r="C6">
        <f>PERCENTILE(Dataset!B$2:B$1461,0.01)</f>
        <v>20</v>
      </c>
      <c r="E6">
        <f>PERCENTILE(Dataset!D$2:D$1461,0.01)</f>
        <v>21</v>
      </c>
      <c r="F6">
        <f>PERCENTILE(Dataset!E$2:E$1461,0.01)</f>
        <v>1680</v>
      </c>
      <c r="P6">
        <f>PERCENTILE(Dataset!Q$2:Q$1461,0.01)</f>
        <v>3</v>
      </c>
      <c r="Q6">
        <f>PERCENTILE(Dataset!R$2:R$1461,0.01)</f>
        <v>1899.18</v>
      </c>
      <c r="R6">
        <f>PERCENTILE(Dataset!S$2:S$1461,0.01)</f>
        <v>1950</v>
      </c>
      <c r="Z6">
        <f>PERCENTILE(Dataset!AA$2:AA$1461,0.01)</f>
        <v>0</v>
      </c>
      <c r="AC6">
        <f>PERCENTILE(Dataset!AE$2:AE$1461,0.01)</f>
        <v>692.18</v>
      </c>
      <c r="AD6">
        <f>PERCENTILE(Dataset!AF$2:AF$1461,0.01)</f>
        <v>0</v>
      </c>
      <c r="AE6">
        <f>PERCENTILE(Dataset!AG$2:AG$1461,0.01)</f>
        <v>1</v>
      </c>
      <c r="AF6">
        <f>PERCENTILE(Dataset!AH$2:AH$1461,0.01)</f>
        <v>1</v>
      </c>
      <c r="AG6">
        <f>PERCENTILE(Dataset!AI$2:AI$1461,0.01)</f>
        <v>1</v>
      </c>
      <c r="AI6">
        <f>PERCENTILE(Dataset!AL$2:AL$1461,0.01)</f>
        <v>3</v>
      </c>
      <c r="AJ6">
        <f>PERCENTILE(Dataset!AM$2:AM$1461,0.01)</f>
        <v>0</v>
      </c>
      <c r="AN6">
        <f>PERCENTILE(Dataset!AQ$2:AQ$1461,0.01)</f>
        <v>0</v>
      </c>
      <c r="AO6">
        <f>PERCENTILE(Dataset!AR$2:AR$1461,0.01)</f>
        <v>0</v>
      </c>
      <c r="AR6">
        <f>PERCENTILE(Dataset!AU$2:AU$1461,0.01)</f>
        <v>0</v>
      </c>
      <c r="AS6">
        <f>PERCENTILE(Dataset!AV$2:AV$1461,0.01)</f>
        <v>0</v>
      </c>
      <c r="AT6">
        <f>PERCENTILE(Dataset!AW$2:AW$1461,0.01)</f>
        <v>0</v>
      </c>
      <c r="AU6">
        <f>PERCENTILE(Dataset!AX$2:AX$1461,0.01)</f>
        <v>0</v>
      </c>
      <c r="AV6">
        <f>PERCENTILE(Dataset!AY$2:AY$1461,0.01)</f>
        <v>0</v>
      </c>
      <c r="AW6" t="e">
        <f>PERCENTILE(Dataset!#REF!,0.01)</f>
        <v>#REF!</v>
      </c>
      <c r="AZ6">
        <f>PERCENTILE(Dataset!BA$2:BA$1461,0.01)</f>
        <v>1</v>
      </c>
      <c r="BA6">
        <f>PERCENTILE(Dataset!BB$2:BB$1461,0.01)</f>
        <v>2006</v>
      </c>
      <c r="BD6">
        <f>PERCENTILE(Dataset!BE$2:BE$1461,0.01)</f>
        <v>61815.97</v>
      </c>
    </row>
    <row r="7" spans="1:56" x14ac:dyDescent="0.3">
      <c r="A7" s="1" t="s">
        <v>231</v>
      </c>
      <c r="B7">
        <f>PERCENTILE(Dataset!A$2:A$1461,0.05)</f>
        <v>73.95</v>
      </c>
      <c r="C7">
        <f>PERCENTILE(Dataset!B$2:B$1461,0.05)</f>
        <v>20</v>
      </c>
      <c r="E7">
        <f>PERCENTILE(Dataset!D$2:D$1461,0.05)</f>
        <v>34</v>
      </c>
      <c r="F7">
        <f>PERCENTILE(Dataset!E$2:E$1461,0.05)</f>
        <v>3311.7000000000003</v>
      </c>
      <c r="P7">
        <f>PERCENTILE(Dataset!Q$2:Q$1461,0.05)</f>
        <v>4</v>
      </c>
      <c r="Q7">
        <f>PERCENTILE(Dataset!R$2:R$1461,0.05)</f>
        <v>1916</v>
      </c>
      <c r="R7">
        <f>PERCENTILE(Dataset!S$2:S$1461,0.05)</f>
        <v>1950</v>
      </c>
      <c r="Z7">
        <f>PERCENTILE(Dataset!AA$2:AA$1461,0.05)</f>
        <v>519.30000000000007</v>
      </c>
      <c r="AC7">
        <f>PERCENTILE(Dataset!AE$2:AE$1461,0.05)</f>
        <v>848</v>
      </c>
      <c r="AD7">
        <f>PERCENTILE(Dataset!AF$2:AF$1461,0.05)</f>
        <v>0</v>
      </c>
      <c r="AE7">
        <f>PERCENTILE(Dataset!AG$2:AG$1461,0.05)</f>
        <v>1</v>
      </c>
      <c r="AF7">
        <f>PERCENTILE(Dataset!AH$2:AH$1461,0.05)</f>
        <v>2</v>
      </c>
      <c r="AG7">
        <f>PERCENTILE(Dataset!AI$2:AI$1461,0.05)</f>
        <v>1</v>
      </c>
      <c r="AI7">
        <f>PERCENTILE(Dataset!AL$2:AL$1461,0.05)</f>
        <v>4</v>
      </c>
      <c r="AJ7">
        <f>PERCENTILE(Dataset!AM$2:AM$1461,0.05)</f>
        <v>0</v>
      </c>
      <c r="AN7">
        <f>PERCENTILE(Dataset!AQ$2:AQ$1461,0.05)</f>
        <v>0</v>
      </c>
      <c r="AO7">
        <f>PERCENTILE(Dataset!AR$2:AR$1461,0.05)</f>
        <v>0</v>
      </c>
      <c r="AR7">
        <f>PERCENTILE(Dataset!AU$2:AU$1461,0.05)</f>
        <v>0</v>
      </c>
      <c r="AS7">
        <f>PERCENTILE(Dataset!AV$2:AV$1461,0.05)</f>
        <v>0</v>
      </c>
      <c r="AT7">
        <f>PERCENTILE(Dataset!AW$2:AW$1461,0.05)</f>
        <v>0</v>
      </c>
      <c r="AU7">
        <f>PERCENTILE(Dataset!AX$2:AX$1461,0.05)</f>
        <v>0</v>
      </c>
      <c r="AV7">
        <f>PERCENTILE(Dataset!AY$2:AY$1461,0.05)</f>
        <v>0</v>
      </c>
      <c r="AW7" t="e">
        <f>PERCENTILE(Dataset!#REF!,0.05)</f>
        <v>#REF!</v>
      </c>
      <c r="AZ7">
        <f>PERCENTILE(Dataset!BA$2:BA$1461,0.05)</f>
        <v>2</v>
      </c>
      <c r="BA7">
        <f>PERCENTILE(Dataset!BB$2:BB$1461,0.05)</f>
        <v>2006</v>
      </c>
      <c r="BD7">
        <f>PERCENTILE(Dataset!BE$2:BE$1461,0.05)</f>
        <v>88000</v>
      </c>
    </row>
    <row r="8" spans="1:56" x14ac:dyDescent="0.3">
      <c r="A8" s="1" t="s">
        <v>232</v>
      </c>
      <c r="B8">
        <f>PERCENTILE(Dataset!A$2:A$1461,0.1)</f>
        <v>146.9</v>
      </c>
      <c r="C8">
        <f>PERCENTILE(Dataset!B$2:B$1461,0.1)</f>
        <v>20</v>
      </c>
      <c r="E8">
        <f>PERCENTILE(Dataset!D$2:D$1461,0.1)</f>
        <v>44</v>
      </c>
      <c r="F8">
        <f>PERCENTILE(Dataset!E$2:E$1461,0.1)</f>
        <v>5000</v>
      </c>
      <c r="P8">
        <f>PERCENTILE(Dataset!Q$2:Q$1461,0.1)</f>
        <v>5</v>
      </c>
      <c r="Q8">
        <f>PERCENTILE(Dataset!R$2:R$1461,0.1)</f>
        <v>1924.9</v>
      </c>
      <c r="R8">
        <f>PERCENTILE(Dataset!S$2:S$1461,0.1)</f>
        <v>1950</v>
      </c>
      <c r="Z8">
        <f>PERCENTILE(Dataset!AA$2:AA$1461,0.1)</f>
        <v>636.9</v>
      </c>
      <c r="AC8">
        <f>PERCENTILE(Dataset!AE$2:AE$1461,0.1)</f>
        <v>912</v>
      </c>
      <c r="AD8">
        <f>PERCENTILE(Dataset!AF$2:AF$1461,0.1)</f>
        <v>0</v>
      </c>
      <c r="AE8">
        <f>PERCENTILE(Dataset!AG$2:AG$1461,0.1)</f>
        <v>1</v>
      </c>
      <c r="AF8">
        <f>PERCENTILE(Dataset!AH$2:AH$1461,0.1)</f>
        <v>2</v>
      </c>
      <c r="AG8">
        <f>PERCENTILE(Dataset!AI$2:AI$1461,0.1)</f>
        <v>1</v>
      </c>
      <c r="AI8">
        <f>PERCENTILE(Dataset!AL$2:AL$1461,0.1)</f>
        <v>5</v>
      </c>
      <c r="AJ8">
        <f>PERCENTILE(Dataset!AM$2:AM$1461,0.1)</f>
        <v>0</v>
      </c>
      <c r="AN8">
        <f>PERCENTILE(Dataset!AQ$2:AQ$1461,0.1)</f>
        <v>1</v>
      </c>
      <c r="AO8">
        <f>PERCENTILE(Dataset!AR$2:AR$1461,0.1)</f>
        <v>240</v>
      </c>
      <c r="AR8">
        <f>PERCENTILE(Dataset!AU$2:AU$1461,0.1)</f>
        <v>0</v>
      </c>
      <c r="AS8">
        <f>PERCENTILE(Dataset!AV$2:AV$1461,0.1)</f>
        <v>0</v>
      </c>
      <c r="AT8">
        <f>PERCENTILE(Dataset!AW$2:AW$1461,0.1)</f>
        <v>0</v>
      </c>
      <c r="AU8">
        <f>PERCENTILE(Dataset!AX$2:AX$1461,0.1)</f>
        <v>0</v>
      </c>
      <c r="AV8">
        <f>PERCENTILE(Dataset!AY$2:AY$1461,0.1)</f>
        <v>0</v>
      </c>
      <c r="AW8" t="e">
        <f>PERCENTILE(Dataset!#REF!,0.1)</f>
        <v>#REF!</v>
      </c>
      <c r="AZ8">
        <f>PERCENTILE(Dataset!BA$2:BA$1461,0.1)</f>
        <v>3</v>
      </c>
      <c r="BA8">
        <f>PERCENTILE(Dataset!BB$2:BB$1461,0.1)</f>
        <v>2006</v>
      </c>
      <c r="BD8">
        <f>PERCENTILE(Dataset!BE$2:BE$1461,0.1)</f>
        <v>106475</v>
      </c>
    </row>
    <row r="9" spans="1:56" x14ac:dyDescent="0.3">
      <c r="A9" s="1" t="s">
        <v>233</v>
      </c>
      <c r="B9">
        <f>QUARTILE(Dataset!A$2:A$1461,1)</f>
        <v>365.75</v>
      </c>
      <c r="C9">
        <f>QUARTILE(Dataset!B$2:B$1461,1)</f>
        <v>20</v>
      </c>
      <c r="E9">
        <f>QUARTILE(Dataset!D$2:D$1461,1)</f>
        <v>59</v>
      </c>
      <c r="F9">
        <f>QUARTILE(Dataset!E$2:E$1461,1)</f>
        <v>7553.5</v>
      </c>
      <c r="P9">
        <f>QUARTILE(Dataset!Q$2:Q$1461,1)</f>
        <v>5</v>
      </c>
      <c r="Q9">
        <f>QUARTILE(Dataset!R$2:R$1461,1)</f>
        <v>1954</v>
      </c>
      <c r="R9">
        <f>QUARTILE(Dataset!S$2:S$1461,1)</f>
        <v>1967</v>
      </c>
      <c r="Z9">
        <f>QUARTILE(Dataset!AA$2:AA$1461,1)</f>
        <v>795.75</v>
      </c>
      <c r="AC9">
        <f>QUARTILE(Dataset!AE$2:AE$1461,1)</f>
        <v>1129.5</v>
      </c>
      <c r="AD9">
        <f>QUARTILE(Dataset!AF$2:AF$1461,1)</f>
        <v>0</v>
      </c>
      <c r="AE9">
        <f>QUARTILE(Dataset!AG$2:AG$1461,1)</f>
        <v>1</v>
      </c>
      <c r="AF9">
        <f>QUARTILE(Dataset!AH$2:AH$1461,1)</f>
        <v>2</v>
      </c>
      <c r="AG9">
        <f>QUARTILE(Dataset!AI$2:AI$1461,1)</f>
        <v>1</v>
      </c>
      <c r="AI9">
        <f>QUARTILE(Dataset!AL$2:AL$1461,1)</f>
        <v>5</v>
      </c>
      <c r="AJ9">
        <f>QUARTILE(Dataset!AM$2:AM$1461,1)</f>
        <v>0</v>
      </c>
      <c r="AN9">
        <f>QUARTILE(Dataset!AQ$2:AQ$1461,1)</f>
        <v>1</v>
      </c>
      <c r="AO9">
        <f>QUARTILE(Dataset!AR$2:AR$1461,1)</f>
        <v>334.5</v>
      </c>
      <c r="AR9">
        <f>QUARTILE(Dataset!AU$2:AU$1461,1)</f>
        <v>0</v>
      </c>
      <c r="AS9">
        <f>QUARTILE(Dataset!AV$2:AV$1461,1)</f>
        <v>0</v>
      </c>
      <c r="AT9">
        <f>QUARTILE(Dataset!AW$2:AW$1461,1)</f>
        <v>0</v>
      </c>
      <c r="AU9">
        <f>QUARTILE(Dataset!AX$2:AX$1461,1)</f>
        <v>0</v>
      </c>
      <c r="AV9">
        <f>QUARTILE(Dataset!AY$2:AY$1461,1)</f>
        <v>0</v>
      </c>
      <c r="AW9" t="e">
        <f>QUARTILE(Dataset!#REF!,1)</f>
        <v>#REF!</v>
      </c>
      <c r="AZ9">
        <f>QUARTILE(Dataset!BA$2:BA$1461,1)</f>
        <v>5</v>
      </c>
      <c r="BA9">
        <f>QUARTILE(Dataset!BB$2:BB$1461,1)</f>
        <v>2007</v>
      </c>
      <c r="BD9">
        <f>QUARTILE(Dataset!BE$2:BE$1461,1)</f>
        <v>129975</v>
      </c>
    </row>
    <row r="10" spans="1:56" x14ac:dyDescent="0.3">
      <c r="A10" s="1" t="s">
        <v>234</v>
      </c>
      <c r="B10">
        <f>QUARTILE(Dataset!A$2:A$1461,2)</f>
        <v>730.5</v>
      </c>
      <c r="C10">
        <f>QUARTILE(Dataset!B$2:B$1461,2)</f>
        <v>50</v>
      </c>
      <c r="E10">
        <f>QUARTILE(Dataset!D$2:D$1461,2)</f>
        <v>69</v>
      </c>
      <c r="F10">
        <f>QUARTILE(Dataset!E$2:E$1461,2)</f>
        <v>9478.5</v>
      </c>
      <c r="P10">
        <f>QUARTILE(Dataset!Q$2:Q$1461,2)</f>
        <v>6</v>
      </c>
      <c r="Q10">
        <f>QUARTILE(Dataset!R$2:R$1461,2)</f>
        <v>1973</v>
      </c>
      <c r="R10">
        <f>QUARTILE(Dataset!S$2:S$1461,2)</f>
        <v>1994</v>
      </c>
      <c r="Z10">
        <f>QUARTILE(Dataset!AA$2:AA$1461,2)</f>
        <v>991.5</v>
      </c>
      <c r="AC10">
        <f>QUARTILE(Dataset!AE$2:AE$1461,2)</f>
        <v>1464</v>
      </c>
      <c r="AD10">
        <f>QUARTILE(Dataset!AF$2:AF$1461,2)</f>
        <v>0</v>
      </c>
      <c r="AE10">
        <f>QUARTILE(Dataset!AG$2:AG$1461,2)</f>
        <v>2</v>
      </c>
      <c r="AF10">
        <f>QUARTILE(Dataset!AH$2:AH$1461,2)</f>
        <v>3</v>
      </c>
      <c r="AG10">
        <f>QUARTILE(Dataset!AI$2:AI$1461,2)</f>
        <v>1</v>
      </c>
      <c r="AI10">
        <f>QUARTILE(Dataset!AL$2:AL$1461,2)</f>
        <v>6</v>
      </c>
      <c r="AJ10">
        <f>QUARTILE(Dataset!AM$2:AM$1461,2)</f>
        <v>1</v>
      </c>
      <c r="AN10">
        <f>QUARTILE(Dataset!AQ$2:AQ$1461,2)</f>
        <v>2</v>
      </c>
      <c r="AO10">
        <f>QUARTILE(Dataset!AR$2:AR$1461,2)</f>
        <v>480</v>
      </c>
      <c r="AR10">
        <f>QUARTILE(Dataset!AU$2:AU$1461,2)</f>
        <v>0</v>
      </c>
      <c r="AS10">
        <f>QUARTILE(Dataset!AV$2:AV$1461,2)</f>
        <v>25</v>
      </c>
      <c r="AT10">
        <f>QUARTILE(Dataset!AW$2:AW$1461,2)</f>
        <v>0</v>
      </c>
      <c r="AU10">
        <f>QUARTILE(Dataset!AX$2:AX$1461,2)</f>
        <v>0</v>
      </c>
      <c r="AV10">
        <f>QUARTILE(Dataset!AY$2:AY$1461,2)</f>
        <v>0</v>
      </c>
      <c r="AW10" t="e">
        <f>QUARTILE(Dataset!#REF!,2)</f>
        <v>#REF!</v>
      </c>
      <c r="AZ10">
        <f>QUARTILE(Dataset!BA$2:BA$1461,2)</f>
        <v>6</v>
      </c>
      <c r="BA10">
        <f>QUARTILE(Dataset!BB$2:BB$1461,2)</f>
        <v>2008</v>
      </c>
      <c r="BD10">
        <f>QUARTILE(Dataset!BE$2:BE$1461,2)</f>
        <v>163000</v>
      </c>
    </row>
    <row r="11" spans="1:56" x14ac:dyDescent="0.3">
      <c r="A11" s="1" t="s">
        <v>235</v>
      </c>
      <c r="B11">
        <f>QUARTILE(Dataset!A$2:A$1461,3)</f>
        <v>1095.25</v>
      </c>
      <c r="C11">
        <f>QUARTILE(Dataset!B$2:B$1461,3)</f>
        <v>70</v>
      </c>
      <c r="E11">
        <f>QUARTILE(Dataset!D$2:D$1461,3)</f>
        <v>80</v>
      </c>
      <c r="F11">
        <f>QUARTILE(Dataset!E$2:E$1461,3)</f>
        <v>11601.5</v>
      </c>
      <c r="P11">
        <f>QUARTILE(Dataset!Q$2:Q$1461,3)</f>
        <v>7</v>
      </c>
      <c r="Q11">
        <f>QUARTILE(Dataset!R$2:R$1461,3)</f>
        <v>2000</v>
      </c>
      <c r="R11">
        <f>QUARTILE(Dataset!S$2:S$1461,3)</f>
        <v>2004</v>
      </c>
      <c r="Z11">
        <f>QUARTILE(Dataset!AA$2:AA$1461,3)</f>
        <v>1298.25</v>
      </c>
      <c r="AC11">
        <f>QUARTILE(Dataset!AE$2:AE$1461,3)</f>
        <v>1776.75</v>
      </c>
      <c r="AD11">
        <f>QUARTILE(Dataset!AF$2:AF$1461,3)</f>
        <v>1</v>
      </c>
      <c r="AE11">
        <f>QUARTILE(Dataset!AG$2:AG$1461,3)</f>
        <v>2.2999999999999998</v>
      </c>
      <c r="AF11">
        <f>QUARTILE(Dataset!AH$2:AH$1461,3)</f>
        <v>3</v>
      </c>
      <c r="AG11">
        <f>QUARTILE(Dataset!AI$2:AI$1461,3)</f>
        <v>1</v>
      </c>
      <c r="AI11">
        <f>QUARTILE(Dataset!AL$2:AL$1461,3)</f>
        <v>7</v>
      </c>
      <c r="AJ11">
        <f>QUARTILE(Dataset!AM$2:AM$1461,3)</f>
        <v>1</v>
      </c>
      <c r="AN11">
        <f>QUARTILE(Dataset!AQ$2:AQ$1461,3)</f>
        <v>2</v>
      </c>
      <c r="AO11">
        <f>QUARTILE(Dataset!AR$2:AR$1461,3)</f>
        <v>576</v>
      </c>
      <c r="AR11">
        <f>QUARTILE(Dataset!AU$2:AU$1461,3)</f>
        <v>168</v>
      </c>
      <c r="AS11">
        <f>QUARTILE(Dataset!AV$2:AV$1461,3)</f>
        <v>68</v>
      </c>
      <c r="AT11">
        <f>QUARTILE(Dataset!AW$2:AW$1461,3)</f>
        <v>0</v>
      </c>
      <c r="AU11">
        <f>QUARTILE(Dataset!AX$2:AX$1461,3)</f>
        <v>0</v>
      </c>
      <c r="AV11">
        <f>QUARTILE(Dataset!AY$2:AY$1461,3)</f>
        <v>0</v>
      </c>
      <c r="AW11" t="e">
        <f>QUARTILE(Dataset!#REF!,3)</f>
        <v>#REF!</v>
      </c>
      <c r="AZ11">
        <f>QUARTILE(Dataset!BA$2:BA$1461,3)</f>
        <v>8</v>
      </c>
      <c r="BA11">
        <f>QUARTILE(Dataset!BB$2:BB$1461,3)</f>
        <v>2009</v>
      </c>
      <c r="BD11">
        <f>QUARTILE(Dataset!BE$2:BE$1461,3)</f>
        <v>214000</v>
      </c>
    </row>
    <row r="12" spans="1:56" x14ac:dyDescent="0.3">
      <c r="A12" s="1" t="s">
        <v>236</v>
      </c>
      <c r="B12">
        <f>PERCENTILE(Dataset!A$2:A$1461,0.9)</f>
        <v>1314.1000000000001</v>
      </c>
      <c r="C12">
        <f>PERCENTILE(Dataset!B$2:B$1461,0.9)</f>
        <v>120</v>
      </c>
      <c r="E12">
        <f>PERCENTILE(Dataset!D$2:D$1461,0.9)</f>
        <v>96</v>
      </c>
      <c r="F12">
        <f>PERCENTILE(Dataset!E$2:E$1461,0.9)</f>
        <v>14381.70000000001</v>
      </c>
      <c r="P12">
        <f>PERCENTILE(Dataset!Q$2:Q$1461,0.9)</f>
        <v>8</v>
      </c>
      <c r="Q12">
        <f>PERCENTILE(Dataset!R$2:R$1461,0.9)</f>
        <v>2006</v>
      </c>
      <c r="R12">
        <f>PERCENTILE(Dataset!S$2:S$1461,0.9)</f>
        <v>2006</v>
      </c>
      <c r="Z12">
        <f>PERCENTILE(Dataset!AA$2:AA$1461,0.9)</f>
        <v>1602.2000000000003</v>
      </c>
      <c r="AC12">
        <f>PERCENTILE(Dataset!AE$2:AE$1461,0.9)</f>
        <v>2158.3000000000002</v>
      </c>
      <c r="AD12">
        <f>PERCENTILE(Dataset!AF$2:AF$1461,0.9)</f>
        <v>1</v>
      </c>
      <c r="AE12">
        <f>PERCENTILE(Dataset!AG$2:AG$1461,0.9)</f>
        <v>2.2999999999999998</v>
      </c>
      <c r="AF12">
        <f>PERCENTILE(Dataset!AH$2:AH$1461,0.9)</f>
        <v>4</v>
      </c>
      <c r="AG12">
        <f>PERCENTILE(Dataset!AI$2:AI$1461,0.9)</f>
        <v>1</v>
      </c>
      <c r="AI12">
        <f>PERCENTILE(Dataset!AL$2:AL$1461,0.9)</f>
        <v>9</v>
      </c>
      <c r="AJ12">
        <f>PERCENTILE(Dataset!AM$2:AM$1461,0.9)</f>
        <v>1</v>
      </c>
      <c r="AN12">
        <f>PERCENTILE(Dataset!AQ$2:AQ$1461,0.9)</f>
        <v>3</v>
      </c>
      <c r="AO12">
        <f>PERCENTILE(Dataset!AR$2:AR$1461,0.9)</f>
        <v>757.10000000000014</v>
      </c>
      <c r="AR12">
        <f>PERCENTILE(Dataset!AU$2:AU$1461,0.9)</f>
        <v>262</v>
      </c>
      <c r="AS12">
        <f>PERCENTILE(Dataset!AV$2:AV$1461,0.9)</f>
        <v>130</v>
      </c>
      <c r="AT12">
        <f>PERCENTILE(Dataset!AW$2:AW$1461,0.9)</f>
        <v>112</v>
      </c>
      <c r="AU12">
        <f>PERCENTILE(Dataset!AX$2:AX$1461,0.9)</f>
        <v>0</v>
      </c>
      <c r="AV12">
        <f>PERCENTILE(Dataset!AY$2:AY$1461,0.9)</f>
        <v>0</v>
      </c>
      <c r="AW12" t="e">
        <f>PERCENTILE(Dataset!#REF!,0.9)</f>
        <v>#REF!</v>
      </c>
      <c r="AZ12">
        <f>PERCENTILE(Dataset!BA$2:BA$1461,0.9)</f>
        <v>10</v>
      </c>
      <c r="BA12">
        <f>PERCENTILE(Dataset!BB$2:BB$1461,0.9)</f>
        <v>2010</v>
      </c>
      <c r="BD12">
        <f>PERCENTILE(Dataset!BE$2:BE$1461,0.9)</f>
        <v>278000</v>
      </c>
    </row>
    <row r="13" spans="1:56" x14ac:dyDescent="0.3">
      <c r="A13" s="1" t="s">
        <v>237</v>
      </c>
      <c r="B13">
        <f>PERCENTILE(Dataset!A$2:A$1461,0.95)</f>
        <v>1387.05</v>
      </c>
      <c r="C13">
        <f>PERCENTILE(Dataset!B$2:B$1461,0.95)</f>
        <v>160</v>
      </c>
      <c r="E13">
        <f>PERCENTILE(Dataset!D$2:D$1461,0.95)</f>
        <v>107</v>
      </c>
      <c r="F13">
        <f>PERCENTILE(Dataset!E$2:E$1461,0.95)</f>
        <v>17401.149999999998</v>
      </c>
      <c r="P13">
        <f>PERCENTILE(Dataset!Q$2:Q$1461,0.95)</f>
        <v>8</v>
      </c>
      <c r="Q13">
        <f>PERCENTILE(Dataset!R$2:R$1461,0.95)</f>
        <v>2007</v>
      </c>
      <c r="R13">
        <f>PERCENTILE(Dataset!S$2:S$1461,0.95)</f>
        <v>2007</v>
      </c>
      <c r="Z13">
        <f>PERCENTILE(Dataset!AA$2:AA$1461,0.95)</f>
        <v>1753</v>
      </c>
      <c r="AC13">
        <f>PERCENTILE(Dataset!AE$2:AE$1461,0.95)</f>
        <v>2466.1</v>
      </c>
      <c r="AD13">
        <f>PERCENTILE(Dataset!AF$2:AF$1461,0.95)</f>
        <v>1</v>
      </c>
      <c r="AE13">
        <f>PERCENTILE(Dataset!AG$2:AG$1461,0.95)</f>
        <v>2.2999999999999998</v>
      </c>
      <c r="AF13">
        <f>PERCENTILE(Dataset!AH$2:AH$1461,0.95)</f>
        <v>4</v>
      </c>
      <c r="AG13">
        <f>PERCENTILE(Dataset!AI$2:AI$1461,0.95)</f>
        <v>1</v>
      </c>
      <c r="AI13">
        <f>PERCENTILE(Dataset!AL$2:AL$1461,0.95)</f>
        <v>10</v>
      </c>
      <c r="AJ13">
        <f>PERCENTILE(Dataset!AM$2:AM$1461,0.95)</f>
        <v>2</v>
      </c>
      <c r="AN13">
        <f>PERCENTILE(Dataset!AQ$2:AQ$1461,0.95)</f>
        <v>3</v>
      </c>
      <c r="AO13">
        <f>PERCENTILE(Dataset!AR$2:AR$1461,0.95)</f>
        <v>850.09999999999991</v>
      </c>
      <c r="AR13">
        <f>PERCENTILE(Dataset!AU$2:AU$1461,0.95)</f>
        <v>335</v>
      </c>
      <c r="AS13">
        <f>PERCENTILE(Dataset!AV$2:AV$1461,0.95)</f>
        <v>175.04999999999995</v>
      </c>
      <c r="AT13">
        <f>PERCENTILE(Dataset!AW$2:AW$1461,0.95)</f>
        <v>180.14999999999986</v>
      </c>
      <c r="AU13">
        <f>PERCENTILE(Dataset!AX$2:AX$1461,0.95)</f>
        <v>160</v>
      </c>
      <c r="AV13">
        <f>PERCENTILE(Dataset!AY$2:AY$1461,0.95)</f>
        <v>0</v>
      </c>
      <c r="AW13" t="e">
        <f>PERCENTILE(Dataset!#REF!,0.95)</f>
        <v>#REF!</v>
      </c>
      <c r="AZ13">
        <f>PERCENTILE(Dataset!BA$2:BA$1461,0.95)</f>
        <v>11</v>
      </c>
      <c r="BA13">
        <f>PERCENTILE(Dataset!BB$2:BB$1461,0.95)</f>
        <v>2010</v>
      </c>
      <c r="BD13">
        <f>PERCENTILE(Dataset!BE$2:BE$1461,0.95)</f>
        <v>326099.99999999988</v>
      </c>
    </row>
    <row r="14" spans="1:56" x14ac:dyDescent="0.3">
      <c r="A14" s="1" t="s">
        <v>238</v>
      </c>
      <c r="B14">
        <f>PERCENTILE(Dataset!A$2:A$1461,0.99)</f>
        <v>1445.41</v>
      </c>
      <c r="C14">
        <f>PERCENTILE(Dataset!B$2:B$1461,0.99)</f>
        <v>190</v>
      </c>
      <c r="E14">
        <f>PERCENTILE(Dataset!D$2:D$1461,0.99)</f>
        <v>141</v>
      </c>
      <c r="F14">
        <f>PERCENTILE(Dataset!E$2:E$1461,0.99)</f>
        <v>37567.64000000021</v>
      </c>
      <c r="P14">
        <f>PERCENTILE(Dataset!Q$2:Q$1461,0.99)</f>
        <v>10</v>
      </c>
      <c r="Q14">
        <f>PERCENTILE(Dataset!R$2:R$1461,0.99)</f>
        <v>2009</v>
      </c>
      <c r="R14">
        <f>PERCENTILE(Dataset!S$2:S$1461,0.99)</f>
        <v>2009</v>
      </c>
      <c r="Z14">
        <f>PERCENTILE(Dataset!AA$2:AA$1461,0.99)</f>
        <v>2155.0500000000002</v>
      </c>
      <c r="AC14">
        <f>PERCENTILE(Dataset!AE$2:AE$1461,0.99)</f>
        <v>3123.4800000000023</v>
      </c>
      <c r="AD14">
        <f>PERCENTILE(Dataset!AF$2:AF$1461,0.99)</f>
        <v>2</v>
      </c>
      <c r="AE14">
        <f>PERCENTILE(Dataset!AG$2:AG$1461,0.99)</f>
        <v>3.3</v>
      </c>
      <c r="AF14">
        <f>PERCENTILE(Dataset!AH$2:AH$1461,0.99)</f>
        <v>5</v>
      </c>
      <c r="AG14">
        <f>PERCENTILE(Dataset!AI$2:AI$1461,0.99)</f>
        <v>2</v>
      </c>
      <c r="AI14">
        <f>PERCENTILE(Dataset!AL$2:AL$1461,0.99)</f>
        <v>11</v>
      </c>
      <c r="AJ14">
        <f>PERCENTILE(Dataset!AM$2:AM$1461,0.99)</f>
        <v>2</v>
      </c>
      <c r="AN14">
        <f>PERCENTILE(Dataset!AQ$2:AQ$1461,0.99)</f>
        <v>3</v>
      </c>
      <c r="AO14">
        <f>PERCENTILE(Dataset!AR$2:AR$1461,0.99)</f>
        <v>1002.7900000000016</v>
      </c>
      <c r="AR14">
        <f>PERCENTILE(Dataset!AU$2:AU$1461,0.99)</f>
        <v>505.46000000000049</v>
      </c>
      <c r="AS14">
        <f>PERCENTILE(Dataset!AV$2:AV$1461,0.99)</f>
        <v>285.82000000000016</v>
      </c>
      <c r="AT14">
        <f>PERCENTILE(Dataset!AW$2:AW$1461,0.99)</f>
        <v>261.05000000000041</v>
      </c>
      <c r="AU14">
        <f>PERCENTILE(Dataset!AX$2:AX$1461,0.99)</f>
        <v>268.05000000000041</v>
      </c>
      <c r="AV14">
        <f>PERCENTILE(Dataset!AY$2:AY$1461,0.99)</f>
        <v>168</v>
      </c>
      <c r="AW14" t="e">
        <f>PERCENTILE(Dataset!#REF!,0.99)</f>
        <v>#REF!</v>
      </c>
      <c r="AZ14">
        <f>PERCENTILE(Dataset!BA$2:BA$1461,0.99)</f>
        <v>12</v>
      </c>
      <c r="BA14">
        <f>PERCENTILE(Dataset!BB$2:BB$1461,0.99)</f>
        <v>2010</v>
      </c>
      <c r="BD14">
        <f>PERCENTILE(Dataset!BE$2:BE$1461,0.99)</f>
        <v>442567.01000000053</v>
      </c>
    </row>
    <row r="15" spans="1:56" x14ac:dyDescent="0.3">
      <c r="A15" s="1" t="s">
        <v>239</v>
      </c>
      <c r="B15">
        <f>MAX(Dataset!A$2:A$1461)</f>
        <v>1460</v>
      </c>
      <c r="C15">
        <f>MAX(Dataset!B$2:B$1461)</f>
        <v>190</v>
      </c>
      <c r="D15">
        <f>MAX(Dataset!C$2:C$1461)</f>
        <v>0</v>
      </c>
      <c r="E15">
        <f>MAX(Dataset!D$2:D$1461)</f>
        <v>313</v>
      </c>
      <c r="F15">
        <f>MAX(Dataset!E$2:E$1461)</f>
        <v>215245</v>
      </c>
      <c r="G15">
        <f>MAX(Dataset!F$2:F$1461)</f>
        <v>0</v>
      </c>
      <c r="H15">
        <f>MAX(Dataset!G$2:G$1461)</f>
        <v>0</v>
      </c>
      <c r="I15">
        <f>MAX(Dataset!H$2:H$1461)</f>
        <v>0</v>
      </c>
      <c r="J15">
        <f>MAX(Dataset!I$2:I$1461)</f>
        <v>0</v>
      </c>
      <c r="K15">
        <f>MAX(Dataset!J$2:J$1461)</f>
        <v>0</v>
      </c>
      <c r="L15">
        <f>MAX(Dataset!K$2:K$1461)</f>
        <v>0</v>
      </c>
      <c r="M15">
        <f>MAX(Dataset!N$2:N$1461)</f>
        <v>0</v>
      </c>
      <c r="N15">
        <f>MAX(Dataset!O$2:O$1461)</f>
        <v>0</v>
      </c>
      <c r="O15">
        <f>MAX(Dataset!P$2:P$1461)</f>
        <v>0</v>
      </c>
      <c r="P15">
        <f>MAX(Dataset!Q$2:Q$1461)</f>
        <v>10</v>
      </c>
      <c r="Q15">
        <f>MAX(Dataset!R$2:R$1461)</f>
        <v>2010</v>
      </c>
      <c r="R15">
        <f>MAX(Dataset!S$2:S$1461)</f>
        <v>2010</v>
      </c>
      <c r="S15">
        <f>MAX(Dataset!T$2:T$1461)</f>
        <v>0</v>
      </c>
      <c r="T15">
        <f>MAX(Dataset!U$2:U$1461)</f>
        <v>0</v>
      </c>
      <c r="U15">
        <f>MAX(Dataset!V$2:V$1461)</f>
        <v>0</v>
      </c>
      <c r="V15">
        <f>MAX(Dataset!W$2:W$1461)</f>
        <v>0</v>
      </c>
      <c r="W15">
        <f>MAX(Dataset!X$2:X$1461)</f>
        <v>0</v>
      </c>
      <c r="X15">
        <f>MAX(Dataset!Y$2:Y$1461)</f>
        <v>0</v>
      </c>
      <c r="Y15">
        <f>MAX(Dataset!Z$2:Z$1461)</f>
        <v>0</v>
      </c>
      <c r="Z15">
        <f>MAX(Dataset!AA$2:AA$1461)</f>
        <v>6110</v>
      </c>
      <c r="AA15">
        <f>MAX(Dataset!AC$2:AC$1461)</f>
        <v>0</v>
      </c>
      <c r="AB15">
        <f>MAX(Dataset!AD$2:AD$1461)</f>
        <v>0</v>
      </c>
      <c r="AC15">
        <f>MAX(Dataset!AE$2:AE$1461)</f>
        <v>5642</v>
      </c>
      <c r="AD15">
        <f>MAX(Dataset!AF$2:AF$1461)</f>
        <v>3</v>
      </c>
      <c r="AE15">
        <f>MAX(Dataset!AG$2:AG$1461)</f>
        <v>3.3</v>
      </c>
      <c r="AF15">
        <f>MAX(Dataset!AH$2:AH$1461)</f>
        <v>8</v>
      </c>
      <c r="AG15">
        <f>MAX(Dataset!AI$2:AI$1461)</f>
        <v>3</v>
      </c>
      <c r="AH15">
        <f>MAX(Dataset!AJ$2:AJ$1461)</f>
        <v>0</v>
      </c>
      <c r="AI15">
        <f>MAX(Dataset!AL$2:AL$1461)</f>
        <v>14</v>
      </c>
      <c r="AJ15">
        <f>MAX(Dataset!AM$2:AM$1461)</f>
        <v>3</v>
      </c>
      <c r="AK15">
        <f>MAX(Dataset!AN$2:AN$1461)</f>
        <v>0</v>
      </c>
      <c r="AL15">
        <f>MAX(Dataset!AO$2:AO$1461)</f>
        <v>0</v>
      </c>
      <c r="AM15">
        <f>MAX(Dataset!AP$2:AP$1461)</f>
        <v>0</v>
      </c>
      <c r="AN15">
        <f>MAX(Dataset!AQ$2:AQ$1461)</f>
        <v>4</v>
      </c>
      <c r="AO15">
        <f>MAX(Dataset!AR$2:AR$1461)</f>
        <v>1418</v>
      </c>
      <c r="AP15">
        <f>MAX(Dataset!AS$2:AS$1461)</f>
        <v>0</v>
      </c>
      <c r="AQ15">
        <f>MAX(Dataset!AT$2:AT$1461)</f>
        <v>0</v>
      </c>
      <c r="AR15">
        <f>MAX(Dataset!AU$2:AU$1461)</f>
        <v>857</v>
      </c>
      <c r="AS15">
        <f>MAX(Dataset!AV$2:AV$1461)</f>
        <v>547</v>
      </c>
      <c r="AT15">
        <f>MAX(Dataset!AW$2:AW$1461)</f>
        <v>552</v>
      </c>
      <c r="AU15">
        <f>MAX(Dataset!AX$2:AX$1461)</f>
        <v>480</v>
      </c>
      <c r="AV15">
        <f>MAX(Dataset!AY$2:AY$1461)</f>
        <v>508</v>
      </c>
      <c r="AW15" t="e">
        <f>MAX(Dataset!#REF!)</f>
        <v>#REF!</v>
      </c>
      <c r="AX15" t="e">
        <f>MAX(Dataset!#REF!)</f>
        <v>#REF!</v>
      </c>
      <c r="AY15">
        <f>MAX(Dataset!AZ$2:AZ$1461)</f>
        <v>0</v>
      </c>
      <c r="AZ15">
        <f>MAX(Dataset!BA$2:BA$1461)</f>
        <v>12</v>
      </c>
      <c r="BA15">
        <f>MAX(Dataset!BB$2:BB$1461)</f>
        <v>2010</v>
      </c>
      <c r="BB15">
        <f>MAX(Dataset!BC$2:BC$1461)</f>
        <v>0</v>
      </c>
      <c r="BC15">
        <f>MAX(Dataset!BD$2:BD$1461)</f>
        <v>0</v>
      </c>
      <c r="BD15">
        <f>MAX(Dataset!BE$2:BE$1461)</f>
        <v>755000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EE90-AA2B-4CAB-98F7-95968FE1127A}">
  <dimension ref="A1:U56"/>
  <sheetViews>
    <sheetView workbookViewId="0">
      <selection activeCell="D6" sqref="D6"/>
    </sheetView>
  </sheetViews>
  <sheetFormatPr defaultRowHeight="14.4" x14ac:dyDescent="0.3"/>
  <cols>
    <col min="1" max="1" width="14.5546875" bestFit="1" customWidth="1"/>
    <col min="2" max="2" width="8.77734375" bestFit="1" customWidth="1"/>
    <col min="3" max="3" width="10" bestFit="1" customWidth="1"/>
    <col min="4" max="4" width="18.77734375" customWidth="1"/>
    <col min="5" max="5" width="52.44140625" bestFit="1" customWidth="1"/>
    <col min="8" max="8" width="8.77734375" style="19"/>
    <col min="11" max="11" width="9.33203125" customWidth="1"/>
    <col min="12" max="12" width="10" customWidth="1"/>
    <col min="13" max="13" width="9.33203125" customWidth="1"/>
    <col min="14" max="14" width="9" customWidth="1"/>
    <col min="15" max="15" width="9.44140625" customWidth="1"/>
    <col min="16" max="16" width="9.5546875" customWidth="1"/>
    <col min="17" max="17" width="9.77734375" customWidth="1"/>
    <col min="18" max="18" width="9.6640625" customWidth="1"/>
    <col min="19" max="19" width="9.21875" customWidth="1"/>
    <col min="20" max="20" width="9.44140625" customWidth="1"/>
  </cols>
  <sheetData>
    <row r="1" spans="1:21" s="4" customFormat="1" ht="43.2" x14ac:dyDescent="0.3">
      <c r="A1" s="8" t="s">
        <v>284</v>
      </c>
      <c r="B1" s="9" t="s">
        <v>178</v>
      </c>
      <c r="C1" s="9" t="s">
        <v>247</v>
      </c>
      <c r="D1" s="9" t="s">
        <v>248</v>
      </c>
      <c r="E1" s="9" t="s">
        <v>191</v>
      </c>
      <c r="F1" s="9" t="s">
        <v>226</v>
      </c>
      <c r="G1" s="9" t="s">
        <v>227</v>
      </c>
      <c r="H1" s="17" t="s">
        <v>285</v>
      </c>
      <c r="I1" s="9" t="s">
        <v>228</v>
      </c>
      <c r="J1" s="9" t="s">
        <v>229</v>
      </c>
      <c r="K1" s="9" t="s">
        <v>230</v>
      </c>
      <c r="L1" s="9" t="s">
        <v>231</v>
      </c>
      <c r="M1" s="9" t="s">
        <v>232</v>
      </c>
      <c r="N1" s="9" t="s">
        <v>233</v>
      </c>
      <c r="O1" s="9" t="s">
        <v>234</v>
      </c>
      <c r="P1" s="9" t="s">
        <v>235</v>
      </c>
      <c r="Q1" s="9" t="s">
        <v>236</v>
      </c>
      <c r="R1" s="9" t="s">
        <v>237</v>
      </c>
      <c r="S1" s="9" t="s">
        <v>238</v>
      </c>
      <c r="T1" s="10" t="s">
        <v>239</v>
      </c>
      <c r="U1" s="5"/>
    </row>
    <row r="2" spans="1:21" x14ac:dyDescent="0.3">
      <c r="A2" s="11" t="s">
        <v>0</v>
      </c>
      <c r="B2" s="6" t="s">
        <v>179</v>
      </c>
      <c r="C2" s="6" t="s">
        <v>249</v>
      </c>
      <c r="D2" s="6" t="s">
        <v>250</v>
      </c>
      <c r="E2" s="6" t="s">
        <v>192</v>
      </c>
      <c r="F2" s="6">
        <f>COUNTA((Dataset!A$2:A$1461))</f>
        <v>1460</v>
      </c>
      <c r="G2" s="6">
        <f>COUNTIF(Dataset!A$2:A$1461, "NA")</f>
        <v>0</v>
      </c>
      <c r="H2" s="18">
        <f>(G2/F2)*100</f>
        <v>0</v>
      </c>
      <c r="I2" s="6">
        <f>AVERAGE(Dataset!A$2:A$1461)</f>
        <v>730.5</v>
      </c>
      <c r="J2" s="6">
        <f>MIN(Dataset!A$2:A$1461)</f>
        <v>1</v>
      </c>
      <c r="K2" s="6">
        <f>PERCENTILE(Dataset!A$2:A$1461,0.01)</f>
        <v>15.59</v>
      </c>
      <c r="L2" s="6">
        <f>PERCENTILE(Dataset!A$2:A$1461,0.05)</f>
        <v>73.95</v>
      </c>
      <c r="M2" s="6">
        <f>PERCENTILE(Dataset!A$2:A$1461,0.1)</f>
        <v>146.9</v>
      </c>
      <c r="N2" s="6">
        <f>QUARTILE(Dataset!A$2:A$1461,1)</f>
        <v>365.75</v>
      </c>
      <c r="O2" s="6">
        <f>QUARTILE(Dataset!A$2:A$1461,2)</f>
        <v>730.5</v>
      </c>
      <c r="P2" s="6">
        <f>QUARTILE(Dataset!A$2:A$1461,3)</f>
        <v>1095.25</v>
      </c>
      <c r="Q2" s="6">
        <f>PERCENTILE(Dataset!A$2:A$1461,0.9)</f>
        <v>1314.1000000000001</v>
      </c>
      <c r="R2" s="6">
        <f>PERCENTILE(Dataset!A$2:A$1461,0.95)</f>
        <v>1387.05</v>
      </c>
      <c r="S2" s="6">
        <f>PERCENTILE(Dataset!A$2:A$1461,0.99)</f>
        <v>1445.41</v>
      </c>
      <c r="T2" s="12">
        <f>MAX(Dataset!A$2:A$1461)</f>
        <v>1460</v>
      </c>
    </row>
    <row r="3" spans="1:21" x14ac:dyDescent="0.3">
      <c r="A3" s="11" t="s">
        <v>243</v>
      </c>
      <c r="B3" s="6"/>
      <c r="C3" s="6" t="s">
        <v>251</v>
      </c>
      <c r="D3" s="6" t="s">
        <v>241</v>
      </c>
      <c r="E3" s="6" t="s">
        <v>244</v>
      </c>
      <c r="F3" s="6">
        <f>COUNTA((Dataset!B$2:B$1461))</f>
        <v>1460</v>
      </c>
      <c r="G3" s="6">
        <f>COUNTIF(Dataset!B$2:B$1461, "NA")</f>
        <v>0</v>
      </c>
      <c r="H3" s="18">
        <f t="shared" ref="H3:H56" si="0">(G3/F3)*100</f>
        <v>0</v>
      </c>
      <c r="I3" s="6"/>
      <c r="J3" s="6">
        <f>MIN(Dataset!B$2:B$1461)</f>
        <v>20</v>
      </c>
      <c r="K3" s="6">
        <f>PERCENTILE(Dataset!B$2:B$1461,0.01)</f>
        <v>20</v>
      </c>
      <c r="L3" s="6">
        <f>PERCENTILE(Dataset!B$2:B$1461,0.05)</f>
        <v>20</v>
      </c>
      <c r="M3" s="6">
        <f>PERCENTILE(Dataset!B$2:B$1461,0.1)</f>
        <v>20</v>
      </c>
      <c r="N3" s="6">
        <f>QUARTILE(Dataset!B$2:B$1461,1)</f>
        <v>20</v>
      </c>
      <c r="O3" s="6">
        <f>QUARTILE(Dataset!B$2:B$1461,2)</f>
        <v>50</v>
      </c>
      <c r="P3" s="6">
        <f>QUARTILE(Dataset!B$2:B$1461,3)</f>
        <v>70</v>
      </c>
      <c r="Q3" s="6">
        <f>PERCENTILE(Dataset!B$2:B$1461,0.9)</f>
        <v>120</v>
      </c>
      <c r="R3" s="6">
        <f>PERCENTILE(Dataset!B$2:B$1461,0.95)</f>
        <v>160</v>
      </c>
      <c r="S3" s="6">
        <f>PERCENTILE(Dataset!B$2:B$1461,0.99)</f>
        <v>190</v>
      </c>
      <c r="T3" s="12">
        <f>MAX(Dataset!B$2:B$1461)</f>
        <v>190</v>
      </c>
    </row>
    <row r="4" spans="1:21" x14ac:dyDescent="0.3">
      <c r="A4" s="11" t="s">
        <v>220</v>
      </c>
      <c r="B4" s="6"/>
      <c r="C4" s="6" t="s">
        <v>251</v>
      </c>
      <c r="D4" s="6" t="s">
        <v>241</v>
      </c>
      <c r="E4" s="6" t="s">
        <v>242</v>
      </c>
      <c r="F4" s="6">
        <f>COUNTA((Dataset!C$2:C$1461))</f>
        <v>1460</v>
      </c>
      <c r="G4" s="6">
        <f>COUNTIF(Dataset!C$2:C$1461, "NA")</f>
        <v>0</v>
      </c>
      <c r="H4" s="18">
        <f t="shared" si="0"/>
        <v>0</v>
      </c>
      <c r="I4" s="6"/>
      <c r="J4" s="6">
        <f>MIN(Dataset!C$2:C$1461)</f>
        <v>0</v>
      </c>
      <c r="K4" s="6"/>
      <c r="L4" s="6"/>
      <c r="M4" s="6"/>
      <c r="N4" s="6"/>
      <c r="O4" s="6"/>
      <c r="P4" s="6"/>
      <c r="Q4" s="6"/>
      <c r="R4" s="6"/>
      <c r="S4" s="6"/>
      <c r="T4" s="12">
        <f>MAX(Dataset!C$2:C$1461)</f>
        <v>0</v>
      </c>
    </row>
    <row r="5" spans="1:21" x14ac:dyDescent="0.3">
      <c r="A5" s="11" t="s">
        <v>246</v>
      </c>
      <c r="B5" s="6"/>
      <c r="C5" s="6" t="s">
        <v>249</v>
      </c>
      <c r="D5" s="6" t="s">
        <v>252</v>
      </c>
      <c r="E5" s="6" t="s">
        <v>245</v>
      </c>
      <c r="F5" s="6">
        <f>COUNTA((Dataset!D$2:D$1461))</f>
        <v>1460</v>
      </c>
      <c r="G5" s="6">
        <f>COUNTIF(Dataset!D$2:D$1461, "NA")</f>
        <v>259</v>
      </c>
      <c r="H5" s="18">
        <f t="shared" si="0"/>
        <v>17.739726027397261</v>
      </c>
      <c r="I5" s="6">
        <f>AVERAGE(Dataset!D$2:D$1461)</f>
        <v>70.049958368026651</v>
      </c>
      <c r="J5" s="6">
        <f>MIN(Dataset!D$2:D$1461)</f>
        <v>21</v>
      </c>
      <c r="K5" s="6">
        <f>PERCENTILE(Dataset!D$2:D$1461,0.01)</f>
        <v>21</v>
      </c>
      <c r="L5" s="6">
        <f>PERCENTILE(Dataset!D$2:D$1461,0.05)</f>
        <v>34</v>
      </c>
      <c r="M5" s="6">
        <f>PERCENTILE(Dataset!D$2:D$1461,0.1)</f>
        <v>44</v>
      </c>
      <c r="N5" s="6">
        <f>QUARTILE(Dataset!D$2:D$1461,1)</f>
        <v>59</v>
      </c>
      <c r="O5" s="6">
        <f>QUARTILE(Dataset!D$2:D$1461,2)</f>
        <v>69</v>
      </c>
      <c r="P5" s="6">
        <f>QUARTILE(Dataset!D$2:D$1461,3)</f>
        <v>80</v>
      </c>
      <c r="Q5" s="6">
        <f>PERCENTILE(Dataset!D$2:D$1461,0.9)</f>
        <v>96</v>
      </c>
      <c r="R5" s="6">
        <f>PERCENTILE(Dataset!D$2:D$1461,0.95)</f>
        <v>107</v>
      </c>
      <c r="S5" s="6">
        <f>PERCENTILE(Dataset!D$2:D$1461,0.99)</f>
        <v>141</v>
      </c>
      <c r="T5" s="12">
        <f>MAX(Dataset!D$2:D$1461)</f>
        <v>313</v>
      </c>
    </row>
    <row r="6" spans="1:21" x14ac:dyDescent="0.3">
      <c r="A6" s="11" t="s">
        <v>1</v>
      </c>
      <c r="B6" s="6" t="s">
        <v>179</v>
      </c>
      <c r="C6" s="6" t="s">
        <v>249</v>
      </c>
      <c r="D6" s="6" t="s">
        <v>252</v>
      </c>
      <c r="E6" s="6" t="s">
        <v>255</v>
      </c>
      <c r="F6" s="6">
        <f>COUNTA((Dataset!E$2:E$1461))</f>
        <v>1460</v>
      </c>
      <c r="G6" s="6">
        <f>COUNTIF(Dataset!E$2:E$1461, "NA")</f>
        <v>0</v>
      </c>
      <c r="H6" s="18">
        <f t="shared" si="0"/>
        <v>0</v>
      </c>
      <c r="I6" s="6">
        <f>AVERAGE(Dataset!E$2:E$1461)</f>
        <v>10516.828082191782</v>
      </c>
      <c r="J6" s="6">
        <f>MIN(Dataset!E$2:E$1461)</f>
        <v>1300</v>
      </c>
      <c r="K6" s="6">
        <f>PERCENTILE(Dataset!E$2:E$1461,0.01)</f>
        <v>1680</v>
      </c>
      <c r="L6" s="6">
        <f>PERCENTILE(Dataset!E$2:E$1461,0.05)</f>
        <v>3311.7000000000003</v>
      </c>
      <c r="M6" s="6">
        <f>PERCENTILE(Dataset!E$2:E$1461,0.1)</f>
        <v>5000</v>
      </c>
      <c r="N6" s="6">
        <f>QUARTILE(Dataset!E$2:E$1461,1)</f>
        <v>7553.5</v>
      </c>
      <c r="O6" s="6">
        <f>QUARTILE(Dataset!E$2:E$1461,2)</f>
        <v>9478.5</v>
      </c>
      <c r="P6" s="6">
        <f>QUARTILE(Dataset!E$2:E$1461,3)</f>
        <v>11601.5</v>
      </c>
      <c r="Q6" s="6">
        <f>PERCENTILE(Dataset!E$2:E$1461,0.9)</f>
        <v>14381.70000000001</v>
      </c>
      <c r="R6" s="6">
        <f>PERCENTILE(Dataset!E$2:E$1461,0.95)</f>
        <v>17401.149999999998</v>
      </c>
      <c r="S6" s="6">
        <f>PERCENTILE(Dataset!E$2:E$1461,0.99)</f>
        <v>37567.64000000021</v>
      </c>
      <c r="T6" s="12">
        <f>MAX(Dataset!E$2:E$1461)</f>
        <v>215245</v>
      </c>
    </row>
    <row r="7" spans="1:21" x14ac:dyDescent="0.3">
      <c r="A7" s="11" t="s">
        <v>2</v>
      </c>
      <c r="B7" s="6" t="s">
        <v>180</v>
      </c>
      <c r="C7" s="6" t="s">
        <v>251</v>
      </c>
      <c r="D7" s="6" t="s">
        <v>241</v>
      </c>
      <c r="E7" s="6" t="s">
        <v>254</v>
      </c>
      <c r="F7" s="6">
        <f>COUNTA((Dataset!F$2:F$1461))</f>
        <v>1460</v>
      </c>
      <c r="G7" s="6">
        <f>COUNTIF(Dataset!F$2:F$1461, "NA")</f>
        <v>0</v>
      </c>
      <c r="H7" s="18">
        <f t="shared" si="0"/>
        <v>0</v>
      </c>
      <c r="I7" s="6"/>
      <c r="J7" s="6">
        <f>MIN(Dataset!F$2:F$1461)</f>
        <v>0</v>
      </c>
      <c r="K7" s="6"/>
      <c r="L7" s="6"/>
      <c r="M7" s="6"/>
      <c r="N7" s="6"/>
      <c r="O7" s="6"/>
      <c r="P7" s="6"/>
      <c r="Q7" s="6"/>
      <c r="R7" s="6"/>
      <c r="S7" s="6"/>
      <c r="T7" s="12">
        <f>MAX(Dataset!F$2:F$1461)</f>
        <v>0</v>
      </c>
    </row>
    <row r="8" spans="1:21" x14ac:dyDescent="0.3">
      <c r="A8" s="11" t="s">
        <v>3</v>
      </c>
      <c r="B8" s="6" t="s">
        <v>180</v>
      </c>
      <c r="C8" s="6" t="s">
        <v>251</v>
      </c>
      <c r="D8" s="6" t="s">
        <v>253</v>
      </c>
      <c r="E8" s="6" t="s">
        <v>256</v>
      </c>
      <c r="F8" s="6">
        <f>COUNTA((Dataset!G$2:G$1461))</f>
        <v>1460</v>
      </c>
      <c r="G8" s="6">
        <f>COUNTIF(Dataset!G$2:G$1461, "NA")</f>
        <v>0</v>
      </c>
      <c r="H8" s="18">
        <f t="shared" si="0"/>
        <v>0</v>
      </c>
      <c r="I8" s="6"/>
      <c r="J8" s="6">
        <f>MIN(Dataset!G$2:G$1461)</f>
        <v>0</v>
      </c>
      <c r="K8" s="6"/>
      <c r="L8" s="6"/>
      <c r="M8" s="6"/>
      <c r="N8" s="6"/>
      <c r="O8" s="6"/>
      <c r="P8" s="6"/>
      <c r="Q8" s="6"/>
      <c r="R8" s="6"/>
      <c r="S8" s="6"/>
      <c r="T8" s="12">
        <f>MAX(Dataset!G$2:G$1461)</f>
        <v>0</v>
      </c>
    </row>
    <row r="9" spans="1:21" x14ac:dyDescent="0.3">
      <c r="A9" s="11" t="s">
        <v>4</v>
      </c>
      <c r="B9" s="6" t="s">
        <v>180</v>
      </c>
      <c r="C9" s="6" t="s">
        <v>251</v>
      </c>
      <c r="D9" s="6" t="s">
        <v>241</v>
      </c>
      <c r="E9" s="6" t="s">
        <v>257</v>
      </c>
      <c r="F9" s="6">
        <f>COUNTA((Dataset!H$2:H$1461))</f>
        <v>1460</v>
      </c>
      <c r="G9" s="6">
        <f>COUNTIF(Dataset!H$2:H$1461, "NA")</f>
        <v>0</v>
      </c>
      <c r="H9" s="18">
        <f t="shared" si="0"/>
        <v>0</v>
      </c>
      <c r="I9" s="6"/>
      <c r="J9" s="6">
        <f>MIN(Dataset!H$2:H$1461)</f>
        <v>0</v>
      </c>
      <c r="K9" s="6"/>
      <c r="L9" s="6"/>
      <c r="M9" s="6"/>
      <c r="N9" s="6"/>
      <c r="O9" s="6"/>
      <c r="P9" s="6"/>
      <c r="Q9" s="6"/>
      <c r="R9" s="6"/>
      <c r="S9" s="6"/>
      <c r="T9" s="12">
        <f>MAX(Dataset!H$2:H$1461)</f>
        <v>0</v>
      </c>
    </row>
    <row r="10" spans="1:21" x14ac:dyDescent="0.3">
      <c r="A10" s="11" t="s">
        <v>5</v>
      </c>
      <c r="B10" s="6" t="s">
        <v>180</v>
      </c>
      <c r="C10" s="6" t="s">
        <v>251</v>
      </c>
      <c r="D10" s="6" t="s">
        <v>253</v>
      </c>
      <c r="E10" s="6" t="s">
        <v>258</v>
      </c>
      <c r="F10" s="6">
        <f>COUNTA((Dataset!I$2:I$1461))</f>
        <v>1460</v>
      </c>
      <c r="G10" s="6">
        <f>COUNTIF(Dataset!I$2:I$1461, "NA")</f>
        <v>0</v>
      </c>
      <c r="H10" s="18">
        <f t="shared" si="0"/>
        <v>0</v>
      </c>
      <c r="I10" s="6"/>
      <c r="J10" s="6">
        <f>MIN(Dataset!I$2:I$1461)</f>
        <v>0</v>
      </c>
      <c r="K10" s="6"/>
      <c r="L10" s="6"/>
      <c r="M10" s="6"/>
      <c r="N10" s="6"/>
      <c r="O10" s="6"/>
      <c r="P10" s="6"/>
      <c r="Q10" s="6"/>
      <c r="R10" s="6"/>
      <c r="S10" s="6"/>
      <c r="T10" s="12">
        <f>MAX(Dataset!I$2:I$1461)</f>
        <v>0</v>
      </c>
    </row>
    <row r="11" spans="1:21" x14ac:dyDescent="0.3">
      <c r="A11" s="11" t="s">
        <v>6</v>
      </c>
      <c r="B11" s="6" t="s">
        <v>180</v>
      </c>
      <c r="C11" s="6" t="s">
        <v>251</v>
      </c>
      <c r="D11" s="6" t="s">
        <v>241</v>
      </c>
      <c r="E11" s="6" t="s">
        <v>259</v>
      </c>
      <c r="F11" s="6">
        <f>COUNTA((Dataset!J$2:J$1461))</f>
        <v>1460</v>
      </c>
      <c r="G11" s="6">
        <f>COUNTIF(Dataset!J$2:J$1461, "NA")</f>
        <v>0</v>
      </c>
      <c r="H11" s="18">
        <f t="shared" si="0"/>
        <v>0</v>
      </c>
      <c r="I11" s="6"/>
      <c r="J11" s="6">
        <f>MIN(Dataset!J$2:J$1461)</f>
        <v>0</v>
      </c>
      <c r="K11" s="6"/>
      <c r="L11" s="6"/>
      <c r="M11" s="6"/>
      <c r="N11" s="6"/>
      <c r="O11" s="6"/>
      <c r="P11" s="6"/>
      <c r="Q11" s="6"/>
      <c r="R11" s="6"/>
      <c r="S11" s="6"/>
      <c r="T11" s="12">
        <f>MAX(Dataset!J$2:J$1461)</f>
        <v>0</v>
      </c>
    </row>
    <row r="12" spans="1:21" x14ac:dyDescent="0.3">
      <c r="A12" s="11" t="s">
        <v>7</v>
      </c>
      <c r="B12" s="6" t="s">
        <v>180</v>
      </c>
      <c r="C12" s="6" t="s">
        <v>251</v>
      </c>
      <c r="D12" s="6" t="s">
        <v>241</v>
      </c>
      <c r="E12" s="6" t="s">
        <v>260</v>
      </c>
      <c r="F12" s="6">
        <f>COUNTA((Dataset!K$2:K$1461))</f>
        <v>1460</v>
      </c>
      <c r="G12" s="6">
        <f>COUNTIF(Dataset!K$2:K$1461, "NA")</f>
        <v>0</v>
      </c>
      <c r="H12" s="18">
        <f t="shared" si="0"/>
        <v>0</v>
      </c>
      <c r="I12" s="6"/>
      <c r="J12" s="6">
        <f>MIN(Dataset!K$2:K$1461)</f>
        <v>0</v>
      </c>
      <c r="K12" s="6"/>
      <c r="L12" s="6"/>
      <c r="M12" s="6"/>
      <c r="N12" s="6"/>
      <c r="O12" s="6"/>
      <c r="P12" s="6"/>
      <c r="Q12" s="6"/>
      <c r="R12" s="6"/>
      <c r="S12" s="6"/>
      <c r="T12" s="12">
        <f>MAX(Dataset!K$2:K$1461)</f>
        <v>0</v>
      </c>
    </row>
    <row r="13" spans="1:21" x14ac:dyDescent="0.3">
      <c r="A13" s="11" t="s">
        <v>183</v>
      </c>
      <c r="B13" s="7" t="s">
        <v>180</v>
      </c>
      <c r="C13" s="7" t="s">
        <v>251</v>
      </c>
      <c r="D13" s="7" t="s">
        <v>253</v>
      </c>
      <c r="E13" s="7" t="s">
        <v>193</v>
      </c>
      <c r="F13" s="6">
        <f>COUNTA((Dataset!N$2:N$1461))</f>
        <v>1460</v>
      </c>
      <c r="G13" s="6">
        <f>COUNTIF(Dataset!N$2:N$1461, "NA")</f>
        <v>0</v>
      </c>
      <c r="H13" s="18">
        <f t="shared" si="0"/>
        <v>0</v>
      </c>
      <c r="I13" s="6"/>
      <c r="J13" s="6">
        <f>MIN(Dataset!N$2:N$1461)</f>
        <v>0</v>
      </c>
      <c r="K13" s="6"/>
      <c r="L13" s="6"/>
      <c r="M13" s="6"/>
      <c r="N13" s="6"/>
      <c r="O13" s="6"/>
      <c r="P13" s="6"/>
      <c r="Q13" s="6"/>
      <c r="R13" s="6"/>
      <c r="S13" s="6"/>
      <c r="T13" s="12">
        <f>MAX(Dataset!N$2:N$1461)</f>
        <v>0</v>
      </c>
    </row>
    <row r="14" spans="1:21" x14ac:dyDescent="0.3">
      <c r="A14" s="11" t="s">
        <v>8</v>
      </c>
      <c r="B14" s="6" t="s">
        <v>180</v>
      </c>
      <c r="C14" s="6" t="s">
        <v>251</v>
      </c>
      <c r="D14" s="6" t="s">
        <v>241</v>
      </c>
      <c r="E14" s="6" t="s">
        <v>261</v>
      </c>
      <c r="F14" s="6">
        <f>COUNTA((Dataset!O$2:O$1461))</f>
        <v>1460</v>
      </c>
      <c r="G14" s="6">
        <f>COUNTIF(Dataset!O$2:O$1461, "NA")</f>
        <v>0</v>
      </c>
      <c r="H14" s="18">
        <f t="shared" si="0"/>
        <v>0</v>
      </c>
      <c r="I14" s="6"/>
      <c r="J14" s="6">
        <f>MIN(Dataset!O$2:O$1461)</f>
        <v>0</v>
      </c>
      <c r="K14" s="6"/>
      <c r="L14" s="6"/>
      <c r="M14" s="6"/>
      <c r="N14" s="6"/>
      <c r="O14" s="6"/>
      <c r="P14" s="6"/>
      <c r="Q14" s="6"/>
      <c r="R14" s="6"/>
      <c r="S14" s="6"/>
      <c r="T14" s="12">
        <f>MAX(Dataset!O$2:O$1461)</f>
        <v>0</v>
      </c>
    </row>
    <row r="15" spans="1:21" x14ac:dyDescent="0.3">
      <c r="A15" s="11" t="s">
        <v>9</v>
      </c>
      <c r="B15" s="6" t="s">
        <v>180</v>
      </c>
      <c r="C15" s="6" t="s">
        <v>251</v>
      </c>
      <c r="D15" s="6" t="s">
        <v>241</v>
      </c>
      <c r="E15" s="6" t="s">
        <v>262</v>
      </c>
      <c r="F15" s="6">
        <f>COUNTA((Dataset!P$2:P$1461))</f>
        <v>1460</v>
      </c>
      <c r="G15" s="6">
        <f>COUNTIF(Dataset!P$2:P$1461, "NA")</f>
        <v>0</v>
      </c>
      <c r="H15" s="18">
        <f t="shared" si="0"/>
        <v>0</v>
      </c>
      <c r="I15" s="6"/>
      <c r="J15" s="6">
        <f>MIN(Dataset!P$2:P$1461)</f>
        <v>0</v>
      </c>
      <c r="K15" s="6"/>
      <c r="L15" s="6"/>
      <c r="M15" s="6"/>
      <c r="N15" s="6"/>
      <c r="O15" s="6"/>
      <c r="P15" s="6"/>
      <c r="Q15" s="6"/>
      <c r="R15" s="6"/>
      <c r="S15" s="6"/>
      <c r="T15" s="12">
        <f>MAX(Dataset!P$2:P$1461)</f>
        <v>0</v>
      </c>
    </row>
    <row r="16" spans="1:21" x14ac:dyDescent="0.3">
      <c r="A16" s="11" t="s">
        <v>219</v>
      </c>
      <c r="B16" s="6" t="s">
        <v>179</v>
      </c>
      <c r="C16" s="6" t="s">
        <v>249</v>
      </c>
      <c r="D16" s="6" t="s">
        <v>253</v>
      </c>
      <c r="E16" s="6" t="s">
        <v>263</v>
      </c>
      <c r="F16" s="6">
        <f>COUNTA((Dataset!Q$2:Q$1461))</f>
        <v>1460</v>
      </c>
      <c r="G16" s="6">
        <f>COUNTIF(Dataset!Q$2:Q$1461, "NA")</f>
        <v>0</v>
      </c>
      <c r="H16" s="18">
        <f t="shared" si="0"/>
        <v>0</v>
      </c>
      <c r="I16" s="6">
        <f>AVERAGE(Dataset!Q$2:Q$1461)</f>
        <v>6.0993150684931505</v>
      </c>
      <c r="J16" s="6">
        <f>MIN(Dataset!Q$2:Q$1461)</f>
        <v>1</v>
      </c>
      <c r="K16" s="6">
        <f>PERCENTILE(Dataset!Q$2:Q$1461,0.01)</f>
        <v>3</v>
      </c>
      <c r="L16" s="6">
        <f>PERCENTILE(Dataset!Q$2:Q$1461,0.05)</f>
        <v>4</v>
      </c>
      <c r="M16" s="6">
        <f>PERCENTILE(Dataset!Q$2:Q$1461,0.1)</f>
        <v>5</v>
      </c>
      <c r="N16" s="6">
        <f>QUARTILE(Dataset!Q$2:Q$1461,1)</f>
        <v>5</v>
      </c>
      <c r="O16" s="6">
        <f>QUARTILE(Dataset!Q$2:Q$1461,2)</f>
        <v>6</v>
      </c>
      <c r="P16" s="6">
        <f>QUARTILE(Dataset!Q$2:Q$1461,3)</f>
        <v>7</v>
      </c>
      <c r="Q16" s="6">
        <f>PERCENTILE(Dataset!Q$2:Q$1461,0.9)</f>
        <v>8</v>
      </c>
      <c r="R16" s="6">
        <f>PERCENTILE(Dataset!Q$2:Q$1461,0.95)</f>
        <v>8</v>
      </c>
      <c r="S16" s="6">
        <f>PERCENTILE(Dataset!Q$2:Q$1461,0.99)</f>
        <v>10</v>
      </c>
      <c r="T16" s="12">
        <f>MAX(Dataset!Q$2:Q$1461)</f>
        <v>10</v>
      </c>
    </row>
    <row r="17" spans="1:20" x14ac:dyDescent="0.3">
      <c r="A17" s="11" t="s">
        <v>10</v>
      </c>
      <c r="B17" s="6" t="s">
        <v>179</v>
      </c>
      <c r="C17" s="6" t="s">
        <v>251</v>
      </c>
      <c r="D17" s="6" t="s">
        <v>250</v>
      </c>
      <c r="E17" s="6" t="s">
        <v>195</v>
      </c>
      <c r="F17" s="6">
        <f>COUNTA((Dataset!R$2:R$1461))</f>
        <v>1460</v>
      </c>
      <c r="G17" s="6">
        <f>COUNTIF(Dataset!R$2:R$1461, "NA")</f>
        <v>0</v>
      </c>
      <c r="H17" s="18">
        <f t="shared" si="0"/>
        <v>0</v>
      </c>
      <c r="I17" s="6">
        <f>AVERAGE(Dataset!R$2:R$1461)</f>
        <v>1971.2678082191781</v>
      </c>
      <c r="J17" s="6">
        <f>MIN(Dataset!R$2:R$1461)</f>
        <v>1872</v>
      </c>
      <c r="K17" s="6">
        <f>PERCENTILE(Dataset!R$2:R$1461,0.01)</f>
        <v>1899.18</v>
      </c>
      <c r="L17" s="6">
        <f>PERCENTILE(Dataset!R$2:R$1461,0.05)</f>
        <v>1916</v>
      </c>
      <c r="M17" s="6">
        <f>PERCENTILE(Dataset!R$2:R$1461,0.1)</f>
        <v>1924.9</v>
      </c>
      <c r="N17" s="6">
        <f>QUARTILE(Dataset!R$2:R$1461,1)</f>
        <v>1954</v>
      </c>
      <c r="O17" s="6">
        <f>QUARTILE(Dataset!R$2:R$1461,2)</f>
        <v>1973</v>
      </c>
      <c r="P17" s="6">
        <f>QUARTILE(Dataset!R$2:R$1461,3)</f>
        <v>2000</v>
      </c>
      <c r="Q17" s="6">
        <f>PERCENTILE(Dataset!R$2:R$1461,0.9)</f>
        <v>2006</v>
      </c>
      <c r="R17" s="6">
        <f>PERCENTILE(Dataset!R$2:R$1461,0.95)</f>
        <v>2007</v>
      </c>
      <c r="S17" s="6">
        <f>PERCENTILE(Dataset!R$2:R$1461,0.99)</f>
        <v>2009</v>
      </c>
      <c r="T17" s="12">
        <f>MAX(Dataset!R$2:R$1461)</f>
        <v>2010</v>
      </c>
    </row>
    <row r="18" spans="1:20" x14ac:dyDescent="0.3">
      <c r="A18" s="11" t="s">
        <v>182</v>
      </c>
      <c r="B18" s="6" t="s">
        <v>179</v>
      </c>
      <c r="C18" s="6" t="s">
        <v>251</v>
      </c>
      <c r="D18" s="6" t="s">
        <v>250</v>
      </c>
      <c r="E18" s="6" t="s">
        <v>196</v>
      </c>
      <c r="F18" s="6">
        <f>COUNTA((Dataset!S$2:S$1461))</f>
        <v>1460</v>
      </c>
      <c r="G18" s="6">
        <f>COUNTIF(Dataset!S$2:S$1461, "NA")</f>
        <v>0</v>
      </c>
      <c r="H18" s="18">
        <f t="shared" si="0"/>
        <v>0</v>
      </c>
      <c r="I18" s="6">
        <f>AVERAGE(Dataset!S$2:S$1461)</f>
        <v>1984.8657534246574</v>
      </c>
      <c r="J18" s="6">
        <f>MIN(Dataset!S$2:S$1461)</f>
        <v>1950</v>
      </c>
      <c r="K18" s="6">
        <f>PERCENTILE(Dataset!S$2:S$1461,0.01)</f>
        <v>1950</v>
      </c>
      <c r="L18" s="6">
        <f>PERCENTILE(Dataset!S$2:S$1461,0.05)</f>
        <v>1950</v>
      </c>
      <c r="M18" s="6">
        <f>PERCENTILE(Dataset!S$2:S$1461,0.1)</f>
        <v>1950</v>
      </c>
      <c r="N18" s="6">
        <f>QUARTILE(Dataset!S$2:S$1461,1)</f>
        <v>1967</v>
      </c>
      <c r="O18" s="6">
        <f>QUARTILE(Dataset!S$2:S$1461,2)</f>
        <v>1994</v>
      </c>
      <c r="P18" s="6">
        <f>QUARTILE(Dataset!S$2:S$1461,3)</f>
        <v>2004</v>
      </c>
      <c r="Q18" s="6">
        <f>PERCENTILE(Dataset!S$2:S$1461,0.9)</f>
        <v>2006</v>
      </c>
      <c r="R18" s="6">
        <f>PERCENTILE(Dataset!S$2:S$1461,0.95)</f>
        <v>2007</v>
      </c>
      <c r="S18" s="6">
        <f>PERCENTILE(Dataset!S$2:S$1461,0.99)</f>
        <v>2009</v>
      </c>
      <c r="T18" s="12">
        <f>MAX(Dataset!S$2:S$1461)</f>
        <v>2010</v>
      </c>
    </row>
    <row r="19" spans="1:20" x14ac:dyDescent="0.3">
      <c r="A19" s="11" t="s">
        <v>11</v>
      </c>
      <c r="B19" s="6" t="s">
        <v>180</v>
      </c>
      <c r="C19" s="6" t="s">
        <v>251</v>
      </c>
      <c r="D19" s="6" t="s">
        <v>241</v>
      </c>
      <c r="E19" s="6" t="s">
        <v>197</v>
      </c>
      <c r="F19" s="6">
        <f>COUNTA((Dataset!T$2:T$1461))</f>
        <v>1460</v>
      </c>
      <c r="G19" s="6">
        <f>COUNTIF(Dataset!T$2:T$1461, "NA")</f>
        <v>0</v>
      </c>
      <c r="H19" s="18">
        <f t="shared" si="0"/>
        <v>0</v>
      </c>
      <c r="I19" s="6"/>
      <c r="J19" s="6">
        <f>MIN(Dataset!T$2:T$1461)</f>
        <v>0</v>
      </c>
      <c r="K19" s="6"/>
      <c r="L19" s="6"/>
      <c r="M19" s="6"/>
      <c r="N19" s="6"/>
      <c r="O19" s="6"/>
      <c r="P19" s="6"/>
      <c r="Q19" s="6"/>
      <c r="R19" s="6"/>
      <c r="S19" s="6"/>
      <c r="T19" s="12">
        <f>MAX(Dataset!T$2:T$1461)</f>
        <v>0</v>
      </c>
    </row>
    <row r="20" spans="1:20" x14ac:dyDescent="0.3">
      <c r="A20" s="11" t="s">
        <v>181</v>
      </c>
      <c r="B20" s="6" t="s">
        <v>180</v>
      </c>
      <c r="C20" s="6" t="s">
        <v>251</v>
      </c>
      <c r="D20" s="6" t="s">
        <v>241</v>
      </c>
      <c r="E20" s="6" t="s">
        <v>201</v>
      </c>
      <c r="F20" s="6">
        <f>COUNTA((Dataset!U$2:U$1461))</f>
        <v>1460</v>
      </c>
      <c r="G20" s="6">
        <f>COUNTIF(Dataset!U$2:U$1461, "NA")</f>
        <v>0</v>
      </c>
      <c r="H20" s="18">
        <f t="shared" si="0"/>
        <v>0</v>
      </c>
      <c r="I20" s="6"/>
      <c r="J20" s="6">
        <f>MIN(Dataset!U$2:U$1461)</f>
        <v>0</v>
      </c>
      <c r="K20" s="6"/>
      <c r="L20" s="6"/>
      <c r="M20" s="6"/>
      <c r="N20" s="6"/>
      <c r="O20" s="6"/>
      <c r="P20" s="6"/>
      <c r="Q20" s="6"/>
      <c r="R20" s="6"/>
      <c r="S20" s="6"/>
      <c r="T20" s="12">
        <f>MAX(Dataset!U$2:U$1461)</f>
        <v>0</v>
      </c>
    </row>
    <row r="21" spans="1:20" x14ac:dyDescent="0.3">
      <c r="A21" s="11" t="s">
        <v>184</v>
      </c>
      <c r="B21" s="7" t="s">
        <v>180</v>
      </c>
      <c r="C21" s="7" t="s">
        <v>251</v>
      </c>
      <c r="D21" s="7" t="s">
        <v>241</v>
      </c>
      <c r="E21" s="7" t="s">
        <v>264</v>
      </c>
      <c r="F21" s="6">
        <f>COUNTA((Dataset!V$2:V$1461))</f>
        <v>1460</v>
      </c>
      <c r="G21" s="6">
        <f>COUNTIF(Dataset!V$2:V$1461, "NA")</f>
        <v>0</v>
      </c>
      <c r="H21" s="18">
        <f t="shared" si="0"/>
        <v>0</v>
      </c>
      <c r="I21" s="6"/>
      <c r="J21" s="6">
        <f>MIN(Dataset!V$2:V$1461)</f>
        <v>0</v>
      </c>
      <c r="K21" s="6"/>
      <c r="L21" s="6"/>
      <c r="M21" s="6"/>
      <c r="N21" s="6"/>
      <c r="O21" s="6"/>
      <c r="P21" s="6"/>
      <c r="Q21" s="6"/>
      <c r="R21" s="6"/>
      <c r="S21" s="6"/>
      <c r="T21" s="12">
        <f>MAX(Dataset!V$2:V$1461)</f>
        <v>0</v>
      </c>
    </row>
    <row r="22" spans="1:20" x14ac:dyDescent="0.3">
      <c r="A22" s="11" t="s">
        <v>185</v>
      </c>
      <c r="B22" s="6" t="s">
        <v>180</v>
      </c>
      <c r="C22" s="6" t="s">
        <v>251</v>
      </c>
      <c r="D22" s="6" t="s">
        <v>253</v>
      </c>
      <c r="E22" s="6" t="s">
        <v>198</v>
      </c>
      <c r="F22" s="6">
        <f>COUNTA((Dataset!W$2:W$1461))</f>
        <v>1460</v>
      </c>
      <c r="G22" s="6">
        <f>COUNTIF(Dataset!W$2:W$1461, "NA")</f>
        <v>0</v>
      </c>
      <c r="H22" s="18">
        <f t="shared" si="0"/>
        <v>0</v>
      </c>
      <c r="I22" s="6"/>
      <c r="J22" s="6">
        <f>MIN(Dataset!W$2:W$1461)</f>
        <v>0</v>
      </c>
      <c r="K22" s="6"/>
      <c r="L22" s="6"/>
      <c r="M22" s="6"/>
      <c r="N22" s="6"/>
      <c r="O22" s="6"/>
      <c r="P22" s="6"/>
      <c r="Q22" s="6"/>
      <c r="R22" s="6"/>
      <c r="S22" s="6"/>
      <c r="T22" s="12">
        <f>MAX(Dataset!W$2:W$1461)</f>
        <v>0</v>
      </c>
    </row>
    <row r="23" spans="1:20" x14ac:dyDescent="0.3">
      <c r="A23" s="11" t="s">
        <v>12</v>
      </c>
      <c r="B23" s="6" t="s">
        <v>180</v>
      </c>
      <c r="C23" s="6" t="s">
        <v>251</v>
      </c>
      <c r="D23" s="6" t="s">
        <v>241</v>
      </c>
      <c r="E23" s="6" t="s">
        <v>199</v>
      </c>
      <c r="F23" s="6">
        <f>COUNTA((Dataset!X$2:X$1461))</f>
        <v>1460</v>
      </c>
      <c r="G23" s="6">
        <f>COUNTIF(Dataset!X$2:X$1461, "NA")</f>
        <v>0</v>
      </c>
      <c r="H23" s="18">
        <f t="shared" si="0"/>
        <v>0</v>
      </c>
      <c r="I23" s="6"/>
      <c r="J23" s="6">
        <f>MIN(Dataset!X$2:X$1461)</f>
        <v>0</v>
      </c>
      <c r="K23" s="6"/>
      <c r="L23" s="6"/>
      <c r="M23" s="6"/>
      <c r="N23" s="6"/>
      <c r="O23" s="6"/>
      <c r="P23" s="6"/>
      <c r="Q23" s="6"/>
      <c r="R23" s="6"/>
      <c r="S23" s="6"/>
      <c r="T23" s="12">
        <f>MAX(Dataset!X$2:X$1461)</f>
        <v>0</v>
      </c>
    </row>
    <row r="24" spans="1:20" x14ac:dyDescent="0.3">
      <c r="A24" s="11" t="s">
        <v>186</v>
      </c>
      <c r="B24" s="6" t="s">
        <v>180</v>
      </c>
      <c r="C24" s="6" t="s">
        <v>251</v>
      </c>
      <c r="D24" s="6" t="s">
        <v>253</v>
      </c>
      <c r="E24" s="6" t="s">
        <v>265</v>
      </c>
      <c r="F24" s="6">
        <f>COUNTA((Dataset!Y$2:Y$1461))</f>
        <v>1460</v>
      </c>
      <c r="G24" s="6">
        <f>COUNTIF(Dataset!Y$2:Y$1461, "NA")</f>
        <v>37</v>
      </c>
      <c r="H24" s="18">
        <f t="shared" si="0"/>
        <v>2.5342465753424657</v>
      </c>
      <c r="I24" s="6"/>
      <c r="J24" s="6">
        <f>MIN(Dataset!Y$2:Y$1461)</f>
        <v>0</v>
      </c>
      <c r="K24" s="6"/>
      <c r="L24" s="6"/>
      <c r="M24" s="6"/>
      <c r="N24" s="6"/>
      <c r="O24" s="6"/>
      <c r="P24" s="6"/>
      <c r="Q24" s="6"/>
      <c r="R24" s="6"/>
      <c r="S24" s="6"/>
      <c r="T24" s="12">
        <f>MAX(Dataset!Y$2:Y$1461)</f>
        <v>0</v>
      </c>
    </row>
    <row r="25" spans="1:20" x14ac:dyDescent="0.3">
      <c r="A25" s="11" t="s">
        <v>13</v>
      </c>
      <c r="B25" s="6" t="s">
        <v>180</v>
      </c>
      <c r="C25" s="6" t="s">
        <v>251</v>
      </c>
      <c r="D25" s="6" t="s">
        <v>253</v>
      </c>
      <c r="E25" s="6" t="s">
        <v>266</v>
      </c>
      <c r="F25" s="6">
        <f>COUNTA((Dataset!Z$2:Z$1461))</f>
        <v>1460</v>
      </c>
      <c r="G25" s="6">
        <f>COUNTIF(Dataset!Z$2:Z$1461, "NA")</f>
        <v>38</v>
      </c>
      <c r="H25" s="18">
        <f t="shared" si="0"/>
        <v>2.6027397260273974</v>
      </c>
      <c r="I25" s="6"/>
      <c r="J25" s="6">
        <f>MIN(Dataset!Z$2:Z$1461)</f>
        <v>0</v>
      </c>
      <c r="K25" s="6"/>
      <c r="L25" s="6"/>
      <c r="M25" s="6"/>
      <c r="N25" s="6"/>
      <c r="O25" s="6"/>
      <c r="P25" s="6"/>
      <c r="Q25" s="6"/>
      <c r="R25" s="6"/>
      <c r="S25" s="6"/>
      <c r="T25" s="12">
        <f>MAX(Dataset!Z$2:Z$1461)</f>
        <v>0</v>
      </c>
    </row>
    <row r="26" spans="1:20" x14ac:dyDescent="0.3">
      <c r="A26" s="11" t="s">
        <v>14</v>
      </c>
      <c r="B26" s="6" t="s">
        <v>179</v>
      </c>
      <c r="C26" s="6" t="s">
        <v>249</v>
      </c>
      <c r="D26" s="6" t="s">
        <v>252</v>
      </c>
      <c r="E26" s="6" t="s">
        <v>200</v>
      </c>
      <c r="F26" s="6">
        <f>COUNTA((Dataset!AA$2:AA$1461))</f>
        <v>1460</v>
      </c>
      <c r="G26" s="6">
        <f>COUNTIF(Dataset!AA$2:AA$1461, "NA")</f>
        <v>0</v>
      </c>
      <c r="H26" s="18">
        <f t="shared" si="0"/>
        <v>0</v>
      </c>
      <c r="I26" s="6">
        <f>AVERAGE(Dataset!AA$2:AA$1461)</f>
        <v>1057.4294520547944</v>
      </c>
      <c r="J26" s="6">
        <f>MIN(Dataset!AA$2:AA$1461)</f>
        <v>0</v>
      </c>
      <c r="K26" s="6">
        <f>PERCENTILE(Dataset!AA$2:AA$1461,0.01)</f>
        <v>0</v>
      </c>
      <c r="L26" s="6">
        <f>PERCENTILE(Dataset!AA$2:AA$1461,0.05)</f>
        <v>519.30000000000007</v>
      </c>
      <c r="M26" s="6">
        <f>PERCENTILE(Dataset!AA$2:AA$1461,0.1)</f>
        <v>636.9</v>
      </c>
      <c r="N26" s="6">
        <f>QUARTILE(Dataset!AA$2:AA$1461,1)</f>
        <v>795.75</v>
      </c>
      <c r="O26" s="6">
        <f>QUARTILE(Dataset!AA$2:AA$1461,2)</f>
        <v>991.5</v>
      </c>
      <c r="P26" s="6">
        <f>QUARTILE(Dataset!AA$2:AA$1461,3)</f>
        <v>1298.25</v>
      </c>
      <c r="Q26" s="6">
        <f>PERCENTILE(Dataset!AA$2:AA$1461,0.9)</f>
        <v>1602.2000000000003</v>
      </c>
      <c r="R26" s="6">
        <f>PERCENTILE(Dataset!AA$2:AA$1461,0.95)</f>
        <v>1753</v>
      </c>
      <c r="S26" s="6">
        <f>PERCENTILE(Dataset!AA$2:AA$1461,0.99)</f>
        <v>2155.0500000000002</v>
      </c>
      <c r="T26" s="12">
        <f>MAX(Dataset!AA$2:AA$1461)</f>
        <v>6110</v>
      </c>
    </row>
    <row r="27" spans="1:20" x14ac:dyDescent="0.3">
      <c r="A27" s="11" t="s">
        <v>187</v>
      </c>
      <c r="B27" s="6" t="s">
        <v>180</v>
      </c>
      <c r="C27" s="6" t="s">
        <v>251</v>
      </c>
      <c r="D27" s="6" t="s">
        <v>253</v>
      </c>
      <c r="E27" s="6" t="s">
        <v>267</v>
      </c>
      <c r="F27" s="6">
        <f>COUNTA((Dataset!AC$2:AC$1461))</f>
        <v>1460</v>
      </c>
      <c r="G27" s="6">
        <f>COUNTIF(Dataset!AC$2:AC$1461, "NA")</f>
        <v>0</v>
      </c>
      <c r="H27" s="18">
        <f t="shared" si="0"/>
        <v>0</v>
      </c>
      <c r="I27" s="6"/>
      <c r="J27" s="6">
        <f>MIN(Dataset!AC$2:AC$1461)</f>
        <v>0</v>
      </c>
      <c r="K27" s="6"/>
      <c r="L27" s="6"/>
      <c r="M27" s="6"/>
      <c r="N27" s="6"/>
      <c r="O27" s="6"/>
      <c r="P27" s="6"/>
      <c r="Q27" s="6"/>
      <c r="R27" s="6"/>
      <c r="S27" s="6"/>
      <c r="T27" s="12">
        <f>MAX(Dataset!AC$2:AC$1461)</f>
        <v>0</v>
      </c>
    </row>
    <row r="28" spans="1:20" x14ac:dyDescent="0.3">
      <c r="A28" s="11" t="s">
        <v>15</v>
      </c>
      <c r="B28" s="6" t="s">
        <v>180</v>
      </c>
      <c r="C28" s="6" t="s">
        <v>251</v>
      </c>
      <c r="D28" s="6" t="s">
        <v>241</v>
      </c>
      <c r="E28" s="6" t="s">
        <v>202</v>
      </c>
      <c r="F28" s="6">
        <f>COUNTA((Dataset!AD$2:AD$1461))</f>
        <v>1460</v>
      </c>
      <c r="G28" s="6">
        <f>COUNTIF(Dataset!AD$2:AD$1461, "NA")</f>
        <v>0</v>
      </c>
      <c r="H28" s="18">
        <f t="shared" si="0"/>
        <v>0</v>
      </c>
      <c r="I28" s="6"/>
      <c r="J28" s="6">
        <f>MIN(Dataset!AD$2:AD$1461)</f>
        <v>0</v>
      </c>
      <c r="K28" s="6"/>
      <c r="L28" s="6"/>
      <c r="M28" s="6"/>
      <c r="N28" s="6"/>
      <c r="O28" s="6"/>
      <c r="P28" s="6"/>
      <c r="Q28" s="6"/>
      <c r="R28" s="6"/>
      <c r="S28" s="6"/>
      <c r="T28" s="12">
        <f>MAX(Dataset!AD$2:AD$1461)</f>
        <v>0</v>
      </c>
    </row>
    <row r="29" spans="1:20" x14ac:dyDescent="0.3">
      <c r="A29" s="11" t="s">
        <v>16</v>
      </c>
      <c r="B29" s="6" t="s">
        <v>179</v>
      </c>
      <c r="C29" s="6" t="s">
        <v>249</v>
      </c>
      <c r="D29" s="6" t="s">
        <v>252</v>
      </c>
      <c r="E29" s="6" t="s">
        <v>268</v>
      </c>
      <c r="F29" s="6">
        <f>COUNTA((Dataset!AE$2:AE$1461))</f>
        <v>1460</v>
      </c>
      <c r="G29" s="6">
        <f>COUNTIF(Dataset!AE$2:AE$1461, "NA")</f>
        <v>0</v>
      </c>
      <c r="H29" s="18">
        <f t="shared" si="0"/>
        <v>0</v>
      </c>
      <c r="I29" s="6">
        <f>AVERAGE(Dataset!AE$2:AE$1461)</f>
        <v>1515.4636986301371</v>
      </c>
      <c r="J29" s="6">
        <f>MIN(Dataset!AE$2:AE$1461)</f>
        <v>334</v>
      </c>
      <c r="K29" s="6">
        <f>PERCENTILE(Dataset!AE$2:AE$1461,0.01)</f>
        <v>692.18</v>
      </c>
      <c r="L29" s="6">
        <f>PERCENTILE(Dataset!AE$2:AE$1461,0.05)</f>
        <v>848</v>
      </c>
      <c r="M29" s="6">
        <f>PERCENTILE(Dataset!AE$2:AE$1461,0.1)</f>
        <v>912</v>
      </c>
      <c r="N29" s="6">
        <f>QUARTILE(Dataset!AE$2:AE$1461,1)</f>
        <v>1129.5</v>
      </c>
      <c r="O29" s="6">
        <f>QUARTILE(Dataset!AE$2:AE$1461,2)</f>
        <v>1464</v>
      </c>
      <c r="P29" s="6">
        <f>QUARTILE(Dataset!AE$2:AE$1461,3)</f>
        <v>1776.75</v>
      </c>
      <c r="Q29" s="6">
        <f>PERCENTILE(Dataset!AE$2:AE$1461,0.9)</f>
        <v>2158.3000000000002</v>
      </c>
      <c r="R29" s="6">
        <f>PERCENTILE(Dataset!AE$2:AE$1461,0.95)</f>
        <v>2466.1</v>
      </c>
      <c r="S29" s="6">
        <f>PERCENTILE(Dataset!AE$2:AE$1461,0.99)</f>
        <v>3123.4800000000023</v>
      </c>
      <c r="T29" s="12">
        <f>MAX(Dataset!AE$2:AE$1461)</f>
        <v>5642</v>
      </c>
    </row>
    <row r="30" spans="1:20" x14ac:dyDescent="0.3">
      <c r="A30" s="13" t="s">
        <v>281</v>
      </c>
      <c r="B30" s="7" t="s">
        <v>179</v>
      </c>
      <c r="C30" s="7" t="s">
        <v>249</v>
      </c>
      <c r="D30" s="7" t="s">
        <v>250</v>
      </c>
      <c r="E30" s="7" t="s">
        <v>282</v>
      </c>
      <c r="F30" s="6">
        <f>COUNTA((Dataset!AF$2:AF$1461))</f>
        <v>1460</v>
      </c>
      <c r="G30" s="6">
        <f>COUNTIF(Dataset!AF$2:AF$1461, "NA")</f>
        <v>0</v>
      </c>
      <c r="H30" s="18">
        <f t="shared" si="0"/>
        <v>0</v>
      </c>
      <c r="I30" s="6">
        <f>AVERAGE(Dataset!AF$2:AF$1461)</f>
        <v>0.44260273972602743</v>
      </c>
      <c r="J30" s="6">
        <f>MIN(Dataset!AF$2:AF$1461)</f>
        <v>0</v>
      </c>
      <c r="K30" s="6">
        <f>PERCENTILE(Dataset!AF$2:AF$1461,0.01)</f>
        <v>0</v>
      </c>
      <c r="L30" s="6">
        <f>PERCENTILE(Dataset!AF$2:AF$1461,0.05)</f>
        <v>0</v>
      </c>
      <c r="M30" s="6">
        <f>PERCENTILE(Dataset!AF$2:AF$1461,0.1)</f>
        <v>0</v>
      </c>
      <c r="N30" s="6">
        <f>QUARTILE(Dataset!AF$2:AF$1461,1)</f>
        <v>0</v>
      </c>
      <c r="O30" s="6">
        <f>QUARTILE(Dataset!AF$2:AF$1461,2)</f>
        <v>0</v>
      </c>
      <c r="P30" s="6">
        <f>QUARTILE(Dataset!AF$2:AF$1461,3)</f>
        <v>1</v>
      </c>
      <c r="Q30" s="6">
        <f>PERCENTILE(Dataset!AF$2:AF$1461,0.9)</f>
        <v>1</v>
      </c>
      <c r="R30" s="6">
        <f>PERCENTILE(Dataset!AF$2:AF$1461,0.95)</f>
        <v>1</v>
      </c>
      <c r="S30" s="6">
        <f>PERCENTILE(Dataset!AF$2:AF$1461,0.99)</f>
        <v>2</v>
      </c>
      <c r="T30" s="12">
        <f>MAX(Dataset!AF$2:AF$1461)</f>
        <v>3</v>
      </c>
    </row>
    <row r="31" spans="1:20" x14ac:dyDescent="0.3">
      <c r="A31" s="13" t="s">
        <v>280</v>
      </c>
      <c r="B31" s="7" t="s">
        <v>179</v>
      </c>
      <c r="C31" s="7" t="s">
        <v>249</v>
      </c>
      <c r="D31" s="7" t="s">
        <v>250</v>
      </c>
      <c r="E31" s="7" t="s">
        <v>283</v>
      </c>
      <c r="F31" s="6">
        <f>COUNTA((Dataset!AG$2:AG$1461))</f>
        <v>1460</v>
      </c>
      <c r="G31" s="6">
        <f>COUNTIF(Dataset!AG$2:AG$1461, "NA")</f>
        <v>0</v>
      </c>
      <c r="H31" s="18">
        <f t="shared" si="0"/>
        <v>0</v>
      </c>
      <c r="I31" s="6">
        <f>AVERAGE(Dataset!AG$2:AG$1461)</f>
        <v>1.6799315068493159</v>
      </c>
      <c r="J31" s="6">
        <f>MIN(Dataset!AG$2:AG$1461)</f>
        <v>0</v>
      </c>
      <c r="K31" s="6">
        <f>PERCENTILE(Dataset!AG$2:AG$1461,0.01)</f>
        <v>1</v>
      </c>
      <c r="L31" s="6">
        <f>PERCENTILE(Dataset!AG$2:AG$1461,0.05)</f>
        <v>1</v>
      </c>
      <c r="M31" s="6">
        <f>PERCENTILE(Dataset!AG$2:AG$1461,0.1)</f>
        <v>1</v>
      </c>
      <c r="N31" s="6">
        <f>QUARTILE(Dataset!AG$2:AG$1461,1)</f>
        <v>1</v>
      </c>
      <c r="O31" s="6">
        <f>QUARTILE(Dataset!AG$2:AG$1461,2)</f>
        <v>2</v>
      </c>
      <c r="P31" s="6">
        <f>QUARTILE(Dataset!AG$2:AG$1461,3)</f>
        <v>2.2999999999999998</v>
      </c>
      <c r="Q31" s="6">
        <f>PERCENTILE(Dataset!AG$2:AG$1461,0.9)</f>
        <v>2.2999999999999998</v>
      </c>
      <c r="R31" s="6">
        <f>PERCENTILE(Dataset!AG$2:AG$1461,0.95)</f>
        <v>2.2999999999999998</v>
      </c>
      <c r="S31" s="6">
        <f>PERCENTILE(Dataset!AG$2:AG$1461,0.99)</f>
        <v>3.3</v>
      </c>
      <c r="T31" s="12">
        <f>MAX(Dataset!AG$2:AG$1461)</f>
        <v>3.3</v>
      </c>
    </row>
    <row r="32" spans="1:20" x14ac:dyDescent="0.3">
      <c r="A32" s="11" t="s">
        <v>21</v>
      </c>
      <c r="B32" s="6" t="s">
        <v>179</v>
      </c>
      <c r="C32" s="6" t="s">
        <v>249</v>
      </c>
      <c r="D32" s="6" t="s">
        <v>250</v>
      </c>
      <c r="E32" s="6" t="s">
        <v>203</v>
      </c>
      <c r="F32" s="6">
        <f>COUNTA((Dataset!AH$2:AH$1461))</f>
        <v>1460</v>
      </c>
      <c r="G32" s="6">
        <f>COUNTIF(Dataset!AH$2:AH$1461, "NA")</f>
        <v>0</v>
      </c>
      <c r="H32" s="18">
        <f t="shared" si="0"/>
        <v>0</v>
      </c>
      <c r="I32" s="6">
        <f>AVERAGE(Dataset!AH$2:AH$1461)</f>
        <v>2.8664383561643834</v>
      </c>
      <c r="J32" s="6">
        <f>MIN(Dataset!AH$2:AH$1461)</f>
        <v>0</v>
      </c>
      <c r="K32" s="6">
        <f>PERCENTILE(Dataset!AH$2:AH$1461,0.01)</f>
        <v>1</v>
      </c>
      <c r="L32" s="6">
        <f>PERCENTILE(Dataset!AH$2:AH$1461,0.05)</f>
        <v>2</v>
      </c>
      <c r="M32" s="6">
        <f>PERCENTILE(Dataset!AH$2:AH$1461,0.1)</f>
        <v>2</v>
      </c>
      <c r="N32" s="6">
        <f>QUARTILE(Dataset!AH$2:AH$1461,1)</f>
        <v>2</v>
      </c>
      <c r="O32" s="6">
        <f>QUARTILE(Dataset!AH$2:AH$1461,2)</f>
        <v>3</v>
      </c>
      <c r="P32" s="6">
        <f>QUARTILE(Dataset!AH$2:AH$1461,3)</f>
        <v>3</v>
      </c>
      <c r="Q32" s="6">
        <f>PERCENTILE(Dataset!AH$2:AH$1461,0.9)</f>
        <v>4</v>
      </c>
      <c r="R32" s="6">
        <f>PERCENTILE(Dataset!AH$2:AH$1461,0.95)</f>
        <v>4</v>
      </c>
      <c r="S32" s="6">
        <f>PERCENTILE(Dataset!AH$2:AH$1461,0.99)</f>
        <v>5</v>
      </c>
      <c r="T32" s="12">
        <f>MAX(Dataset!AH$2:AH$1461)</f>
        <v>8</v>
      </c>
    </row>
    <row r="33" spans="1:20" x14ac:dyDescent="0.3">
      <c r="A33" s="11" t="s">
        <v>22</v>
      </c>
      <c r="B33" s="6" t="s">
        <v>179</v>
      </c>
      <c r="C33" s="6" t="s">
        <v>249</v>
      </c>
      <c r="D33" s="6" t="s">
        <v>250</v>
      </c>
      <c r="E33" s="6" t="s">
        <v>204</v>
      </c>
      <c r="F33" s="6">
        <f>COUNTA((Dataset!AI$2:AI$1461))</f>
        <v>1460</v>
      </c>
      <c r="G33" s="6">
        <f>COUNTIF(Dataset!AI$2:AI$1461, "NA")</f>
        <v>0</v>
      </c>
      <c r="H33" s="18">
        <f t="shared" si="0"/>
        <v>0</v>
      </c>
      <c r="I33" s="6">
        <f>AVERAGE(Dataset!AI$2:AI$1461)</f>
        <v>1.0465753424657533</v>
      </c>
      <c r="J33" s="6">
        <f>MIN(Dataset!AI$2:AI$1461)</f>
        <v>0</v>
      </c>
      <c r="K33" s="6">
        <f>PERCENTILE(Dataset!AI$2:AI$1461,0.01)</f>
        <v>1</v>
      </c>
      <c r="L33" s="6">
        <f>PERCENTILE(Dataset!AI$2:AI$1461,0.05)</f>
        <v>1</v>
      </c>
      <c r="M33" s="6">
        <f>PERCENTILE(Dataset!AI$2:AI$1461,0.1)</f>
        <v>1</v>
      </c>
      <c r="N33" s="6">
        <f>QUARTILE(Dataset!AI$2:AI$1461,1)</f>
        <v>1</v>
      </c>
      <c r="O33" s="6">
        <f>QUARTILE(Dataset!AI$2:AI$1461,2)</f>
        <v>1</v>
      </c>
      <c r="P33" s="6">
        <f>QUARTILE(Dataset!AI$2:AI$1461,3)</f>
        <v>1</v>
      </c>
      <c r="Q33" s="6">
        <f>PERCENTILE(Dataset!AI$2:AI$1461,0.9)</f>
        <v>1</v>
      </c>
      <c r="R33" s="6">
        <f>PERCENTILE(Dataset!AI$2:AI$1461,0.95)</f>
        <v>1</v>
      </c>
      <c r="S33" s="6">
        <f>PERCENTILE(Dataset!AI$2:AI$1461,0.99)</f>
        <v>2</v>
      </c>
      <c r="T33" s="12">
        <f>MAX(Dataset!AI$2:AI$1461)</f>
        <v>3</v>
      </c>
    </row>
    <row r="34" spans="1:20" x14ac:dyDescent="0.3">
      <c r="A34" s="11" t="s">
        <v>217</v>
      </c>
      <c r="B34" s="6" t="s">
        <v>180</v>
      </c>
      <c r="C34" s="6" t="s">
        <v>251</v>
      </c>
      <c r="D34" s="6" t="s">
        <v>253</v>
      </c>
      <c r="E34" s="6" t="s">
        <v>194</v>
      </c>
      <c r="F34" s="6">
        <f>COUNTA((Dataset!AJ$2:AJ$1461))</f>
        <v>1460</v>
      </c>
      <c r="G34" s="6">
        <f>COUNTIF(Dataset!AJ$2:AJ$1461, "NA")</f>
        <v>0</v>
      </c>
      <c r="H34" s="18">
        <f t="shared" si="0"/>
        <v>0</v>
      </c>
      <c r="I34" s="6"/>
      <c r="J34" s="6">
        <f>MIN(Dataset!AJ$2:AJ$1461)</f>
        <v>0</v>
      </c>
      <c r="K34" s="6"/>
      <c r="L34" s="6"/>
      <c r="M34" s="6"/>
      <c r="N34" s="6"/>
      <c r="O34" s="6"/>
      <c r="P34" s="6"/>
      <c r="Q34" s="6"/>
      <c r="R34" s="6"/>
      <c r="S34" s="6"/>
      <c r="T34" s="12">
        <f>MAX(Dataset!AJ$2:AJ$1461)</f>
        <v>0</v>
      </c>
    </row>
    <row r="35" spans="1:20" x14ac:dyDescent="0.3">
      <c r="A35" s="11" t="s">
        <v>23</v>
      </c>
      <c r="B35" s="6" t="s">
        <v>179</v>
      </c>
      <c r="C35" s="6" t="s">
        <v>249</v>
      </c>
      <c r="D35" s="6" t="s">
        <v>250</v>
      </c>
      <c r="E35" s="6" t="s">
        <v>205</v>
      </c>
      <c r="F35" s="6">
        <f>COUNTA((Dataset!AL$2:AL$1461))</f>
        <v>1460</v>
      </c>
      <c r="G35" s="6">
        <f>COUNTIF(Dataset!AL$2:AL$1461, "NA")</f>
        <v>0</v>
      </c>
      <c r="H35" s="18">
        <f t="shared" si="0"/>
        <v>0</v>
      </c>
      <c r="I35" s="6">
        <f>AVERAGE(Dataset!AL$2:AL$1461)</f>
        <v>6.5178082191780824</v>
      </c>
      <c r="J35" s="6">
        <f>MIN(Dataset!AL$2:AL$1461)</f>
        <v>2</v>
      </c>
      <c r="K35" s="6">
        <f>PERCENTILE(Dataset!AL$2:AL$1461,0.01)</f>
        <v>3</v>
      </c>
      <c r="L35" s="6">
        <f>PERCENTILE(Dataset!AL$2:AL$1461,0.05)</f>
        <v>4</v>
      </c>
      <c r="M35" s="6">
        <f>PERCENTILE(Dataset!AL$2:AL$1461,0.1)</f>
        <v>5</v>
      </c>
      <c r="N35" s="6">
        <f>QUARTILE(Dataset!AL$2:AL$1461,1)</f>
        <v>5</v>
      </c>
      <c r="O35" s="6">
        <f>QUARTILE(Dataset!AL$2:AL$1461,2)</f>
        <v>6</v>
      </c>
      <c r="P35" s="6">
        <f>QUARTILE(Dataset!AL$2:AL$1461,3)</f>
        <v>7</v>
      </c>
      <c r="Q35" s="6">
        <f>PERCENTILE(Dataset!AL$2:AL$1461,0.9)</f>
        <v>9</v>
      </c>
      <c r="R35" s="6">
        <f>PERCENTILE(Dataset!AL$2:AL$1461,0.95)</f>
        <v>10</v>
      </c>
      <c r="S35" s="6">
        <f>PERCENTILE(Dataset!AL$2:AL$1461,0.99)</f>
        <v>11</v>
      </c>
      <c r="T35" s="12">
        <f>MAX(Dataset!AL$2:AL$1461)</f>
        <v>14</v>
      </c>
    </row>
    <row r="36" spans="1:20" x14ac:dyDescent="0.3">
      <c r="A36" s="11" t="s">
        <v>24</v>
      </c>
      <c r="B36" s="6" t="s">
        <v>179</v>
      </c>
      <c r="C36" s="6" t="s">
        <v>249</v>
      </c>
      <c r="D36" s="6" t="s">
        <v>250</v>
      </c>
      <c r="E36" s="6" t="s">
        <v>206</v>
      </c>
      <c r="F36" s="6">
        <f>COUNTA((Dataset!AM$2:AM$1461))</f>
        <v>1460</v>
      </c>
      <c r="G36" s="6">
        <f>COUNTIF(Dataset!AM$2:AM$1461, "NA")</f>
        <v>0</v>
      </c>
      <c r="H36" s="18">
        <f t="shared" si="0"/>
        <v>0</v>
      </c>
      <c r="I36" s="6">
        <f>AVERAGE(Dataset!AM$2:AM$1461)</f>
        <v>0.61301369863013699</v>
      </c>
      <c r="J36" s="6">
        <f>MIN(Dataset!AM$2:AM$1461)</f>
        <v>0</v>
      </c>
      <c r="K36" s="6">
        <f>PERCENTILE(Dataset!AM$2:AM$1461,0.01)</f>
        <v>0</v>
      </c>
      <c r="L36" s="6">
        <f>PERCENTILE(Dataset!AM$2:AM$1461,0.05)</f>
        <v>0</v>
      </c>
      <c r="M36" s="6">
        <f>PERCENTILE(Dataset!AM$2:AM$1461,0.1)</f>
        <v>0</v>
      </c>
      <c r="N36" s="6">
        <f>QUARTILE(Dataset!AM$2:AM$1461,1)</f>
        <v>0</v>
      </c>
      <c r="O36" s="6">
        <f>QUARTILE(Dataset!AM$2:AM$1461,2)</f>
        <v>1</v>
      </c>
      <c r="P36" s="6">
        <f>QUARTILE(Dataset!AM$2:AM$1461,3)</f>
        <v>1</v>
      </c>
      <c r="Q36" s="6">
        <f>PERCENTILE(Dataset!AM$2:AM$1461,0.9)</f>
        <v>1</v>
      </c>
      <c r="R36" s="6">
        <f>PERCENTILE(Dataset!AM$2:AM$1461,0.95)</f>
        <v>2</v>
      </c>
      <c r="S36" s="6">
        <f>PERCENTILE(Dataset!AM$2:AM$1461,0.99)</f>
        <v>2</v>
      </c>
      <c r="T36" s="12">
        <f>MAX(Dataset!AM$2:AM$1461)</f>
        <v>3</v>
      </c>
    </row>
    <row r="37" spans="1:20" x14ac:dyDescent="0.3">
      <c r="A37" s="11" t="s">
        <v>188</v>
      </c>
      <c r="B37" s="6" t="s">
        <v>180</v>
      </c>
      <c r="C37" s="6" t="s">
        <v>251</v>
      </c>
      <c r="D37" s="6" t="s">
        <v>253</v>
      </c>
      <c r="E37" s="6" t="s">
        <v>207</v>
      </c>
      <c r="F37" s="6">
        <f>COUNTA((Dataset!AN$2:AN$1461))</f>
        <v>1460</v>
      </c>
      <c r="G37" s="6">
        <f>COUNTIF(Dataset!AN$2:AN$1461, "NA")</f>
        <v>690</v>
      </c>
      <c r="H37" s="18">
        <f t="shared" si="0"/>
        <v>47.260273972602739</v>
      </c>
      <c r="I37" s="6"/>
      <c r="J37" s="6">
        <f>MIN(Dataset!AN$2:AN$1461)</f>
        <v>0</v>
      </c>
      <c r="K37" s="6"/>
      <c r="L37" s="6"/>
      <c r="M37" s="6"/>
      <c r="N37" s="6"/>
      <c r="O37" s="6"/>
      <c r="P37" s="6"/>
      <c r="Q37" s="6"/>
      <c r="R37" s="6"/>
      <c r="S37" s="6"/>
      <c r="T37" s="12">
        <f>MAX(Dataset!AN$2:AN$1461)</f>
        <v>0</v>
      </c>
    </row>
    <row r="38" spans="1:20" x14ac:dyDescent="0.3">
      <c r="A38" s="11" t="s">
        <v>25</v>
      </c>
      <c r="B38" s="6" t="s">
        <v>180</v>
      </c>
      <c r="C38" s="6" t="s">
        <v>251</v>
      </c>
      <c r="D38" s="6" t="s">
        <v>241</v>
      </c>
      <c r="E38" s="6" t="s">
        <v>269</v>
      </c>
      <c r="F38" s="6">
        <f>COUNTA((Dataset!AO$2:AO$1461))</f>
        <v>1460</v>
      </c>
      <c r="G38" s="6">
        <f>COUNTIF(Dataset!AO$2:AO$1461, "NA")</f>
        <v>81</v>
      </c>
      <c r="H38" s="18">
        <f t="shared" si="0"/>
        <v>5.5479452054794525</v>
      </c>
      <c r="I38" s="6"/>
      <c r="J38" s="6">
        <f>MIN(Dataset!AO$2:AO$1461)</f>
        <v>0</v>
      </c>
      <c r="K38" s="6"/>
      <c r="L38" s="6"/>
      <c r="M38" s="6"/>
      <c r="N38" s="6"/>
      <c r="O38" s="6"/>
      <c r="P38" s="6"/>
      <c r="Q38" s="6"/>
      <c r="R38" s="6"/>
      <c r="S38" s="6"/>
      <c r="T38" s="12">
        <f>MAX(Dataset!AO$2:AO$1461)</f>
        <v>0</v>
      </c>
    </row>
    <row r="39" spans="1:20" x14ac:dyDescent="0.3">
      <c r="A39" s="11" t="s">
        <v>26</v>
      </c>
      <c r="B39" s="6" t="s">
        <v>180</v>
      </c>
      <c r="C39" s="6" t="s">
        <v>251</v>
      </c>
      <c r="D39" s="6" t="s">
        <v>253</v>
      </c>
      <c r="E39" s="6" t="s">
        <v>270</v>
      </c>
      <c r="F39" s="6">
        <f>COUNTA((Dataset!AP$2:AP$1461))</f>
        <v>1460</v>
      </c>
      <c r="G39" s="6">
        <f>COUNTIF(Dataset!AP$2:AP$1461, "NA")</f>
        <v>81</v>
      </c>
      <c r="H39" s="18">
        <f t="shared" si="0"/>
        <v>5.5479452054794525</v>
      </c>
      <c r="I39" s="6"/>
      <c r="J39" s="6">
        <f>MIN(Dataset!AP$2:AP$1461)</f>
        <v>0</v>
      </c>
      <c r="K39" s="6"/>
      <c r="L39" s="6"/>
      <c r="M39" s="6"/>
      <c r="N39" s="6"/>
      <c r="O39" s="6"/>
      <c r="P39" s="6"/>
      <c r="Q39" s="6"/>
      <c r="R39" s="6"/>
      <c r="S39" s="6"/>
      <c r="T39" s="12">
        <f>MAX(Dataset!AP$2:AP$1461)</f>
        <v>0</v>
      </c>
    </row>
    <row r="40" spans="1:20" x14ac:dyDescent="0.3">
      <c r="A40" s="11" t="s">
        <v>27</v>
      </c>
      <c r="B40" s="6" t="s">
        <v>179</v>
      </c>
      <c r="C40" s="6" t="s">
        <v>249</v>
      </c>
      <c r="D40" s="6" t="s">
        <v>250</v>
      </c>
      <c r="E40" s="6" t="s">
        <v>208</v>
      </c>
      <c r="F40" s="6">
        <f>COUNTA((Dataset!AQ$2:AQ$1461))</f>
        <v>1460</v>
      </c>
      <c r="G40" s="6">
        <f>COUNTIF(Dataset!AQ$2:AQ$1461, "NA")</f>
        <v>0</v>
      </c>
      <c r="H40" s="18">
        <f t="shared" si="0"/>
        <v>0</v>
      </c>
      <c r="I40" s="6">
        <f>AVERAGE(Dataset!AQ$2:AQ$1461)</f>
        <v>1.7671232876712328</v>
      </c>
      <c r="J40" s="6">
        <f>MIN(Dataset!AQ$2:AQ$1461)</f>
        <v>0</v>
      </c>
      <c r="K40" s="6">
        <f>PERCENTILE(Dataset!AQ$2:AQ$1461,0.01)</f>
        <v>0</v>
      </c>
      <c r="L40" s="6">
        <f>PERCENTILE(Dataset!AQ$2:AQ$1461,0.05)</f>
        <v>0</v>
      </c>
      <c r="M40" s="6">
        <f>PERCENTILE(Dataset!AQ$2:AQ$1461,0.1)</f>
        <v>1</v>
      </c>
      <c r="N40" s="6">
        <f>QUARTILE(Dataset!AQ$2:AQ$1461,1)</f>
        <v>1</v>
      </c>
      <c r="O40" s="6">
        <f>QUARTILE(Dataset!AQ$2:AQ$1461,2)</f>
        <v>2</v>
      </c>
      <c r="P40" s="6">
        <f>QUARTILE(Dataset!AQ$2:AQ$1461,3)</f>
        <v>2</v>
      </c>
      <c r="Q40" s="6">
        <f>PERCENTILE(Dataset!AQ$2:AQ$1461,0.9)</f>
        <v>3</v>
      </c>
      <c r="R40" s="6">
        <f>PERCENTILE(Dataset!AQ$2:AQ$1461,0.95)</f>
        <v>3</v>
      </c>
      <c r="S40" s="6">
        <f>PERCENTILE(Dataset!AQ$2:AQ$1461,0.99)</f>
        <v>3</v>
      </c>
      <c r="T40" s="12">
        <f>MAX(Dataset!AQ$2:AQ$1461)</f>
        <v>4</v>
      </c>
    </row>
    <row r="41" spans="1:20" x14ac:dyDescent="0.3">
      <c r="A41" s="11" t="s">
        <v>28</v>
      </c>
      <c r="B41" s="6" t="s">
        <v>179</v>
      </c>
      <c r="C41" s="6" t="s">
        <v>249</v>
      </c>
      <c r="D41" s="6" t="s">
        <v>252</v>
      </c>
      <c r="E41" s="6" t="s">
        <v>271</v>
      </c>
      <c r="F41" s="6">
        <f>COUNTA((Dataset!AR$2:AR$1461))</f>
        <v>1460</v>
      </c>
      <c r="G41" s="6">
        <f>COUNTIF(Dataset!AR$2:AR$1461, "NA")</f>
        <v>0</v>
      </c>
      <c r="H41" s="18">
        <f t="shared" si="0"/>
        <v>0</v>
      </c>
      <c r="I41" s="6">
        <f>AVERAGE(Dataset!AR$2:AR$1461)</f>
        <v>472.98013698630137</v>
      </c>
      <c r="J41" s="6">
        <f>MIN(Dataset!AR$2:AR$1461)</f>
        <v>0</v>
      </c>
      <c r="K41" s="6">
        <f>PERCENTILE(Dataset!AR$2:AR$1461,0.01)</f>
        <v>0</v>
      </c>
      <c r="L41" s="6">
        <f>PERCENTILE(Dataset!AR$2:AR$1461,0.05)</f>
        <v>0</v>
      </c>
      <c r="M41" s="6">
        <f>PERCENTILE(Dataset!AR$2:AR$1461,0.1)</f>
        <v>240</v>
      </c>
      <c r="N41" s="6">
        <f>QUARTILE(Dataset!AR$2:AR$1461,1)</f>
        <v>334.5</v>
      </c>
      <c r="O41" s="6">
        <f>QUARTILE(Dataset!AR$2:AR$1461,2)</f>
        <v>480</v>
      </c>
      <c r="P41" s="6">
        <f>QUARTILE(Dataset!AR$2:AR$1461,3)</f>
        <v>576</v>
      </c>
      <c r="Q41" s="6">
        <f>PERCENTILE(Dataset!AR$2:AR$1461,0.9)</f>
        <v>757.10000000000014</v>
      </c>
      <c r="R41" s="6">
        <f>PERCENTILE(Dataset!AR$2:AR$1461,0.95)</f>
        <v>850.09999999999991</v>
      </c>
      <c r="S41" s="6">
        <f>PERCENTILE(Dataset!AR$2:AR$1461,0.99)</f>
        <v>1002.7900000000016</v>
      </c>
      <c r="T41" s="12">
        <f>MAX(Dataset!AR$2:AR$1461)</f>
        <v>1418</v>
      </c>
    </row>
    <row r="42" spans="1:20" x14ac:dyDescent="0.3">
      <c r="A42" s="11" t="s">
        <v>218</v>
      </c>
      <c r="B42" s="6" t="s">
        <v>180</v>
      </c>
      <c r="C42" s="6" t="s">
        <v>251</v>
      </c>
      <c r="D42" s="6" t="s">
        <v>253</v>
      </c>
      <c r="E42" s="6" t="s">
        <v>209</v>
      </c>
      <c r="F42" s="6">
        <f>COUNTA((Dataset!AS$2:AS$1461))</f>
        <v>1460</v>
      </c>
      <c r="G42" s="6">
        <f>COUNTIF(Dataset!AS$2:AS$1461, "NA")</f>
        <v>81</v>
      </c>
      <c r="H42" s="18">
        <f t="shared" si="0"/>
        <v>5.5479452054794525</v>
      </c>
      <c r="I42" s="6"/>
      <c r="J42" s="6">
        <f>MIN(Dataset!AS$2:AS$1461)</f>
        <v>0</v>
      </c>
      <c r="K42" s="6"/>
      <c r="L42" s="6"/>
      <c r="M42" s="6"/>
      <c r="N42" s="6"/>
      <c r="O42" s="6"/>
      <c r="P42" s="6"/>
      <c r="Q42" s="6"/>
      <c r="R42" s="6"/>
      <c r="S42" s="6"/>
      <c r="T42" s="12">
        <f>MAX(Dataset!AS$2:AS$1461)</f>
        <v>0</v>
      </c>
    </row>
    <row r="43" spans="1:20" x14ac:dyDescent="0.3">
      <c r="A43" s="11" t="s">
        <v>29</v>
      </c>
      <c r="B43" s="6" t="s">
        <v>180</v>
      </c>
      <c r="C43" s="6" t="s">
        <v>251</v>
      </c>
      <c r="D43" s="6" t="s">
        <v>253</v>
      </c>
      <c r="E43" s="6" t="s">
        <v>272</v>
      </c>
      <c r="F43" s="6">
        <f>COUNTA((Dataset!AT$2:AT$1461))</f>
        <v>1460</v>
      </c>
      <c r="G43" s="6">
        <f>COUNTIF(Dataset!AT$2:AT$1461, "NA")</f>
        <v>0</v>
      </c>
      <c r="H43" s="18">
        <f t="shared" si="0"/>
        <v>0</v>
      </c>
      <c r="I43" s="6"/>
      <c r="J43" s="6">
        <f>MIN(Dataset!AT$2:AT$1461)</f>
        <v>0</v>
      </c>
      <c r="K43" s="6"/>
      <c r="L43" s="6"/>
      <c r="M43" s="6"/>
      <c r="N43" s="6"/>
      <c r="O43" s="6"/>
      <c r="P43" s="6"/>
      <c r="Q43" s="6"/>
      <c r="R43" s="6"/>
      <c r="S43" s="6"/>
      <c r="T43" s="12">
        <f>MAX(Dataset!AT$2:AT$1461)</f>
        <v>0</v>
      </c>
    </row>
    <row r="44" spans="1:20" x14ac:dyDescent="0.3">
      <c r="A44" s="11" t="s">
        <v>30</v>
      </c>
      <c r="B44" s="6" t="s">
        <v>179</v>
      </c>
      <c r="C44" s="6" t="s">
        <v>249</v>
      </c>
      <c r="D44" s="6" t="s">
        <v>252</v>
      </c>
      <c r="E44" s="6" t="s">
        <v>210</v>
      </c>
      <c r="F44" s="6">
        <f>COUNTA((Dataset!AU$2:AU$1461))</f>
        <v>1460</v>
      </c>
      <c r="G44" s="6">
        <f>COUNTIF(Dataset!AU$2:AU$1461, "NA")</f>
        <v>0</v>
      </c>
      <c r="H44" s="18">
        <f t="shared" si="0"/>
        <v>0</v>
      </c>
      <c r="I44" s="6">
        <f>AVERAGE(Dataset!AU$2:AU$1461)</f>
        <v>94.2445205479452</v>
      </c>
      <c r="J44" s="6">
        <f>MIN(Dataset!AU$2:AU$1461)</f>
        <v>0</v>
      </c>
      <c r="K44" s="6">
        <f>PERCENTILE(Dataset!AU$2:AU$1461,0.01)</f>
        <v>0</v>
      </c>
      <c r="L44" s="6">
        <f>PERCENTILE(Dataset!AU$2:AU$1461,0.05)</f>
        <v>0</v>
      </c>
      <c r="M44" s="6">
        <f>PERCENTILE(Dataset!AU$2:AU$1461,0.1)</f>
        <v>0</v>
      </c>
      <c r="N44" s="6">
        <f>QUARTILE(Dataset!AU$2:AU$1461,1)</f>
        <v>0</v>
      </c>
      <c r="O44" s="6">
        <f>QUARTILE(Dataset!AU$2:AU$1461,2)</f>
        <v>0</v>
      </c>
      <c r="P44" s="6">
        <f>QUARTILE(Dataset!AU$2:AU$1461,3)</f>
        <v>168</v>
      </c>
      <c r="Q44" s="6">
        <f>PERCENTILE(Dataset!AU$2:AU$1461,0.9)</f>
        <v>262</v>
      </c>
      <c r="R44" s="6">
        <f>PERCENTILE(Dataset!AU$2:AU$1461,0.95)</f>
        <v>335</v>
      </c>
      <c r="S44" s="6">
        <f>PERCENTILE(Dataset!AU$2:AU$1461,0.99)</f>
        <v>505.46000000000049</v>
      </c>
      <c r="T44" s="12">
        <f>MAX(Dataset!AU$2:AU$1461)</f>
        <v>857</v>
      </c>
    </row>
    <row r="45" spans="1:20" x14ac:dyDescent="0.3">
      <c r="A45" s="11" t="s">
        <v>31</v>
      </c>
      <c r="B45" s="6" t="s">
        <v>179</v>
      </c>
      <c r="C45" s="6" t="s">
        <v>249</v>
      </c>
      <c r="D45" s="6" t="s">
        <v>252</v>
      </c>
      <c r="E45" s="6" t="s">
        <v>273</v>
      </c>
      <c r="F45" s="6">
        <f>COUNTA((Dataset!AV$2:AV$1461))</f>
        <v>1460</v>
      </c>
      <c r="G45" s="6">
        <f>COUNTIF(Dataset!AV$2:AV$1461, "NA")</f>
        <v>0</v>
      </c>
      <c r="H45" s="18">
        <f t="shared" si="0"/>
        <v>0</v>
      </c>
      <c r="I45" s="6">
        <f>AVERAGE(Dataset!AV$2:AV$1461)</f>
        <v>46.660273972602738</v>
      </c>
      <c r="J45" s="6">
        <f>MIN(Dataset!AV$2:AV$1461)</f>
        <v>0</v>
      </c>
      <c r="K45" s="6">
        <f>PERCENTILE(Dataset!AV$2:AV$1461,0.01)</f>
        <v>0</v>
      </c>
      <c r="L45" s="6">
        <f>PERCENTILE(Dataset!AV$2:AV$1461,0.05)</f>
        <v>0</v>
      </c>
      <c r="M45" s="6">
        <f>PERCENTILE(Dataset!AV$2:AV$1461,0.1)</f>
        <v>0</v>
      </c>
      <c r="N45" s="6">
        <f>QUARTILE(Dataset!AV$2:AV$1461,1)</f>
        <v>0</v>
      </c>
      <c r="O45" s="6">
        <f>QUARTILE(Dataset!AV$2:AV$1461,2)</f>
        <v>25</v>
      </c>
      <c r="P45" s="6">
        <f>QUARTILE(Dataset!AV$2:AV$1461,3)</f>
        <v>68</v>
      </c>
      <c r="Q45" s="6">
        <f>PERCENTILE(Dataset!AV$2:AV$1461,0.9)</f>
        <v>130</v>
      </c>
      <c r="R45" s="6">
        <f>PERCENTILE(Dataset!AV$2:AV$1461,0.95)</f>
        <v>175.04999999999995</v>
      </c>
      <c r="S45" s="6">
        <f>PERCENTILE(Dataset!AV$2:AV$1461,0.99)</f>
        <v>285.82000000000016</v>
      </c>
      <c r="T45" s="12">
        <f>MAX(Dataset!AV$2:AV$1461)</f>
        <v>547</v>
      </c>
    </row>
    <row r="46" spans="1:20" x14ac:dyDescent="0.3">
      <c r="A46" s="11" t="s">
        <v>32</v>
      </c>
      <c r="B46" s="6" t="s">
        <v>179</v>
      </c>
      <c r="C46" s="6" t="s">
        <v>249</v>
      </c>
      <c r="D46" s="6" t="s">
        <v>252</v>
      </c>
      <c r="E46" s="6" t="s">
        <v>274</v>
      </c>
      <c r="F46" s="6">
        <f>COUNTA((Dataset!AW$2:AW$1461))</f>
        <v>1460</v>
      </c>
      <c r="G46" s="6">
        <f>COUNTIF(Dataset!AW$2:AW$1461, "NA")</f>
        <v>0</v>
      </c>
      <c r="H46" s="18">
        <f t="shared" si="0"/>
        <v>0</v>
      </c>
      <c r="I46" s="6">
        <f>AVERAGE(Dataset!AW$2:AW$1461)</f>
        <v>21.954109589041096</v>
      </c>
      <c r="J46" s="6">
        <f>MIN(Dataset!AW$2:AW$1461)</f>
        <v>0</v>
      </c>
      <c r="K46" s="6">
        <f>PERCENTILE(Dataset!AW$2:AW$1461,0.01)</f>
        <v>0</v>
      </c>
      <c r="L46" s="6">
        <f>PERCENTILE(Dataset!AW$2:AW$1461,0.05)</f>
        <v>0</v>
      </c>
      <c r="M46" s="6">
        <f>PERCENTILE(Dataset!AW$2:AW$1461,0.1)</f>
        <v>0</v>
      </c>
      <c r="N46" s="6">
        <f>QUARTILE(Dataset!AW$2:AW$1461,1)</f>
        <v>0</v>
      </c>
      <c r="O46" s="6">
        <f>QUARTILE(Dataset!AW$2:AW$1461,2)</f>
        <v>0</v>
      </c>
      <c r="P46" s="6">
        <f>QUARTILE(Dataset!AW$2:AW$1461,3)</f>
        <v>0</v>
      </c>
      <c r="Q46" s="6">
        <f>PERCENTILE(Dataset!AW$2:AW$1461,0.9)</f>
        <v>112</v>
      </c>
      <c r="R46" s="6">
        <f>PERCENTILE(Dataset!AW$2:AW$1461,0.95)</f>
        <v>180.14999999999986</v>
      </c>
      <c r="S46" s="6">
        <f>PERCENTILE(Dataset!AW$2:AW$1461,0.99)</f>
        <v>261.05000000000041</v>
      </c>
      <c r="T46" s="12">
        <f>MAX(Dataset!AW$2:AW$1461)</f>
        <v>552</v>
      </c>
    </row>
    <row r="47" spans="1:20" x14ac:dyDescent="0.3">
      <c r="A47" s="11" t="s">
        <v>33</v>
      </c>
      <c r="B47" s="6"/>
      <c r="C47" s="6"/>
      <c r="D47" s="6" t="s">
        <v>252</v>
      </c>
      <c r="E47" s="6" t="s">
        <v>276</v>
      </c>
      <c r="F47" s="6">
        <f>COUNTA((Dataset!AX$2:AX$1461))</f>
        <v>1460</v>
      </c>
      <c r="G47" s="6">
        <f>COUNTIF(Dataset!AX$2:AX$1461, "NA")</f>
        <v>0</v>
      </c>
      <c r="H47" s="18">
        <f t="shared" si="0"/>
        <v>0</v>
      </c>
      <c r="I47" s="6">
        <f>AVERAGE(Dataset!AX$2:AX$1461)</f>
        <v>15.060958904109588</v>
      </c>
      <c r="J47" s="6">
        <f>MIN(Dataset!AX$2:AX$1461)</f>
        <v>0</v>
      </c>
      <c r="K47" s="6">
        <f>PERCENTILE(Dataset!AX$2:AX$1461,0.01)</f>
        <v>0</v>
      </c>
      <c r="L47" s="6">
        <f>PERCENTILE(Dataset!AX$2:AX$1461,0.05)</f>
        <v>0</v>
      </c>
      <c r="M47" s="6">
        <f>PERCENTILE(Dataset!AX$2:AX$1461,0.1)</f>
        <v>0</v>
      </c>
      <c r="N47" s="6">
        <f>QUARTILE(Dataset!AX$2:AX$1461,1)</f>
        <v>0</v>
      </c>
      <c r="O47" s="6">
        <f>QUARTILE(Dataset!AX$2:AX$1461,2)</f>
        <v>0</v>
      </c>
      <c r="P47" s="6">
        <f>QUARTILE(Dataset!AX$2:AX$1461,3)</f>
        <v>0</v>
      </c>
      <c r="Q47" s="6">
        <f>PERCENTILE(Dataset!AX$2:AX$1461,0.9)</f>
        <v>0</v>
      </c>
      <c r="R47" s="6">
        <f>PERCENTILE(Dataset!AX$2:AX$1461,0.95)</f>
        <v>160</v>
      </c>
      <c r="S47" s="6">
        <f>PERCENTILE(Dataset!AX$2:AX$1461,0.99)</f>
        <v>268.05000000000041</v>
      </c>
      <c r="T47" s="12">
        <f>MAX(Dataset!AX$2:AX$1461)</f>
        <v>480</v>
      </c>
    </row>
    <row r="48" spans="1:20" x14ac:dyDescent="0.3">
      <c r="A48" s="11" t="s">
        <v>240</v>
      </c>
      <c r="B48" s="6" t="s">
        <v>179</v>
      </c>
      <c r="C48" s="6" t="s">
        <v>249</v>
      </c>
      <c r="D48" s="6" t="s">
        <v>252</v>
      </c>
      <c r="E48" s="6" t="s">
        <v>275</v>
      </c>
      <c r="F48" s="6">
        <f>COUNTA((Dataset!AY$2:AY$1461))</f>
        <v>1460</v>
      </c>
      <c r="G48" s="6">
        <f>COUNTIF(Dataset!AY$2:AY$1461, "NA")</f>
        <v>0</v>
      </c>
      <c r="H48" s="18">
        <f t="shared" si="0"/>
        <v>0</v>
      </c>
      <c r="I48" s="6">
        <f>AVERAGE(Dataset!AY$2:AY$1461)</f>
        <v>3.4095890410958902</v>
      </c>
      <c r="J48" s="6">
        <f>MIN(Dataset!AY$2:AY$1461)</f>
        <v>0</v>
      </c>
      <c r="K48" s="6">
        <f>PERCENTILE(Dataset!AY$2:AY$1461,0.01)</f>
        <v>0</v>
      </c>
      <c r="L48" s="6">
        <f>PERCENTILE(Dataset!AY$2:AY$1461,0.05)</f>
        <v>0</v>
      </c>
      <c r="M48" s="6">
        <f>PERCENTILE(Dataset!AY$2:AY$1461,0.1)</f>
        <v>0</v>
      </c>
      <c r="N48" s="6">
        <f>QUARTILE(Dataset!AY$2:AY$1461,1)</f>
        <v>0</v>
      </c>
      <c r="O48" s="6">
        <f>QUARTILE(Dataset!AY$2:AY$1461,2)</f>
        <v>0</v>
      </c>
      <c r="P48" s="6">
        <f>QUARTILE(Dataset!AY$2:AY$1461,3)</f>
        <v>0</v>
      </c>
      <c r="Q48" s="6">
        <f>PERCENTILE(Dataset!AY$2:AY$1461,0.9)</f>
        <v>0</v>
      </c>
      <c r="R48" s="6">
        <f>PERCENTILE(Dataset!AY$2:AY$1461,0.95)</f>
        <v>0</v>
      </c>
      <c r="S48" s="6">
        <f>PERCENTILE(Dataset!AY$2:AY$1461,0.99)</f>
        <v>168</v>
      </c>
      <c r="T48" s="12">
        <f>MAX(Dataset!AY$2:AY$1461)</f>
        <v>508</v>
      </c>
    </row>
    <row r="49" spans="1:20" x14ac:dyDescent="0.3">
      <c r="A49" s="11" t="s">
        <v>34</v>
      </c>
      <c r="B49" s="6" t="s">
        <v>179</v>
      </c>
      <c r="C49" s="6" t="s">
        <v>249</v>
      </c>
      <c r="D49" s="6" t="s">
        <v>252</v>
      </c>
      <c r="E49" s="6" t="s">
        <v>277</v>
      </c>
      <c r="F49" s="6">
        <f>COUNTA((Dataset!AY$2:AY$1461))</f>
        <v>1460</v>
      </c>
      <c r="G49" s="6">
        <f>COUNTIF(Dataset!AY$2:AY$1461, "NA")</f>
        <v>0</v>
      </c>
      <c r="H49" s="1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12"/>
    </row>
    <row r="50" spans="1:20" x14ac:dyDescent="0.3">
      <c r="A50" s="11" t="s">
        <v>189</v>
      </c>
      <c r="B50" s="6" t="s">
        <v>180</v>
      </c>
      <c r="C50" s="6" t="s">
        <v>251</v>
      </c>
      <c r="D50" s="6" t="s">
        <v>253</v>
      </c>
      <c r="E50" s="6" t="s">
        <v>211</v>
      </c>
      <c r="F50" s="6">
        <f>COUNTA((Dataset!AY$2:AY$1461))</f>
        <v>1460</v>
      </c>
      <c r="G50" s="6">
        <f>COUNTIF(Dataset!AY$2:AY$1461, "NA")</f>
        <v>0</v>
      </c>
      <c r="H50" s="1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12"/>
    </row>
    <row r="51" spans="1:20" x14ac:dyDescent="0.3">
      <c r="A51" s="11" t="s">
        <v>35</v>
      </c>
      <c r="B51" s="6" t="s">
        <v>180</v>
      </c>
      <c r="C51" s="6" t="s">
        <v>251</v>
      </c>
      <c r="D51" s="6" t="s">
        <v>253</v>
      </c>
      <c r="E51" s="6" t="s">
        <v>278</v>
      </c>
      <c r="F51" s="6">
        <f>COUNTA((Dataset!AZ$2:AZ$1461))</f>
        <v>1460</v>
      </c>
      <c r="G51" s="6">
        <f>COUNTIF(Dataset!AZ$2:AZ$1461, "NA")</f>
        <v>1179</v>
      </c>
      <c r="H51" s="18">
        <f t="shared" si="0"/>
        <v>80.753424657534239</v>
      </c>
      <c r="I51" s="6"/>
      <c r="J51" s="6">
        <f>MIN(Dataset!AZ$2:AZ$1461)</f>
        <v>0</v>
      </c>
      <c r="K51" s="6"/>
      <c r="L51" s="6"/>
      <c r="M51" s="6"/>
      <c r="N51" s="6"/>
      <c r="O51" s="6"/>
      <c r="P51" s="6"/>
      <c r="Q51" s="6"/>
      <c r="R51" s="6"/>
      <c r="S51" s="6"/>
      <c r="T51" s="12">
        <f>MAX(Dataset!AZ$2:AZ$1461)</f>
        <v>0</v>
      </c>
    </row>
    <row r="52" spans="1:20" x14ac:dyDescent="0.3">
      <c r="A52" s="11" t="s">
        <v>216</v>
      </c>
      <c r="B52" s="6" t="s">
        <v>179</v>
      </c>
      <c r="C52" s="6" t="s">
        <v>251</v>
      </c>
      <c r="D52" s="6" t="s">
        <v>250</v>
      </c>
      <c r="E52" s="6" t="s">
        <v>212</v>
      </c>
      <c r="F52" s="6">
        <f>COUNTA((Dataset!BA$2:BA$1461))</f>
        <v>1460</v>
      </c>
      <c r="G52" s="6">
        <f>COUNTIF(Dataset!BA$2:BA$1461, "NA")</f>
        <v>0</v>
      </c>
      <c r="H52" s="18">
        <f t="shared" si="0"/>
        <v>0</v>
      </c>
      <c r="I52" s="6">
        <f>AVERAGE(Dataset!BA$2:BA$1461)</f>
        <v>6.3219178082191778</v>
      </c>
      <c r="J52" s="6">
        <f>MIN(Dataset!BA$2:BA$1461)</f>
        <v>1</v>
      </c>
      <c r="K52" s="6">
        <f>PERCENTILE(Dataset!BA$2:BA$1461,0.01)</f>
        <v>1</v>
      </c>
      <c r="L52" s="6">
        <f>PERCENTILE(Dataset!BA$2:BA$1461,0.05)</f>
        <v>2</v>
      </c>
      <c r="M52" s="6">
        <f>PERCENTILE(Dataset!BA$2:BA$1461,0.1)</f>
        <v>3</v>
      </c>
      <c r="N52" s="6">
        <f>QUARTILE(Dataset!BA$2:BA$1461,1)</f>
        <v>5</v>
      </c>
      <c r="O52" s="6">
        <f>QUARTILE(Dataset!BA$2:BA$1461,2)</f>
        <v>6</v>
      </c>
      <c r="P52" s="6">
        <f>QUARTILE(Dataset!BA$2:BA$1461,3)</f>
        <v>8</v>
      </c>
      <c r="Q52" s="6">
        <f>PERCENTILE(Dataset!BA$2:BA$1461,0.9)</f>
        <v>10</v>
      </c>
      <c r="R52" s="6">
        <f>PERCENTILE(Dataset!BA$2:BA$1461,0.95)</f>
        <v>11</v>
      </c>
      <c r="S52" s="6">
        <f>PERCENTILE(Dataset!BA$2:BA$1461,0.99)</f>
        <v>12</v>
      </c>
      <c r="T52" s="12">
        <f>MAX(Dataset!BA$2:BA$1461)</f>
        <v>12</v>
      </c>
    </row>
    <row r="53" spans="1:20" x14ac:dyDescent="0.3">
      <c r="A53" s="11" t="s">
        <v>36</v>
      </c>
      <c r="B53" s="6" t="s">
        <v>179</v>
      </c>
      <c r="C53" s="6" t="s">
        <v>251</v>
      </c>
      <c r="D53" s="6" t="s">
        <v>250</v>
      </c>
      <c r="E53" s="6" t="s">
        <v>213</v>
      </c>
      <c r="F53" s="6">
        <f>COUNTA((Dataset!BB$2:BB$1461))</f>
        <v>1460</v>
      </c>
      <c r="G53" s="6">
        <f>COUNTIF(Dataset!BB$2:BB$1461, "NA")</f>
        <v>0</v>
      </c>
      <c r="H53" s="18">
        <f t="shared" si="0"/>
        <v>0</v>
      </c>
      <c r="I53" s="6">
        <f>AVERAGE(Dataset!BB$2:BB$1461)</f>
        <v>2007.8157534246575</v>
      </c>
      <c r="J53" s="6">
        <f>MIN(Dataset!BB$2:BB$1461)</f>
        <v>2006</v>
      </c>
      <c r="K53" s="6">
        <f>PERCENTILE(Dataset!BB$2:BB$1461,0.01)</f>
        <v>2006</v>
      </c>
      <c r="L53" s="6">
        <f>PERCENTILE(Dataset!BB$2:BB$1461,0.05)</f>
        <v>2006</v>
      </c>
      <c r="M53" s="6">
        <f>PERCENTILE(Dataset!BB$2:BB$1461,0.1)</f>
        <v>2006</v>
      </c>
      <c r="N53" s="6">
        <f>QUARTILE(Dataset!BB$2:BB$1461,1)</f>
        <v>2007</v>
      </c>
      <c r="O53" s="6">
        <f>QUARTILE(Dataset!BB$2:BB$1461,2)</f>
        <v>2008</v>
      </c>
      <c r="P53" s="6">
        <f>QUARTILE(Dataset!BB$2:BB$1461,3)</f>
        <v>2009</v>
      </c>
      <c r="Q53" s="6">
        <f>PERCENTILE(Dataset!BB$2:BB$1461,0.9)</f>
        <v>2010</v>
      </c>
      <c r="R53" s="6">
        <f>PERCENTILE(Dataset!BB$2:BB$1461,0.95)</f>
        <v>2010</v>
      </c>
      <c r="S53" s="6">
        <f>PERCENTILE(Dataset!BB$2:BB$1461,0.99)</f>
        <v>2010</v>
      </c>
      <c r="T53" s="12">
        <f>MAX(Dataset!BB$2:BB$1461)</f>
        <v>2010</v>
      </c>
    </row>
    <row r="54" spans="1:20" x14ac:dyDescent="0.3">
      <c r="A54" s="11" t="s">
        <v>37</v>
      </c>
      <c r="B54" s="6" t="s">
        <v>180</v>
      </c>
      <c r="C54" s="6" t="s">
        <v>251</v>
      </c>
      <c r="D54" s="6" t="s">
        <v>241</v>
      </c>
      <c r="E54" s="6" t="s">
        <v>214</v>
      </c>
      <c r="F54" s="6">
        <f>COUNTA((Dataset!BC$2:BC$1461))</f>
        <v>1460</v>
      </c>
      <c r="G54" s="6">
        <f>COUNTIF(Dataset!BC$2:BC$1461, "NA")</f>
        <v>0</v>
      </c>
      <c r="H54" s="18">
        <f t="shared" si="0"/>
        <v>0</v>
      </c>
      <c r="I54" s="6"/>
      <c r="J54" s="6">
        <f>MIN(Dataset!BC$2:BC$1461)</f>
        <v>0</v>
      </c>
      <c r="K54" s="6"/>
      <c r="L54" s="6"/>
      <c r="M54" s="6"/>
      <c r="N54" s="6"/>
      <c r="O54" s="6"/>
      <c r="P54" s="6"/>
      <c r="Q54" s="6"/>
      <c r="R54" s="6"/>
      <c r="S54" s="6"/>
      <c r="T54" s="12">
        <f>MAX(Dataset!BC$2:BC$1461)</f>
        <v>0</v>
      </c>
    </row>
    <row r="55" spans="1:20" x14ac:dyDescent="0.3">
      <c r="A55" s="11" t="s">
        <v>38</v>
      </c>
      <c r="B55" s="6" t="s">
        <v>180</v>
      </c>
      <c r="C55" s="6" t="s">
        <v>251</v>
      </c>
      <c r="D55" s="6" t="s">
        <v>241</v>
      </c>
      <c r="E55" s="6" t="s">
        <v>215</v>
      </c>
      <c r="F55" s="6">
        <f>COUNTA((Dataset!BD$2:BD$1461))</f>
        <v>1460</v>
      </c>
      <c r="G55" s="6">
        <f>COUNTIF(Dataset!BD$2:BD$1461, "NA")</f>
        <v>0</v>
      </c>
      <c r="H55" s="18">
        <f t="shared" si="0"/>
        <v>0</v>
      </c>
      <c r="I55" s="6"/>
      <c r="J55" s="6">
        <f>MIN(Dataset!BD$2:BD$1461)</f>
        <v>0</v>
      </c>
      <c r="K55" s="6"/>
      <c r="L55" s="6"/>
      <c r="M55" s="6"/>
      <c r="N55" s="6"/>
      <c r="O55" s="6"/>
      <c r="P55" s="6"/>
      <c r="Q55" s="6"/>
      <c r="R55" s="6"/>
      <c r="S55" s="6"/>
      <c r="T55" s="12">
        <f>MAX(Dataset!BD$2:BD$1461)</f>
        <v>0</v>
      </c>
    </row>
    <row r="56" spans="1:20" ht="15" thickBot="1" x14ac:dyDescent="0.35">
      <c r="A56" s="14" t="s">
        <v>39</v>
      </c>
      <c r="B56" s="15" t="s">
        <v>190</v>
      </c>
      <c r="C56" s="15" t="s">
        <v>249</v>
      </c>
      <c r="D56" s="15" t="s">
        <v>252</v>
      </c>
      <c r="E56" s="15" t="s">
        <v>279</v>
      </c>
      <c r="F56" s="15">
        <f>COUNTA((Dataset!BE$2:BE$1461))</f>
        <v>1460</v>
      </c>
      <c r="G56" s="15">
        <f>COUNTIF(Dataset!BE$2:BE$1461, "NA")</f>
        <v>0</v>
      </c>
      <c r="H56" s="18">
        <f t="shared" si="0"/>
        <v>0</v>
      </c>
      <c r="I56" s="15">
        <f>AVERAGE(Dataset!BE$2:BE$1461)</f>
        <v>180921.19589041095</v>
      </c>
      <c r="J56" s="15">
        <f>MIN(Dataset!BE$2:BE$1461)</f>
        <v>34900</v>
      </c>
      <c r="K56" s="15">
        <f>PERCENTILE(Dataset!BE$2:BE$1461,0.01)</f>
        <v>61815.97</v>
      </c>
      <c r="L56" s="15">
        <f>PERCENTILE(Dataset!BE$2:BE$1461,0.05)</f>
        <v>88000</v>
      </c>
      <c r="M56" s="15">
        <f>PERCENTILE(Dataset!BE$2:BE$1461,0.1)</f>
        <v>106475</v>
      </c>
      <c r="N56" s="15">
        <f>QUARTILE(Dataset!BE$2:BE$1461,1)</f>
        <v>129975</v>
      </c>
      <c r="O56" s="15">
        <f>QUARTILE(Dataset!BE$2:BE$1461,2)</f>
        <v>163000</v>
      </c>
      <c r="P56" s="15">
        <f>QUARTILE(Dataset!BE$2:BE$1461,3)</f>
        <v>214000</v>
      </c>
      <c r="Q56" s="15">
        <f>PERCENTILE(Dataset!BE$2:BE$1461,0.9)</f>
        <v>278000</v>
      </c>
      <c r="R56" s="15">
        <f>PERCENTILE(Dataset!BE$2:BE$1461,0.95)</f>
        <v>326099.99999999988</v>
      </c>
      <c r="S56" s="15">
        <f>PERCENTILE(Dataset!BE$2:BE$1461,0.99)</f>
        <v>442567.01000000053</v>
      </c>
      <c r="T56" s="16">
        <f>MAX(Dataset!BE$2:BE$1461)</f>
        <v>755000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F390-27B7-4F42-94D3-C96E4A8461BA}">
  <dimension ref="A1:F1461"/>
  <sheetViews>
    <sheetView workbookViewId="0">
      <selection activeCell="E2" sqref="E2"/>
    </sheetView>
  </sheetViews>
  <sheetFormatPr defaultRowHeight="14.4" x14ac:dyDescent="0.3"/>
  <cols>
    <col min="1" max="1" width="14" bestFit="1" customWidth="1"/>
    <col min="2" max="2" width="14.44140625" bestFit="1" customWidth="1"/>
    <col min="3" max="3" width="9.77734375" bestFit="1" customWidth="1"/>
    <col min="4" max="4" width="10.21875" bestFit="1" customWidth="1"/>
  </cols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s="3" t="s">
        <v>280</v>
      </c>
      <c r="F1" s="3" t="s">
        <v>281</v>
      </c>
    </row>
    <row r="2" spans="1:6" x14ac:dyDescent="0.3">
      <c r="A2">
        <v>1</v>
      </c>
      <c r="B2">
        <v>0</v>
      </c>
      <c r="C2">
        <v>2</v>
      </c>
      <c r="D2">
        <v>0.3</v>
      </c>
      <c r="E2">
        <f t="shared" ref="E2:E65" si="0">fb+hb</f>
        <v>2.2999999999999998</v>
      </c>
      <c r="F2">
        <f t="shared" ref="F2:F65" si="1">bfb+bhb</f>
        <v>1</v>
      </c>
    </row>
    <row r="3" spans="1:6" x14ac:dyDescent="0.3">
      <c r="A3">
        <v>0</v>
      </c>
      <c r="B3">
        <v>0.3</v>
      </c>
      <c r="C3">
        <v>2</v>
      </c>
      <c r="D3">
        <v>0</v>
      </c>
      <c r="E3">
        <f t="shared" si="0"/>
        <v>2</v>
      </c>
      <c r="F3">
        <f t="shared" si="1"/>
        <v>0.3</v>
      </c>
    </row>
    <row r="4" spans="1:6" x14ac:dyDescent="0.3">
      <c r="A4">
        <v>1</v>
      </c>
      <c r="B4">
        <v>0</v>
      </c>
      <c r="C4">
        <v>2</v>
      </c>
      <c r="D4">
        <v>0.3</v>
      </c>
      <c r="E4">
        <f t="shared" si="0"/>
        <v>2.2999999999999998</v>
      </c>
      <c r="F4">
        <f t="shared" si="1"/>
        <v>1</v>
      </c>
    </row>
    <row r="5" spans="1:6" x14ac:dyDescent="0.3">
      <c r="A5">
        <v>1</v>
      </c>
      <c r="B5">
        <v>0</v>
      </c>
      <c r="C5">
        <v>1</v>
      </c>
      <c r="D5">
        <v>0</v>
      </c>
      <c r="E5">
        <f t="shared" si="0"/>
        <v>1</v>
      </c>
      <c r="F5">
        <f t="shared" si="1"/>
        <v>1</v>
      </c>
    </row>
    <row r="6" spans="1:6" x14ac:dyDescent="0.3">
      <c r="A6">
        <v>1</v>
      </c>
      <c r="B6">
        <v>0</v>
      </c>
      <c r="C6">
        <v>2</v>
      </c>
      <c r="D6">
        <v>0.3</v>
      </c>
      <c r="E6">
        <f t="shared" si="0"/>
        <v>2.2999999999999998</v>
      </c>
      <c r="F6">
        <f t="shared" si="1"/>
        <v>1</v>
      </c>
    </row>
    <row r="7" spans="1:6" x14ac:dyDescent="0.3">
      <c r="A7">
        <v>1</v>
      </c>
      <c r="B7">
        <v>0</v>
      </c>
      <c r="C7">
        <v>1</v>
      </c>
      <c r="D7">
        <v>0.3</v>
      </c>
      <c r="E7">
        <f t="shared" si="0"/>
        <v>1.3</v>
      </c>
      <c r="F7">
        <f t="shared" si="1"/>
        <v>1</v>
      </c>
    </row>
    <row r="8" spans="1:6" x14ac:dyDescent="0.3">
      <c r="A8">
        <v>1</v>
      </c>
      <c r="B8">
        <v>0</v>
      </c>
      <c r="C8">
        <v>2</v>
      </c>
      <c r="D8">
        <v>0</v>
      </c>
      <c r="E8">
        <f t="shared" si="0"/>
        <v>2</v>
      </c>
      <c r="F8">
        <f t="shared" si="1"/>
        <v>1</v>
      </c>
    </row>
    <row r="9" spans="1:6" x14ac:dyDescent="0.3">
      <c r="A9">
        <v>1</v>
      </c>
      <c r="B9">
        <v>0</v>
      </c>
      <c r="C9">
        <v>2</v>
      </c>
      <c r="D9">
        <v>0.3</v>
      </c>
      <c r="E9">
        <f t="shared" si="0"/>
        <v>2.2999999999999998</v>
      </c>
      <c r="F9">
        <f t="shared" si="1"/>
        <v>1</v>
      </c>
    </row>
    <row r="10" spans="1:6" x14ac:dyDescent="0.3">
      <c r="A10">
        <v>0</v>
      </c>
      <c r="B10">
        <v>0</v>
      </c>
      <c r="C10">
        <v>2</v>
      </c>
      <c r="D10">
        <v>0</v>
      </c>
      <c r="E10">
        <f t="shared" si="0"/>
        <v>2</v>
      </c>
      <c r="F10">
        <f t="shared" si="1"/>
        <v>0</v>
      </c>
    </row>
    <row r="11" spans="1:6" x14ac:dyDescent="0.3">
      <c r="A11">
        <v>1</v>
      </c>
      <c r="B11">
        <v>0</v>
      </c>
      <c r="C11">
        <v>1</v>
      </c>
      <c r="D11">
        <v>0</v>
      </c>
      <c r="E11">
        <f t="shared" si="0"/>
        <v>1</v>
      </c>
      <c r="F11">
        <f t="shared" si="1"/>
        <v>1</v>
      </c>
    </row>
    <row r="12" spans="1:6" x14ac:dyDescent="0.3">
      <c r="A12">
        <v>1</v>
      </c>
      <c r="B12">
        <v>0</v>
      </c>
      <c r="C12">
        <v>1</v>
      </c>
      <c r="D12">
        <v>0</v>
      </c>
      <c r="E12">
        <f t="shared" si="0"/>
        <v>1</v>
      </c>
      <c r="F12">
        <f t="shared" si="1"/>
        <v>1</v>
      </c>
    </row>
    <row r="13" spans="1:6" x14ac:dyDescent="0.3">
      <c r="A13">
        <v>1</v>
      </c>
      <c r="B13">
        <v>0</v>
      </c>
      <c r="C13">
        <v>3</v>
      </c>
      <c r="D13">
        <v>0</v>
      </c>
      <c r="E13">
        <f t="shared" si="0"/>
        <v>3</v>
      </c>
      <c r="F13">
        <f t="shared" si="1"/>
        <v>1</v>
      </c>
    </row>
    <row r="14" spans="1:6" x14ac:dyDescent="0.3">
      <c r="A14">
        <v>1</v>
      </c>
      <c r="B14">
        <v>0</v>
      </c>
      <c r="C14">
        <v>1</v>
      </c>
      <c r="D14">
        <v>0</v>
      </c>
      <c r="E14">
        <f t="shared" si="0"/>
        <v>1</v>
      </c>
      <c r="F14">
        <f t="shared" si="1"/>
        <v>1</v>
      </c>
    </row>
    <row r="15" spans="1:6" x14ac:dyDescent="0.3">
      <c r="A15">
        <v>0</v>
      </c>
      <c r="B15">
        <v>0</v>
      </c>
      <c r="C15">
        <v>2</v>
      </c>
      <c r="D15">
        <v>0</v>
      </c>
      <c r="E15">
        <f t="shared" si="0"/>
        <v>2</v>
      </c>
      <c r="F15">
        <f t="shared" si="1"/>
        <v>0</v>
      </c>
    </row>
    <row r="16" spans="1:6" x14ac:dyDescent="0.3">
      <c r="A16">
        <v>1</v>
      </c>
      <c r="B16">
        <v>0</v>
      </c>
      <c r="C16">
        <v>1</v>
      </c>
      <c r="D16">
        <v>0.3</v>
      </c>
      <c r="E16">
        <f t="shared" si="0"/>
        <v>1.3</v>
      </c>
      <c r="F16">
        <f t="shared" si="1"/>
        <v>1</v>
      </c>
    </row>
    <row r="17" spans="1:6" x14ac:dyDescent="0.3">
      <c r="A17">
        <v>0</v>
      </c>
      <c r="B17">
        <v>0</v>
      </c>
      <c r="C17">
        <v>1</v>
      </c>
      <c r="D17">
        <v>0</v>
      </c>
      <c r="E17">
        <f t="shared" si="0"/>
        <v>1</v>
      </c>
      <c r="F17">
        <f t="shared" si="1"/>
        <v>0</v>
      </c>
    </row>
    <row r="18" spans="1:6" x14ac:dyDescent="0.3">
      <c r="A18">
        <v>1</v>
      </c>
      <c r="B18">
        <v>0</v>
      </c>
      <c r="C18">
        <v>1</v>
      </c>
      <c r="D18">
        <v>0</v>
      </c>
      <c r="E18">
        <f t="shared" si="0"/>
        <v>1</v>
      </c>
      <c r="F18">
        <f t="shared" si="1"/>
        <v>1</v>
      </c>
    </row>
    <row r="19" spans="1:6" x14ac:dyDescent="0.3">
      <c r="A19">
        <v>0</v>
      </c>
      <c r="B19">
        <v>0</v>
      </c>
      <c r="C19">
        <v>2</v>
      </c>
      <c r="D19">
        <v>0</v>
      </c>
      <c r="E19">
        <f t="shared" si="0"/>
        <v>2</v>
      </c>
      <c r="F19">
        <f t="shared" si="1"/>
        <v>0</v>
      </c>
    </row>
    <row r="20" spans="1:6" x14ac:dyDescent="0.3">
      <c r="A20">
        <v>1</v>
      </c>
      <c r="B20">
        <v>0</v>
      </c>
      <c r="C20">
        <v>1</v>
      </c>
      <c r="D20">
        <v>0.3</v>
      </c>
      <c r="E20">
        <f t="shared" si="0"/>
        <v>1.3</v>
      </c>
      <c r="F20">
        <f t="shared" si="1"/>
        <v>1</v>
      </c>
    </row>
    <row r="21" spans="1:6" x14ac:dyDescent="0.3">
      <c r="A21">
        <v>0</v>
      </c>
      <c r="B21">
        <v>0</v>
      </c>
      <c r="C21">
        <v>1</v>
      </c>
      <c r="D21">
        <v>0</v>
      </c>
      <c r="E21">
        <f t="shared" si="0"/>
        <v>1</v>
      </c>
      <c r="F21">
        <f t="shared" si="1"/>
        <v>0</v>
      </c>
    </row>
    <row r="22" spans="1:6" x14ac:dyDescent="0.3">
      <c r="A22">
        <v>0</v>
      </c>
      <c r="B22">
        <v>0</v>
      </c>
      <c r="C22">
        <v>3</v>
      </c>
      <c r="D22">
        <v>0.3</v>
      </c>
      <c r="E22">
        <f t="shared" si="0"/>
        <v>3.3</v>
      </c>
      <c r="F22">
        <f t="shared" si="1"/>
        <v>0</v>
      </c>
    </row>
    <row r="23" spans="1:6" x14ac:dyDescent="0.3">
      <c r="A23">
        <v>0</v>
      </c>
      <c r="B23">
        <v>0</v>
      </c>
      <c r="C23">
        <v>1</v>
      </c>
      <c r="D23">
        <v>0</v>
      </c>
      <c r="E23">
        <f t="shared" si="0"/>
        <v>1</v>
      </c>
      <c r="F23">
        <f t="shared" si="1"/>
        <v>0</v>
      </c>
    </row>
    <row r="24" spans="1:6" x14ac:dyDescent="0.3">
      <c r="A24">
        <v>0</v>
      </c>
      <c r="B24">
        <v>0</v>
      </c>
      <c r="C24">
        <v>2</v>
      </c>
      <c r="D24">
        <v>0</v>
      </c>
      <c r="E24">
        <f t="shared" si="0"/>
        <v>2</v>
      </c>
      <c r="F24">
        <f t="shared" si="1"/>
        <v>0</v>
      </c>
    </row>
    <row r="25" spans="1:6" x14ac:dyDescent="0.3">
      <c r="A25">
        <v>1</v>
      </c>
      <c r="B25">
        <v>0</v>
      </c>
      <c r="C25">
        <v>1</v>
      </c>
      <c r="D25">
        <v>0</v>
      </c>
      <c r="E25">
        <f t="shared" si="0"/>
        <v>1</v>
      </c>
      <c r="F25">
        <f t="shared" si="1"/>
        <v>1</v>
      </c>
    </row>
    <row r="26" spans="1:6" x14ac:dyDescent="0.3">
      <c r="A26">
        <v>1</v>
      </c>
      <c r="B26">
        <v>0</v>
      </c>
      <c r="C26">
        <v>1</v>
      </c>
      <c r="D26">
        <v>0</v>
      </c>
      <c r="E26">
        <f t="shared" si="0"/>
        <v>1</v>
      </c>
      <c r="F26">
        <f t="shared" si="1"/>
        <v>1</v>
      </c>
    </row>
    <row r="27" spans="1:6" x14ac:dyDescent="0.3">
      <c r="A27">
        <v>0</v>
      </c>
      <c r="B27">
        <v>0</v>
      </c>
      <c r="C27">
        <v>2</v>
      </c>
      <c r="D27">
        <v>0</v>
      </c>
      <c r="E27">
        <f t="shared" si="0"/>
        <v>2</v>
      </c>
      <c r="F27">
        <f t="shared" si="1"/>
        <v>0</v>
      </c>
    </row>
    <row r="28" spans="1:6" x14ac:dyDescent="0.3">
      <c r="A28">
        <v>0</v>
      </c>
      <c r="B28">
        <v>0.3</v>
      </c>
      <c r="C28">
        <v>1</v>
      </c>
      <c r="D28">
        <v>0</v>
      </c>
      <c r="E28">
        <f t="shared" si="0"/>
        <v>1</v>
      </c>
      <c r="F28">
        <f t="shared" si="1"/>
        <v>0.3</v>
      </c>
    </row>
    <row r="29" spans="1:6" x14ac:dyDescent="0.3">
      <c r="A29">
        <v>1</v>
      </c>
      <c r="B29">
        <v>0</v>
      </c>
      <c r="C29">
        <v>2</v>
      </c>
      <c r="D29">
        <v>0</v>
      </c>
      <c r="E29">
        <f t="shared" si="0"/>
        <v>2</v>
      </c>
      <c r="F29">
        <f t="shared" si="1"/>
        <v>1</v>
      </c>
    </row>
    <row r="30" spans="1:6" x14ac:dyDescent="0.3">
      <c r="A30">
        <v>1</v>
      </c>
      <c r="B30">
        <v>0</v>
      </c>
      <c r="C30">
        <v>1</v>
      </c>
      <c r="D30">
        <v>0</v>
      </c>
      <c r="E30">
        <f t="shared" si="0"/>
        <v>1</v>
      </c>
      <c r="F30">
        <f t="shared" si="1"/>
        <v>1</v>
      </c>
    </row>
    <row r="31" spans="1:6" x14ac:dyDescent="0.3">
      <c r="A31">
        <v>0</v>
      </c>
      <c r="B31">
        <v>0</v>
      </c>
      <c r="C31">
        <v>1</v>
      </c>
      <c r="D31">
        <v>0</v>
      </c>
      <c r="E31">
        <f t="shared" si="0"/>
        <v>1</v>
      </c>
      <c r="F31">
        <f t="shared" si="1"/>
        <v>0</v>
      </c>
    </row>
    <row r="32" spans="1:6" x14ac:dyDescent="0.3">
      <c r="A32">
        <v>0</v>
      </c>
      <c r="B32">
        <v>0</v>
      </c>
      <c r="C32">
        <v>1</v>
      </c>
      <c r="D32">
        <v>0</v>
      </c>
      <c r="E32">
        <f t="shared" si="0"/>
        <v>1</v>
      </c>
      <c r="F32">
        <f t="shared" si="1"/>
        <v>0</v>
      </c>
    </row>
    <row r="33" spans="1:6" x14ac:dyDescent="0.3">
      <c r="A33">
        <v>0</v>
      </c>
      <c r="B33">
        <v>0</v>
      </c>
      <c r="C33">
        <v>1</v>
      </c>
      <c r="D33">
        <v>0.3</v>
      </c>
      <c r="E33">
        <f t="shared" si="0"/>
        <v>1.3</v>
      </c>
      <c r="F33">
        <f t="shared" si="1"/>
        <v>0</v>
      </c>
    </row>
    <row r="34" spans="1:6" x14ac:dyDescent="0.3">
      <c r="A34">
        <v>0</v>
      </c>
      <c r="B34">
        <v>0</v>
      </c>
      <c r="C34">
        <v>2</v>
      </c>
      <c r="D34">
        <v>0</v>
      </c>
      <c r="E34">
        <f t="shared" si="0"/>
        <v>2</v>
      </c>
      <c r="F34">
        <f t="shared" si="1"/>
        <v>0</v>
      </c>
    </row>
    <row r="35" spans="1:6" x14ac:dyDescent="0.3">
      <c r="A35">
        <v>0</v>
      </c>
      <c r="B35">
        <v>0.3</v>
      </c>
      <c r="C35">
        <v>1</v>
      </c>
      <c r="D35">
        <v>0.3</v>
      </c>
      <c r="E35">
        <f t="shared" si="0"/>
        <v>1.3</v>
      </c>
      <c r="F35">
        <f t="shared" si="1"/>
        <v>0.3</v>
      </c>
    </row>
    <row r="36" spans="1:6" x14ac:dyDescent="0.3">
      <c r="A36">
        <v>1</v>
      </c>
      <c r="B36">
        <v>0</v>
      </c>
      <c r="C36">
        <v>2</v>
      </c>
      <c r="D36">
        <v>0</v>
      </c>
      <c r="E36">
        <f t="shared" si="0"/>
        <v>2</v>
      </c>
      <c r="F36">
        <f t="shared" si="1"/>
        <v>1</v>
      </c>
    </row>
    <row r="37" spans="1:6" x14ac:dyDescent="0.3">
      <c r="A37">
        <v>0</v>
      </c>
      <c r="B37">
        <v>0</v>
      </c>
      <c r="C37">
        <v>3</v>
      </c>
      <c r="D37">
        <v>0.3</v>
      </c>
      <c r="E37">
        <f t="shared" si="0"/>
        <v>3.3</v>
      </c>
      <c r="F37">
        <f t="shared" si="1"/>
        <v>0</v>
      </c>
    </row>
    <row r="38" spans="1:6" x14ac:dyDescent="0.3">
      <c r="A38">
        <v>0</v>
      </c>
      <c r="B38">
        <v>0</v>
      </c>
      <c r="C38">
        <v>1</v>
      </c>
      <c r="D38">
        <v>0.3</v>
      </c>
      <c r="E38">
        <f t="shared" si="0"/>
        <v>1.3</v>
      </c>
      <c r="F38">
        <f t="shared" si="1"/>
        <v>0</v>
      </c>
    </row>
    <row r="39" spans="1:6" x14ac:dyDescent="0.3">
      <c r="A39">
        <v>0</v>
      </c>
      <c r="B39">
        <v>0.3</v>
      </c>
      <c r="C39">
        <v>1</v>
      </c>
      <c r="D39">
        <v>0</v>
      </c>
      <c r="E39">
        <f t="shared" si="0"/>
        <v>1</v>
      </c>
      <c r="F39">
        <f t="shared" si="1"/>
        <v>0.3</v>
      </c>
    </row>
    <row r="40" spans="1:6" x14ac:dyDescent="0.3">
      <c r="A40">
        <v>1</v>
      </c>
      <c r="B40">
        <v>0</v>
      </c>
      <c r="C40">
        <v>1</v>
      </c>
      <c r="D40">
        <v>0</v>
      </c>
      <c r="E40">
        <f t="shared" si="0"/>
        <v>1</v>
      </c>
      <c r="F40">
        <f t="shared" si="1"/>
        <v>1</v>
      </c>
    </row>
    <row r="41" spans="1:6" x14ac:dyDescent="0.3">
      <c r="A41">
        <v>0</v>
      </c>
      <c r="B41">
        <v>0</v>
      </c>
      <c r="C41">
        <v>2</v>
      </c>
      <c r="D41">
        <v>0</v>
      </c>
      <c r="E41">
        <f t="shared" si="0"/>
        <v>2</v>
      </c>
      <c r="F41">
        <f t="shared" si="1"/>
        <v>0</v>
      </c>
    </row>
    <row r="42" spans="1:6" x14ac:dyDescent="0.3">
      <c r="A42">
        <v>0</v>
      </c>
      <c r="B42">
        <v>0</v>
      </c>
      <c r="C42">
        <v>2</v>
      </c>
      <c r="D42">
        <v>0</v>
      </c>
      <c r="E42">
        <f t="shared" si="0"/>
        <v>2</v>
      </c>
      <c r="F42">
        <f t="shared" si="1"/>
        <v>0</v>
      </c>
    </row>
    <row r="43" spans="1:6" x14ac:dyDescent="0.3">
      <c r="A43">
        <v>0</v>
      </c>
      <c r="B43">
        <v>0.3</v>
      </c>
      <c r="C43">
        <v>1</v>
      </c>
      <c r="D43">
        <v>0.3</v>
      </c>
      <c r="E43">
        <f t="shared" si="0"/>
        <v>1.3</v>
      </c>
      <c r="F43">
        <f t="shared" si="1"/>
        <v>0.3</v>
      </c>
    </row>
    <row r="44" spans="1:6" x14ac:dyDescent="0.3">
      <c r="A44">
        <v>1</v>
      </c>
      <c r="B44">
        <v>0</v>
      </c>
      <c r="C44">
        <v>1</v>
      </c>
      <c r="D44">
        <v>0</v>
      </c>
      <c r="E44">
        <f t="shared" si="0"/>
        <v>1</v>
      </c>
      <c r="F44">
        <f t="shared" si="1"/>
        <v>1</v>
      </c>
    </row>
    <row r="45" spans="1:6" x14ac:dyDescent="0.3">
      <c r="A45">
        <v>1</v>
      </c>
      <c r="B45">
        <v>0</v>
      </c>
      <c r="C45">
        <v>1</v>
      </c>
      <c r="D45">
        <v>0</v>
      </c>
      <c r="E45">
        <f t="shared" si="0"/>
        <v>1</v>
      </c>
      <c r="F45">
        <f t="shared" si="1"/>
        <v>1</v>
      </c>
    </row>
    <row r="46" spans="1:6" x14ac:dyDescent="0.3">
      <c r="A46">
        <v>1</v>
      </c>
      <c r="B46">
        <v>0</v>
      </c>
      <c r="C46">
        <v>1</v>
      </c>
      <c r="D46">
        <v>0</v>
      </c>
      <c r="E46">
        <f t="shared" si="0"/>
        <v>1</v>
      </c>
      <c r="F46">
        <f t="shared" si="1"/>
        <v>1</v>
      </c>
    </row>
    <row r="47" spans="1:6" x14ac:dyDescent="0.3">
      <c r="A47">
        <v>1</v>
      </c>
      <c r="B47">
        <v>0</v>
      </c>
      <c r="C47">
        <v>2</v>
      </c>
      <c r="D47">
        <v>0</v>
      </c>
      <c r="E47">
        <f t="shared" si="0"/>
        <v>2</v>
      </c>
      <c r="F47">
        <f t="shared" si="1"/>
        <v>1</v>
      </c>
    </row>
    <row r="48" spans="1:6" x14ac:dyDescent="0.3">
      <c r="A48">
        <v>1</v>
      </c>
      <c r="B48">
        <v>0</v>
      </c>
      <c r="C48">
        <v>1</v>
      </c>
      <c r="D48">
        <v>0.3</v>
      </c>
      <c r="E48">
        <f t="shared" si="0"/>
        <v>1.3</v>
      </c>
      <c r="F48">
        <f t="shared" si="1"/>
        <v>1</v>
      </c>
    </row>
    <row r="49" spans="1:6" x14ac:dyDescent="0.3">
      <c r="A49">
        <v>0</v>
      </c>
      <c r="B49">
        <v>0</v>
      </c>
      <c r="C49">
        <v>2</v>
      </c>
      <c r="D49">
        <v>0</v>
      </c>
      <c r="E49">
        <f t="shared" si="0"/>
        <v>2</v>
      </c>
      <c r="F49">
        <f t="shared" si="1"/>
        <v>0</v>
      </c>
    </row>
    <row r="50" spans="1:6" x14ac:dyDescent="0.3">
      <c r="A50">
        <v>0</v>
      </c>
      <c r="B50">
        <v>0</v>
      </c>
      <c r="C50">
        <v>2</v>
      </c>
      <c r="D50">
        <v>0</v>
      </c>
      <c r="E50">
        <f t="shared" si="0"/>
        <v>2</v>
      </c>
      <c r="F50">
        <f t="shared" si="1"/>
        <v>0</v>
      </c>
    </row>
    <row r="51" spans="1:6" x14ac:dyDescent="0.3">
      <c r="A51">
        <v>1</v>
      </c>
      <c r="B51">
        <v>0</v>
      </c>
      <c r="C51">
        <v>1</v>
      </c>
      <c r="D51">
        <v>0</v>
      </c>
      <c r="E51">
        <f t="shared" si="0"/>
        <v>1</v>
      </c>
      <c r="F51">
        <f t="shared" si="1"/>
        <v>1</v>
      </c>
    </row>
    <row r="52" spans="1:6" x14ac:dyDescent="0.3">
      <c r="A52">
        <v>0</v>
      </c>
      <c r="B52">
        <v>0.3</v>
      </c>
      <c r="C52">
        <v>2</v>
      </c>
      <c r="D52">
        <v>0</v>
      </c>
      <c r="E52">
        <f t="shared" si="0"/>
        <v>2</v>
      </c>
      <c r="F52">
        <f t="shared" si="1"/>
        <v>0.3</v>
      </c>
    </row>
    <row r="53" spans="1:6" x14ac:dyDescent="0.3">
      <c r="A53">
        <v>0</v>
      </c>
      <c r="B53">
        <v>0</v>
      </c>
      <c r="C53">
        <v>1</v>
      </c>
      <c r="D53">
        <v>0</v>
      </c>
      <c r="E53">
        <f t="shared" si="0"/>
        <v>1</v>
      </c>
      <c r="F53">
        <f t="shared" si="1"/>
        <v>0</v>
      </c>
    </row>
    <row r="54" spans="1:6" x14ac:dyDescent="0.3">
      <c r="A54">
        <v>1</v>
      </c>
      <c r="B54">
        <v>0</v>
      </c>
      <c r="C54">
        <v>1</v>
      </c>
      <c r="D54">
        <v>0</v>
      </c>
      <c r="E54">
        <f t="shared" si="0"/>
        <v>1</v>
      </c>
      <c r="F54">
        <f t="shared" si="1"/>
        <v>1</v>
      </c>
    </row>
    <row r="55" spans="1:6" x14ac:dyDescent="0.3">
      <c r="A55">
        <v>2</v>
      </c>
      <c r="B55">
        <v>0</v>
      </c>
      <c r="C55">
        <v>0</v>
      </c>
      <c r="D55">
        <v>0.3</v>
      </c>
      <c r="E55">
        <f t="shared" si="0"/>
        <v>0.3</v>
      </c>
      <c r="F55">
        <f t="shared" si="1"/>
        <v>2</v>
      </c>
    </row>
    <row r="56" spans="1:6" x14ac:dyDescent="0.3">
      <c r="A56">
        <v>0</v>
      </c>
      <c r="B56">
        <v>0</v>
      </c>
      <c r="C56">
        <v>1</v>
      </c>
      <c r="D56">
        <v>0</v>
      </c>
      <c r="E56">
        <f t="shared" si="0"/>
        <v>1</v>
      </c>
      <c r="F56">
        <f t="shared" si="1"/>
        <v>0</v>
      </c>
    </row>
    <row r="57" spans="1:6" x14ac:dyDescent="0.3">
      <c r="A57">
        <v>0</v>
      </c>
      <c r="B57">
        <v>0</v>
      </c>
      <c r="C57">
        <v>2</v>
      </c>
      <c r="D57">
        <v>0</v>
      </c>
      <c r="E57">
        <f t="shared" si="0"/>
        <v>2</v>
      </c>
      <c r="F57">
        <f t="shared" si="1"/>
        <v>0</v>
      </c>
    </row>
    <row r="58" spans="1:6" x14ac:dyDescent="0.3">
      <c r="A58">
        <v>1</v>
      </c>
      <c r="B58">
        <v>0</v>
      </c>
      <c r="C58">
        <v>2</v>
      </c>
      <c r="D58">
        <v>0.3</v>
      </c>
      <c r="E58">
        <f t="shared" si="0"/>
        <v>2.2999999999999998</v>
      </c>
      <c r="F58">
        <f t="shared" si="1"/>
        <v>1</v>
      </c>
    </row>
    <row r="59" spans="1:6" x14ac:dyDescent="0.3">
      <c r="A59">
        <v>0</v>
      </c>
      <c r="B59">
        <v>0</v>
      </c>
      <c r="C59">
        <v>2</v>
      </c>
      <c r="D59">
        <v>0.3</v>
      </c>
      <c r="E59">
        <f t="shared" si="0"/>
        <v>2.2999999999999998</v>
      </c>
      <c r="F59">
        <f t="shared" si="1"/>
        <v>0</v>
      </c>
    </row>
    <row r="60" spans="1:6" x14ac:dyDescent="0.3">
      <c r="A60">
        <v>0</v>
      </c>
      <c r="B60">
        <v>0</v>
      </c>
      <c r="C60">
        <v>3</v>
      </c>
      <c r="D60">
        <v>0.3</v>
      </c>
      <c r="E60">
        <f t="shared" si="0"/>
        <v>3.3</v>
      </c>
      <c r="F60">
        <f t="shared" si="1"/>
        <v>0</v>
      </c>
    </row>
    <row r="61" spans="1:6" x14ac:dyDescent="0.3">
      <c r="A61">
        <v>0</v>
      </c>
      <c r="B61">
        <v>0</v>
      </c>
      <c r="C61">
        <v>1</v>
      </c>
      <c r="D61">
        <v>0</v>
      </c>
      <c r="E61">
        <f t="shared" si="0"/>
        <v>1</v>
      </c>
      <c r="F61">
        <f t="shared" si="1"/>
        <v>0</v>
      </c>
    </row>
    <row r="62" spans="1:6" x14ac:dyDescent="0.3">
      <c r="A62">
        <v>1</v>
      </c>
      <c r="B62">
        <v>0</v>
      </c>
      <c r="C62">
        <v>1</v>
      </c>
      <c r="D62">
        <v>0.3</v>
      </c>
      <c r="E62">
        <f t="shared" si="0"/>
        <v>1.3</v>
      </c>
      <c r="F62">
        <f t="shared" si="1"/>
        <v>1</v>
      </c>
    </row>
    <row r="63" spans="1:6" x14ac:dyDescent="0.3">
      <c r="A63">
        <v>0</v>
      </c>
      <c r="B63">
        <v>0</v>
      </c>
      <c r="C63">
        <v>1</v>
      </c>
      <c r="D63">
        <v>0</v>
      </c>
      <c r="E63">
        <f t="shared" si="0"/>
        <v>1</v>
      </c>
      <c r="F63">
        <f t="shared" si="1"/>
        <v>0</v>
      </c>
    </row>
    <row r="64" spans="1:6" x14ac:dyDescent="0.3">
      <c r="A64">
        <v>0</v>
      </c>
      <c r="B64">
        <v>0</v>
      </c>
      <c r="C64">
        <v>2</v>
      </c>
      <c r="D64">
        <v>0</v>
      </c>
      <c r="E64">
        <f t="shared" si="0"/>
        <v>2</v>
      </c>
      <c r="F64">
        <f t="shared" si="1"/>
        <v>0</v>
      </c>
    </row>
    <row r="65" spans="1:6" x14ac:dyDescent="0.3">
      <c r="A65">
        <v>0</v>
      </c>
      <c r="B65">
        <v>0</v>
      </c>
      <c r="C65">
        <v>2</v>
      </c>
      <c r="D65">
        <v>0</v>
      </c>
      <c r="E65">
        <f t="shared" si="0"/>
        <v>2</v>
      </c>
      <c r="F65">
        <f t="shared" si="1"/>
        <v>0</v>
      </c>
    </row>
    <row r="66" spans="1:6" x14ac:dyDescent="0.3">
      <c r="A66">
        <v>1</v>
      </c>
      <c r="B66">
        <v>0</v>
      </c>
      <c r="C66">
        <v>2</v>
      </c>
      <c r="D66">
        <v>0.3</v>
      </c>
      <c r="E66">
        <f t="shared" ref="E66:E129" si="2">fb+hb</f>
        <v>2.2999999999999998</v>
      </c>
      <c r="F66">
        <f t="shared" ref="F66:F129" si="3">bfb+bhb</f>
        <v>1</v>
      </c>
    </row>
    <row r="67" spans="1:6" x14ac:dyDescent="0.3">
      <c r="A67">
        <v>0</v>
      </c>
      <c r="B67">
        <v>0</v>
      </c>
      <c r="C67">
        <v>2</v>
      </c>
      <c r="D67">
        <v>0.3</v>
      </c>
      <c r="E67">
        <f t="shared" si="2"/>
        <v>2.2999999999999998</v>
      </c>
      <c r="F67">
        <f t="shared" si="3"/>
        <v>0</v>
      </c>
    </row>
    <row r="68" spans="1:6" x14ac:dyDescent="0.3">
      <c r="A68">
        <v>1</v>
      </c>
      <c r="B68">
        <v>0</v>
      </c>
      <c r="C68">
        <v>2</v>
      </c>
      <c r="D68">
        <v>0</v>
      </c>
      <c r="E68">
        <f t="shared" si="2"/>
        <v>2</v>
      </c>
      <c r="F68">
        <f t="shared" si="3"/>
        <v>1</v>
      </c>
    </row>
    <row r="69" spans="1:6" x14ac:dyDescent="0.3">
      <c r="A69">
        <v>1</v>
      </c>
      <c r="B69">
        <v>0</v>
      </c>
      <c r="C69">
        <v>2</v>
      </c>
      <c r="D69">
        <v>0</v>
      </c>
      <c r="E69">
        <f t="shared" si="2"/>
        <v>2</v>
      </c>
      <c r="F69">
        <f t="shared" si="3"/>
        <v>1</v>
      </c>
    </row>
    <row r="70" spans="1:6" x14ac:dyDescent="0.3">
      <c r="A70">
        <v>0</v>
      </c>
      <c r="B70">
        <v>0</v>
      </c>
      <c r="C70">
        <v>1</v>
      </c>
      <c r="D70">
        <v>0</v>
      </c>
      <c r="E70">
        <f t="shared" si="2"/>
        <v>1</v>
      </c>
      <c r="F70">
        <f t="shared" si="3"/>
        <v>0</v>
      </c>
    </row>
    <row r="71" spans="1:6" x14ac:dyDescent="0.3">
      <c r="A71">
        <v>0</v>
      </c>
      <c r="B71">
        <v>0</v>
      </c>
      <c r="C71">
        <v>2</v>
      </c>
      <c r="D71">
        <v>0</v>
      </c>
      <c r="E71">
        <f t="shared" si="2"/>
        <v>2</v>
      </c>
      <c r="F71">
        <f t="shared" si="3"/>
        <v>0</v>
      </c>
    </row>
    <row r="72" spans="1:6" x14ac:dyDescent="0.3">
      <c r="A72">
        <v>1</v>
      </c>
      <c r="B72">
        <v>0</v>
      </c>
      <c r="C72">
        <v>2</v>
      </c>
      <c r="D72">
        <v>0</v>
      </c>
      <c r="E72">
        <f t="shared" si="2"/>
        <v>2</v>
      </c>
      <c r="F72">
        <f t="shared" si="3"/>
        <v>1</v>
      </c>
    </row>
    <row r="73" spans="1:6" x14ac:dyDescent="0.3">
      <c r="A73">
        <v>1</v>
      </c>
      <c r="B73">
        <v>0</v>
      </c>
      <c r="C73">
        <v>1</v>
      </c>
      <c r="D73">
        <v>0</v>
      </c>
      <c r="E73">
        <f t="shared" si="2"/>
        <v>1</v>
      </c>
      <c r="F73">
        <f t="shared" si="3"/>
        <v>1</v>
      </c>
    </row>
    <row r="74" spans="1:6" x14ac:dyDescent="0.3">
      <c r="A74">
        <v>0</v>
      </c>
      <c r="B74">
        <v>0</v>
      </c>
      <c r="C74">
        <v>2</v>
      </c>
      <c r="D74">
        <v>0.3</v>
      </c>
      <c r="E74">
        <f t="shared" si="2"/>
        <v>2.2999999999999998</v>
      </c>
      <c r="F74">
        <f t="shared" si="3"/>
        <v>0</v>
      </c>
    </row>
    <row r="75" spans="1:6" x14ac:dyDescent="0.3">
      <c r="A75">
        <v>1</v>
      </c>
      <c r="B75">
        <v>0</v>
      </c>
      <c r="C75">
        <v>1</v>
      </c>
      <c r="D75">
        <v>0</v>
      </c>
      <c r="E75">
        <f t="shared" si="2"/>
        <v>1</v>
      </c>
      <c r="F75">
        <f t="shared" si="3"/>
        <v>1</v>
      </c>
    </row>
    <row r="76" spans="1:6" x14ac:dyDescent="0.3">
      <c r="A76">
        <v>0</v>
      </c>
      <c r="B76">
        <v>0</v>
      </c>
      <c r="C76">
        <v>2</v>
      </c>
      <c r="D76">
        <v>0</v>
      </c>
      <c r="E76">
        <f t="shared" si="2"/>
        <v>2</v>
      </c>
      <c r="F76">
        <f t="shared" si="3"/>
        <v>0</v>
      </c>
    </row>
    <row r="77" spans="1:6" x14ac:dyDescent="0.3">
      <c r="A77">
        <v>1</v>
      </c>
      <c r="B77">
        <v>0</v>
      </c>
      <c r="C77">
        <v>1</v>
      </c>
      <c r="D77">
        <v>0</v>
      </c>
      <c r="E77">
        <f t="shared" si="2"/>
        <v>1</v>
      </c>
      <c r="F77">
        <f t="shared" si="3"/>
        <v>1</v>
      </c>
    </row>
    <row r="78" spans="1:6" x14ac:dyDescent="0.3">
      <c r="A78">
        <v>0</v>
      </c>
      <c r="B78">
        <v>0</v>
      </c>
      <c r="C78">
        <v>1</v>
      </c>
      <c r="D78">
        <v>0</v>
      </c>
      <c r="E78">
        <f t="shared" si="2"/>
        <v>1</v>
      </c>
      <c r="F78">
        <f t="shared" si="3"/>
        <v>0</v>
      </c>
    </row>
    <row r="79" spans="1:6" x14ac:dyDescent="0.3">
      <c r="A79">
        <v>1</v>
      </c>
      <c r="B79">
        <v>0</v>
      </c>
      <c r="C79">
        <v>1</v>
      </c>
      <c r="D79">
        <v>0</v>
      </c>
      <c r="E79">
        <f t="shared" si="2"/>
        <v>1</v>
      </c>
      <c r="F79">
        <f t="shared" si="3"/>
        <v>1</v>
      </c>
    </row>
    <row r="80" spans="1:6" x14ac:dyDescent="0.3">
      <c r="A80">
        <v>0</v>
      </c>
      <c r="B80">
        <v>0</v>
      </c>
      <c r="C80">
        <v>2</v>
      </c>
      <c r="D80">
        <v>0</v>
      </c>
      <c r="E80">
        <f t="shared" si="2"/>
        <v>2</v>
      </c>
      <c r="F80">
        <f t="shared" si="3"/>
        <v>0</v>
      </c>
    </row>
    <row r="81" spans="1:6" x14ac:dyDescent="0.3">
      <c r="A81">
        <v>0</v>
      </c>
      <c r="B81">
        <v>0</v>
      </c>
      <c r="C81">
        <v>1</v>
      </c>
      <c r="D81">
        <v>0.3</v>
      </c>
      <c r="E81">
        <f t="shared" si="2"/>
        <v>1.3</v>
      </c>
      <c r="F81">
        <f t="shared" si="3"/>
        <v>0</v>
      </c>
    </row>
    <row r="82" spans="1:6" x14ac:dyDescent="0.3">
      <c r="A82">
        <v>0</v>
      </c>
      <c r="B82">
        <v>0</v>
      </c>
      <c r="C82">
        <v>2</v>
      </c>
      <c r="D82">
        <v>0.3</v>
      </c>
      <c r="E82">
        <f t="shared" si="2"/>
        <v>2.2999999999999998</v>
      </c>
      <c r="F82">
        <f t="shared" si="3"/>
        <v>0</v>
      </c>
    </row>
    <row r="83" spans="1:6" x14ac:dyDescent="0.3">
      <c r="A83">
        <v>1</v>
      </c>
      <c r="B83">
        <v>0</v>
      </c>
      <c r="C83">
        <v>2</v>
      </c>
      <c r="D83">
        <v>0</v>
      </c>
      <c r="E83">
        <f t="shared" si="2"/>
        <v>2</v>
      </c>
      <c r="F83">
        <f t="shared" si="3"/>
        <v>1</v>
      </c>
    </row>
    <row r="84" spans="1:6" x14ac:dyDescent="0.3">
      <c r="A84">
        <v>0</v>
      </c>
      <c r="B84">
        <v>0</v>
      </c>
      <c r="C84">
        <v>2</v>
      </c>
      <c r="D84">
        <v>0</v>
      </c>
      <c r="E84">
        <f t="shared" si="2"/>
        <v>2</v>
      </c>
      <c r="F84">
        <f t="shared" si="3"/>
        <v>0</v>
      </c>
    </row>
    <row r="85" spans="1:6" x14ac:dyDescent="0.3">
      <c r="A85">
        <v>0</v>
      </c>
      <c r="B85">
        <v>0</v>
      </c>
      <c r="C85">
        <v>1</v>
      </c>
      <c r="D85">
        <v>0.3</v>
      </c>
      <c r="E85">
        <f t="shared" si="2"/>
        <v>1.3</v>
      </c>
      <c r="F85">
        <f t="shared" si="3"/>
        <v>0</v>
      </c>
    </row>
    <row r="86" spans="1:6" x14ac:dyDescent="0.3">
      <c r="A86">
        <v>0</v>
      </c>
      <c r="B86">
        <v>0</v>
      </c>
      <c r="C86">
        <v>2</v>
      </c>
      <c r="D86">
        <v>0.3</v>
      </c>
      <c r="E86">
        <f t="shared" si="2"/>
        <v>2.2999999999999998</v>
      </c>
      <c r="F86">
        <f t="shared" si="3"/>
        <v>0</v>
      </c>
    </row>
    <row r="87" spans="1:6" x14ac:dyDescent="0.3">
      <c r="A87">
        <v>0</v>
      </c>
      <c r="B87">
        <v>0</v>
      </c>
      <c r="C87">
        <v>2</v>
      </c>
      <c r="D87">
        <v>0.3</v>
      </c>
      <c r="E87">
        <f t="shared" si="2"/>
        <v>2.2999999999999998</v>
      </c>
      <c r="F87">
        <f t="shared" si="3"/>
        <v>0</v>
      </c>
    </row>
    <row r="88" spans="1:6" x14ac:dyDescent="0.3">
      <c r="A88">
        <v>0</v>
      </c>
      <c r="B88">
        <v>0</v>
      </c>
      <c r="C88">
        <v>2</v>
      </c>
      <c r="D88">
        <v>0.3</v>
      </c>
      <c r="E88">
        <f t="shared" si="2"/>
        <v>2.2999999999999998</v>
      </c>
      <c r="F88">
        <f t="shared" si="3"/>
        <v>0</v>
      </c>
    </row>
    <row r="89" spans="1:6" x14ac:dyDescent="0.3">
      <c r="A89">
        <v>0</v>
      </c>
      <c r="B89">
        <v>0</v>
      </c>
      <c r="C89">
        <v>2</v>
      </c>
      <c r="D89">
        <v>0.3</v>
      </c>
      <c r="E89">
        <f t="shared" si="2"/>
        <v>2.2999999999999998</v>
      </c>
      <c r="F89">
        <f t="shared" si="3"/>
        <v>0</v>
      </c>
    </row>
    <row r="90" spans="1:6" x14ac:dyDescent="0.3">
      <c r="A90">
        <v>0</v>
      </c>
      <c r="B90">
        <v>0</v>
      </c>
      <c r="C90">
        <v>1</v>
      </c>
      <c r="D90">
        <v>0</v>
      </c>
      <c r="E90">
        <f t="shared" si="2"/>
        <v>1</v>
      </c>
      <c r="F90">
        <f t="shared" si="3"/>
        <v>0</v>
      </c>
    </row>
    <row r="91" spans="1:6" x14ac:dyDescent="0.3">
      <c r="A91">
        <v>1</v>
      </c>
      <c r="B91">
        <v>0</v>
      </c>
      <c r="C91">
        <v>1</v>
      </c>
      <c r="D91">
        <v>0</v>
      </c>
      <c r="E91">
        <f t="shared" si="2"/>
        <v>1</v>
      </c>
      <c r="F91">
        <f t="shared" si="3"/>
        <v>1</v>
      </c>
    </row>
    <row r="92" spans="1:6" x14ac:dyDescent="0.3">
      <c r="A92">
        <v>0</v>
      </c>
      <c r="B92">
        <v>0</v>
      </c>
      <c r="C92">
        <v>1</v>
      </c>
      <c r="D92">
        <v>0</v>
      </c>
      <c r="E92">
        <f t="shared" si="2"/>
        <v>1</v>
      </c>
      <c r="F92">
        <f t="shared" si="3"/>
        <v>0</v>
      </c>
    </row>
    <row r="93" spans="1:6" x14ac:dyDescent="0.3">
      <c r="A93">
        <v>0</v>
      </c>
      <c r="B93">
        <v>0</v>
      </c>
      <c r="C93">
        <v>1</v>
      </c>
      <c r="D93">
        <v>0</v>
      </c>
      <c r="E93">
        <f t="shared" si="2"/>
        <v>1</v>
      </c>
      <c r="F93">
        <f t="shared" si="3"/>
        <v>0</v>
      </c>
    </row>
    <row r="94" spans="1:6" x14ac:dyDescent="0.3">
      <c r="A94">
        <v>1</v>
      </c>
      <c r="B94">
        <v>0</v>
      </c>
      <c r="C94">
        <v>1</v>
      </c>
      <c r="D94">
        <v>0</v>
      </c>
      <c r="E94">
        <f t="shared" si="2"/>
        <v>1</v>
      </c>
      <c r="F94">
        <f t="shared" si="3"/>
        <v>1</v>
      </c>
    </row>
    <row r="95" spans="1:6" x14ac:dyDescent="0.3">
      <c r="A95">
        <v>0</v>
      </c>
      <c r="B95">
        <v>0.3</v>
      </c>
      <c r="C95">
        <v>2</v>
      </c>
      <c r="D95">
        <v>0</v>
      </c>
      <c r="E95">
        <f t="shared" si="2"/>
        <v>2</v>
      </c>
      <c r="F95">
        <f t="shared" si="3"/>
        <v>0.3</v>
      </c>
    </row>
    <row r="96" spans="1:6" x14ac:dyDescent="0.3">
      <c r="A96">
        <v>1</v>
      </c>
      <c r="B96">
        <v>0</v>
      </c>
      <c r="C96">
        <v>2</v>
      </c>
      <c r="D96">
        <v>0.3</v>
      </c>
      <c r="E96">
        <f t="shared" si="2"/>
        <v>2.2999999999999998</v>
      </c>
      <c r="F96">
        <f t="shared" si="3"/>
        <v>1</v>
      </c>
    </row>
    <row r="97" spans="1:6" x14ac:dyDescent="0.3">
      <c r="A97">
        <v>0</v>
      </c>
      <c r="B97">
        <v>0</v>
      </c>
      <c r="C97">
        <v>2</v>
      </c>
      <c r="D97">
        <v>0.3</v>
      </c>
      <c r="E97">
        <f t="shared" si="2"/>
        <v>2.2999999999999998</v>
      </c>
      <c r="F97">
        <f t="shared" si="3"/>
        <v>0</v>
      </c>
    </row>
    <row r="98" spans="1:6" x14ac:dyDescent="0.3">
      <c r="A98">
        <v>0</v>
      </c>
      <c r="B98">
        <v>0</v>
      </c>
      <c r="C98">
        <v>2</v>
      </c>
      <c r="D98">
        <v>0</v>
      </c>
      <c r="E98">
        <f t="shared" si="2"/>
        <v>2</v>
      </c>
      <c r="F98">
        <f t="shared" si="3"/>
        <v>0</v>
      </c>
    </row>
    <row r="99" spans="1:6" x14ac:dyDescent="0.3">
      <c r="A99">
        <v>1</v>
      </c>
      <c r="B99">
        <v>0</v>
      </c>
      <c r="C99">
        <v>1</v>
      </c>
      <c r="D99">
        <v>0</v>
      </c>
      <c r="E99">
        <f t="shared" si="2"/>
        <v>1</v>
      </c>
      <c r="F99">
        <f t="shared" si="3"/>
        <v>1</v>
      </c>
    </row>
    <row r="100" spans="1:6" x14ac:dyDescent="0.3">
      <c r="A100">
        <v>0</v>
      </c>
      <c r="B100">
        <v>0</v>
      </c>
      <c r="C100">
        <v>1</v>
      </c>
      <c r="D100">
        <v>0</v>
      </c>
      <c r="E100">
        <f t="shared" si="2"/>
        <v>1</v>
      </c>
      <c r="F100">
        <f t="shared" si="3"/>
        <v>0</v>
      </c>
    </row>
    <row r="101" spans="1:6" x14ac:dyDescent="0.3">
      <c r="A101">
        <v>1</v>
      </c>
      <c r="B101">
        <v>0</v>
      </c>
      <c r="C101">
        <v>1</v>
      </c>
      <c r="D101">
        <v>0.3</v>
      </c>
      <c r="E101">
        <f t="shared" si="2"/>
        <v>1.3</v>
      </c>
      <c r="F101">
        <f t="shared" si="3"/>
        <v>1</v>
      </c>
    </row>
    <row r="102" spans="1:6" x14ac:dyDescent="0.3">
      <c r="A102">
        <v>1</v>
      </c>
      <c r="B102">
        <v>0</v>
      </c>
      <c r="C102">
        <v>2</v>
      </c>
      <c r="D102">
        <v>0</v>
      </c>
      <c r="E102">
        <f t="shared" si="2"/>
        <v>2</v>
      </c>
      <c r="F102">
        <f t="shared" si="3"/>
        <v>1</v>
      </c>
    </row>
    <row r="103" spans="1:6" x14ac:dyDescent="0.3">
      <c r="A103">
        <v>0</v>
      </c>
      <c r="B103">
        <v>0</v>
      </c>
      <c r="C103">
        <v>2</v>
      </c>
      <c r="D103">
        <v>0.3</v>
      </c>
      <c r="E103">
        <f t="shared" si="2"/>
        <v>2.2999999999999998</v>
      </c>
      <c r="F103">
        <f t="shared" si="3"/>
        <v>0</v>
      </c>
    </row>
    <row r="104" spans="1:6" x14ac:dyDescent="0.3">
      <c r="A104">
        <v>0</v>
      </c>
      <c r="B104">
        <v>0</v>
      </c>
      <c r="C104">
        <v>2</v>
      </c>
      <c r="D104">
        <v>0</v>
      </c>
      <c r="E104">
        <f t="shared" si="2"/>
        <v>2</v>
      </c>
      <c r="F104">
        <f t="shared" si="3"/>
        <v>0</v>
      </c>
    </row>
    <row r="105" spans="1:6" x14ac:dyDescent="0.3">
      <c r="A105">
        <v>0</v>
      </c>
      <c r="B105">
        <v>0</v>
      </c>
      <c r="C105">
        <v>2</v>
      </c>
      <c r="D105">
        <v>0</v>
      </c>
      <c r="E105">
        <f t="shared" si="2"/>
        <v>2</v>
      </c>
      <c r="F105">
        <f t="shared" si="3"/>
        <v>0</v>
      </c>
    </row>
    <row r="106" spans="1:6" x14ac:dyDescent="0.3">
      <c r="A106">
        <v>0</v>
      </c>
      <c r="B106">
        <v>0</v>
      </c>
      <c r="C106">
        <v>1</v>
      </c>
      <c r="D106">
        <v>0.3</v>
      </c>
      <c r="E106">
        <f t="shared" si="2"/>
        <v>1.3</v>
      </c>
      <c r="F106">
        <f t="shared" si="3"/>
        <v>0</v>
      </c>
    </row>
    <row r="107" spans="1:6" x14ac:dyDescent="0.3">
      <c r="A107">
        <v>0</v>
      </c>
      <c r="B107">
        <v>0</v>
      </c>
      <c r="C107">
        <v>2</v>
      </c>
      <c r="D107">
        <v>0.3</v>
      </c>
      <c r="E107">
        <f t="shared" si="2"/>
        <v>2.2999999999999998</v>
      </c>
      <c r="F107">
        <f t="shared" si="3"/>
        <v>0</v>
      </c>
    </row>
    <row r="108" spans="1:6" x14ac:dyDescent="0.3">
      <c r="A108">
        <v>0</v>
      </c>
      <c r="B108">
        <v>0</v>
      </c>
      <c r="C108">
        <v>1</v>
      </c>
      <c r="D108">
        <v>0</v>
      </c>
      <c r="E108">
        <f t="shared" si="2"/>
        <v>1</v>
      </c>
      <c r="F108">
        <f t="shared" si="3"/>
        <v>0</v>
      </c>
    </row>
    <row r="109" spans="1:6" x14ac:dyDescent="0.3">
      <c r="A109">
        <v>0</v>
      </c>
      <c r="B109">
        <v>0</v>
      </c>
      <c r="C109">
        <v>1</v>
      </c>
      <c r="D109">
        <v>0</v>
      </c>
      <c r="E109">
        <f t="shared" si="2"/>
        <v>1</v>
      </c>
      <c r="F109">
        <f t="shared" si="3"/>
        <v>0</v>
      </c>
    </row>
    <row r="110" spans="1:6" x14ac:dyDescent="0.3">
      <c r="A110">
        <v>0</v>
      </c>
      <c r="B110">
        <v>0</v>
      </c>
      <c r="C110">
        <v>2</v>
      </c>
      <c r="D110">
        <v>0</v>
      </c>
      <c r="E110">
        <f t="shared" si="2"/>
        <v>2</v>
      </c>
      <c r="F110">
        <f t="shared" si="3"/>
        <v>0</v>
      </c>
    </row>
    <row r="111" spans="1:6" x14ac:dyDescent="0.3">
      <c r="A111">
        <v>0</v>
      </c>
      <c r="B111">
        <v>0</v>
      </c>
      <c r="C111">
        <v>2</v>
      </c>
      <c r="D111">
        <v>0</v>
      </c>
      <c r="E111">
        <f t="shared" si="2"/>
        <v>2</v>
      </c>
      <c r="F111">
        <f t="shared" si="3"/>
        <v>0</v>
      </c>
    </row>
    <row r="112" spans="1:6" x14ac:dyDescent="0.3">
      <c r="A112">
        <v>0</v>
      </c>
      <c r="B112">
        <v>0</v>
      </c>
      <c r="C112">
        <v>2</v>
      </c>
      <c r="D112">
        <v>0</v>
      </c>
      <c r="E112">
        <f t="shared" si="2"/>
        <v>2</v>
      </c>
      <c r="F112">
        <f t="shared" si="3"/>
        <v>0</v>
      </c>
    </row>
    <row r="113" spans="1:6" x14ac:dyDescent="0.3">
      <c r="A113">
        <v>0</v>
      </c>
      <c r="B113">
        <v>0</v>
      </c>
      <c r="C113">
        <v>2</v>
      </c>
      <c r="D113">
        <v>0.3</v>
      </c>
      <c r="E113">
        <f t="shared" si="2"/>
        <v>2.2999999999999998</v>
      </c>
      <c r="F113">
        <f t="shared" si="3"/>
        <v>0</v>
      </c>
    </row>
    <row r="114" spans="1:6" x14ac:dyDescent="0.3">
      <c r="A114">
        <v>1</v>
      </c>
      <c r="B114">
        <v>0</v>
      </c>
      <c r="C114">
        <v>2</v>
      </c>
      <c r="D114">
        <v>0.3</v>
      </c>
      <c r="E114">
        <f t="shared" si="2"/>
        <v>2.2999999999999998</v>
      </c>
      <c r="F114">
        <f t="shared" si="3"/>
        <v>1</v>
      </c>
    </row>
    <row r="115" spans="1:6" x14ac:dyDescent="0.3">
      <c r="A115">
        <v>1</v>
      </c>
      <c r="B115">
        <v>0</v>
      </c>
      <c r="C115">
        <v>2</v>
      </c>
      <c r="D115">
        <v>0</v>
      </c>
      <c r="E115">
        <f t="shared" si="2"/>
        <v>2</v>
      </c>
      <c r="F115">
        <f t="shared" si="3"/>
        <v>1</v>
      </c>
    </row>
    <row r="116" spans="1:6" x14ac:dyDescent="0.3">
      <c r="A116">
        <v>1</v>
      </c>
      <c r="B116">
        <v>0</v>
      </c>
      <c r="C116">
        <v>2</v>
      </c>
      <c r="D116">
        <v>0.3</v>
      </c>
      <c r="E116">
        <f t="shared" si="2"/>
        <v>2.2999999999999998</v>
      </c>
      <c r="F116">
        <f t="shared" si="3"/>
        <v>1</v>
      </c>
    </row>
    <row r="117" spans="1:6" x14ac:dyDescent="0.3">
      <c r="A117">
        <v>0</v>
      </c>
      <c r="B117">
        <v>0</v>
      </c>
      <c r="C117">
        <v>2</v>
      </c>
      <c r="D117">
        <v>0.3</v>
      </c>
      <c r="E117">
        <f t="shared" si="2"/>
        <v>2.2999999999999998</v>
      </c>
      <c r="F117">
        <f t="shared" si="3"/>
        <v>0</v>
      </c>
    </row>
    <row r="118" spans="1:6" x14ac:dyDescent="0.3">
      <c r="A118">
        <v>0</v>
      </c>
      <c r="B118">
        <v>0.3</v>
      </c>
      <c r="C118">
        <v>1</v>
      </c>
      <c r="D118">
        <v>0</v>
      </c>
      <c r="E118">
        <f t="shared" si="2"/>
        <v>1</v>
      </c>
      <c r="F118">
        <f t="shared" si="3"/>
        <v>0.3</v>
      </c>
    </row>
    <row r="119" spans="1:6" x14ac:dyDescent="0.3">
      <c r="A119">
        <v>0</v>
      </c>
      <c r="B119">
        <v>0</v>
      </c>
      <c r="C119">
        <v>1</v>
      </c>
      <c r="D119">
        <v>0.3</v>
      </c>
      <c r="E119">
        <f t="shared" si="2"/>
        <v>1.3</v>
      </c>
      <c r="F119">
        <f t="shared" si="3"/>
        <v>0</v>
      </c>
    </row>
    <row r="120" spans="1:6" x14ac:dyDescent="0.3">
      <c r="A120">
        <v>1</v>
      </c>
      <c r="B120">
        <v>0</v>
      </c>
      <c r="C120">
        <v>3</v>
      </c>
      <c r="D120">
        <v>0</v>
      </c>
      <c r="E120">
        <f t="shared" si="2"/>
        <v>3</v>
      </c>
      <c r="F120">
        <f t="shared" si="3"/>
        <v>1</v>
      </c>
    </row>
    <row r="121" spans="1:6" x14ac:dyDescent="0.3">
      <c r="A121">
        <v>0</v>
      </c>
      <c r="B121">
        <v>0</v>
      </c>
      <c r="C121">
        <v>2</v>
      </c>
      <c r="D121">
        <v>0.3</v>
      </c>
      <c r="E121">
        <f t="shared" si="2"/>
        <v>2.2999999999999998</v>
      </c>
      <c r="F121">
        <f t="shared" si="3"/>
        <v>0</v>
      </c>
    </row>
    <row r="122" spans="1:6" x14ac:dyDescent="0.3">
      <c r="A122">
        <v>1</v>
      </c>
      <c r="B122">
        <v>0</v>
      </c>
      <c r="C122">
        <v>1</v>
      </c>
      <c r="D122">
        <v>0</v>
      </c>
      <c r="E122">
        <f t="shared" si="2"/>
        <v>1</v>
      </c>
      <c r="F122">
        <f t="shared" si="3"/>
        <v>1</v>
      </c>
    </row>
    <row r="123" spans="1:6" x14ac:dyDescent="0.3">
      <c r="A123">
        <v>0</v>
      </c>
      <c r="B123">
        <v>0</v>
      </c>
      <c r="C123">
        <v>1</v>
      </c>
      <c r="D123">
        <v>0</v>
      </c>
      <c r="E123">
        <f t="shared" si="2"/>
        <v>1</v>
      </c>
      <c r="F123">
        <f t="shared" si="3"/>
        <v>0</v>
      </c>
    </row>
    <row r="124" spans="1:6" x14ac:dyDescent="0.3">
      <c r="A124">
        <v>0</v>
      </c>
      <c r="B124">
        <v>0</v>
      </c>
      <c r="C124">
        <v>1</v>
      </c>
      <c r="D124">
        <v>0</v>
      </c>
      <c r="E124">
        <f t="shared" si="2"/>
        <v>1</v>
      </c>
      <c r="F124">
        <f t="shared" si="3"/>
        <v>0</v>
      </c>
    </row>
    <row r="125" spans="1:6" x14ac:dyDescent="0.3">
      <c r="A125">
        <v>0</v>
      </c>
      <c r="B125">
        <v>0</v>
      </c>
      <c r="C125">
        <v>2</v>
      </c>
      <c r="D125">
        <v>0</v>
      </c>
      <c r="E125">
        <f t="shared" si="2"/>
        <v>2</v>
      </c>
      <c r="F125">
        <f t="shared" si="3"/>
        <v>0</v>
      </c>
    </row>
    <row r="126" spans="1:6" x14ac:dyDescent="0.3">
      <c r="A126">
        <v>0</v>
      </c>
      <c r="B126">
        <v>0</v>
      </c>
      <c r="C126">
        <v>2</v>
      </c>
      <c r="D126">
        <v>0</v>
      </c>
      <c r="E126">
        <f t="shared" si="2"/>
        <v>2</v>
      </c>
      <c r="F126">
        <f t="shared" si="3"/>
        <v>0</v>
      </c>
    </row>
    <row r="127" spans="1:6" x14ac:dyDescent="0.3">
      <c r="A127">
        <v>1</v>
      </c>
      <c r="B127">
        <v>0</v>
      </c>
      <c r="C127">
        <v>1</v>
      </c>
      <c r="D127">
        <v>0</v>
      </c>
      <c r="E127">
        <f t="shared" si="2"/>
        <v>1</v>
      </c>
      <c r="F127">
        <f t="shared" si="3"/>
        <v>1</v>
      </c>
    </row>
    <row r="128" spans="1:6" x14ac:dyDescent="0.3">
      <c r="A128">
        <v>0</v>
      </c>
      <c r="B128">
        <v>0</v>
      </c>
      <c r="C128">
        <v>2</v>
      </c>
      <c r="D128">
        <v>0</v>
      </c>
      <c r="E128">
        <f t="shared" si="2"/>
        <v>2</v>
      </c>
      <c r="F128">
        <f t="shared" si="3"/>
        <v>0</v>
      </c>
    </row>
    <row r="129" spans="1:6" x14ac:dyDescent="0.3">
      <c r="A129">
        <v>0</v>
      </c>
      <c r="B129">
        <v>0</v>
      </c>
      <c r="C129">
        <v>1</v>
      </c>
      <c r="D129">
        <v>0</v>
      </c>
      <c r="E129">
        <f t="shared" si="2"/>
        <v>1</v>
      </c>
      <c r="F129">
        <f t="shared" si="3"/>
        <v>0</v>
      </c>
    </row>
    <row r="130" spans="1:6" x14ac:dyDescent="0.3">
      <c r="A130">
        <v>0</v>
      </c>
      <c r="B130">
        <v>0</v>
      </c>
      <c r="C130">
        <v>1</v>
      </c>
      <c r="D130">
        <v>0.3</v>
      </c>
      <c r="E130">
        <f t="shared" ref="E130:E193" si="4">fb+hb</f>
        <v>1.3</v>
      </c>
      <c r="F130">
        <f t="shared" ref="F130:F193" si="5">bfb+bhb</f>
        <v>0</v>
      </c>
    </row>
    <row r="131" spans="1:6" x14ac:dyDescent="0.3">
      <c r="A131">
        <v>0</v>
      </c>
      <c r="B131">
        <v>0.3</v>
      </c>
      <c r="C131">
        <v>1</v>
      </c>
      <c r="D131">
        <v>0.3</v>
      </c>
      <c r="E131">
        <f t="shared" si="4"/>
        <v>1.3</v>
      </c>
      <c r="F131">
        <f t="shared" si="5"/>
        <v>0.3</v>
      </c>
    </row>
    <row r="132" spans="1:6" x14ac:dyDescent="0.3">
      <c r="A132">
        <v>0</v>
      </c>
      <c r="B132">
        <v>0</v>
      </c>
      <c r="C132">
        <v>2</v>
      </c>
      <c r="D132">
        <v>0.3</v>
      </c>
      <c r="E132">
        <f t="shared" si="4"/>
        <v>2.2999999999999998</v>
      </c>
      <c r="F132">
        <f t="shared" si="5"/>
        <v>0</v>
      </c>
    </row>
    <row r="133" spans="1:6" x14ac:dyDescent="0.3">
      <c r="A133">
        <v>1</v>
      </c>
      <c r="B133">
        <v>0</v>
      </c>
      <c r="C133">
        <v>2</v>
      </c>
      <c r="D133">
        <v>0.3</v>
      </c>
      <c r="E133">
        <f t="shared" si="4"/>
        <v>2.2999999999999998</v>
      </c>
      <c r="F133">
        <f t="shared" si="5"/>
        <v>1</v>
      </c>
    </row>
    <row r="134" spans="1:6" x14ac:dyDescent="0.3">
      <c r="A134">
        <v>1</v>
      </c>
      <c r="B134">
        <v>0</v>
      </c>
      <c r="C134">
        <v>1</v>
      </c>
      <c r="D134">
        <v>0</v>
      </c>
      <c r="E134">
        <f t="shared" si="4"/>
        <v>1</v>
      </c>
      <c r="F134">
        <f t="shared" si="5"/>
        <v>1</v>
      </c>
    </row>
    <row r="135" spans="1:6" x14ac:dyDescent="0.3">
      <c r="A135">
        <v>1</v>
      </c>
      <c r="B135">
        <v>0</v>
      </c>
      <c r="C135">
        <v>2</v>
      </c>
      <c r="D135">
        <v>0</v>
      </c>
      <c r="E135">
        <f t="shared" si="4"/>
        <v>2</v>
      </c>
      <c r="F135">
        <f t="shared" si="5"/>
        <v>1</v>
      </c>
    </row>
    <row r="136" spans="1:6" x14ac:dyDescent="0.3">
      <c r="A136">
        <v>0</v>
      </c>
      <c r="B136">
        <v>0</v>
      </c>
      <c r="C136">
        <v>2</v>
      </c>
      <c r="D136">
        <v>0.3</v>
      </c>
      <c r="E136">
        <f t="shared" si="4"/>
        <v>2.2999999999999998</v>
      </c>
      <c r="F136">
        <f t="shared" si="5"/>
        <v>0</v>
      </c>
    </row>
    <row r="137" spans="1:6" x14ac:dyDescent="0.3">
      <c r="A137">
        <v>0</v>
      </c>
      <c r="B137">
        <v>0</v>
      </c>
      <c r="C137">
        <v>2</v>
      </c>
      <c r="D137">
        <v>0</v>
      </c>
      <c r="E137">
        <f t="shared" si="4"/>
        <v>2</v>
      </c>
      <c r="F137">
        <f t="shared" si="5"/>
        <v>0</v>
      </c>
    </row>
    <row r="138" spans="1:6" x14ac:dyDescent="0.3">
      <c r="A138">
        <v>0</v>
      </c>
      <c r="B138">
        <v>0</v>
      </c>
      <c r="C138">
        <v>2</v>
      </c>
      <c r="D138">
        <v>0</v>
      </c>
      <c r="E138">
        <f t="shared" si="4"/>
        <v>2</v>
      </c>
      <c r="F138">
        <f t="shared" si="5"/>
        <v>0</v>
      </c>
    </row>
    <row r="139" spans="1:6" x14ac:dyDescent="0.3">
      <c r="A139">
        <v>0</v>
      </c>
      <c r="B139">
        <v>0</v>
      </c>
      <c r="C139">
        <v>3</v>
      </c>
      <c r="D139">
        <v>0</v>
      </c>
      <c r="E139">
        <f t="shared" si="4"/>
        <v>3</v>
      </c>
      <c r="F139">
        <f t="shared" si="5"/>
        <v>0</v>
      </c>
    </row>
    <row r="140" spans="1:6" x14ac:dyDescent="0.3">
      <c r="A140">
        <v>0</v>
      </c>
      <c r="B140">
        <v>0</v>
      </c>
      <c r="C140">
        <v>2</v>
      </c>
      <c r="D140">
        <v>0.3</v>
      </c>
      <c r="E140">
        <f t="shared" si="4"/>
        <v>2.2999999999999998</v>
      </c>
      <c r="F140">
        <f t="shared" si="5"/>
        <v>0</v>
      </c>
    </row>
    <row r="141" spans="1:6" x14ac:dyDescent="0.3">
      <c r="A141">
        <v>1</v>
      </c>
      <c r="B141">
        <v>0</v>
      </c>
      <c r="C141">
        <v>2</v>
      </c>
      <c r="D141">
        <v>0.3</v>
      </c>
      <c r="E141">
        <f t="shared" si="4"/>
        <v>2.2999999999999998</v>
      </c>
      <c r="F141">
        <f t="shared" si="5"/>
        <v>1</v>
      </c>
    </row>
    <row r="142" spans="1:6" x14ac:dyDescent="0.3">
      <c r="A142">
        <v>0</v>
      </c>
      <c r="B142">
        <v>0</v>
      </c>
      <c r="C142">
        <v>1</v>
      </c>
      <c r="D142">
        <v>0</v>
      </c>
      <c r="E142">
        <f t="shared" si="4"/>
        <v>1</v>
      </c>
      <c r="F142">
        <f t="shared" si="5"/>
        <v>0</v>
      </c>
    </row>
    <row r="143" spans="1:6" x14ac:dyDescent="0.3">
      <c r="A143">
        <v>1</v>
      </c>
      <c r="B143">
        <v>0</v>
      </c>
      <c r="C143">
        <v>2</v>
      </c>
      <c r="D143">
        <v>0</v>
      </c>
      <c r="E143">
        <f t="shared" si="4"/>
        <v>2</v>
      </c>
      <c r="F143">
        <f t="shared" si="5"/>
        <v>1</v>
      </c>
    </row>
    <row r="144" spans="1:6" x14ac:dyDescent="0.3">
      <c r="A144">
        <v>0</v>
      </c>
      <c r="B144">
        <v>0</v>
      </c>
      <c r="C144">
        <v>2</v>
      </c>
      <c r="D144">
        <v>0</v>
      </c>
      <c r="E144">
        <f t="shared" si="4"/>
        <v>2</v>
      </c>
      <c r="F144">
        <f t="shared" si="5"/>
        <v>0</v>
      </c>
    </row>
    <row r="145" spans="1:6" x14ac:dyDescent="0.3">
      <c r="A145">
        <v>1</v>
      </c>
      <c r="B145">
        <v>0</v>
      </c>
      <c r="C145">
        <v>2</v>
      </c>
      <c r="D145">
        <v>0</v>
      </c>
      <c r="E145">
        <f t="shared" si="4"/>
        <v>2</v>
      </c>
      <c r="F145">
        <f t="shared" si="5"/>
        <v>1</v>
      </c>
    </row>
    <row r="146" spans="1:6" x14ac:dyDescent="0.3">
      <c r="A146">
        <v>1</v>
      </c>
      <c r="B146">
        <v>0</v>
      </c>
      <c r="C146">
        <v>2</v>
      </c>
      <c r="D146">
        <v>0</v>
      </c>
      <c r="E146">
        <f t="shared" si="4"/>
        <v>2</v>
      </c>
      <c r="F146">
        <f t="shared" si="5"/>
        <v>1</v>
      </c>
    </row>
    <row r="147" spans="1:6" x14ac:dyDescent="0.3">
      <c r="A147">
        <v>0</v>
      </c>
      <c r="B147">
        <v>0</v>
      </c>
      <c r="C147">
        <v>2</v>
      </c>
      <c r="D147">
        <v>0</v>
      </c>
      <c r="E147">
        <f t="shared" si="4"/>
        <v>2</v>
      </c>
      <c r="F147">
        <f t="shared" si="5"/>
        <v>0</v>
      </c>
    </row>
    <row r="148" spans="1:6" x14ac:dyDescent="0.3">
      <c r="A148">
        <v>1</v>
      </c>
      <c r="B148">
        <v>0</v>
      </c>
      <c r="C148">
        <v>1</v>
      </c>
      <c r="D148">
        <v>0</v>
      </c>
      <c r="E148">
        <f t="shared" si="4"/>
        <v>1</v>
      </c>
      <c r="F148">
        <f t="shared" si="5"/>
        <v>1</v>
      </c>
    </row>
    <row r="149" spans="1:6" x14ac:dyDescent="0.3">
      <c r="A149">
        <v>0</v>
      </c>
      <c r="B149">
        <v>0</v>
      </c>
      <c r="C149">
        <v>2</v>
      </c>
      <c r="D149">
        <v>0.3</v>
      </c>
      <c r="E149">
        <f t="shared" si="4"/>
        <v>2.2999999999999998</v>
      </c>
      <c r="F149">
        <f t="shared" si="5"/>
        <v>0</v>
      </c>
    </row>
    <row r="150" spans="1:6" x14ac:dyDescent="0.3">
      <c r="A150">
        <v>1</v>
      </c>
      <c r="B150">
        <v>0</v>
      </c>
      <c r="C150">
        <v>1</v>
      </c>
      <c r="D150">
        <v>0</v>
      </c>
      <c r="E150">
        <f t="shared" si="4"/>
        <v>1</v>
      </c>
      <c r="F150">
        <f t="shared" si="5"/>
        <v>1</v>
      </c>
    </row>
    <row r="151" spans="1:6" x14ac:dyDescent="0.3">
      <c r="A151">
        <v>0</v>
      </c>
      <c r="B151">
        <v>0</v>
      </c>
      <c r="C151">
        <v>1</v>
      </c>
      <c r="D151">
        <v>0</v>
      </c>
      <c r="E151">
        <f t="shared" si="4"/>
        <v>1</v>
      </c>
      <c r="F151">
        <f t="shared" si="5"/>
        <v>0</v>
      </c>
    </row>
    <row r="152" spans="1:6" x14ac:dyDescent="0.3">
      <c r="A152">
        <v>0</v>
      </c>
      <c r="B152">
        <v>0</v>
      </c>
      <c r="C152">
        <v>1</v>
      </c>
      <c r="D152">
        <v>0.3</v>
      </c>
      <c r="E152">
        <f t="shared" si="4"/>
        <v>1.3</v>
      </c>
      <c r="F152">
        <f t="shared" si="5"/>
        <v>0</v>
      </c>
    </row>
    <row r="153" spans="1:6" x14ac:dyDescent="0.3">
      <c r="A153">
        <v>1</v>
      </c>
      <c r="B153">
        <v>0</v>
      </c>
      <c r="C153">
        <v>2</v>
      </c>
      <c r="D153">
        <v>0</v>
      </c>
      <c r="E153">
        <f t="shared" si="4"/>
        <v>2</v>
      </c>
      <c r="F153">
        <f t="shared" si="5"/>
        <v>1</v>
      </c>
    </row>
    <row r="154" spans="1:6" x14ac:dyDescent="0.3">
      <c r="A154">
        <v>0</v>
      </c>
      <c r="B154">
        <v>0</v>
      </c>
      <c r="C154">
        <v>2</v>
      </c>
      <c r="D154">
        <v>0.3</v>
      </c>
      <c r="E154">
        <f t="shared" si="4"/>
        <v>2.2999999999999998</v>
      </c>
      <c r="F154">
        <f t="shared" si="5"/>
        <v>0</v>
      </c>
    </row>
    <row r="155" spans="1:6" x14ac:dyDescent="0.3">
      <c r="A155">
        <v>1</v>
      </c>
      <c r="B155">
        <v>0</v>
      </c>
      <c r="C155">
        <v>1</v>
      </c>
      <c r="D155">
        <v>0</v>
      </c>
      <c r="E155">
        <f t="shared" si="4"/>
        <v>1</v>
      </c>
      <c r="F155">
        <f t="shared" si="5"/>
        <v>1</v>
      </c>
    </row>
    <row r="156" spans="1:6" x14ac:dyDescent="0.3">
      <c r="A156">
        <v>0</v>
      </c>
      <c r="B156">
        <v>0</v>
      </c>
      <c r="C156">
        <v>1</v>
      </c>
      <c r="D156">
        <v>0</v>
      </c>
      <c r="E156">
        <f t="shared" si="4"/>
        <v>1</v>
      </c>
      <c r="F156">
        <f t="shared" si="5"/>
        <v>0</v>
      </c>
    </row>
    <row r="157" spans="1:6" x14ac:dyDescent="0.3">
      <c r="A157">
        <v>0</v>
      </c>
      <c r="B157">
        <v>0</v>
      </c>
      <c r="C157">
        <v>1</v>
      </c>
      <c r="D157">
        <v>0</v>
      </c>
      <c r="E157">
        <f t="shared" si="4"/>
        <v>1</v>
      </c>
      <c r="F157">
        <f t="shared" si="5"/>
        <v>0</v>
      </c>
    </row>
    <row r="158" spans="1:6" x14ac:dyDescent="0.3">
      <c r="A158">
        <v>0</v>
      </c>
      <c r="B158">
        <v>0</v>
      </c>
      <c r="C158">
        <v>1</v>
      </c>
      <c r="D158">
        <v>0</v>
      </c>
      <c r="E158">
        <f t="shared" si="4"/>
        <v>1</v>
      </c>
      <c r="F158">
        <f t="shared" si="5"/>
        <v>0</v>
      </c>
    </row>
    <row r="159" spans="1:6" x14ac:dyDescent="0.3">
      <c r="A159">
        <v>0</v>
      </c>
      <c r="B159">
        <v>0</v>
      </c>
      <c r="C159">
        <v>2</v>
      </c>
      <c r="D159">
        <v>0.3</v>
      </c>
      <c r="E159">
        <f t="shared" si="4"/>
        <v>2.2999999999999998</v>
      </c>
      <c r="F159">
        <f t="shared" si="5"/>
        <v>0</v>
      </c>
    </row>
    <row r="160" spans="1:6" x14ac:dyDescent="0.3">
      <c r="A160">
        <v>0</v>
      </c>
      <c r="B160">
        <v>0</v>
      </c>
      <c r="C160">
        <v>2</v>
      </c>
      <c r="D160">
        <v>0.3</v>
      </c>
      <c r="E160">
        <f t="shared" si="4"/>
        <v>2.2999999999999998</v>
      </c>
      <c r="F160">
        <f t="shared" si="5"/>
        <v>0</v>
      </c>
    </row>
    <row r="161" spans="1:6" x14ac:dyDescent="0.3">
      <c r="A161">
        <v>1</v>
      </c>
      <c r="B161">
        <v>0</v>
      </c>
      <c r="C161">
        <v>2</v>
      </c>
      <c r="D161">
        <v>0.3</v>
      </c>
      <c r="E161">
        <f t="shared" si="4"/>
        <v>2.2999999999999998</v>
      </c>
      <c r="F161">
        <f t="shared" si="5"/>
        <v>1</v>
      </c>
    </row>
    <row r="162" spans="1:6" x14ac:dyDescent="0.3">
      <c r="A162">
        <v>0</v>
      </c>
      <c r="B162">
        <v>0</v>
      </c>
      <c r="C162">
        <v>2</v>
      </c>
      <c r="D162">
        <v>0</v>
      </c>
      <c r="E162">
        <f t="shared" si="4"/>
        <v>2</v>
      </c>
      <c r="F162">
        <f t="shared" si="5"/>
        <v>0</v>
      </c>
    </row>
    <row r="163" spans="1:6" x14ac:dyDescent="0.3">
      <c r="A163">
        <v>1</v>
      </c>
      <c r="B163">
        <v>0</v>
      </c>
      <c r="C163">
        <v>2</v>
      </c>
      <c r="D163">
        <v>0.3</v>
      </c>
      <c r="E163">
        <f t="shared" si="4"/>
        <v>2.2999999999999998</v>
      </c>
      <c r="F163">
        <f t="shared" si="5"/>
        <v>1</v>
      </c>
    </row>
    <row r="164" spans="1:6" x14ac:dyDescent="0.3">
      <c r="A164">
        <v>0</v>
      </c>
      <c r="B164">
        <v>0</v>
      </c>
      <c r="C164">
        <v>2</v>
      </c>
      <c r="D164">
        <v>0</v>
      </c>
      <c r="E164">
        <f t="shared" si="4"/>
        <v>2</v>
      </c>
      <c r="F164">
        <f t="shared" si="5"/>
        <v>0</v>
      </c>
    </row>
    <row r="165" spans="1:6" x14ac:dyDescent="0.3">
      <c r="A165">
        <v>0</v>
      </c>
      <c r="B165">
        <v>0</v>
      </c>
      <c r="C165">
        <v>1</v>
      </c>
      <c r="D165">
        <v>0</v>
      </c>
      <c r="E165">
        <f t="shared" si="4"/>
        <v>1</v>
      </c>
      <c r="F165">
        <f t="shared" si="5"/>
        <v>0</v>
      </c>
    </row>
    <row r="166" spans="1:6" x14ac:dyDescent="0.3">
      <c r="A166">
        <v>0</v>
      </c>
      <c r="B166">
        <v>0</v>
      </c>
      <c r="C166">
        <v>2</v>
      </c>
      <c r="D166">
        <v>0</v>
      </c>
      <c r="E166">
        <f t="shared" si="4"/>
        <v>2</v>
      </c>
      <c r="F166">
        <f t="shared" si="5"/>
        <v>0</v>
      </c>
    </row>
    <row r="167" spans="1:6" x14ac:dyDescent="0.3">
      <c r="A167">
        <v>1</v>
      </c>
      <c r="B167">
        <v>0</v>
      </c>
      <c r="C167">
        <v>2</v>
      </c>
      <c r="D167">
        <v>0</v>
      </c>
      <c r="E167">
        <f t="shared" si="4"/>
        <v>2</v>
      </c>
      <c r="F167">
        <f t="shared" si="5"/>
        <v>1</v>
      </c>
    </row>
    <row r="168" spans="1:6" x14ac:dyDescent="0.3">
      <c r="A168">
        <v>1</v>
      </c>
      <c r="B168">
        <v>0</v>
      </c>
      <c r="C168">
        <v>1</v>
      </c>
      <c r="D168">
        <v>0</v>
      </c>
      <c r="E168">
        <f t="shared" si="4"/>
        <v>1</v>
      </c>
      <c r="F168">
        <f t="shared" si="5"/>
        <v>1</v>
      </c>
    </row>
    <row r="169" spans="1:6" x14ac:dyDescent="0.3">
      <c r="A169">
        <v>1</v>
      </c>
      <c r="B169">
        <v>0</v>
      </c>
      <c r="C169">
        <v>1</v>
      </c>
      <c r="D169">
        <v>0.3</v>
      </c>
      <c r="E169">
        <f t="shared" si="4"/>
        <v>1.3</v>
      </c>
      <c r="F169">
        <f t="shared" si="5"/>
        <v>1</v>
      </c>
    </row>
    <row r="170" spans="1:6" x14ac:dyDescent="0.3">
      <c r="A170">
        <v>0</v>
      </c>
      <c r="B170">
        <v>0</v>
      </c>
      <c r="C170">
        <v>2</v>
      </c>
      <c r="D170">
        <v>0.3</v>
      </c>
      <c r="E170">
        <f t="shared" si="4"/>
        <v>2.2999999999999998</v>
      </c>
      <c r="F170">
        <f t="shared" si="5"/>
        <v>0</v>
      </c>
    </row>
    <row r="171" spans="1:6" x14ac:dyDescent="0.3">
      <c r="A171">
        <v>0</v>
      </c>
      <c r="B171">
        <v>0</v>
      </c>
      <c r="C171">
        <v>2</v>
      </c>
      <c r="D171">
        <v>0.3</v>
      </c>
      <c r="E171">
        <f t="shared" si="4"/>
        <v>2.2999999999999998</v>
      </c>
      <c r="F171">
        <f t="shared" si="5"/>
        <v>0</v>
      </c>
    </row>
    <row r="172" spans="1:6" x14ac:dyDescent="0.3">
      <c r="A172">
        <v>0</v>
      </c>
      <c r="B172">
        <v>0</v>
      </c>
      <c r="C172">
        <v>1</v>
      </c>
      <c r="D172">
        <v>0.3</v>
      </c>
      <c r="E172">
        <f t="shared" si="4"/>
        <v>1.3</v>
      </c>
      <c r="F172">
        <f t="shared" si="5"/>
        <v>0</v>
      </c>
    </row>
    <row r="173" spans="1:6" x14ac:dyDescent="0.3">
      <c r="A173">
        <v>1</v>
      </c>
      <c r="B173">
        <v>0</v>
      </c>
      <c r="C173">
        <v>1</v>
      </c>
      <c r="D173">
        <v>0</v>
      </c>
      <c r="E173">
        <f t="shared" si="4"/>
        <v>1</v>
      </c>
      <c r="F173">
        <f t="shared" si="5"/>
        <v>1</v>
      </c>
    </row>
    <row r="174" spans="1:6" x14ac:dyDescent="0.3">
      <c r="A174">
        <v>1</v>
      </c>
      <c r="B174">
        <v>0</v>
      </c>
      <c r="C174">
        <v>2</v>
      </c>
      <c r="D174">
        <v>0</v>
      </c>
      <c r="E174">
        <f t="shared" si="4"/>
        <v>2</v>
      </c>
      <c r="F174">
        <f t="shared" si="5"/>
        <v>1</v>
      </c>
    </row>
    <row r="175" spans="1:6" x14ac:dyDescent="0.3">
      <c r="A175">
        <v>1</v>
      </c>
      <c r="B175">
        <v>0</v>
      </c>
      <c r="C175">
        <v>1</v>
      </c>
      <c r="D175">
        <v>0.3</v>
      </c>
      <c r="E175">
        <f t="shared" si="4"/>
        <v>1.3</v>
      </c>
      <c r="F175">
        <f t="shared" si="5"/>
        <v>1</v>
      </c>
    </row>
    <row r="176" spans="1:6" x14ac:dyDescent="0.3">
      <c r="A176">
        <v>1</v>
      </c>
      <c r="B176">
        <v>0</v>
      </c>
      <c r="C176">
        <v>2</v>
      </c>
      <c r="D176">
        <v>0</v>
      </c>
      <c r="E176">
        <f t="shared" si="4"/>
        <v>2</v>
      </c>
      <c r="F176">
        <f t="shared" si="5"/>
        <v>1</v>
      </c>
    </row>
    <row r="177" spans="1:6" x14ac:dyDescent="0.3">
      <c r="A177">
        <v>1</v>
      </c>
      <c r="B177">
        <v>0</v>
      </c>
      <c r="C177">
        <v>2</v>
      </c>
      <c r="D177">
        <v>0</v>
      </c>
      <c r="E177">
        <f t="shared" si="4"/>
        <v>2</v>
      </c>
      <c r="F177">
        <f t="shared" si="5"/>
        <v>1</v>
      </c>
    </row>
    <row r="178" spans="1:6" x14ac:dyDescent="0.3">
      <c r="A178">
        <v>0</v>
      </c>
      <c r="B178">
        <v>0.3</v>
      </c>
      <c r="C178">
        <v>2</v>
      </c>
      <c r="D178">
        <v>0.3</v>
      </c>
      <c r="E178">
        <f t="shared" si="4"/>
        <v>2.2999999999999998</v>
      </c>
      <c r="F178">
        <f t="shared" si="5"/>
        <v>0.3</v>
      </c>
    </row>
    <row r="179" spans="1:6" x14ac:dyDescent="0.3">
      <c r="A179">
        <v>1</v>
      </c>
      <c r="B179">
        <v>0</v>
      </c>
      <c r="C179">
        <v>2</v>
      </c>
      <c r="D179">
        <v>0</v>
      </c>
      <c r="E179">
        <f t="shared" si="4"/>
        <v>2</v>
      </c>
      <c r="F179">
        <f t="shared" si="5"/>
        <v>1</v>
      </c>
    </row>
    <row r="180" spans="1:6" x14ac:dyDescent="0.3">
      <c r="A180">
        <v>1</v>
      </c>
      <c r="B180">
        <v>0</v>
      </c>
      <c r="C180">
        <v>2</v>
      </c>
      <c r="D180">
        <v>0</v>
      </c>
      <c r="E180">
        <f t="shared" si="4"/>
        <v>2</v>
      </c>
      <c r="F180">
        <f t="shared" si="5"/>
        <v>1</v>
      </c>
    </row>
    <row r="181" spans="1:6" x14ac:dyDescent="0.3">
      <c r="A181">
        <v>0</v>
      </c>
      <c r="B181">
        <v>0</v>
      </c>
      <c r="C181">
        <v>1</v>
      </c>
      <c r="D181">
        <v>0</v>
      </c>
      <c r="E181">
        <f t="shared" si="4"/>
        <v>1</v>
      </c>
      <c r="F181">
        <f t="shared" si="5"/>
        <v>0</v>
      </c>
    </row>
    <row r="182" spans="1:6" x14ac:dyDescent="0.3">
      <c r="A182">
        <v>0</v>
      </c>
      <c r="B182">
        <v>0</v>
      </c>
      <c r="C182">
        <v>2</v>
      </c>
      <c r="D182">
        <v>0.3</v>
      </c>
      <c r="E182">
        <f t="shared" si="4"/>
        <v>2.2999999999999998</v>
      </c>
      <c r="F182">
        <f t="shared" si="5"/>
        <v>0</v>
      </c>
    </row>
    <row r="183" spans="1:6" x14ac:dyDescent="0.3">
      <c r="A183">
        <v>0</v>
      </c>
      <c r="B183">
        <v>0</v>
      </c>
      <c r="C183">
        <v>1</v>
      </c>
      <c r="D183">
        <v>0.3</v>
      </c>
      <c r="E183">
        <f t="shared" si="4"/>
        <v>1.3</v>
      </c>
      <c r="F183">
        <f t="shared" si="5"/>
        <v>0</v>
      </c>
    </row>
    <row r="184" spans="1:6" x14ac:dyDescent="0.3">
      <c r="A184">
        <v>0</v>
      </c>
      <c r="B184">
        <v>0</v>
      </c>
      <c r="C184">
        <v>1</v>
      </c>
      <c r="D184">
        <v>0</v>
      </c>
      <c r="E184">
        <f t="shared" si="4"/>
        <v>1</v>
      </c>
      <c r="F184">
        <f t="shared" si="5"/>
        <v>0</v>
      </c>
    </row>
    <row r="185" spans="1:6" x14ac:dyDescent="0.3">
      <c r="A185">
        <v>0</v>
      </c>
      <c r="B185">
        <v>0</v>
      </c>
      <c r="C185">
        <v>2</v>
      </c>
      <c r="D185">
        <v>0.3</v>
      </c>
      <c r="E185">
        <f t="shared" si="4"/>
        <v>2.2999999999999998</v>
      </c>
      <c r="F185">
        <f t="shared" si="5"/>
        <v>0</v>
      </c>
    </row>
    <row r="186" spans="1:6" x14ac:dyDescent="0.3">
      <c r="A186">
        <v>0</v>
      </c>
      <c r="B186">
        <v>0</v>
      </c>
      <c r="C186">
        <v>1</v>
      </c>
      <c r="D186">
        <v>0</v>
      </c>
      <c r="E186">
        <f t="shared" si="4"/>
        <v>1</v>
      </c>
      <c r="F186">
        <f t="shared" si="5"/>
        <v>0</v>
      </c>
    </row>
    <row r="187" spans="1:6" x14ac:dyDescent="0.3">
      <c r="A187">
        <v>0</v>
      </c>
      <c r="B187">
        <v>0</v>
      </c>
      <c r="C187">
        <v>2</v>
      </c>
      <c r="D187">
        <v>0.3</v>
      </c>
      <c r="E187">
        <f t="shared" si="4"/>
        <v>2.2999999999999998</v>
      </c>
      <c r="F187">
        <f t="shared" si="5"/>
        <v>0</v>
      </c>
    </row>
    <row r="188" spans="1:6" x14ac:dyDescent="0.3">
      <c r="A188">
        <v>1</v>
      </c>
      <c r="B188">
        <v>0</v>
      </c>
      <c r="C188">
        <v>2</v>
      </c>
      <c r="D188">
        <v>0</v>
      </c>
      <c r="E188">
        <f t="shared" si="4"/>
        <v>2</v>
      </c>
      <c r="F188">
        <f t="shared" si="5"/>
        <v>1</v>
      </c>
    </row>
    <row r="189" spans="1:6" x14ac:dyDescent="0.3">
      <c r="A189">
        <v>0</v>
      </c>
      <c r="B189">
        <v>0</v>
      </c>
      <c r="C189">
        <v>2</v>
      </c>
      <c r="D189">
        <v>0.3</v>
      </c>
      <c r="E189">
        <f t="shared" si="4"/>
        <v>2.2999999999999998</v>
      </c>
      <c r="F189">
        <f t="shared" si="5"/>
        <v>0</v>
      </c>
    </row>
    <row r="190" spans="1:6" x14ac:dyDescent="0.3">
      <c r="A190">
        <v>2</v>
      </c>
      <c r="B190">
        <v>0</v>
      </c>
      <c r="C190">
        <v>0</v>
      </c>
      <c r="D190">
        <v>0.6</v>
      </c>
      <c r="E190">
        <f t="shared" si="4"/>
        <v>0.6</v>
      </c>
      <c r="F190">
        <f t="shared" si="5"/>
        <v>2</v>
      </c>
    </row>
    <row r="191" spans="1:6" x14ac:dyDescent="0.3">
      <c r="A191">
        <v>1</v>
      </c>
      <c r="B191">
        <v>0</v>
      </c>
      <c r="C191">
        <v>1</v>
      </c>
      <c r="D191">
        <v>0.3</v>
      </c>
      <c r="E191">
        <f t="shared" si="4"/>
        <v>1.3</v>
      </c>
      <c r="F191">
        <f t="shared" si="5"/>
        <v>1</v>
      </c>
    </row>
    <row r="192" spans="1:6" x14ac:dyDescent="0.3">
      <c r="A192">
        <v>0</v>
      </c>
      <c r="B192">
        <v>0</v>
      </c>
      <c r="C192">
        <v>2</v>
      </c>
      <c r="D192">
        <v>0.3</v>
      </c>
      <c r="E192">
        <f t="shared" si="4"/>
        <v>2.2999999999999998</v>
      </c>
      <c r="F192">
        <f t="shared" si="5"/>
        <v>0</v>
      </c>
    </row>
    <row r="193" spans="1:6" x14ac:dyDescent="0.3">
      <c r="A193">
        <v>1</v>
      </c>
      <c r="B193">
        <v>0</v>
      </c>
      <c r="C193">
        <v>1</v>
      </c>
      <c r="D193">
        <v>0.3</v>
      </c>
      <c r="E193">
        <f t="shared" si="4"/>
        <v>1.3</v>
      </c>
      <c r="F193">
        <f t="shared" si="5"/>
        <v>1</v>
      </c>
    </row>
    <row r="194" spans="1:6" x14ac:dyDescent="0.3">
      <c r="A194">
        <v>1</v>
      </c>
      <c r="B194">
        <v>0</v>
      </c>
      <c r="C194">
        <v>2</v>
      </c>
      <c r="D194">
        <v>0</v>
      </c>
      <c r="E194">
        <f t="shared" ref="E194:E257" si="6">fb+hb</f>
        <v>2</v>
      </c>
      <c r="F194">
        <f t="shared" ref="F194:F257" si="7">bfb+bhb</f>
        <v>1</v>
      </c>
    </row>
    <row r="195" spans="1:6" x14ac:dyDescent="0.3">
      <c r="A195">
        <v>0</v>
      </c>
      <c r="B195">
        <v>0</v>
      </c>
      <c r="C195">
        <v>2</v>
      </c>
      <c r="D195">
        <v>0</v>
      </c>
      <c r="E195">
        <f t="shared" si="6"/>
        <v>2</v>
      </c>
      <c r="F195">
        <f t="shared" si="7"/>
        <v>0</v>
      </c>
    </row>
    <row r="196" spans="1:6" x14ac:dyDescent="0.3">
      <c r="A196">
        <v>0</v>
      </c>
      <c r="B196">
        <v>0</v>
      </c>
      <c r="C196">
        <v>1</v>
      </c>
      <c r="D196">
        <v>0</v>
      </c>
      <c r="E196">
        <f t="shared" si="6"/>
        <v>1</v>
      </c>
      <c r="F196">
        <f t="shared" si="7"/>
        <v>0</v>
      </c>
    </row>
    <row r="197" spans="1:6" x14ac:dyDescent="0.3">
      <c r="A197">
        <v>0</v>
      </c>
      <c r="B197">
        <v>0</v>
      </c>
      <c r="C197">
        <v>2</v>
      </c>
      <c r="D197">
        <v>0.3</v>
      </c>
      <c r="E197">
        <f t="shared" si="6"/>
        <v>2.2999999999999998</v>
      </c>
      <c r="F197">
        <f t="shared" si="7"/>
        <v>0</v>
      </c>
    </row>
    <row r="198" spans="1:6" x14ac:dyDescent="0.3">
      <c r="A198">
        <v>1</v>
      </c>
      <c r="B198">
        <v>0</v>
      </c>
      <c r="C198">
        <v>2</v>
      </c>
      <c r="D198">
        <v>0</v>
      </c>
      <c r="E198">
        <f t="shared" si="6"/>
        <v>2</v>
      </c>
      <c r="F198">
        <f t="shared" si="7"/>
        <v>1</v>
      </c>
    </row>
    <row r="199" spans="1:6" x14ac:dyDescent="0.3">
      <c r="A199">
        <v>1</v>
      </c>
      <c r="B199">
        <v>0.3</v>
      </c>
      <c r="C199">
        <v>2</v>
      </c>
      <c r="D199">
        <v>0</v>
      </c>
      <c r="E199">
        <f t="shared" si="6"/>
        <v>2</v>
      </c>
      <c r="F199">
        <f t="shared" si="7"/>
        <v>1.3</v>
      </c>
    </row>
    <row r="200" spans="1:6" x14ac:dyDescent="0.3">
      <c r="A200">
        <v>0</v>
      </c>
      <c r="B200">
        <v>0</v>
      </c>
      <c r="C200">
        <v>1</v>
      </c>
      <c r="D200">
        <v>0</v>
      </c>
      <c r="E200">
        <f t="shared" si="6"/>
        <v>1</v>
      </c>
      <c r="F200">
        <f t="shared" si="7"/>
        <v>0</v>
      </c>
    </row>
    <row r="201" spans="1:6" x14ac:dyDescent="0.3">
      <c r="A201">
        <v>1</v>
      </c>
      <c r="B201">
        <v>0</v>
      </c>
      <c r="C201">
        <v>2</v>
      </c>
      <c r="D201">
        <v>0</v>
      </c>
      <c r="E201">
        <f t="shared" si="6"/>
        <v>2</v>
      </c>
      <c r="F201">
        <f t="shared" si="7"/>
        <v>1</v>
      </c>
    </row>
    <row r="202" spans="1:6" x14ac:dyDescent="0.3">
      <c r="A202">
        <v>0</v>
      </c>
      <c r="B202">
        <v>0</v>
      </c>
      <c r="C202">
        <v>2</v>
      </c>
      <c r="D202">
        <v>0</v>
      </c>
      <c r="E202">
        <f t="shared" si="6"/>
        <v>2</v>
      </c>
      <c r="F202">
        <f t="shared" si="7"/>
        <v>0</v>
      </c>
    </row>
    <row r="203" spans="1:6" x14ac:dyDescent="0.3">
      <c r="A203">
        <v>0</v>
      </c>
      <c r="B203">
        <v>0.3</v>
      </c>
      <c r="C203">
        <v>2</v>
      </c>
      <c r="D203">
        <v>0</v>
      </c>
      <c r="E203">
        <f t="shared" si="6"/>
        <v>2</v>
      </c>
      <c r="F203">
        <f t="shared" si="7"/>
        <v>0.3</v>
      </c>
    </row>
    <row r="204" spans="1:6" x14ac:dyDescent="0.3">
      <c r="A204">
        <v>0</v>
      </c>
      <c r="B204">
        <v>0</v>
      </c>
      <c r="C204">
        <v>2</v>
      </c>
      <c r="D204">
        <v>0</v>
      </c>
      <c r="E204">
        <f t="shared" si="6"/>
        <v>2</v>
      </c>
      <c r="F204">
        <f t="shared" si="7"/>
        <v>0</v>
      </c>
    </row>
    <row r="205" spans="1:6" x14ac:dyDescent="0.3">
      <c r="A205">
        <v>1</v>
      </c>
      <c r="B205">
        <v>0</v>
      </c>
      <c r="C205">
        <v>1</v>
      </c>
      <c r="D205">
        <v>0</v>
      </c>
      <c r="E205">
        <f t="shared" si="6"/>
        <v>1</v>
      </c>
      <c r="F205">
        <f t="shared" si="7"/>
        <v>1</v>
      </c>
    </row>
    <row r="206" spans="1:6" x14ac:dyDescent="0.3">
      <c r="A206">
        <v>0</v>
      </c>
      <c r="B206">
        <v>0</v>
      </c>
      <c r="C206">
        <v>1</v>
      </c>
      <c r="D206">
        <v>0.3</v>
      </c>
      <c r="E206">
        <f t="shared" si="6"/>
        <v>1.3</v>
      </c>
      <c r="F206">
        <f t="shared" si="7"/>
        <v>0</v>
      </c>
    </row>
    <row r="207" spans="1:6" x14ac:dyDescent="0.3">
      <c r="A207">
        <v>0</v>
      </c>
      <c r="B207">
        <v>0</v>
      </c>
      <c r="C207">
        <v>2</v>
      </c>
      <c r="D207">
        <v>0</v>
      </c>
      <c r="E207">
        <f t="shared" si="6"/>
        <v>2</v>
      </c>
      <c r="F207">
        <f t="shared" si="7"/>
        <v>0</v>
      </c>
    </row>
    <row r="208" spans="1:6" x14ac:dyDescent="0.3">
      <c r="A208">
        <v>0</v>
      </c>
      <c r="B208">
        <v>0</v>
      </c>
      <c r="C208">
        <v>1</v>
      </c>
      <c r="D208">
        <v>0.3</v>
      </c>
      <c r="E208">
        <f t="shared" si="6"/>
        <v>1.3</v>
      </c>
      <c r="F208">
        <f t="shared" si="7"/>
        <v>0</v>
      </c>
    </row>
    <row r="209" spans="1:6" x14ac:dyDescent="0.3">
      <c r="A209">
        <v>1</v>
      </c>
      <c r="B209">
        <v>0</v>
      </c>
      <c r="C209">
        <v>1</v>
      </c>
      <c r="D209">
        <v>0</v>
      </c>
      <c r="E209">
        <f t="shared" si="6"/>
        <v>1</v>
      </c>
      <c r="F209">
        <f t="shared" si="7"/>
        <v>1</v>
      </c>
    </row>
    <row r="210" spans="1:6" x14ac:dyDescent="0.3">
      <c r="A210">
        <v>1</v>
      </c>
      <c r="B210">
        <v>0</v>
      </c>
      <c r="C210">
        <v>2</v>
      </c>
      <c r="D210">
        <v>0.3</v>
      </c>
      <c r="E210">
        <f t="shared" si="6"/>
        <v>2.2999999999999998</v>
      </c>
      <c r="F210">
        <f t="shared" si="7"/>
        <v>1</v>
      </c>
    </row>
    <row r="211" spans="1:6" x14ac:dyDescent="0.3">
      <c r="A211">
        <v>1</v>
      </c>
      <c r="B211">
        <v>0</v>
      </c>
      <c r="C211">
        <v>1</v>
      </c>
      <c r="D211">
        <v>0</v>
      </c>
      <c r="E211">
        <f t="shared" si="6"/>
        <v>1</v>
      </c>
      <c r="F211">
        <f t="shared" si="7"/>
        <v>1</v>
      </c>
    </row>
    <row r="212" spans="1:6" x14ac:dyDescent="0.3">
      <c r="A212">
        <v>1</v>
      </c>
      <c r="B212">
        <v>0</v>
      </c>
      <c r="C212">
        <v>1</v>
      </c>
      <c r="D212">
        <v>0</v>
      </c>
      <c r="E212">
        <f t="shared" si="6"/>
        <v>1</v>
      </c>
      <c r="F212">
        <f t="shared" si="7"/>
        <v>1</v>
      </c>
    </row>
    <row r="213" spans="1:6" x14ac:dyDescent="0.3">
      <c r="A213">
        <v>0</v>
      </c>
      <c r="B213">
        <v>0</v>
      </c>
      <c r="C213">
        <v>2</v>
      </c>
      <c r="D213">
        <v>0</v>
      </c>
      <c r="E213">
        <f t="shared" si="6"/>
        <v>2</v>
      </c>
      <c r="F213">
        <f t="shared" si="7"/>
        <v>0</v>
      </c>
    </row>
    <row r="214" spans="1:6" x14ac:dyDescent="0.3">
      <c r="A214">
        <v>1</v>
      </c>
      <c r="B214">
        <v>0</v>
      </c>
      <c r="C214">
        <v>2</v>
      </c>
      <c r="D214">
        <v>0.3</v>
      </c>
      <c r="E214">
        <f t="shared" si="6"/>
        <v>2.2999999999999998</v>
      </c>
      <c r="F214">
        <f t="shared" si="7"/>
        <v>1</v>
      </c>
    </row>
    <row r="215" spans="1:6" x14ac:dyDescent="0.3">
      <c r="A215">
        <v>0</v>
      </c>
      <c r="B215">
        <v>0.3</v>
      </c>
      <c r="C215">
        <v>1</v>
      </c>
      <c r="D215">
        <v>0</v>
      </c>
      <c r="E215">
        <f t="shared" si="6"/>
        <v>1</v>
      </c>
      <c r="F215">
        <f t="shared" si="7"/>
        <v>0.3</v>
      </c>
    </row>
    <row r="216" spans="1:6" x14ac:dyDescent="0.3">
      <c r="A216">
        <v>0</v>
      </c>
      <c r="B216">
        <v>0</v>
      </c>
      <c r="C216">
        <v>1</v>
      </c>
      <c r="D216">
        <v>0.3</v>
      </c>
      <c r="E216">
        <f t="shared" si="6"/>
        <v>1.3</v>
      </c>
      <c r="F216">
        <f t="shared" si="7"/>
        <v>0</v>
      </c>
    </row>
    <row r="217" spans="1:6" x14ac:dyDescent="0.3">
      <c r="A217">
        <v>0</v>
      </c>
      <c r="B217">
        <v>0.3</v>
      </c>
      <c r="C217">
        <v>1</v>
      </c>
      <c r="D217">
        <v>0</v>
      </c>
      <c r="E217">
        <f t="shared" si="6"/>
        <v>1</v>
      </c>
      <c r="F217">
        <f t="shared" si="7"/>
        <v>0.3</v>
      </c>
    </row>
    <row r="218" spans="1:6" x14ac:dyDescent="0.3">
      <c r="A218">
        <v>1</v>
      </c>
      <c r="B218">
        <v>0</v>
      </c>
      <c r="C218">
        <v>2</v>
      </c>
      <c r="D218">
        <v>0</v>
      </c>
      <c r="E218">
        <f t="shared" si="6"/>
        <v>2</v>
      </c>
      <c r="F218">
        <f t="shared" si="7"/>
        <v>1</v>
      </c>
    </row>
    <row r="219" spans="1:6" x14ac:dyDescent="0.3">
      <c r="A219">
        <v>0</v>
      </c>
      <c r="B219">
        <v>0</v>
      </c>
      <c r="C219">
        <v>1</v>
      </c>
      <c r="D219">
        <v>0</v>
      </c>
      <c r="E219">
        <f t="shared" si="6"/>
        <v>1</v>
      </c>
      <c r="F219">
        <f t="shared" si="7"/>
        <v>0</v>
      </c>
    </row>
    <row r="220" spans="1:6" x14ac:dyDescent="0.3">
      <c r="A220">
        <v>0</v>
      </c>
      <c r="B220">
        <v>0.3</v>
      </c>
      <c r="C220">
        <v>1</v>
      </c>
      <c r="D220">
        <v>0.3</v>
      </c>
      <c r="E220">
        <f t="shared" si="6"/>
        <v>1.3</v>
      </c>
      <c r="F220">
        <f t="shared" si="7"/>
        <v>0.3</v>
      </c>
    </row>
    <row r="221" spans="1:6" x14ac:dyDescent="0.3">
      <c r="A221">
        <v>0</v>
      </c>
      <c r="B221">
        <v>0</v>
      </c>
      <c r="C221">
        <v>2</v>
      </c>
      <c r="D221">
        <v>0</v>
      </c>
      <c r="E221">
        <f t="shared" si="6"/>
        <v>2</v>
      </c>
      <c r="F221">
        <f t="shared" si="7"/>
        <v>0</v>
      </c>
    </row>
    <row r="222" spans="1:6" x14ac:dyDescent="0.3">
      <c r="A222">
        <v>0</v>
      </c>
      <c r="B222">
        <v>0</v>
      </c>
      <c r="C222">
        <v>2</v>
      </c>
      <c r="D222">
        <v>0</v>
      </c>
      <c r="E222">
        <f t="shared" si="6"/>
        <v>2</v>
      </c>
      <c r="F222">
        <f t="shared" si="7"/>
        <v>0</v>
      </c>
    </row>
    <row r="223" spans="1:6" x14ac:dyDescent="0.3">
      <c r="A223">
        <v>0</v>
      </c>
      <c r="B223">
        <v>0</v>
      </c>
      <c r="C223">
        <v>2</v>
      </c>
      <c r="D223">
        <v>0.3</v>
      </c>
      <c r="E223">
        <f t="shared" si="6"/>
        <v>2.2999999999999998</v>
      </c>
      <c r="F223">
        <f t="shared" si="7"/>
        <v>0</v>
      </c>
    </row>
    <row r="224" spans="1:6" x14ac:dyDescent="0.3">
      <c r="A224">
        <v>1</v>
      </c>
      <c r="B224">
        <v>0</v>
      </c>
      <c r="C224">
        <v>2</v>
      </c>
      <c r="D224">
        <v>0.3</v>
      </c>
      <c r="E224">
        <f t="shared" si="6"/>
        <v>2.2999999999999998</v>
      </c>
      <c r="F224">
        <f t="shared" si="7"/>
        <v>1</v>
      </c>
    </row>
    <row r="225" spans="1:6" x14ac:dyDescent="0.3">
      <c r="A225">
        <v>0</v>
      </c>
      <c r="B225">
        <v>0</v>
      </c>
      <c r="C225">
        <v>1</v>
      </c>
      <c r="D225">
        <v>0</v>
      </c>
      <c r="E225">
        <f t="shared" si="6"/>
        <v>1</v>
      </c>
      <c r="F225">
        <f t="shared" si="7"/>
        <v>0</v>
      </c>
    </row>
    <row r="226" spans="1:6" x14ac:dyDescent="0.3">
      <c r="A226">
        <v>0</v>
      </c>
      <c r="B226">
        <v>0</v>
      </c>
      <c r="C226">
        <v>2</v>
      </c>
      <c r="D226">
        <v>0</v>
      </c>
      <c r="E226">
        <f t="shared" si="6"/>
        <v>2</v>
      </c>
      <c r="F226">
        <f t="shared" si="7"/>
        <v>0</v>
      </c>
    </row>
    <row r="227" spans="1:6" x14ac:dyDescent="0.3">
      <c r="A227">
        <v>0</v>
      </c>
      <c r="B227">
        <v>0</v>
      </c>
      <c r="C227">
        <v>2</v>
      </c>
      <c r="D227">
        <v>0.3</v>
      </c>
      <c r="E227">
        <f t="shared" si="6"/>
        <v>2.2999999999999998</v>
      </c>
      <c r="F227">
        <f t="shared" si="7"/>
        <v>0</v>
      </c>
    </row>
    <row r="228" spans="1:6" x14ac:dyDescent="0.3">
      <c r="A228">
        <v>0</v>
      </c>
      <c r="B228">
        <v>0</v>
      </c>
      <c r="C228">
        <v>2</v>
      </c>
      <c r="D228">
        <v>0.3</v>
      </c>
      <c r="E228">
        <f t="shared" si="6"/>
        <v>2.2999999999999998</v>
      </c>
      <c r="F228">
        <f t="shared" si="7"/>
        <v>0</v>
      </c>
    </row>
    <row r="229" spans="1:6" x14ac:dyDescent="0.3">
      <c r="A229">
        <v>0</v>
      </c>
      <c r="B229">
        <v>0</v>
      </c>
      <c r="C229">
        <v>1</v>
      </c>
      <c r="D229">
        <v>0.3</v>
      </c>
      <c r="E229">
        <f t="shared" si="6"/>
        <v>1.3</v>
      </c>
      <c r="F229">
        <f t="shared" si="7"/>
        <v>0</v>
      </c>
    </row>
    <row r="230" spans="1:6" x14ac:dyDescent="0.3">
      <c r="A230">
        <v>0</v>
      </c>
      <c r="B230">
        <v>0</v>
      </c>
      <c r="C230">
        <v>1</v>
      </c>
      <c r="D230">
        <v>0</v>
      </c>
      <c r="E230">
        <f t="shared" si="6"/>
        <v>1</v>
      </c>
      <c r="F230">
        <f t="shared" si="7"/>
        <v>0</v>
      </c>
    </row>
    <row r="231" spans="1:6" x14ac:dyDescent="0.3">
      <c r="A231">
        <v>0</v>
      </c>
      <c r="B231">
        <v>0</v>
      </c>
      <c r="C231">
        <v>2</v>
      </c>
      <c r="D231">
        <v>0</v>
      </c>
      <c r="E231">
        <f t="shared" si="6"/>
        <v>2</v>
      </c>
      <c r="F231">
        <f t="shared" si="7"/>
        <v>0</v>
      </c>
    </row>
    <row r="232" spans="1:6" x14ac:dyDescent="0.3">
      <c r="A232">
        <v>1</v>
      </c>
      <c r="B232">
        <v>0</v>
      </c>
      <c r="C232">
        <v>1</v>
      </c>
      <c r="D232">
        <v>0</v>
      </c>
      <c r="E232">
        <f t="shared" si="6"/>
        <v>1</v>
      </c>
      <c r="F232">
        <f t="shared" si="7"/>
        <v>1</v>
      </c>
    </row>
    <row r="233" spans="1:6" x14ac:dyDescent="0.3">
      <c r="A233">
        <v>1</v>
      </c>
      <c r="B233">
        <v>0</v>
      </c>
      <c r="C233">
        <v>2</v>
      </c>
      <c r="D233">
        <v>0.3</v>
      </c>
      <c r="E233">
        <f t="shared" si="6"/>
        <v>2.2999999999999998</v>
      </c>
      <c r="F233">
        <f t="shared" si="7"/>
        <v>1</v>
      </c>
    </row>
    <row r="234" spans="1:6" x14ac:dyDescent="0.3">
      <c r="A234">
        <v>0</v>
      </c>
      <c r="B234">
        <v>0</v>
      </c>
      <c r="C234">
        <v>1</v>
      </c>
      <c r="D234">
        <v>0.3</v>
      </c>
      <c r="E234">
        <f t="shared" si="6"/>
        <v>1.3</v>
      </c>
      <c r="F234">
        <f t="shared" si="7"/>
        <v>0</v>
      </c>
    </row>
    <row r="235" spans="1:6" x14ac:dyDescent="0.3">
      <c r="A235">
        <v>1</v>
      </c>
      <c r="B235">
        <v>0</v>
      </c>
      <c r="C235">
        <v>1</v>
      </c>
      <c r="D235">
        <v>0</v>
      </c>
      <c r="E235">
        <f t="shared" si="6"/>
        <v>1</v>
      </c>
      <c r="F235">
        <f t="shared" si="7"/>
        <v>1</v>
      </c>
    </row>
    <row r="236" spans="1:6" x14ac:dyDescent="0.3">
      <c r="A236">
        <v>1</v>
      </c>
      <c r="B236">
        <v>0</v>
      </c>
      <c r="C236">
        <v>2</v>
      </c>
      <c r="D236">
        <v>0.3</v>
      </c>
      <c r="E236">
        <f t="shared" si="6"/>
        <v>2.2999999999999998</v>
      </c>
      <c r="F236">
        <f t="shared" si="7"/>
        <v>1</v>
      </c>
    </row>
    <row r="237" spans="1:6" x14ac:dyDescent="0.3">
      <c r="A237">
        <v>0</v>
      </c>
      <c r="B237">
        <v>0</v>
      </c>
      <c r="C237">
        <v>1</v>
      </c>
      <c r="D237">
        <v>0.3</v>
      </c>
      <c r="E237">
        <f t="shared" si="6"/>
        <v>1.3</v>
      </c>
      <c r="F237">
        <f t="shared" si="7"/>
        <v>0</v>
      </c>
    </row>
    <row r="238" spans="1:6" x14ac:dyDescent="0.3">
      <c r="A238">
        <v>0</v>
      </c>
      <c r="B238">
        <v>0</v>
      </c>
      <c r="C238">
        <v>2</v>
      </c>
      <c r="D238">
        <v>0</v>
      </c>
      <c r="E238">
        <f t="shared" si="6"/>
        <v>2</v>
      </c>
      <c r="F238">
        <f t="shared" si="7"/>
        <v>0</v>
      </c>
    </row>
    <row r="239" spans="1:6" x14ac:dyDescent="0.3">
      <c r="A239">
        <v>0</v>
      </c>
      <c r="B239">
        <v>0</v>
      </c>
      <c r="C239">
        <v>2</v>
      </c>
      <c r="D239">
        <v>0.3</v>
      </c>
      <c r="E239">
        <f t="shared" si="6"/>
        <v>2.2999999999999998</v>
      </c>
      <c r="F239">
        <f t="shared" si="7"/>
        <v>0</v>
      </c>
    </row>
    <row r="240" spans="1:6" x14ac:dyDescent="0.3">
      <c r="A240">
        <v>0</v>
      </c>
      <c r="B240">
        <v>0</v>
      </c>
      <c r="C240">
        <v>2</v>
      </c>
      <c r="D240">
        <v>0</v>
      </c>
      <c r="E240">
        <f t="shared" si="6"/>
        <v>2</v>
      </c>
      <c r="F240">
        <f t="shared" si="7"/>
        <v>0</v>
      </c>
    </row>
    <row r="241" spans="1:6" x14ac:dyDescent="0.3">
      <c r="A241">
        <v>0</v>
      </c>
      <c r="B241">
        <v>0</v>
      </c>
      <c r="C241">
        <v>1</v>
      </c>
      <c r="D241">
        <v>0.3</v>
      </c>
      <c r="E241">
        <f t="shared" si="6"/>
        <v>1.3</v>
      </c>
      <c r="F241">
        <f t="shared" si="7"/>
        <v>0</v>
      </c>
    </row>
    <row r="242" spans="1:6" x14ac:dyDescent="0.3">
      <c r="A242">
        <v>1</v>
      </c>
      <c r="B242">
        <v>0</v>
      </c>
      <c r="C242">
        <v>2</v>
      </c>
      <c r="D242">
        <v>0</v>
      </c>
      <c r="E242">
        <f t="shared" si="6"/>
        <v>2</v>
      </c>
      <c r="F242">
        <f t="shared" si="7"/>
        <v>1</v>
      </c>
    </row>
    <row r="243" spans="1:6" x14ac:dyDescent="0.3">
      <c r="A243">
        <v>0</v>
      </c>
      <c r="B243">
        <v>0</v>
      </c>
      <c r="C243">
        <v>1</v>
      </c>
      <c r="D243">
        <v>0</v>
      </c>
      <c r="E243">
        <f t="shared" si="6"/>
        <v>1</v>
      </c>
      <c r="F243">
        <f t="shared" si="7"/>
        <v>0</v>
      </c>
    </row>
    <row r="244" spans="1:6" x14ac:dyDescent="0.3">
      <c r="A244">
        <v>0</v>
      </c>
      <c r="B244">
        <v>0</v>
      </c>
      <c r="C244">
        <v>1</v>
      </c>
      <c r="D244">
        <v>0</v>
      </c>
      <c r="E244">
        <f t="shared" si="6"/>
        <v>1</v>
      </c>
      <c r="F244">
        <f t="shared" si="7"/>
        <v>0</v>
      </c>
    </row>
    <row r="245" spans="1:6" x14ac:dyDescent="0.3">
      <c r="A245">
        <v>0</v>
      </c>
      <c r="B245">
        <v>0</v>
      </c>
      <c r="C245">
        <v>1</v>
      </c>
      <c r="D245">
        <v>0.3</v>
      </c>
      <c r="E245">
        <f t="shared" si="6"/>
        <v>1.3</v>
      </c>
      <c r="F245">
        <f t="shared" si="7"/>
        <v>0</v>
      </c>
    </row>
    <row r="246" spans="1:6" x14ac:dyDescent="0.3">
      <c r="A246">
        <v>1</v>
      </c>
      <c r="B246">
        <v>0</v>
      </c>
      <c r="C246">
        <v>2</v>
      </c>
      <c r="D246">
        <v>0.3</v>
      </c>
      <c r="E246">
        <f t="shared" si="6"/>
        <v>2.2999999999999998</v>
      </c>
      <c r="F246">
        <f t="shared" si="7"/>
        <v>1</v>
      </c>
    </row>
    <row r="247" spans="1:6" x14ac:dyDescent="0.3">
      <c r="A247">
        <v>0</v>
      </c>
      <c r="B247">
        <v>0.3</v>
      </c>
      <c r="C247">
        <v>2</v>
      </c>
      <c r="D247">
        <v>0</v>
      </c>
      <c r="E247">
        <f t="shared" si="6"/>
        <v>2</v>
      </c>
      <c r="F247">
        <f t="shared" si="7"/>
        <v>0.3</v>
      </c>
    </row>
    <row r="248" spans="1:6" x14ac:dyDescent="0.3">
      <c r="A248">
        <v>0</v>
      </c>
      <c r="B248">
        <v>0</v>
      </c>
      <c r="C248">
        <v>2</v>
      </c>
      <c r="D248">
        <v>0</v>
      </c>
      <c r="E248">
        <f t="shared" si="6"/>
        <v>2</v>
      </c>
      <c r="F248">
        <f t="shared" si="7"/>
        <v>0</v>
      </c>
    </row>
    <row r="249" spans="1:6" x14ac:dyDescent="0.3">
      <c r="A249">
        <v>0</v>
      </c>
      <c r="B249">
        <v>0</v>
      </c>
      <c r="C249">
        <v>1</v>
      </c>
      <c r="D249">
        <v>0</v>
      </c>
      <c r="E249">
        <f t="shared" si="6"/>
        <v>1</v>
      </c>
      <c r="F249">
        <f t="shared" si="7"/>
        <v>0</v>
      </c>
    </row>
    <row r="250" spans="1:6" x14ac:dyDescent="0.3">
      <c r="A250">
        <v>0</v>
      </c>
      <c r="B250">
        <v>0</v>
      </c>
      <c r="C250">
        <v>2</v>
      </c>
      <c r="D250">
        <v>0.3</v>
      </c>
      <c r="E250">
        <f t="shared" si="6"/>
        <v>2.2999999999999998</v>
      </c>
      <c r="F250">
        <f t="shared" si="7"/>
        <v>0</v>
      </c>
    </row>
    <row r="251" spans="1:6" x14ac:dyDescent="0.3">
      <c r="A251">
        <v>0</v>
      </c>
      <c r="B251">
        <v>0.3</v>
      </c>
      <c r="C251">
        <v>2</v>
      </c>
      <c r="D251">
        <v>0</v>
      </c>
      <c r="E251">
        <f t="shared" si="6"/>
        <v>2</v>
      </c>
      <c r="F251">
        <f t="shared" si="7"/>
        <v>0.3</v>
      </c>
    </row>
    <row r="252" spans="1:6" x14ac:dyDescent="0.3">
      <c r="A252">
        <v>0</v>
      </c>
      <c r="B252">
        <v>0</v>
      </c>
      <c r="C252">
        <v>1</v>
      </c>
      <c r="D252">
        <v>0</v>
      </c>
      <c r="E252">
        <f t="shared" si="6"/>
        <v>1</v>
      </c>
      <c r="F252">
        <f t="shared" si="7"/>
        <v>0</v>
      </c>
    </row>
    <row r="253" spans="1:6" x14ac:dyDescent="0.3">
      <c r="A253">
        <v>1</v>
      </c>
      <c r="B253">
        <v>0.3</v>
      </c>
      <c r="C253">
        <v>2</v>
      </c>
      <c r="D253">
        <v>0</v>
      </c>
      <c r="E253">
        <f t="shared" si="6"/>
        <v>2</v>
      </c>
      <c r="F253">
        <f t="shared" si="7"/>
        <v>1.3</v>
      </c>
    </row>
    <row r="254" spans="1:6" x14ac:dyDescent="0.3">
      <c r="A254">
        <v>0</v>
      </c>
      <c r="B254">
        <v>0</v>
      </c>
      <c r="C254">
        <v>2</v>
      </c>
      <c r="D254">
        <v>0.3</v>
      </c>
      <c r="E254">
        <f t="shared" si="6"/>
        <v>2.2999999999999998</v>
      </c>
      <c r="F254">
        <f t="shared" si="7"/>
        <v>0</v>
      </c>
    </row>
    <row r="255" spans="1:6" x14ac:dyDescent="0.3">
      <c r="A255">
        <v>0</v>
      </c>
      <c r="B255">
        <v>0.3</v>
      </c>
      <c r="C255">
        <v>2</v>
      </c>
      <c r="D255">
        <v>0</v>
      </c>
      <c r="E255">
        <f t="shared" si="6"/>
        <v>2</v>
      </c>
      <c r="F255">
        <f t="shared" si="7"/>
        <v>0.3</v>
      </c>
    </row>
    <row r="256" spans="1:6" x14ac:dyDescent="0.3">
      <c r="A256">
        <v>1</v>
      </c>
      <c r="B256">
        <v>0</v>
      </c>
      <c r="C256">
        <v>1</v>
      </c>
      <c r="D256">
        <v>0</v>
      </c>
      <c r="E256">
        <f t="shared" si="6"/>
        <v>1</v>
      </c>
      <c r="F256">
        <f t="shared" si="7"/>
        <v>1</v>
      </c>
    </row>
    <row r="257" spans="1:6" x14ac:dyDescent="0.3">
      <c r="A257">
        <v>0</v>
      </c>
      <c r="B257">
        <v>0</v>
      </c>
      <c r="C257">
        <v>2</v>
      </c>
      <c r="D257">
        <v>0.3</v>
      </c>
      <c r="E257">
        <f t="shared" si="6"/>
        <v>2.2999999999999998</v>
      </c>
      <c r="F257">
        <f t="shared" si="7"/>
        <v>0</v>
      </c>
    </row>
    <row r="258" spans="1:6" x14ac:dyDescent="0.3">
      <c r="A258">
        <v>0</v>
      </c>
      <c r="B258">
        <v>0</v>
      </c>
      <c r="C258">
        <v>2</v>
      </c>
      <c r="D258">
        <v>0.3</v>
      </c>
      <c r="E258">
        <f t="shared" ref="E258:E321" si="8">fb+hb</f>
        <v>2.2999999999999998</v>
      </c>
      <c r="F258">
        <f t="shared" ref="F258:F321" si="9">bfb+bhb</f>
        <v>0</v>
      </c>
    </row>
    <row r="259" spans="1:6" x14ac:dyDescent="0.3">
      <c r="A259">
        <v>1</v>
      </c>
      <c r="B259">
        <v>0</v>
      </c>
      <c r="C259">
        <v>2</v>
      </c>
      <c r="D259">
        <v>0.3</v>
      </c>
      <c r="E259">
        <f t="shared" si="8"/>
        <v>2.2999999999999998</v>
      </c>
      <c r="F259">
        <f t="shared" si="9"/>
        <v>1</v>
      </c>
    </row>
    <row r="260" spans="1:6" x14ac:dyDescent="0.3">
      <c r="A260">
        <v>0</v>
      </c>
      <c r="B260">
        <v>0</v>
      </c>
      <c r="C260">
        <v>2</v>
      </c>
      <c r="D260">
        <v>0.3</v>
      </c>
      <c r="E260">
        <f t="shared" si="8"/>
        <v>2.2999999999999998</v>
      </c>
      <c r="F260">
        <f t="shared" si="9"/>
        <v>0</v>
      </c>
    </row>
    <row r="261" spans="1:6" x14ac:dyDescent="0.3">
      <c r="A261">
        <v>0</v>
      </c>
      <c r="B261">
        <v>0</v>
      </c>
      <c r="C261">
        <v>1</v>
      </c>
      <c r="D261">
        <v>0</v>
      </c>
      <c r="E261">
        <f t="shared" si="8"/>
        <v>1</v>
      </c>
      <c r="F261">
        <f t="shared" si="9"/>
        <v>0</v>
      </c>
    </row>
    <row r="262" spans="1:6" x14ac:dyDescent="0.3">
      <c r="A262">
        <v>1</v>
      </c>
      <c r="B262">
        <v>0</v>
      </c>
      <c r="C262">
        <v>1</v>
      </c>
      <c r="D262">
        <v>0</v>
      </c>
      <c r="E262">
        <f t="shared" si="8"/>
        <v>1</v>
      </c>
      <c r="F262">
        <f t="shared" si="9"/>
        <v>1</v>
      </c>
    </row>
    <row r="263" spans="1:6" x14ac:dyDescent="0.3">
      <c r="A263">
        <v>0</v>
      </c>
      <c r="B263">
        <v>0</v>
      </c>
      <c r="C263">
        <v>2</v>
      </c>
      <c r="D263">
        <v>0.3</v>
      </c>
      <c r="E263">
        <f t="shared" si="8"/>
        <v>2.2999999999999998</v>
      </c>
      <c r="F263">
        <f t="shared" si="9"/>
        <v>0</v>
      </c>
    </row>
    <row r="264" spans="1:6" x14ac:dyDescent="0.3">
      <c r="A264">
        <v>1</v>
      </c>
      <c r="B264">
        <v>0</v>
      </c>
      <c r="C264">
        <v>1</v>
      </c>
      <c r="D264">
        <v>0</v>
      </c>
      <c r="E264">
        <f t="shared" si="8"/>
        <v>1</v>
      </c>
      <c r="F264">
        <f t="shared" si="9"/>
        <v>1</v>
      </c>
    </row>
    <row r="265" spans="1:6" x14ac:dyDescent="0.3">
      <c r="A265">
        <v>1</v>
      </c>
      <c r="B265">
        <v>0</v>
      </c>
      <c r="C265">
        <v>1</v>
      </c>
      <c r="D265">
        <v>0</v>
      </c>
      <c r="E265">
        <f t="shared" si="8"/>
        <v>1</v>
      </c>
      <c r="F265">
        <f t="shared" si="9"/>
        <v>1</v>
      </c>
    </row>
    <row r="266" spans="1:6" x14ac:dyDescent="0.3">
      <c r="A266">
        <v>0</v>
      </c>
      <c r="B266">
        <v>0</v>
      </c>
      <c r="C266">
        <v>1</v>
      </c>
      <c r="D266">
        <v>0</v>
      </c>
      <c r="E266">
        <f t="shared" si="8"/>
        <v>1</v>
      </c>
      <c r="F266">
        <f t="shared" si="9"/>
        <v>0</v>
      </c>
    </row>
    <row r="267" spans="1:6" x14ac:dyDescent="0.3">
      <c r="A267">
        <v>0</v>
      </c>
      <c r="B267">
        <v>0</v>
      </c>
      <c r="C267">
        <v>2</v>
      </c>
      <c r="D267">
        <v>0</v>
      </c>
      <c r="E267">
        <f t="shared" si="8"/>
        <v>2</v>
      </c>
      <c r="F267">
        <f t="shared" si="9"/>
        <v>0</v>
      </c>
    </row>
    <row r="268" spans="1:6" x14ac:dyDescent="0.3">
      <c r="A268">
        <v>1</v>
      </c>
      <c r="B268">
        <v>0</v>
      </c>
      <c r="C268">
        <v>2</v>
      </c>
      <c r="D268">
        <v>0.3</v>
      </c>
      <c r="E268">
        <f t="shared" si="8"/>
        <v>2.2999999999999998</v>
      </c>
      <c r="F268">
        <f t="shared" si="9"/>
        <v>1</v>
      </c>
    </row>
    <row r="269" spans="1:6" x14ac:dyDescent="0.3">
      <c r="A269">
        <v>0</v>
      </c>
      <c r="B269">
        <v>0</v>
      </c>
      <c r="C269">
        <v>2</v>
      </c>
      <c r="D269">
        <v>0.3</v>
      </c>
      <c r="E269">
        <f t="shared" si="8"/>
        <v>2.2999999999999998</v>
      </c>
      <c r="F269">
        <f t="shared" si="9"/>
        <v>0</v>
      </c>
    </row>
    <row r="270" spans="1:6" x14ac:dyDescent="0.3">
      <c r="A270">
        <v>0</v>
      </c>
      <c r="B270">
        <v>0</v>
      </c>
      <c r="C270">
        <v>1</v>
      </c>
      <c r="D270">
        <v>0</v>
      </c>
      <c r="E270">
        <f t="shared" si="8"/>
        <v>1</v>
      </c>
      <c r="F270">
        <f t="shared" si="9"/>
        <v>0</v>
      </c>
    </row>
    <row r="271" spans="1:6" x14ac:dyDescent="0.3">
      <c r="A271">
        <v>1</v>
      </c>
      <c r="B271">
        <v>0</v>
      </c>
      <c r="C271">
        <v>1</v>
      </c>
      <c r="D271">
        <v>0.3</v>
      </c>
      <c r="E271">
        <f t="shared" si="8"/>
        <v>1.3</v>
      </c>
      <c r="F271">
        <f t="shared" si="9"/>
        <v>1</v>
      </c>
    </row>
    <row r="272" spans="1:6" x14ac:dyDescent="0.3">
      <c r="A272">
        <v>0</v>
      </c>
      <c r="B272">
        <v>0</v>
      </c>
      <c r="C272">
        <v>2</v>
      </c>
      <c r="D272">
        <v>0.3</v>
      </c>
      <c r="E272">
        <f t="shared" si="8"/>
        <v>2.2999999999999998</v>
      </c>
      <c r="F272">
        <f t="shared" si="9"/>
        <v>0</v>
      </c>
    </row>
    <row r="273" spans="1:6" x14ac:dyDescent="0.3">
      <c r="A273">
        <v>1</v>
      </c>
      <c r="B273">
        <v>0</v>
      </c>
      <c r="C273">
        <v>1</v>
      </c>
      <c r="D273">
        <v>0</v>
      </c>
      <c r="E273">
        <f t="shared" si="8"/>
        <v>1</v>
      </c>
      <c r="F273">
        <f t="shared" si="9"/>
        <v>1</v>
      </c>
    </row>
    <row r="274" spans="1:6" x14ac:dyDescent="0.3">
      <c r="A274">
        <v>0</v>
      </c>
      <c r="B274">
        <v>0</v>
      </c>
      <c r="C274">
        <v>2</v>
      </c>
      <c r="D274">
        <v>0.3</v>
      </c>
      <c r="E274">
        <f t="shared" si="8"/>
        <v>2.2999999999999998</v>
      </c>
      <c r="F274">
        <f t="shared" si="9"/>
        <v>0</v>
      </c>
    </row>
    <row r="275" spans="1:6" x14ac:dyDescent="0.3">
      <c r="A275">
        <v>1</v>
      </c>
      <c r="B275">
        <v>0</v>
      </c>
      <c r="C275">
        <v>2</v>
      </c>
      <c r="D275">
        <v>0</v>
      </c>
      <c r="E275">
        <f t="shared" si="8"/>
        <v>2</v>
      </c>
      <c r="F275">
        <f t="shared" si="9"/>
        <v>1</v>
      </c>
    </row>
    <row r="276" spans="1:6" x14ac:dyDescent="0.3">
      <c r="A276">
        <v>0</v>
      </c>
      <c r="B276">
        <v>0</v>
      </c>
      <c r="C276">
        <v>1</v>
      </c>
      <c r="D276">
        <v>0</v>
      </c>
      <c r="E276">
        <f t="shared" si="8"/>
        <v>1</v>
      </c>
      <c r="F276">
        <f t="shared" si="9"/>
        <v>0</v>
      </c>
    </row>
    <row r="277" spans="1:6" x14ac:dyDescent="0.3">
      <c r="A277">
        <v>0</v>
      </c>
      <c r="B277">
        <v>0</v>
      </c>
      <c r="C277">
        <v>2</v>
      </c>
      <c r="D277">
        <v>0.3</v>
      </c>
      <c r="E277">
        <f t="shared" si="8"/>
        <v>2.2999999999999998</v>
      </c>
      <c r="F277">
        <f t="shared" si="9"/>
        <v>0</v>
      </c>
    </row>
    <row r="278" spans="1:6" x14ac:dyDescent="0.3">
      <c r="A278">
        <v>0</v>
      </c>
      <c r="B278">
        <v>0</v>
      </c>
      <c r="C278">
        <v>2</v>
      </c>
      <c r="D278">
        <v>0</v>
      </c>
      <c r="E278">
        <f t="shared" si="8"/>
        <v>2</v>
      </c>
      <c r="F278">
        <f t="shared" si="9"/>
        <v>0</v>
      </c>
    </row>
    <row r="279" spans="1:6" x14ac:dyDescent="0.3">
      <c r="A279">
        <v>0</v>
      </c>
      <c r="B279">
        <v>0</v>
      </c>
      <c r="C279">
        <v>1</v>
      </c>
      <c r="D279">
        <v>0</v>
      </c>
      <c r="E279">
        <f t="shared" si="8"/>
        <v>1</v>
      </c>
      <c r="F279">
        <f t="shared" si="9"/>
        <v>0</v>
      </c>
    </row>
    <row r="280" spans="1:6" x14ac:dyDescent="0.3">
      <c r="A280">
        <v>0</v>
      </c>
      <c r="B280">
        <v>0</v>
      </c>
      <c r="C280">
        <v>2</v>
      </c>
      <c r="D280">
        <v>0.3</v>
      </c>
      <c r="E280">
        <f t="shared" si="8"/>
        <v>2.2999999999999998</v>
      </c>
      <c r="F280">
        <f t="shared" si="9"/>
        <v>0</v>
      </c>
    </row>
    <row r="281" spans="1:6" x14ac:dyDescent="0.3">
      <c r="A281">
        <v>0</v>
      </c>
      <c r="B281">
        <v>0</v>
      </c>
      <c r="C281">
        <v>2</v>
      </c>
      <c r="D281">
        <v>0.3</v>
      </c>
      <c r="E281">
        <f t="shared" si="8"/>
        <v>2.2999999999999998</v>
      </c>
      <c r="F281">
        <f t="shared" si="9"/>
        <v>0</v>
      </c>
    </row>
    <row r="282" spans="1:6" x14ac:dyDescent="0.3">
      <c r="A282">
        <v>0</v>
      </c>
      <c r="B282">
        <v>0</v>
      </c>
      <c r="C282">
        <v>2</v>
      </c>
      <c r="D282">
        <v>0.3</v>
      </c>
      <c r="E282">
        <f t="shared" si="8"/>
        <v>2.2999999999999998</v>
      </c>
      <c r="F282">
        <f t="shared" si="9"/>
        <v>0</v>
      </c>
    </row>
    <row r="283" spans="1:6" x14ac:dyDescent="0.3">
      <c r="A283">
        <v>0</v>
      </c>
      <c r="B283">
        <v>0</v>
      </c>
      <c r="C283">
        <v>2</v>
      </c>
      <c r="D283">
        <v>0</v>
      </c>
      <c r="E283">
        <f t="shared" si="8"/>
        <v>2</v>
      </c>
      <c r="F283">
        <f t="shared" si="9"/>
        <v>0</v>
      </c>
    </row>
    <row r="284" spans="1:6" x14ac:dyDescent="0.3">
      <c r="A284">
        <v>1</v>
      </c>
      <c r="B284">
        <v>0</v>
      </c>
      <c r="C284">
        <v>2</v>
      </c>
      <c r="D284">
        <v>0</v>
      </c>
      <c r="E284">
        <f t="shared" si="8"/>
        <v>2</v>
      </c>
      <c r="F284">
        <f t="shared" si="9"/>
        <v>1</v>
      </c>
    </row>
    <row r="285" spans="1:6" x14ac:dyDescent="0.3">
      <c r="A285">
        <v>0</v>
      </c>
      <c r="B285">
        <v>0</v>
      </c>
      <c r="C285">
        <v>2</v>
      </c>
      <c r="D285">
        <v>0</v>
      </c>
      <c r="E285">
        <f t="shared" si="8"/>
        <v>2</v>
      </c>
      <c r="F285">
        <f t="shared" si="9"/>
        <v>0</v>
      </c>
    </row>
    <row r="286" spans="1:6" x14ac:dyDescent="0.3">
      <c r="A286">
        <v>1</v>
      </c>
      <c r="B286">
        <v>0</v>
      </c>
      <c r="C286">
        <v>2</v>
      </c>
      <c r="D286">
        <v>0</v>
      </c>
      <c r="E286">
        <f t="shared" si="8"/>
        <v>2</v>
      </c>
      <c r="F286">
        <f t="shared" si="9"/>
        <v>1</v>
      </c>
    </row>
    <row r="287" spans="1:6" x14ac:dyDescent="0.3">
      <c r="A287">
        <v>0</v>
      </c>
      <c r="B287">
        <v>0</v>
      </c>
      <c r="C287">
        <v>2</v>
      </c>
      <c r="D287">
        <v>0.3</v>
      </c>
      <c r="E287">
        <f t="shared" si="8"/>
        <v>2.2999999999999998</v>
      </c>
      <c r="F287">
        <f t="shared" si="9"/>
        <v>0</v>
      </c>
    </row>
    <row r="288" spans="1:6" x14ac:dyDescent="0.3">
      <c r="A288">
        <v>0</v>
      </c>
      <c r="B288">
        <v>0</v>
      </c>
      <c r="C288">
        <v>1</v>
      </c>
      <c r="D288">
        <v>0.3</v>
      </c>
      <c r="E288">
        <f t="shared" si="8"/>
        <v>1.3</v>
      </c>
      <c r="F288">
        <f t="shared" si="9"/>
        <v>0</v>
      </c>
    </row>
    <row r="289" spans="1:6" x14ac:dyDescent="0.3">
      <c r="A289">
        <v>0</v>
      </c>
      <c r="B289">
        <v>0</v>
      </c>
      <c r="C289">
        <v>1</v>
      </c>
      <c r="D289">
        <v>0</v>
      </c>
      <c r="E289">
        <f t="shared" si="8"/>
        <v>1</v>
      </c>
      <c r="F289">
        <f t="shared" si="9"/>
        <v>0</v>
      </c>
    </row>
    <row r="290" spans="1:6" x14ac:dyDescent="0.3">
      <c r="A290">
        <v>0</v>
      </c>
      <c r="B290">
        <v>0</v>
      </c>
      <c r="C290">
        <v>1</v>
      </c>
      <c r="D290">
        <v>0</v>
      </c>
      <c r="E290">
        <f t="shared" si="8"/>
        <v>1</v>
      </c>
      <c r="F290">
        <f t="shared" si="9"/>
        <v>0</v>
      </c>
    </row>
    <row r="291" spans="1:6" x14ac:dyDescent="0.3">
      <c r="A291">
        <v>0</v>
      </c>
      <c r="B291">
        <v>0</v>
      </c>
      <c r="C291">
        <v>1</v>
      </c>
      <c r="D291">
        <v>0</v>
      </c>
      <c r="E291">
        <f t="shared" si="8"/>
        <v>1</v>
      </c>
      <c r="F291">
        <f t="shared" si="9"/>
        <v>0</v>
      </c>
    </row>
    <row r="292" spans="1:6" x14ac:dyDescent="0.3">
      <c r="A292">
        <v>0</v>
      </c>
      <c r="B292">
        <v>0</v>
      </c>
      <c r="C292">
        <v>2</v>
      </c>
      <c r="D292">
        <v>0.3</v>
      </c>
      <c r="E292">
        <f t="shared" si="8"/>
        <v>2.2999999999999998</v>
      </c>
      <c r="F292">
        <f t="shared" si="9"/>
        <v>0</v>
      </c>
    </row>
    <row r="293" spans="1:6" x14ac:dyDescent="0.3">
      <c r="A293">
        <v>1</v>
      </c>
      <c r="B293">
        <v>0</v>
      </c>
      <c r="C293">
        <v>2</v>
      </c>
      <c r="D293">
        <v>0</v>
      </c>
      <c r="E293">
        <f t="shared" si="8"/>
        <v>2</v>
      </c>
      <c r="F293">
        <f t="shared" si="9"/>
        <v>1</v>
      </c>
    </row>
    <row r="294" spans="1:6" x14ac:dyDescent="0.3">
      <c r="A294">
        <v>0</v>
      </c>
      <c r="B294">
        <v>0</v>
      </c>
      <c r="C294">
        <v>1</v>
      </c>
      <c r="D294">
        <v>0.3</v>
      </c>
      <c r="E294">
        <f t="shared" si="8"/>
        <v>1.3</v>
      </c>
      <c r="F294">
        <f t="shared" si="9"/>
        <v>0</v>
      </c>
    </row>
    <row r="295" spans="1:6" x14ac:dyDescent="0.3">
      <c r="A295">
        <v>1</v>
      </c>
      <c r="B295">
        <v>0</v>
      </c>
      <c r="C295">
        <v>2</v>
      </c>
      <c r="D295">
        <v>0.3</v>
      </c>
      <c r="E295">
        <f t="shared" si="8"/>
        <v>2.2999999999999998</v>
      </c>
      <c r="F295">
        <f t="shared" si="9"/>
        <v>1</v>
      </c>
    </row>
    <row r="296" spans="1:6" x14ac:dyDescent="0.3">
      <c r="A296">
        <v>1</v>
      </c>
      <c r="B296">
        <v>0</v>
      </c>
      <c r="C296">
        <v>1</v>
      </c>
      <c r="D296">
        <v>0</v>
      </c>
      <c r="E296">
        <f t="shared" si="8"/>
        <v>1</v>
      </c>
      <c r="F296">
        <f t="shared" si="9"/>
        <v>1</v>
      </c>
    </row>
    <row r="297" spans="1:6" x14ac:dyDescent="0.3">
      <c r="A297">
        <v>1</v>
      </c>
      <c r="B297">
        <v>0</v>
      </c>
      <c r="C297">
        <v>1</v>
      </c>
      <c r="D297">
        <v>0</v>
      </c>
      <c r="E297">
        <f t="shared" si="8"/>
        <v>1</v>
      </c>
      <c r="F297">
        <f t="shared" si="9"/>
        <v>1</v>
      </c>
    </row>
    <row r="298" spans="1:6" x14ac:dyDescent="0.3">
      <c r="A298">
        <v>0</v>
      </c>
      <c r="B298">
        <v>0</v>
      </c>
      <c r="C298">
        <v>1</v>
      </c>
      <c r="D298">
        <v>0.3</v>
      </c>
      <c r="E298">
        <f t="shared" si="8"/>
        <v>1.3</v>
      </c>
      <c r="F298">
        <f t="shared" si="9"/>
        <v>0</v>
      </c>
    </row>
    <row r="299" spans="1:6" x14ac:dyDescent="0.3">
      <c r="A299">
        <v>0</v>
      </c>
      <c r="B299">
        <v>0</v>
      </c>
      <c r="C299">
        <v>2</v>
      </c>
      <c r="D299">
        <v>0.3</v>
      </c>
      <c r="E299">
        <f t="shared" si="8"/>
        <v>2.2999999999999998</v>
      </c>
      <c r="F299">
        <f t="shared" si="9"/>
        <v>0</v>
      </c>
    </row>
    <row r="300" spans="1:6" x14ac:dyDescent="0.3">
      <c r="A300">
        <v>0</v>
      </c>
      <c r="B300">
        <v>0.3</v>
      </c>
      <c r="C300">
        <v>1</v>
      </c>
      <c r="D300">
        <v>0.6</v>
      </c>
      <c r="E300">
        <f t="shared" si="8"/>
        <v>1.6</v>
      </c>
      <c r="F300">
        <f t="shared" si="9"/>
        <v>0.3</v>
      </c>
    </row>
    <row r="301" spans="1:6" x14ac:dyDescent="0.3">
      <c r="A301">
        <v>0</v>
      </c>
      <c r="B301">
        <v>0.3</v>
      </c>
      <c r="C301">
        <v>1</v>
      </c>
      <c r="D301">
        <v>0</v>
      </c>
      <c r="E301">
        <f t="shared" si="8"/>
        <v>1</v>
      </c>
      <c r="F301">
        <f t="shared" si="9"/>
        <v>0.3</v>
      </c>
    </row>
    <row r="302" spans="1:6" x14ac:dyDescent="0.3">
      <c r="A302">
        <v>1</v>
      </c>
      <c r="B302">
        <v>0</v>
      </c>
      <c r="C302">
        <v>1</v>
      </c>
      <c r="D302">
        <v>0</v>
      </c>
      <c r="E302">
        <f t="shared" si="8"/>
        <v>1</v>
      </c>
      <c r="F302">
        <f t="shared" si="9"/>
        <v>1</v>
      </c>
    </row>
    <row r="303" spans="1:6" x14ac:dyDescent="0.3">
      <c r="A303">
        <v>0</v>
      </c>
      <c r="B303">
        <v>0</v>
      </c>
      <c r="C303">
        <v>2</v>
      </c>
      <c r="D303">
        <v>0.3</v>
      </c>
      <c r="E303">
        <f t="shared" si="8"/>
        <v>2.2999999999999998</v>
      </c>
      <c r="F303">
        <f t="shared" si="9"/>
        <v>0</v>
      </c>
    </row>
    <row r="304" spans="1:6" x14ac:dyDescent="0.3">
      <c r="A304">
        <v>0</v>
      </c>
      <c r="B304">
        <v>0</v>
      </c>
      <c r="C304">
        <v>2</v>
      </c>
      <c r="D304">
        <v>0</v>
      </c>
      <c r="E304">
        <f t="shared" si="8"/>
        <v>2</v>
      </c>
      <c r="F304">
        <f t="shared" si="9"/>
        <v>0</v>
      </c>
    </row>
    <row r="305" spans="1:6" x14ac:dyDescent="0.3">
      <c r="A305">
        <v>1</v>
      </c>
      <c r="B305">
        <v>0</v>
      </c>
      <c r="C305">
        <v>1</v>
      </c>
      <c r="D305">
        <v>0</v>
      </c>
      <c r="E305">
        <f t="shared" si="8"/>
        <v>1</v>
      </c>
      <c r="F305">
        <f t="shared" si="9"/>
        <v>1</v>
      </c>
    </row>
    <row r="306" spans="1:6" x14ac:dyDescent="0.3">
      <c r="A306">
        <v>0</v>
      </c>
      <c r="B306">
        <v>0</v>
      </c>
      <c r="C306">
        <v>3</v>
      </c>
      <c r="D306">
        <v>0</v>
      </c>
      <c r="E306">
        <f t="shared" si="8"/>
        <v>3</v>
      </c>
      <c r="F306">
        <f t="shared" si="9"/>
        <v>0</v>
      </c>
    </row>
    <row r="307" spans="1:6" x14ac:dyDescent="0.3">
      <c r="A307">
        <v>1</v>
      </c>
      <c r="B307">
        <v>0</v>
      </c>
      <c r="C307">
        <v>2</v>
      </c>
      <c r="D307">
        <v>0</v>
      </c>
      <c r="E307">
        <f t="shared" si="8"/>
        <v>2</v>
      </c>
      <c r="F307">
        <f t="shared" si="9"/>
        <v>1</v>
      </c>
    </row>
    <row r="308" spans="1:6" x14ac:dyDescent="0.3">
      <c r="A308">
        <v>1</v>
      </c>
      <c r="B308">
        <v>0</v>
      </c>
      <c r="C308">
        <v>2</v>
      </c>
      <c r="D308">
        <v>0.3</v>
      </c>
      <c r="E308">
        <f t="shared" si="8"/>
        <v>2.2999999999999998</v>
      </c>
      <c r="F308">
        <f t="shared" si="9"/>
        <v>1</v>
      </c>
    </row>
    <row r="309" spans="1:6" x14ac:dyDescent="0.3">
      <c r="A309">
        <v>0</v>
      </c>
      <c r="B309">
        <v>0</v>
      </c>
      <c r="C309">
        <v>1</v>
      </c>
      <c r="D309">
        <v>0</v>
      </c>
      <c r="E309">
        <f t="shared" si="8"/>
        <v>1</v>
      </c>
      <c r="F309">
        <f t="shared" si="9"/>
        <v>0</v>
      </c>
    </row>
    <row r="310" spans="1:6" x14ac:dyDescent="0.3">
      <c r="A310">
        <v>0</v>
      </c>
      <c r="B310">
        <v>0</v>
      </c>
      <c r="C310">
        <v>1</v>
      </c>
      <c r="D310">
        <v>0</v>
      </c>
      <c r="E310">
        <f t="shared" si="8"/>
        <v>1</v>
      </c>
      <c r="F310">
        <f t="shared" si="9"/>
        <v>0</v>
      </c>
    </row>
    <row r="311" spans="1:6" x14ac:dyDescent="0.3">
      <c r="A311">
        <v>1</v>
      </c>
      <c r="B311">
        <v>0</v>
      </c>
      <c r="C311">
        <v>2</v>
      </c>
      <c r="D311">
        <v>0</v>
      </c>
      <c r="E311">
        <f t="shared" si="8"/>
        <v>2</v>
      </c>
      <c r="F311">
        <f t="shared" si="9"/>
        <v>1</v>
      </c>
    </row>
    <row r="312" spans="1:6" x14ac:dyDescent="0.3">
      <c r="A312">
        <v>0</v>
      </c>
      <c r="B312">
        <v>0</v>
      </c>
      <c r="C312">
        <v>2</v>
      </c>
      <c r="D312">
        <v>0.3</v>
      </c>
      <c r="E312">
        <f t="shared" si="8"/>
        <v>2.2999999999999998</v>
      </c>
      <c r="F312">
        <f t="shared" si="9"/>
        <v>0</v>
      </c>
    </row>
    <row r="313" spans="1:6" x14ac:dyDescent="0.3">
      <c r="A313">
        <v>1</v>
      </c>
      <c r="B313">
        <v>0</v>
      </c>
      <c r="C313">
        <v>1</v>
      </c>
      <c r="D313">
        <v>0</v>
      </c>
      <c r="E313">
        <f t="shared" si="8"/>
        <v>1</v>
      </c>
      <c r="F313">
        <f t="shared" si="9"/>
        <v>1</v>
      </c>
    </row>
    <row r="314" spans="1:6" x14ac:dyDescent="0.3">
      <c r="A314">
        <v>1</v>
      </c>
      <c r="B314">
        <v>0</v>
      </c>
      <c r="C314">
        <v>1</v>
      </c>
      <c r="D314">
        <v>0</v>
      </c>
      <c r="E314">
        <f t="shared" si="8"/>
        <v>1</v>
      </c>
      <c r="F314">
        <f t="shared" si="9"/>
        <v>1</v>
      </c>
    </row>
    <row r="315" spans="1:6" x14ac:dyDescent="0.3">
      <c r="A315">
        <v>2</v>
      </c>
      <c r="B315">
        <v>0</v>
      </c>
      <c r="C315">
        <v>2</v>
      </c>
      <c r="D315">
        <v>0</v>
      </c>
      <c r="E315">
        <f t="shared" si="8"/>
        <v>2</v>
      </c>
      <c r="F315">
        <f t="shared" si="9"/>
        <v>2</v>
      </c>
    </row>
    <row r="316" spans="1:6" x14ac:dyDescent="0.3">
      <c r="A316">
        <v>0</v>
      </c>
      <c r="B316">
        <v>0.3</v>
      </c>
      <c r="C316">
        <v>1</v>
      </c>
      <c r="D316">
        <v>0.3</v>
      </c>
      <c r="E316">
        <f t="shared" si="8"/>
        <v>1.3</v>
      </c>
      <c r="F316">
        <f t="shared" si="9"/>
        <v>0.3</v>
      </c>
    </row>
    <row r="317" spans="1:6" x14ac:dyDescent="0.3">
      <c r="A317">
        <v>1</v>
      </c>
      <c r="B317">
        <v>0</v>
      </c>
      <c r="C317">
        <v>2</v>
      </c>
      <c r="D317">
        <v>0.3</v>
      </c>
      <c r="E317">
        <f t="shared" si="8"/>
        <v>2.2999999999999998</v>
      </c>
      <c r="F317">
        <f t="shared" si="9"/>
        <v>1</v>
      </c>
    </row>
    <row r="318" spans="1:6" x14ac:dyDescent="0.3">
      <c r="A318">
        <v>1</v>
      </c>
      <c r="B318">
        <v>0</v>
      </c>
      <c r="C318">
        <v>2</v>
      </c>
      <c r="D318">
        <v>0.3</v>
      </c>
      <c r="E318">
        <f t="shared" si="8"/>
        <v>2.2999999999999998</v>
      </c>
      <c r="F318">
        <f t="shared" si="9"/>
        <v>1</v>
      </c>
    </row>
    <row r="319" spans="1:6" x14ac:dyDescent="0.3">
      <c r="A319">
        <v>0</v>
      </c>
      <c r="B319">
        <v>0</v>
      </c>
      <c r="C319">
        <v>2</v>
      </c>
      <c r="D319">
        <v>0.3</v>
      </c>
      <c r="E319">
        <f t="shared" si="8"/>
        <v>2.2999999999999998</v>
      </c>
      <c r="F319">
        <f t="shared" si="9"/>
        <v>0</v>
      </c>
    </row>
    <row r="320" spans="1:6" x14ac:dyDescent="0.3">
      <c r="A320">
        <v>1</v>
      </c>
      <c r="B320">
        <v>0</v>
      </c>
      <c r="C320">
        <v>2</v>
      </c>
      <c r="D320">
        <v>0.3</v>
      </c>
      <c r="E320">
        <f t="shared" si="8"/>
        <v>2.2999999999999998</v>
      </c>
      <c r="F320">
        <f t="shared" si="9"/>
        <v>1</v>
      </c>
    </row>
    <row r="321" spans="1:6" x14ac:dyDescent="0.3">
      <c r="A321">
        <v>1</v>
      </c>
      <c r="B321">
        <v>0</v>
      </c>
      <c r="C321">
        <v>2</v>
      </c>
      <c r="D321">
        <v>0</v>
      </c>
      <c r="E321">
        <f t="shared" si="8"/>
        <v>2</v>
      </c>
      <c r="F321">
        <f t="shared" si="9"/>
        <v>1</v>
      </c>
    </row>
    <row r="322" spans="1:6" x14ac:dyDescent="0.3">
      <c r="A322">
        <v>0</v>
      </c>
      <c r="B322">
        <v>0</v>
      </c>
      <c r="C322">
        <v>3</v>
      </c>
      <c r="D322">
        <v>0.3</v>
      </c>
      <c r="E322">
        <f t="shared" ref="E322:E385" si="10">fb+hb</f>
        <v>3.3</v>
      </c>
      <c r="F322">
        <f t="shared" ref="F322:F385" si="11">bfb+bhb</f>
        <v>0</v>
      </c>
    </row>
    <row r="323" spans="1:6" x14ac:dyDescent="0.3">
      <c r="A323">
        <v>1</v>
      </c>
      <c r="B323">
        <v>0</v>
      </c>
      <c r="C323">
        <v>2</v>
      </c>
      <c r="D323">
        <v>0.3</v>
      </c>
      <c r="E323">
        <f t="shared" si="10"/>
        <v>2.2999999999999998</v>
      </c>
      <c r="F323">
        <f t="shared" si="11"/>
        <v>1</v>
      </c>
    </row>
    <row r="324" spans="1:6" x14ac:dyDescent="0.3">
      <c r="A324">
        <v>1</v>
      </c>
      <c r="B324">
        <v>0</v>
      </c>
      <c r="C324">
        <v>2</v>
      </c>
      <c r="D324">
        <v>0.3</v>
      </c>
      <c r="E324">
        <f t="shared" si="10"/>
        <v>2.2999999999999998</v>
      </c>
      <c r="F324">
        <f t="shared" si="11"/>
        <v>1</v>
      </c>
    </row>
    <row r="325" spans="1:6" x14ac:dyDescent="0.3">
      <c r="A325">
        <v>1</v>
      </c>
      <c r="B325">
        <v>0</v>
      </c>
      <c r="C325">
        <v>1</v>
      </c>
      <c r="D325">
        <v>0</v>
      </c>
      <c r="E325">
        <f t="shared" si="10"/>
        <v>1</v>
      </c>
      <c r="F325">
        <f t="shared" si="11"/>
        <v>1</v>
      </c>
    </row>
    <row r="326" spans="1:6" x14ac:dyDescent="0.3">
      <c r="A326">
        <v>0</v>
      </c>
      <c r="B326">
        <v>0</v>
      </c>
      <c r="C326">
        <v>2</v>
      </c>
      <c r="D326">
        <v>0.3</v>
      </c>
      <c r="E326">
        <f t="shared" si="10"/>
        <v>2.2999999999999998</v>
      </c>
      <c r="F326">
        <f t="shared" si="11"/>
        <v>0</v>
      </c>
    </row>
    <row r="327" spans="1:6" x14ac:dyDescent="0.3">
      <c r="A327">
        <v>0</v>
      </c>
      <c r="B327">
        <v>0</v>
      </c>
      <c r="C327">
        <v>1</v>
      </c>
      <c r="D327">
        <v>0</v>
      </c>
      <c r="E327">
        <f t="shared" si="10"/>
        <v>1</v>
      </c>
      <c r="F327">
        <f t="shared" si="11"/>
        <v>0</v>
      </c>
    </row>
    <row r="328" spans="1:6" x14ac:dyDescent="0.3">
      <c r="A328">
        <v>2</v>
      </c>
      <c r="B328">
        <v>0</v>
      </c>
      <c r="C328">
        <v>1</v>
      </c>
      <c r="D328">
        <v>0.3</v>
      </c>
      <c r="E328">
        <f t="shared" si="10"/>
        <v>1.3</v>
      </c>
      <c r="F328">
        <f t="shared" si="11"/>
        <v>2</v>
      </c>
    </row>
    <row r="329" spans="1:6" x14ac:dyDescent="0.3">
      <c r="A329">
        <v>0</v>
      </c>
      <c r="B329">
        <v>0</v>
      </c>
      <c r="C329">
        <v>1</v>
      </c>
      <c r="D329">
        <v>0.3</v>
      </c>
      <c r="E329">
        <f t="shared" si="10"/>
        <v>1.3</v>
      </c>
      <c r="F329">
        <f t="shared" si="11"/>
        <v>0</v>
      </c>
    </row>
    <row r="330" spans="1:6" x14ac:dyDescent="0.3">
      <c r="A330">
        <v>0</v>
      </c>
      <c r="B330">
        <v>0</v>
      </c>
      <c r="C330">
        <v>2</v>
      </c>
      <c r="D330">
        <v>0</v>
      </c>
      <c r="E330">
        <f t="shared" si="10"/>
        <v>2</v>
      </c>
      <c r="F330">
        <f t="shared" si="11"/>
        <v>0</v>
      </c>
    </row>
    <row r="331" spans="1:6" x14ac:dyDescent="0.3">
      <c r="A331">
        <v>0</v>
      </c>
      <c r="B331">
        <v>0</v>
      </c>
      <c r="C331">
        <v>1</v>
      </c>
      <c r="D331">
        <v>0</v>
      </c>
      <c r="E331">
        <f t="shared" si="10"/>
        <v>1</v>
      </c>
      <c r="F331">
        <f t="shared" si="11"/>
        <v>0</v>
      </c>
    </row>
    <row r="332" spans="1:6" x14ac:dyDescent="0.3">
      <c r="A332">
        <v>0</v>
      </c>
      <c r="B332">
        <v>0.3</v>
      </c>
      <c r="C332">
        <v>2</v>
      </c>
      <c r="D332">
        <v>0</v>
      </c>
      <c r="E332">
        <f t="shared" si="10"/>
        <v>2</v>
      </c>
      <c r="F332">
        <f t="shared" si="11"/>
        <v>0.3</v>
      </c>
    </row>
    <row r="333" spans="1:6" x14ac:dyDescent="0.3">
      <c r="A333">
        <v>1</v>
      </c>
      <c r="B333">
        <v>0</v>
      </c>
      <c r="C333">
        <v>1</v>
      </c>
      <c r="D333">
        <v>0</v>
      </c>
      <c r="E333">
        <f t="shared" si="10"/>
        <v>1</v>
      </c>
      <c r="F333">
        <f t="shared" si="11"/>
        <v>1</v>
      </c>
    </row>
    <row r="334" spans="1:6" x14ac:dyDescent="0.3">
      <c r="A334">
        <v>1</v>
      </c>
      <c r="B334">
        <v>0</v>
      </c>
      <c r="C334">
        <v>2</v>
      </c>
      <c r="D334">
        <v>0</v>
      </c>
      <c r="E334">
        <f t="shared" si="10"/>
        <v>2</v>
      </c>
      <c r="F334">
        <f t="shared" si="11"/>
        <v>1</v>
      </c>
    </row>
    <row r="335" spans="1:6" x14ac:dyDescent="0.3">
      <c r="A335">
        <v>1</v>
      </c>
      <c r="B335">
        <v>0</v>
      </c>
      <c r="C335">
        <v>2</v>
      </c>
      <c r="D335">
        <v>0</v>
      </c>
      <c r="E335">
        <f t="shared" si="10"/>
        <v>2</v>
      </c>
      <c r="F335">
        <f t="shared" si="11"/>
        <v>1</v>
      </c>
    </row>
    <row r="336" spans="1:6" x14ac:dyDescent="0.3">
      <c r="A336">
        <v>1</v>
      </c>
      <c r="B336">
        <v>0</v>
      </c>
      <c r="C336">
        <v>2</v>
      </c>
      <c r="D336">
        <v>0.3</v>
      </c>
      <c r="E336">
        <f t="shared" si="10"/>
        <v>2.2999999999999998</v>
      </c>
      <c r="F336">
        <f t="shared" si="11"/>
        <v>1</v>
      </c>
    </row>
    <row r="337" spans="1:6" x14ac:dyDescent="0.3">
      <c r="A337">
        <v>2</v>
      </c>
      <c r="B337">
        <v>0</v>
      </c>
      <c r="C337">
        <v>2</v>
      </c>
      <c r="D337">
        <v>0</v>
      </c>
      <c r="E337">
        <f t="shared" si="10"/>
        <v>2</v>
      </c>
      <c r="F337">
        <f t="shared" si="11"/>
        <v>2</v>
      </c>
    </row>
    <row r="338" spans="1:6" x14ac:dyDescent="0.3">
      <c r="A338">
        <v>1</v>
      </c>
      <c r="B338">
        <v>0</v>
      </c>
      <c r="C338">
        <v>2</v>
      </c>
      <c r="D338">
        <v>0</v>
      </c>
      <c r="E338">
        <f t="shared" si="10"/>
        <v>2</v>
      </c>
      <c r="F338">
        <f t="shared" si="11"/>
        <v>1</v>
      </c>
    </row>
    <row r="339" spans="1:6" x14ac:dyDescent="0.3">
      <c r="A339">
        <v>1</v>
      </c>
      <c r="B339">
        <v>0</v>
      </c>
      <c r="C339">
        <v>2</v>
      </c>
      <c r="D339">
        <v>0</v>
      </c>
      <c r="E339">
        <f t="shared" si="10"/>
        <v>2</v>
      </c>
      <c r="F339">
        <f t="shared" si="11"/>
        <v>1</v>
      </c>
    </row>
    <row r="340" spans="1:6" x14ac:dyDescent="0.3">
      <c r="A340">
        <v>1</v>
      </c>
      <c r="B340">
        <v>0</v>
      </c>
      <c r="C340">
        <v>2</v>
      </c>
      <c r="D340">
        <v>0</v>
      </c>
      <c r="E340">
        <f t="shared" si="10"/>
        <v>2</v>
      </c>
      <c r="F340">
        <f t="shared" si="11"/>
        <v>1</v>
      </c>
    </row>
    <row r="341" spans="1:6" x14ac:dyDescent="0.3">
      <c r="A341">
        <v>0</v>
      </c>
      <c r="B341">
        <v>0</v>
      </c>
      <c r="C341">
        <v>1</v>
      </c>
      <c r="D341">
        <v>0</v>
      </c>
      <c r="E341">
        <f t="shared" si="10"/>
        <v>1</v>
      </c>
      <c r="F341">
        <f t="shared" si="11"/>
        <v>0</v>
      </c>
    </row>
    <row r="342" spans="1:6" x14ac:dyDescent="0.3">
      <c r="A342">
        <v>0</v>
      </c>
      <c r="B342">
        <v>0</v>
      </c>
      <c r="C342">
        <v>2</v>
      </c>
      <c r="D342">
        <v>0.3</v>
      </c>
      <c r="E342">
        <f t="shared" si="10"/>
        <v>2.2999999999999998</v>
      </c>
      <c r="F342">
        <f t="shared" si="11"/>
        <v>0</v>
      </c>
    </row>
    <row r="343" spans="1:6" x14ac:dyDescent="0.3">
      <c r="A343">
        <v>0</v>
      </c>
      <c r="B343">
        <v>0</v>
      </c>
      <c r="C343">
        <v>1</v>
      </c>
      <c r="D343">
        <v>0</v>
      </c>
      <c r="E343">
        <f t="shared" si="10"/>
        <v>1</v>
      </c>
      <c r="F343">
        <f t="shared" si="11"/>
        <v>0</v>
      </c>
    </row>
    <row r="344" spans="1:6" x14ac:dyDescent="0.3">
      <c r="A344">
        <v>0</v>
      </c>
      <c r="B344">
        <v>0</v>
      </c>
      <c r="C344">
        <v>2</v>
      </c>
      <c r="D344">
        <v>0</v>
      </c>
      <c r="E344">
        <f t="shared" si="10"/>
        <v>2</v>
      </c>
      <c r="F344">
        <f t="shared" si="11"/>
        <v>0</v>
      </c>
    </row>
    <row r="345" spans="1:6" x14ac:dyDescent="0.3">
      <c r="A345">
        <v>0</v>
      </c>
      <c r="B345">
        <v>0</v>
      </c>
      <c r="C345">
        <v>2</v>
      </c>
      <c r="D345">
        <v>0</v>
      </c>
      <c r="E345">
        <f t="shared" si="10"/>
        <v>2</v>
      </c>
      <c r="F345">
        <f t="shared" si="11"/>
        <v>0</v>
      </c>
    </row>
    <row r="346" spans="1:6" x14ac:dyDescent="0.3">
      <c r="A346">
        <v>0</v>
      </c>
      <c r="B346">
        <v>0</v>
      </c>
      <c r="C346">
        <v>1</v>
      </c>
      <c r="D346">
        <v>0.3</v>
      </c>
      <c r="E346">
        <f t="shared" si="10"/>
        <v>1.3</v>
      </c>
      <c r="F346">
        <f t="shared" si="11"/>
        <v>0</v>
      </c>
    </row>
    <row r="347" spans="1:6" x14ac:dyDescent="0.3">
      <c r="A347">
        <v>0</v>
      </c>
      <c r="B347">
        <v>0</v>
      </c>
      <c r="C347">
        <v>1</v>
      </c>
      <c r="D347">
        <v>0</v>
      </c>
      <c r="E347">
        <f t="shared" si="10"/>
        <v>1</v>
      </c>
      <c r="F347">
        <f t="shared" si="11"/>
        <v>0</v>
      </c>
    </row>
    <row r="348" spans="1:6" x14ac:dyDescent="0.3">
      <c r="A348">
        <v>0</v>
      </c>
      <c r="B348">
        <v>0</v>
      </c>
      <c r="C348">
        <v>1</v>
      </c>
      <c r="D348">
        <v>0</v>
      </c>
      <c r="E348">
        <f t="shared" si="10"/>
        <v>1</v>
      </c>
      <c r="F348">
        <f t="shared" si="11"/>
        <v>0</v>
      </c>
    </row>
    <row r="349" spans="1:6" x14ac:dyDescent="0.3">
      <c r="A349">
        <v>1</v>
      </c>
      <c r="B349">
        <v>0</v>
      </c>
      <c r="C349">
        <v>2</v>
      </c>
      <c r="D349">
        <v>0</v>
      </c>
      <c r="E349">
        <f t="shared" si="10"/>
        <v>2</v>
      </c>
      <c r="F349">
        <f t="shared" si="11"/>
        <v>1</v>
      </c>
    </row>
    <row r="350" spans="1:6" x14ac:dyDescent="0.3">
      <c r="A350">
        <v>1</v>
      </c>
      <c r="B350">
        <v>0</v>
      </c>
      <c r="C350">
        <v>2</v>
      </c>
      <c r="D350">
        <v>0.3</v>
      </c>
      <c r="E350">
        <f t="shared" si="10"/>
        <v>2.2999999999999998</v>
      </c>
      <c r="F350">
        <f t="shared" si="11"/>
        <v>1</v>
      </c>
    </row>
    <row r="351" spans="1:6" x14ac:dyDescent="0.3">
      <c r="A351">
        <v>1</v>
      </c>
      <c r="B351">
        <v>0</v>
      </c>
      <c r="C351">
        <v>2</v>
      </c>
      <c r="D351">
        <v>0.3</v>
      </c>
      <c r="E351">
        <f t="shared" si="10"/>
        <v>2.2999999999999998</v>
      </c>
      <c r="F351">
        <f t="shared" si="11"/>
        <v>1</v>
      </c>
    </row>
    <row r="352" spans="1:6" x14ac:dyDescent="0.3">
      <c r="A352">
        <v>0</v>
      </c>
      <c r="B352">
        <v>0</v>
      </c>
      <c r="C352">
        <v>2</v>
      </c>
      <c r="D352">
        <v>0</v>
      </c>
      <c r="E352">
        <f t="shared" si="10"/>
        <v>2</v>
      </c>
      <c r="F352">
        <f t="shared" si="11"/>
        <v>0</v>
      </c>
    </row>
    <row r="353" spans="1:6" x14ac:dyDescent="0.3">
      <c r="A353">
        <v>1</v>
      </c>
      <c r="B353">
        <v>0</v>
      </c>
      <c r="C353">
        <v>1</v>
      </c>
      <c r="D353">
        <v>0.3</v>
      </c>
      <c r="E353">
        <f t="shared" si="10"/>
        <v>1.3</v>
      </c>
      <c r="F353">
        <f t="shared" si="11"/>
        <v>1</v>
      </c>
    </row>
    <row r="354" spans="1:6" x14ac:dyDescent="0.3">
      <c r="A354">
        <v>0</v>
      </c>
      <c r="B354">
        <v>0.3</v>
      </c>
      <c r="C354">
        <v>1</v>
      </c>
      <c r="D354">
        <v>0</v>
      </c>
      <c r="E354">
        <f t="shared" si="10"/>
        <v>1</v>
      </c>
      <c r="F354">
        <f t="shared" si="11"/>
        <v>0.3</v>
      </c>
    </row>
    <row r="355" spans="1:6" x14ac:dyDescent="0.3">
      <c r="A355">
        <v>0</v>
      </c>
      <c r="B355">
        <v>0</v>
      </c>
      <c r="C355">
        <v>1</v>
      </c>
      <c r="D355">
        <v>0</v>
      </c>
      <c r="E355">
        <f t="shared" si="10"/>
        <v>1</v>
      </c>
      <c r="F355">
        <f t="shared" si="11"/>
        <v>0</v>
      </c>
    </row>
    <row r="356" spans="1:6" x14ac:dyDescent="0.3">
      <c r="A356">
        <v>0</v>
      </c>
      <c r="B356">
        <v>0</v>
      </c>
      <c r="C356">
        <v>1</v>
      </c>
      <c r="D356">
        <v>0</v>
      </c>
      <c r="E356">
        <f t="shared" si="10"/>
        <v>1</v>
      </c>
      <c r="F356">
        <f t="shared" si="11"/>
        <v>0</v>
      </c>
    </row>
    <row r="357" spans="1:6" x14ac:dyDescent="0.3">
      <c r="A357">
        <v>1</v>
      </c>
      <c r="B357">
        <v>0</v>
      </c>
      <c r="C357">
        <v>2</v>
      </c>
      <c r="D357">
        <v>0</v>
      </c>
      <c r="E357">
        <f t="shared" si="10"/>
        <v>2</v>
      </c>
      <c r="F357">
        <f t="shared" si="11"/>
        <v>1</v>
      </c>
    </row>
    <row r="358" spans="1:6" x14ac:dyDescent="0.3">
      <c r="A358">
        <v>1</v>
      </c>
      <c r="B358">
        <v>0</v>
      </c>
      <c r="C358">
        <v>2</v>
      </c>
      <c r="D358">
        <v>0</v>
      </c>
      <c r="E358">
        <f t="shared" si="10"/>
        <v>2</v>
      </c>
      <c r="F358">
        <f t="shared" si="11"/>
        <v>1</v>
      </c>
    </row>
    <row r="359" spans="1:6" x14ac:dyDescent="0.3">
      <c r="A359">
        <v>1</v>
      </c>
      <c r="B359">
        <v>0</v>
      </c>
      <c r="C359">
        <v>1</v>
      </c>
      <c r="D359">
        <v>0.3</v>
      </c>
      <c r="E359">
        <f t="shared" si="10"/>
        <v>1.3</v>
      </c>
      <c r="F359">
        <f t="shared" si="11"/>
        <v>1</v>
      </c>
    </row>
    <row r="360" spans="1:6" x14ac:dyDescent="0.3">
      <c r="A360">
        <v>0</v>
      </c>
      <c r="B360">
        <v>0.3</v>
      </c>
      <c r="C360">
        <v>1</v>
      </c>
      <c r="D360">
        <v>0</v>
      </c>
      <c r="E360">
        <f t="shared" si="10"/>
        <v>1</v>
      </c>
      <c r="F360">
        <f t="shared" si="11"/>
        <v>0.3</v>
      </c>
    </row>
    <row r="361" spans="1:6" x14ac:dyDescent="0.3">
      <c r="A361">
        <v>1</v>
      </c>
      <c r="B361">
        <v>0</v>
      </c>
      <c r="C361">
        <v>2</v>
      </c>
      <c r="D361">
        <v>0.3</v>
      </c>
      <c r="E361">
        <f t="shared" si="10"/>
        <v>2.2999999999999998</v>
      </c>
      <c r="F361">
        <f t="shared" si="11"/>
        <v>1</v>
      </c>
    </row>
    <row r="362" spans="1:6" x14ac:dyDescent="0.3">
      <c r="A362">
        <v>1</v>
      </c>
      <c r="B362">
        <v>0</v>
      </c>
      <c r="C362">
        <v>1</v>
      </c>
      <c r="D362">
        <v>0</v>
      </c>
      <c r="E362">
        <f t="shared" si="10"/>
        <v>1</v>
      </c>
      <c r="F362">
        <f t="shared" si="11"/>
        <v>1</v>
      </c>
    </row>
    <row r="363" spans="1:6" x14ac:dyDescent="0.3">
      <c r="A363">
        <v>1</v>
      </c>
      <c r="B363">
        <v>0</v>
      </c>
      <c r="C363">
        <v>1</v>
      </c>
      <c r="D363">
        <v>0</v>
      </c>
      <c r="E363">
        <f t="shared" si="10"/>
        <v>1</v>
      </c>
      <c r="F363">
        <f t="shared" si="11"/>
        <v>1</v>
      </c>
    </row>
    <row r="364" spans="1:6" x14ac:dyDescent="0.3">
      <c r="A364">
        <v>0</v>
      </c>
      <c r="B364">
        <v>0</v>
      </c>
      <c r="C364">
        <v>3</v>
      </c>
      <c r="D364">
        <v>0</v>
      </c>
      <c r="E364">
        <f t="shared" si="10"/>
        <v>3</v>
      </c>
      <c r="F364">
        <f t="shared" si="11"/>
        <v>0</v>
      </c>
    </row>
    <row r="365" spans="1:6" x14ac:dyDescent="0.3">
      <c r="A365">
        <v>0</v>
      </c>
      <c r="B365">
        <v>0</v>
      </c>
      <c r="C365">
        <v>1</v>
      </c>
      <c r="D365">
        <v>0.3</v>
      </c>
      <c r="E365">
        <f t="shared" si="10"/>
        <v>1.3</v>
      </c>
      <c r="F365">
        <f t="shared" si="11"/>
        <v>0</v>
      </c>
    </row>
    <row r="366" spans="1:6" x14ac:dyDescent="0.3">
      <c r="A366">
        <v>1</v>
      </c>
      <c r="B366">
        <v>0</v>
      </c>
      <c r="C366">
        <v>2</v>
      </c>
      <c r="D366">
        <v>0.3</v>
      </c>
      <c r="E366">
        <f t="shared" si="10"/>
        <v>2.2999999999999998</v>
      </c>
      <c r="F366">
        <f t="shared" si="11"/>
        <v>1</v>
      </c>
    </row>
    <row r="367" spans="1:6" x14ac:dyDescent="0.3">
      <c r="A367">
        <v>0</v>
      </c>
      <c r="B367">
        <v>0</v>
      </c>
      <c r="C367">
        <v>1</v>
      </c>
      <c r="D367">
        <v>0</v>
      </c>
      <c r="E367">
        <f t="shared" si="10"/>
        <v>1</v>
      </c>
      <c r="F367">
        <f t="shared" si="11"/>
        <v>0</v>
      </c>
    </row>
    <row r="368" spans="1:6" x14ac:dyDescent="0.3">
      <c r="A368">
        <v>1</v>
      </c>
      <c r="B368">
        <v>0</v>
      </c>
      <c r="C368">
        <v>1</v>
      </c>
      <c r="D368">
        <v>0.3</v>
      </c>
      <c r="E368">
        <f t="shared" si="10"/>
        <v>1.3</v>
      </c>
      <c r="F368">
        <f t="shared" si="11"/>
        <v>1</v>
      </c>
    </row>
    <row r="369" spans="1:6" x14ac:dyDescent="0.3">
      <c r="A369">
        <v>0</v>
      </c>
      <c r="B369">
        <v>0.3</v>
      </c>
      <c r="C369">
        <v>1</v>
      </c>
      <c r="D369">
        <v>0</v>
      </c>
      <c r="E369">
        <f t="shared" si="10"/>
        <v>1</v>
      </c>
      <c r="F369">
        <f t="shared" si="11"/>
        <v>0.3</v>
      </c>
    </row>
    <row r="370" spans="1:6" x14ac:dyDescent="0.3">
      <c r="A370">
        <v>0</v>
      </c>
      <c r="B370">
        <v>0</v>
      </c>
      <c r="C370">
        <v>1</v>
      </c>
      <c r="D370">
        <v>0</v>
      </c>
      <c r="E370">
        <f t="shared" si="10"/>
        <v>1</v>
      </c>
      <c r="F370">
        <f t="shared" si="11"/>
        <v>0</v>
      </c>
    </row>
    <row r="371" spans="1:6" x14ac:dyDescent="0.3">
      <c r="A371">
        <v>1</v>
      </c>
      <c r="B371">
        <v>0</v>
      </c>
      <c r="C371">
        <v>1</v>
      </c>
      <c r="D371">
        <v>0</v>
      </c>
      <c r="E371">
        <f t="shared" si="10"/>
        <v>1</v>
      </c>
      <c r="F371">
        <f t="shared" si="11"/>
        <v>1</v>
      </c>
    </row>
    <row r="372" spans="1:6" x14ac:dyDescent="0.3">
      <c r="A372">
        <v>0</v>
      </c>
      <c r="B372">
        <v>0</v>
      </c>
      <c r="C372">
        <v>2</v>
      </c>
      <c r="D372">
        <v>0.3</v>
      </c>
      <c r="E372">
        <f t="shared" si="10"/>
        <v>2.2999999999999998</v>
      </c>
      <c r="F372">
        <f t="shared" si="11"/>
        <v>0</v>
      </c>
    </row>
    <row r="373" spans="1:6" x14ac:dyDescent="0.3">
      <c r="A373">
        <v>0</v>
      </c>
      <c r="B373">
        <v>0</v>
      </c>
      <c r="C373">
        <v>2</v>
      </c>
      <c r="D373">
        <v>0</v>
      </c>
      <c r="E373">
        <f t="shared" si="10"/>
        <v>2</v>
      </c>
      <c r="F373">
        <f t="shared" si="11"/>
        <v>0</v>
      </c>
    </row>
    <row r="374" spans="1:6" x14ac:dyDescent="0.3">
      <c r="A374">
        <v>1</v>
      </c>
      <c r="B374">
        <v>0</v>
      </c>
      <c r="C374">
        <v>1</v>
      </c>
      <c r="D374">
        <v>0</v>
      </c>
      <c r="E374">
        <f t="shared" si="10"/>
        <v>1</v>
      </c>
      <c r="F374">
        <f t="shared" si="11"/>
        <v>1</v>
      </c>
    </row>
    <row r="375" spans="1:6" x14ac:dyDescent="0.3">
      <c r="A375">
        <v>1</v>
      </c>
      <c r="B375">
        <v>0</v>
      </c>
      <c r="C375">
        <v>1</v>
      </c>
      <c r="D375">
        <v>0</v>
      </c>
      <c r="E375">
        <f t="shared" si="10"/>
        <v>1</v>
      </c>
      <c r="F375">
        <f t="shared" si="11"/>
        <v>1</v>
      </c>
    </row>
    <row r="376" spans="1:6" x14ac:dyDescent="0.3">
      <c r="A376">
        <v>0</v>
      </c>
      <c r="B376">
        <v>0</v>
      </c>
      <c r="C376">
        <v>2</v>
      </c>
      <c r="D376">
        <v>0.3</v>
      </c>
      <c r="E376">
        <f t="shared" si="10"/>
        <v>2.2999999999999998</v>
      </c>
      <c r="F376">
        <f t="shared" si="11"/>
        <v>0</v>
      </c>
    </row>
    <row r="377" spans="1:6" x14ac:dyDescent="0.3">
      <c r="A377">
        <v>1</v>
      </c>
      <c r="B377">
        <v>0</v>
      </c>
      <c r="C377">
        <v>0</v>
      </c>
      <c r="D377">
        <v>0.3</v>
      </c>
      <c r="E377">
        <f t="shared" si="10"/>
        <v>0.3</v>
      </c>
      <c r="F377">
        <f t="shared" si="11"/>
        <v>1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f t="shared" si="10"/>
        <v>1</v>
      </c>
      <c r="F378">
        <f t="shared" si="11"/>
        <v>0</v>
      </c>
    </row>
    <row r="379" spans="1:6" x14ac:dyDescent="0.3">
      <c r="A379">
        <v>0</v>
      </c>
      <c r="B379">
        <v>0</v>
      </c>
      <c r="C379">
        <v>3</v>
      </c>
      <c r="D379">
        <v>0</v>
      </c>
      <c r="E379">
        <f t="shared" si="10"/>
        <v>3</v>
      </c>
      <c r="F379">
        <f t="shared" si="11"/>
        <v>0</v>
      </c>
    </row>
    <row r="380" spans="1:6" x14ac:dyDescent="0.3">
      <c r="A380">
        <v>1</v>
      </c>
      <c r="B380">
        <v>0</v>
      </c>
      <c r="C380">
        <v>1</v>
      </c>
      <c r="D380">
        <v>0.3</v>
      </c>
      <c r="E380">
        <f t="shared" si="10"/>
        <v>1.3</v>
      </c>
      <c r="F380">
        <f t="shared" si="11"/>
        <v>1</v>
      </c>
    </row>
    <row r="381" spans="1:6" x14ac:dyDescent="0.3">
      <c r="A381">
        <v>0</v>
      </c>
      <c r="B381">
        <v>0</v>
      </c>
      <c r="C381">
        <v>2</v>
      </c>
      <c r="D381">
        <v>0.3</v>
      </c>
      <c r="E381">
        <f t="shared" si="10"/>
        <v>2.2999999999999998</v>
      </c>
      <c r="F381">
        <f t="shared" si="11"/>
        <v>0</v>
      </c>
    </row>
    <row r="382" spans="1:6" x14ac:dyDescent="0.3">
      <c r="A382">
        <v>0</v>
      </c>
      <c r="B382">
        <v>0</v>
      </c>
      <c r="C382">
        <v>2</v>
      </c>
      <c r="D382">
        <v>0</v>
      </c>
      <c r="E382">
        <f t="shared" si="10"/>
        <v>2</v>
      </c>
      <c r="F382">
        <f t="shared" si="11"/>
        <v>0</v>
      </c>
    </row>
    <row r="383" spans="1:6" x14ac:dyDescent="0.3">
      <c r="A383">
        <v>1</v>
      </c>
      <c r="B383">
        <v>0</v>
      </c>
      <c r="C383">
        <v>2</v>
      </c>
      <c r="D383">
        <v>0</v>
      </c>
      <c r="E383">
        <f t="shared" si="10"/>
        <v>2</v>
      </c>
      <c r="F383">
        <f t="shared" si="11"/>
        <v>1</v>
      </c>
    </row>
    <row r="384" spans="1:6" x14ac:dyDescent="0.3">
      <c r="A384">
        <v>0</v>
      </c>
      <c r="B384">
        <v>0</v>
      </c>
      <c r="C384">
        <v>2</v>
      </c>
      <c r="D384">
        <v>0.3</v>
      </c>
      <c r="E384">
        <f t="shared" si="10"/>
        <v>2.2999999999999998</v>
      </c>
      <c r="F384">
        <f t="shared" si="11"/>
        <v>0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f t="shared" si="10"/>
        <v>1</v>
      </c>
      <c r="F385">
        <f t="shared" si="11"/>
        <v>0</v>
      </c>
    </row>
    <row r="386" spans="1:6" x14ac:dyDescent="0.3">
      <c r="A386">
        <v>1</v>
      </c>
      <c r="B386">
        <v>0</v>
      </c>
      <c r="C386">
        <v>2</v>
      </c>
      <c r="D386">
        <v>0.3</v>
      </c>
      <c r="E386">
        <f t="shared" ref="E386:E449" si="12">fb+hb</f>
        <v>2.2999999999999998</v>
      </c>
      <c r="F386">
        <f t="shared" ref="F386:F449" si="13">bfb+bhb</f>
        <v>1</v>
      </c>
    </row>
    <row r="387" spans="1:6" x14ac:dyDescent="0.3">
      <c r="A387">
        <v>0</v>
      </c>
      <c r="B387">
        <v>0</v>
      </c>
      <c r="C387">
        <v>2</v>
      </c>
      <c r="D387">
        <v>0</v>
      </c>
      <c r="E387">
        <f t="shared" si="12"/>
        <v>2</v>
      </c>
      <c r="F387">
        <f t="shared" si="13"/>
        <v>0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f t="shared" si="12"/>
        <v>1</v>
      </c>
      <c r="F388">
        <f t="shared" si="13"/>
        <v>0</v>
      </c>
    </row>
    <row r="389" spans="1:6" x14ac:dyDescent="0.3">
      <c r="A389">
        <v>1</v>
      </c>
      <c r="B389">
        <v>0</v>
      </c>
      <c r="C389">
        <v>1</v>
      </c>
      <c r="D389">
        <v>0</v>
      </c>
      <c r="E389">
        <f t="shared" si="12"/>
        <v>1</v>
      </c>
      <c r="F389">
        <f t="shared" si="13"/>
        <v>1</v>
      </c>
    </row>
    <row r="390" spans="1:6" x14ac:dyDescent="0.3">
      <c r="A390">
        <v>0</v>
      </c>
      <c r="B390">
        <v>0</v>
      </c>
      <c r="C390">
        <v>2</v>
      </c>
      <c r="D390">
        <v>0</v>
      </c>
      <c r="E390">
        <f t="shared" si="12"/>
        <v>2</v>
      </c>
      <c r="F390">
        <f t="shared" si="13"/>
        <v>0</v>
      </c>
    </row>
    <row r="391" spans="1:6" x14ac:dyDescent="0.3">
      <c r="A391">
        <v>1</v>
      </c>
      <c r="B391">
        <v>0</v>
      </c>
      <c r="C391">
        <v>2</v>
      </c>
      <c r="D391">
        <v>0.3</v>
      </c>
      <c r="E391">
        <f t="shared" si="12"/>
        <v>2.2999999999999998</v>
      </c>
      <c r="F391">
        <f t="shared" si="13"/>
        <v>1</v>
      </c>
    </row>
    <row r="392" spans="1:6" x14ac:dyDescent="0.3">
      <c r="A392">
        <v>1</v>
      </c>
      <c r="B392">
        <v>0</v>
      </c>
      <c r="C392">
        <v>1</v>
      </c>
      <c r="D392">
        <v>0</v>
      </c>
      <c r="E392">
        <f t="shared" si="12"/>
        <v>1</v>
      </c>
      <c r="F392">
        <f t="shared" si="13"/>
        <v>1</v>
      </c>
    </row>
    <row r="393" spans="1:6" x14ac:dyDescent="0.3">
      <c r="A393">
        <v>1</v>
      </c>
      <c r="B393">
        <v>0</v>
      </c>
      <c r="C393">
        <v>2</v>
      </c>
      <c r="D393">
        <v>0.3</v>
      </c>
      <c r="E393">
        <f t="shared" si="12"/>
        <v>2.2999999999999998</v>
      </c>
      <c r="F393">
        <f t="shared" si="13"/>
        <v>1</v>
      </c>
    </row>
    <row r="394" spans="1:6" x14ac:dyDescent="0.3">
      <c r="A394">
        <v>0</v>
      </c>
      <c r="B394">
        <v>0</v>
      </c>
      <c r="C394">
        <v>1</v>
      </c>
      <c r="D394">
        <v>0</v>
      </c>
      <c r="E394">
        <f t="shared" si="12"/>
        <v>1</v>
      </c>
      <c r="F394">
        <f t="shared" si="13"/>
        <v>0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f t="shared" si="12"/>
        <v>1</v>
      </c>
      <c r="F395">
        <f t="shared" si="13"/>
        <v>0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f t="shared" si="12"/>
        <v>1</v>
      </c>
      <c r="F396">
        <f t="shared" si="13"/>
        <v>0</v>
      </c>
    </row>
    <row r="397" spans="1:6" x14ac:dyDescent="0.3">
      <c r="A397">
        <v>1</v>
      </c>
      <c r="B397">
        <v>0</v>
      </c>
      <c r="C397">
        <v>1</v>
      </c>
      <c r="D397">
        <v>0</v>
      </c>
      <c r="E397">
        <f t="shared" si="12"/>
        <v>1</v>
      </c>
      <c r="F397">
        <f t="shared" si="13"/>
        <v>1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f t="shared" si="12"/>
        <v>1</v>
      </c>
      <c r="F398">
        <f t="shared" si="13"/>
        <v>0</v>
      </c>
    </row>
    <row r="399" spans="1:6" x14ac:dyDescent="0.3">
      <c r="A399">
        <v>0</v>
      </c>
      <c r="B399">
        <v>0</v>
      </c>
      <c r="C399">
        <v>2</v>
      </c>
      <c r="D399">
        <v>0</v>
      </c>
      <c r="E399">
        <f t="shared" si="12"/>
        <v>2</v>
      </c>
      <c r="F399">
        <f t="shared" si="13"/>
        <v>0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f t="shared" si="12"/>
        <v>1</v>
      </c>
      <c r="F400">
        <f t="shared" si="13"/>
        <v>0</v>
      </c>
    </row>
    <row r="401" spans="1:6" x14ac:dyDescent="0.3">
      <c r="A401">
        <v>1</v>
      </c>
      <c r="B401">
        <v>0</v>
      </c>
      <c r="C401">
        <v>2</v>
      </c>
      <c r="D401">
        <v>0</v>
      </c>
      <c r="E401">
        <f t="shared" si="12"/>
        <v>2</v>
      </c>
      <c r="F401">
        <f t="shared" si="13"/>
        <v>1</v>
      </c>
    </row>
    <row r="402" spans="1:6" x14ac:dyDescent="0.3">
      <c r="A402">
        <v>1</v>
      </c>
      <c r="B402">
        <v>0</v>
      </c>
      <c r="C402">
        <v>1</v>
      </c>
      <c r="D402">
        <v>0.3</v>
      </c>
      <c r="E402">
        <f t="shared" si="12"/>
        <v>1.3</v>
      </c>
      <c r="F402">
        <f t="shared" si="13"/>
        <v>1</v>
      </c>
    </row>
    <row r="403" spans="1:6" x14ac:dyDescent="0.3">
      <c r="A403">
        <v>0</v>
      </c>
      <c r="B403">
        <v>0</v>
      </c>
      <c r="C403">
        <v>2</v>
      </c>
      <c r="D403">
        <v>0</v>
      </c>
      <c r="E403">
        <f t="shared" si="12"/>
        <v>2</v>
      </c>
      <c r="F403">
        <f t="shared" si="13"/>
        <v>0</v>
      </c>
    </row>
    <row r="404" spans="1:6" x14ac:dyDescent="0.3">
      <c r="A404">
        <v>0</v>
      </c>
      <c r="B404">
        <v>0</v>
      </c>
      <c r="C404">
        <v>1</v>
      </c>
      <c r="D404">
        <v>0</v>
      </c>
      <c r="E404">
        <f t="shared" si="12"/>
        <v>1</v>
      </c>
      <c r="F404">
        <f t="shared" si="13"/>
        <v>0</v>
      </c>
    </row>
    <row r="405" spans="1:6" x14ac:dyDescent="0.3">
      <c r="A405">
        <v>0</v>
      </c>
      <c r="B405">
        <v>0</v>
      </c>
      <c r="C405">
        <v>2</v>
      </c>
      <c r="D405">
        <v>0.3</v>
      </c>
      <c r="E405">
        <f t="shared" si="12"/>
        <v>2.2999999999999998</v>
      </c>
      <c r="F405">
        <f t="shared" si="13"/>
        <v>0</v>
      </c>
    </row>
    <row r="406" spans="1:6" x14ac:dyDescent="0.3">
      <c r="A406">
        <v>0</v>
      </c>
      <c r="B406">
        <v>0</v>
      </c>
      <c r="C406">
        <v>2</v>
      </c>
      <c r="D406">
        <v>0.3</v>
      </c>
      <c r="E406">
        <f t="shared" si="12"/>
        <v>2.2999999999999998</v>
      </c>
      <c r="F406">
        <f t="shared" si="13"/>
        <v>0</v>
      </c>
    </row>
    <row r="407" spans="1:6" x14ac:dyDescent="0.3">
      <c r="A407">
        <v>1</v>
      </c>
      <c r="B407">
        <v>0</v>
      </c>
      <c r="C407">
        <v>2</v>
      </c>
      <c r="D407">
        <v>0</v>
      </c>
      <c r="E407">
        <f t="shared" si="12"/>
        <v>2</v>
      </c>
      <c r="F407">
        <f t="shared" si="13"/>
        <v>1</v>
      </c>
    </row>
    <row r="408" spans="1:6" x14ac:dyDescent="0.3">
      <c r="A408">
        <v>0</v>
      </c>
      <c r="B408">
        <v>0</v>
      </c>
      <c r="C408">
        <v>1</v>
      </c>
      <c r="D408">
        <v>0</v>
      </c>
      <c r="E408">
        <f t="shared" si="12"/>
        <v>1</v>
      </c>
      <c r="F408">
        <f t="shared" si="13"/>
        <v>0</v>
      </c>
    </row>
    <row r="409" spans="1:6" x14ac:dyDescent="0.3">
      <c r="A409">
        <v>0</v>
      </c>
      <c r="B409">
        <v>0</v>
      </c>
      <c r="C409">
        <v>2</v>
      </c>
      <c r="D409">
        <v>0</v>
      </c>
      <c r="E409">
        <f t="shared" si="12"/>
        <v>2</v>
      </c>
      <c r="F409">
        <f t="shared" si="13"/>
        <v>0</v>
      </c>
    </row>
    <row r="410" spans="1:6" x14ac:dyDescent="0.3">
      <c r="A410">
        <v>0</v>
      </c>
      <c r="B410">
        <v>0</v>
      </c>
      <c r="C410">
        <v>2</v>
      </c>
      <c r="D410">
        <v>0.3</v>
      </c>
      <c r="E410">
        <f t="shared" si="12"/>
        <v>2.2999999999999998</v>
      </c>
      <c r="F410">
        <f t="shared" si="13"/>
        <v>0</v>
      </c>
    </row>
    <row r="411" spans="1:6" x14ac:dyDescent="0.3">
      <c r="A411">
        <v>1</v>
      </c>
      <c r="B411">
        <v>0</v>
      </c>
      <c r="C411">
        <v>2</v>
      </c>
      <c r="D411">
        <v>0.3</v>
      </c>
      <c r="E411">
        <f t="shared" si="12"/>
        <v>2.2999999999999998</v>
      </c>
      <c r="F411">
        <f t="shared" si="13"/>
        <v>1</v>
      </c>
    </row>
    <row r="412" spans="1:6" x14ac:dyDescent="0.3">
      <c r="A412">
        <v>0</v>
      </c>
      <c r="B412">
        <v>0</v>
      </c>
      <c r="C412">
        <v>1</v>
      </c>
      <c r="D412">
        <v>0</v>
      </c>
      <c r="E412">
        <f t="shared" si="12"/>
        <v>1</v>
      </c>
      <c r="F412">
        <f t="shared" si="13"/>
        <v>0</v>
      </c>
    </row>
    <row r="413" spans="1:6" x14ac:dyDescent="0.3">
      <c r="A413">
        <v>1</v>
      </c>
      <c r="B413">
        <v>0</v>
      </c>
      <c r="C413">
        <v>1</v>
      </c>
      <c r="D413">
        <v>0</v>
      </c>
      <c r="E413">
        <f t="shared" si="12"/>
        <v>1</v>
      </c>
      <c r="F413">
        <f t="shared" si="13"/>
        <v>1</v>
      </c>
    </row>
    <row r="414" spans="1:6" x14ac:dyDescent="0.3">
      <c r="A414">
        <v>1</v>
      </c>
      <c r="B414">
        <v>0</v>
      </c>
      <c r="C414">
        <v>2</v>
      </c>
      <c r="D414">
        <v>0.3</v>
      </c>
      <c r="E414">
        <f t="shared" si="12"/>
        <v>2.2999999999999998</v>
      </c>
      <c r="F414">
        <f t="shared" si="13"/>
        <v>1</v>
      </c>
    </row>
    <row r="415" spans="1:6" x14ac:dyDescent="0.3">
      <c r="A415">
        <v>0</v>
      </c>
      <c r="B415">
        <v>0</v>
      </c>
      <c r="C415">
        <v>1</v>
      </c>
      <c r="D415">
        <v>0</v>
      </c>
      <c r="E415">
        <f t="shared" si="12"/>
        <v>1</v>
      </c>
      <c r="F415">
        <f t="shared" si="13"/>
        <v>0</v>
      </c>
    </row>
    <row r="416" spans="1:6" x14ac:dyDescent="0.3">
      <c r="A416">
        <v>0</v>
      </c>
      <c r="B416">
        <v>0.3</v>
      </c>
      <c r="C416">
        <v>2</v>
      </c>
      <c r="D416">
        <v>0.3</v>
      </c>
      <c r="E416">
        <f t="shared" si="12"/>
        <v>2.2999999999999998</v>
      </c>
      <c r="F416">
        <f t="shared" si="13"/>
        <v>0.3</v>
      </c>
    </row>
    <row r="417" spans="1:6" x14ac:dyDescent="0.3">
      <c r="A417">
        <v>0</v>
      </c>
      <c r="B417">
        <v>0</v>
      </c>
      <c r="C417">
        <v>2</v>
      </c>
      <c r="D417">
        <v>0</v>
      </c>
      <c r="E417">
        <f t="shared" si="12"/>
        <v>2</v>
      </c>
      <c r="F417">
        <f t="shared" si="13"/>
        <v>0</v>
      </c>
    </row>
    <row r="418" spans="1:6" x14ac:dyDescent="0.3">
      <c r="A418">
        <v>0</v>
      </c>
      <c r="B418">
        <v>0</v>
      </c>
      <c r="C418">
        <v>1</v>
      </c>
      <c r="D418">
        <v>0.3</v>
      </c>
      <c r="E418">
        <f t="shared" si="12"/>
        <v>1.3</v>
      </c>
      <c r="F418">
        <f t="shared" si="13"/>
        <v>0</v>
      </c>
    </row>
    <row r="419" spans="1:6" x14ac:dyDescent="0.3">
      <c r="A419">
        <v>1</v>
      </c>
      <c r="B419">
        <v>0</v>
      </c>
      <c r="C419">
        <v>2</v>
      </c>
      <c r="D419">
        <v>0.3</v>
      </c>
      <c r="E419">
        <f t="shared" si="12"/>
        <v>2.2999999999999998</v>
      </c>
      <c r="F419">
        <f t="shared" si="13"/>
        <v>1</v>
      </c>
    </row>
    <row r="420" spans="1:6" x14ac:dyDescent="0.3">
      <c r="A420">
        <v>1</v>
      </c>
      <c r="B420">
        <v>0</v>
      </c>
      <c r="C420">
        <v>1</v>
      </c>
      <c r="D420">
        <v>0.3</v>
      </c>
      <c r="E420">
        <f t="shared" si="12"/>
        <v>1.3</v>
      </c>
      <c r="F420">
        <f t="shared" si="13"/>
        <v>1</v>
      </c>
    </row>
    <row r="421" spans="1:6" x14ac:dyDescent="0.3">
      <c r="A421">
        <v>1</v>
      </c>
      <c r="B421">
        <v>0</v>
      </c>
      <c r="C421">
        <v>1</v>
      </c>
      <c r="D421">
        <v>0</v>
      </c>
      <c r="E421">
        <f t="shared" si="12"/>
        <v>1</v>
      </c>
      <c r="F421">
        <f t="shared" si="13"/>
        <v>1</v>
      </c>
    </row>
    <row r="422" spans="1:6" x14ac:dyDescent="0.3">
      <c r="A422">
        <v>2</v>
      </c>
      <c r="B422">
        <v>0</v>
      </c>
      <c r="C422">
        <v>2</v>
      </c>
      <c r="D422">
        <v>0</v>
      </c>
      <c r="E422">
        <f t="shared" si="12"/>
        <v>2</v>
      </c>
      <c r="F422">
        <f t="shared" si="13"/>
        <v>2</v>
      </c>
    </row>
    <row r="423" spans="1:6" x14ac:dyDescent="0.3">
      <c r="A423">
        <v>0</v>
      </c>
      <c r="B423">
        <v>0.3</v>
      </c>
      <c r="C423">
        <v>2</v>
      </c>
      <c r="D423">
        <v>0</v>
      </c>
      <c r="E423">
        <f t="shared" si="12"/>
        <v>2</v>
      </c>
      <c r="F423">
        <f t="shared" si="13"/>
        <v>0.3</v>
      </c>
    </row>
    <row r="424" spans="1:6" x14ac:dyDescent="0.3">
      <c r="A424">
        <v>0</v>
      </c>
      <c r="B424">
        <v>0</v>
      </c>
      <c r="C424">
        <v>1</v>
      </c>
      <c r="D424">
        <v>0</v>
      </c>
      <c r="E424">
        <f t="shared" si="12"/>
        <v>1</v>
      </c>
      <c r="F424">
        <f t="shared" si="13"/>
        <v>0</v>
      </c>
    </row>
    <row r="425" spans="1:6" x14ac:dyDescent="0.3">
      <c r="A425">
        <v>1</v>
      </c>
      <c r="B425">
        <v>0</v>
      </c>
      <c r="C425">
        <v>2</v>
      </c>
      <c r="D425">
        <v>0.3</v>
      </c>
      <c r="E425">
        <f t="shared" si="12"/>
        <v>2.2999999999999998</v>
      </c>
      <c r="F425">
        <f t="shared" si="13"/>
        <v>1</v>
      </c>
    </row>
    <row r="426" spans="1:6" x14ac:dyDescent="0.3">
      <c r="A426">
        <v>1</v>
      </c>
      <c r="B426">
        <v>0</v>
      </c>
      <c r="C426">
        <v>1</v>
      </c>
      <c r="D426">
        <v>0</v>
      </c>
      <c r="E426">
        <f t="shared" si="12"/>
        <v>1</v>
      </c>
      <c r="F426">
        <f t="shared" si="13"/>
        <v>1</v>
      </c>
    </row>
    <row r="427" spans="1:6" x14ac:dyDescent="0.3">
      <c r="A427">
        <v>0</v>
      </c>
      <c r="B427">
        <v>0</v>
      </c>
      <c r="C427">
        <v>1</v>
      </c>
      <c r="D427">
        <v>0.3</v>
      </c>
      <c r="E427">
        <f t="shared" si="12"/>
        <v>1.3</v>
      </c>
      <c r="F427">
        <f t="shared" si="13"/>
        <v>0</v>
      </c>
    </row>
    <row r="428" spans="1:6" x14ac:dyDescent="0.3">
      <c r="A428">
        <v>1</v>
      </c>
      <c r="B428">
        <v>0.3</v>
      </c>
      <c r="C428">
        <v>2</v>
      </c>
      <c r="D428">
        <v>0</v>
      </c>
      <c r="E428">
        <f t="shared" si="12"/>
        <v>2</v>
      </c>
      <c r="F428">
        <f t="shared" si="13"/>
        <v>1.3</v>
      </c>
    </row>
    <row r="429" spans="1:6" x14ac:dyDescent="0.3">
      <c r="A429">
        <v>0</v>
      </c>
      <c r="B429">
        <v>0</v>
      </c>
      <c r="C429">
        <v>1</v>
      </c>
      <c r="D429">
        <v>0</v>
      </c>
      <c r="E429">
        <f t="shared" si="12"/>
        <v>1</v>
      </c>
      <c r="F429">
        <f t="shared" si="13"/>
        <v>0</v>
      </c>
    </row>
    <row r="430" spans="1:6" x14ac:dyDescent="0.3">
      <c r="A430">
        <v>1</v>
      </c>
      <c r="B430">
        <v>0</v>
      </c>
      <c r="C430">
        <v>2</v>
      </c>
      <c r="D430">
        <v>0</v>
      </c>
      <c r="E430">
        <f t="shared" si="12"/>
        <v>2</v>
      </c>
      <c r="F430">
        <f t="shared" si="13"/>
        <v>1</v>
      </c>
    </row>
    <row r="431" spans="1:6" x14ac:dyDescent="0.3">
      <c r="A431">
        <v>1</v>
      </c>
      <c r="B431">
        <v>0</v>
      </c>
      <c r="C431">
        <v>2</v>
      </c>
      <c r="D431">
        <v>0</v>
      </c>
      <c r="E431">
        <f t="shared" si="12"/>
        <v>2</v>
      </c>
      <c r="F431">
        <f t="shared" si="13"/>
        <v>1</v>
      </c>
    </row>
    <row r="432" spans="1:6" x14ac:dyDescent="0.3">
      <c r="A432">
        <v>0</v>
      </c>
      <c r="B432">
        <v>0</v>
      </c>
      <c r="C432">
        <v>1</v>
      </c>
      <c r="D432">
        <v>0.3</v>
      </c>
      <c r="E432">
        <f t="shared" si="12"/>
        <v>1.3</v>
      </c>
      <c r="F432">
        <f t="shared" si="13"/>
        <v>0</v>
      </c>
    </row>
    <row r="433" spans="1:6" x14ac:dyDescent="0.3">
      <c r="A433">
        <v>0</v>
      </c>
      <c r="B433">
        <v>0</v>
      </c>
      <c r="C433">
        <v>1</v>
      </c>
      <c r="D433">
        <v>0</v>
      </c>
      <c r="E433">
        <f t="shared" si="12"/>
        <v>1</v>
      </c>
      <c r="F433">
        <f t="shared" si="13"/>
        <v>0</v>
      </c>
    </row>
    <row r="434" spans="1:6" x14ac:dyDescent="0.3">
      <c r="A434">
        <v>1</v>
      </c>
      <c r="B434">
        <v>0</v>
      </c>
      <c r="C434">
        <v>1</v>
      </c>
      <c r="D434">
        <v>0.3</v>
      </c>
      <c r="E434">
        <f t="shared" si="12"/>
        <v>1.3</v>
      </c>
      <c r="F434">
        <f t="shared" si="13"/>
        <v>1</v>
      </c>
    </row>
    <row r="435" spans="1:6" x14ac:dyDescent="0.3">
      <c r="A435">
        <v>0</v>
      </c>
      <c r="B435">
        <v>0</v>
      </c>
      <c r="C435">
        <v>2</v>
      </c>
      <c r="D435">
        <v>0.3</v>
      </c>
      <c r="E435">
        <f t="shared" si="12"/>
        <v>2.2999999999999998</v>
      </c>
      <c r="F435">
        <f t="shared" si="13"/>
        <v>0</v>
      </c>
    </row>
    <row r="436" spans="1:6" x14ac:dyDescent="0.3">
      <c r="A436">
        <v>1</v>
      </c>
      <c r="B436">
        <v>0</v>
      </c>
      <c r="C436">
        <v>1</v>
      </c>
      <c r="D436">
        <v>0</v>
      </c>
      <c r="E436">
        <f t="shared" si="12"/>
        <v>1</v>
      </c>
      <c r="F436">
        <f t="shared" si="13"/>
        <v>1</v>
      </c>
    </row>
    <row r="437" spans="1:6" x14ac:dyDescent="0.3">
      <c r="A437">
        <v>1</v>
      </c>
      <c r="B437">
        <v>0</v>
      </c>
      <c r="C437">
        <v>2</v>
      </c>
      <c r="D437">
        <v>0.3</v>
      </c>
      <c r="E437">
        <f t="shared" si="12"/>
        <v>2.2999999999999998</v>
      </c>
      <c r="F437">
        <f t="shared" si="13"/>
        <v>1</v>
      </c>
    </row>
    <row r="438" spans="1:6" x14ac:dyDescent="0.3">
      <c r="A438">
        <v>0</v>
      </c>
      <c r="B438">
        <v>0</v>
      </c>
      <c r="C438">
        <v>1</v>
      </c>
      <c r="D438">
        <v>0</v>
      </c>
      <c r="E438">
        <f t="shared" si="12"/>
        <v>1</v>
      </c>
      <c r="F438">
        <f t="shared" si="13"/>
        <v>0</v>
      </c>
    </row>
    <row r="439" spans="1:6" x14ac:dyDescent="0.3">
      <c r="A439">
        <v>0</v>
      </c>
      <c r="B439">
        <v>0</v>
      </c>
      <c r="C439">
        <v>1</v>
      </c>
      <c r="D439">
        <v>0</v>
      </c>
      <c r="E439">
        <f t="shared" si="12"/>
        <v>1</v>
      </c>
      <c r="F439">
        <f t="shared" si="13"/>
        <v>0</v>
      </c>
    </row>
    <row r="440" spans="1:6" x14ac:dyDescent="0.3">
      <c r="A440">
        <v>0</v>
      </c>
      <c r="B440">
        <v>0</v>
      </c>
      <c r="C440">
        <v>1</v>
      </c>
      <c r="D440">
        <v>0</v>
      </c>
      <c r="E440">
        <f t="shared" si="12"/>
        <v>1</v>
      </c>
      <c r="F440">
        <f t="shared" si="13"/>
        <v>0</v>
      </c>
    </row>
    <row r="441" spans="1:6" x14ac:dyDescent="0.3">
      <c r="A441">
        <v>0</v>
      </c>
      <c r="B441">
        <v>0</v>
      </c>
      <c r="C441">
        <v>1</v>
      </c>
      <c r="D441">
        <v>0</v>
      </c>
      <c r="E441">
        <f t="shared" si="12"/>
        <v>1</v>
      </c>
      <c r="F441">
        <f t="shared" si="13"/>
        <v>0</v>
      </c>
    </row>
    <row r="442" spans="1:6" x14ac:dyDescent="0.3">
      <c r="A442">
        <v>1</v>
      </c>
      <c r="B442">
        <v>0</v>
      </c>
      <c r="C442">
        <v>2</v>
      </c>
      <c r="D442">
        <v>0</v>
      </c>
      <c r="E442">
        <f t="shared" si="12"/>
        <v>2</v>
      </c>
      <c r="F442">
        <f t="shared" si="13"/>
        <v>1</v>
      </c>
    </row>
    <row r="443" spans="1:6" x14ac:dyDescent="0.3">
      <c r="A443">
        <v>0</v>
      </c>
      <c r="B443">
        <v>0</v>
      </c>
      <c r="C443">
        <v>2</v>
      </c>
      <c r="D443">
        <v>0</v>
      </c>
      <c r="E443">
        <f t="shared" si="12"/>
        <v>2</v>
      </c>
      <c r="F443">
        <f t="shared" si="13"/>
        <v>0</v>
      </c>
    </row>
    <row r="444" spans="1:6" x14ac:dyDescent="0.3">
      <c r="A444">
        <v>0</v>
      </c>
      <c r="B444">
        <v>0</v>
      </c>
      <c r="C444">
        <v>2</v>
      </c>
      <c r="D444">
        <v>0</v>
      </c>
      <c r="E444">
        <f t="shared" si="12"/>
        <v>2</v>
      </c>
      <c r="F444">
        <f t="shared" si="13"/>
        <v>0</v>
      </c>
    </row>
    <row r="445" spans="1:6" x14ac:dyDescent="0.3">
      <c r="A445">
        <v>0</v>
      </c>
      <c r="B445">
        <v>0</v>
      </c>
      <c r="C445">
        <v>2</v>
      </c>
      <c r="D445">
        <v>0</v>
      </c>
      <c r="E445">
        <f t="shared" si="12"/>
        <v>2</v>
      </c>
      <c r="F445">
        <f t="shared" si="13"/>
        <v>0</v>
      </c>
    </row>
    <row r="446" spans="1:6" x14ac:dyDescent="0.3">
      <c r="A446">
        <v>1</v>
      </c>
      <c r="B446">
        <v>0</v>
      </c>
      <c r="C446">
        <v>2</v>
      </c>
      <c r="D446">
        <v>0.3</v>
      </c>
      <c r="E446">
        <f t="shared" si="12"/>
        <v>2.2999999999999998</v>
      </c>
      <c r="F446">
        <f t="shared" si="13"/>
        <v>1</v>
      </c>
    </row>
    <row r="447" spans="1:6" x14ac:dyDescent="0.3">
      <c r="A447">
        <v>0</v>
      </c>
      <c r="B447">
        <v>0</v>
      </c>
      <c r="C447">
        <v>1</v>
      </c>
      <c r="D447">
        <v>0</v>
      </c>
      <c r="E447">
        <f t="shared" si="12"/>
        <v>1</v>
      </c>
      <c r="F447">
        <f t="shared" si="13"/>
        <v>0</v>
      </c>
    </row>
    <row r="448" spans="1:6" x14ac:dyDescent="0.3">
      <c r="A448">
        <v>0</v>
      </c>
      <c r="B448">
        <v>0</v>
      </c>
      <c r="C448">
        <v>2</v>
      </c>
      <c r="D448">
        <v>0.3</v>
      </c>
      <c r="E448">
        <f t="shared" si="12"/>
        <v>2.2999999999999998</v>
      </c>
      <c r="F448">
        <f t="shared" si="13"/>
        <v>0</v>
      </c>
    </row>
    <row r="449" spans="1:6" x14ac:dyDescent="0.3">
      <c r="A449">
        <v>0</v>
      </c>
      <c r="B449">
        <v>0</v>
      </c>
      <c r="C449">
        <v>2</v>
      </c>
      <c r="D449">
        <v>0.3</v>
      </c>
      <c r="E449">
        <f t="shared" si="12"/>
        <v>2.2999999999999998</v>
      </c>
      <c r="F449">
        <f t="shared" si="13"/>
        <v>0</v>
      </c>
    </row>
    <row r="450" spans="1:6" x14ac:dyDescent="0.3">
      <c r="A450">
        <v>0</v>
      </c>
      <c r="B450">
        <v>0</v>
      </c>
      <c r="C450">
        <v>2</v>
      </c>
      <c r="D450">
        <v>0</v>
      </c>
      <c r="E450">
        <f t="shared" ref="E450:E513" si="14">fb+hb</f>
        <v>2</v>
      </c>
      <c r="F450">
        <f t="shared" ref="F450:F513" si="15">bfb+bhb</f>
        <v>0</v>
      </c>
    </row>
    <row r="451" spans="1:6" x14ac:dyDescent="0.3">
      <c r="A451">
        <v>0</v>
      </c>
      <c r="B451">
        <v>0</v>
      </c>
      <c r="C451">
        <v>1</v>
      </c>
      <c r="D451">
        <v>0.3</v>
      </c>
      <c r="E451">
        <f t="shared" si="14"/>
        <v>1.3</v>
      </c>
      <c r="F451">
        <f t="shared" si="15"/>
        <v>0</v>
      </c>
    </row>
    <row r="452" spans="1:6" x14ac:dyDescent="0.3">
      <c r="A452">
        <v>0</v>
      </c>
      <c r="B452">
        <v>0</v>
      </c>
      <c r="C452">
        <v>1</v>
      </c>
      <c r="D452">
        <v>0</v>
      </c>
      <c r="E452">
        <f t="shared" si="14"/>
        <v>1</v>
      </c>
      <c r="F452">
        <f t="shared" si="15"/>
        <v>0</v>
      </c>
    </row>
    <row r="453" spans="1:6" x14ac:dyDescent="0.3">
      <c r="A453">
        <v>1</v>
      </c>
      <c r="B453">
        <v>0</v>
      </c>
      <c r="C453">
        <v>2</v>
      </c>
      <c r="D453">
        <v>0</v>
      </c>
      <c r="E453">
        <f t="shared" si="14"/>
        <v>2</v>
      </c>
      <c r="F453">
        <f t="shared" si="15"/>
        <v>1</v>
      </c>
    </row>
    <row r="454" spans="1:6" x14ac:dyDescent="0.3">
      <c r="A454">
        <v>1</v>
      </c>
      <c r="B454">
        <v>0</v>
      </c>
      <c r="C454">
        <v>2</v>
      </c>
      <c r="D454">
        <v>0.3</v>
      </c>
      <c r="E454">
        <f t="shared" si="14"/>
        <v>2.2999999999999998</v>
      </c>
      <c r="F454">
        <f t="shared" si="15"/>
        <v>1</v>
      </c>
    </row>
    <row r="455" spans="1:6" x14ac:dyDescent="0.3">
      <c r="A455">
        <v>0</v>
      </c>
      <c r="B455">
        <v>0</v>
      </c>
      <c r="C455">
        <v>2</v>
      </c>
      <c r="D455">
        <v>0.3</v>
      </c>
      <c r="E455">
        <f t="shared" si="14"/>
        <v>2.2999999999999998</v>
      </c>
      <c r="F455">
        <f t="shared" si="15"/>
        <v>0</v>
      </c>
    </row>
    <row r="456" spans="1:6" x14ac:dyDescent="0.3">
      <c r="A456">
        <v>2</v>
      </c>
      <c r="B456">
        <v>0</v>
      </c>
      <c r="C456">
        <v>2</v>
      </c>
      <c r="D456">
        <v>0</v>
      </c>
      <c r="E456">
        <f t="shared" si="14"/>
        <v>2</v>
      </c>
      <c r="F456">
        <f t="shared" si="15"/>
        <v>2</v>
      </c>
    </row>
    <row r="457" spans="1:6" x14ac:dyDescent="0.3">
      <c r="A457">
        <v>0</v>
      </c>
      <c r="B457">
        <v>0</v>
      </c>
      <c r="C457">
        <v>1</v>
      </c>
      <c r="D457">
        <v>0.3</v>
      </c>
      <c r="E457">
        <f t="shared" si="14"/>
        <v>1.3</v>
      </c>
      <c r="F457">
        <f t="shared" si="15"/>
        <v>0</v>
      </c>
    </row>
    <row r="458" spans="1:6" x14ac:dyDescent="0.3">
      <c r="A458">
        <v>0</v>
      </c>
      <c r="B458">
        <v>0</v>
      </c>
      <c r="C458">
        <v>1</v>
      </c>
      <c r="D458">
        <v>0</v>
      </c>
      <c r="E458">
        <f t="shared" si="14"/>
        <v>1</v>
      </c>
      <c r="F458">
        <f t="shared" si="15"/>
        <v>0</v>
      </c>
    </row>
    <row r="459" spans="1:6" x14ac:dyDescent="0.3">
      <c r="A459">
        <v>1</v>
      </c>
      <c r="B459">
        <v>0</v>
      </c>
      <c r="C459">
        <v>1</v>
      </c>
      <c r="D459">
        <v>0</v>
      </c>
      <c r="E459">
        <f t="shared" si="14"/>
        <v>1</v>
      </c>
      <c r="F459">
        <f t="shared" si="15"/>
        <v>1</v>
      </c>
    </row>
    <row r="460" spans="1:6" x14ac:dyDescent="0.3">
      <c r="A460">
        <v>0</v>
      </c>
      <c r="B460">
        <v>0</v>
      </c>
      <c r="C460">
        <v>1</v>
      </c>
      <c r="D460">
        <v>0</v>
      </c>
      <c r="E460">
        <f t="shared" si="14"/>
        <v>1</v>
      </c>
      <c r="F460">
        <f t="shared" si="15"/>
        <v>0</v>
      </c>
    </row>
    <row r="461" spans="1:6" x14ac:dyDescent="0.3">
      <c r="A461">
        <v>1</v>
      </c>
      <c r="B461">
        <v>0</v>
      </c>
      <c r="C461">
        <v>1</v>
      </c>
      <c r="D461">
        <v>0</v>
      </c>
      <c r="E461">
        <f t="shared" si="14"/>
        <v>1</v>
      </c>
      <c r="F461">
        <f t="shared" si="15"/>
        <v>1</v>
      </c>
    </row>
    <row r="462" spans="1:6" x14ac:dyDescent="0.3">
      <c r="A462">
        <v>1</v>
      </c>
      <c r="B462">
        <v>0</v>
      </c>
      <c r="C462">
        <v>2</v>
      </c>
      <c r="D462">
        <v>0.3</v>
      </c>
      <c r="E462">
        <f t="shared" si="14"/>
        <v>2.2999999999999998</v>
      </c>
      <c r="F462">
        <f t="shared" si="15"/>
        <v>1</v>
      </c>
    </row>
    <row r="463" spans="1:6" x14ac:dyDescent="0.3">
      <c r="A463">
        <v>1</v>
      </c>
      <c r="B463">
        <v>0</v>
      </c>
      <c r="C463">
        <v>1</v>
      </c>
      <c r="D463">
        <v>0</v>
      </c>
      <c r="E463">
        <f t="shared" si="14"/>
        <v>1</v>
      </c>
      <c r="F463">
        <f t="shared" si="15"/>
        <v>1</v>
      </c>
    </row>
    <row r="464" spans="1:6" x14ac:dyDescent="0.3">
      <c r="A464">
        <v>0</v>
      </c>
      <c r="B464">
        <v>0</v>
      </c>
      <c r="C464">
        <v>1</v>
      </c>
      <c r="D464">
        <v>0</v>
      </c>
      <c r="E464">
        <f t="shared" si="14"/>
        <v>1</v>
      </c>
      <c r="F464">
        <f t="shared" si="15"/>
        <v>0</v>
      </c>
    </row>
    <row r="465" spans="1:6" x14ac:dyDescent="0.3">
      <c r="A465">
        <v>0</v>
      </c>
      <c r="B465">
        <v>0</v>
      </c>
      <c r="C465">
        <v>1</v>
      </c>
      <c r="D465">
        <v>0.3</v>
      </c>
      <c r="E465">
        <f t="shared" si="14"/>
        <v>1.3</v>
      </c>
      <c r="F465">
        <f t="shared" si="15"/>
        <v>0</v>
      </c>
    </row>
    <row r="466" spans="1:6" x14ac:dyDescent="0.3">
      <c r="A466">
        <v>0</v>
      </c>
      <c r="B466">
        <v>0</v>
      </c>
      <c r="C466">
        <v>2</v>
      </c>
      <c r="D466">
        <v>0</v>
      </c>
      <c r="E466">
        <f t="shared" si="14"/>
        <v>2</v>
      </c>
      <c r="F466">
        <f t="shared" si="15"/>
        <v>0</v>
      </c>
    </row>
    <row r="467" spans="1:6" x14ac:dyDescent="0.3">
      <c r="A467">
        <v>0</v>
      </c>
      <c r="B467">
        <v>0</v>
      </c>
      <c r="C467">
        <v>2</v>
      </c>
      <c r="D467">
        <v>0</v>
      </c>
      <c r="E467">
        <f t="shared" si="14"/>
        <v>2</v>
      </c>
      <c r="F467">
        <f t="shared" si="15"/>
        <v>0</v>
      </c>
    </row>
    <row r="468" spans="1:6" x14ac:dyDescent="0.3">
      <c r="A468">
        <v>1</v>
      </c>
      <c r="B468">
        <v>0</v>
      </c>
      <c r="C468">
        <v>1</v>
      </c>
      <c r="D468">
        <v>0</v>
      </c>
      <c r="E468">
        <f t="shared" si="14"/>
        <v>1</v>
      </c>
      <c r="F468">
        <f t="shared" si="15"/>
        <v>1</v>
      </c>
    </row>
    <row r="469" spans="1:6" x14ac:dyDescent="0.3">
      <c r="A469">
        <v>0</v>
      </c>
      <c r="B469">
        <v>0</v>
      </c>
      <c r="C469">
        <v>1</v>
      </c>
      <c r="D469">
        <v>0.3</v>
      </c>
      <c r="E469">
        <f t="shared" si="14"/>
        <v>1.3</v>
      </c>
      <c r="F469">
        <f t="shared" si="15"/>
        <v>0</v>
      </c>
    </row>
    <row r="470" spans="1:6" x14ac:dyDescent="0.3">
      <c r="A470">
        <v>0</v>
      </c>
      <c r="B470">
        <v>0</v>
      </c>
      <c r="C470">
        <v>2</v>
      </c>
      <c r="D470">
        <v>0</v>
      </c>
      <c r="E470">
        <f t="shared" si="14"/>
        <v>2</v>
      </c>
      <c r="F470">
        <f t="shared" si="15"/>
        <v>0</v>
      </c>
    </row>
    <row r="471" spans="1:6" x14ac:dyDescent="0.3">
      <c r="A471">
        <v>0</v>
      </c>
      <c r="B471">
        <v>0</v>
      </c>
      <c r="C471">
        <v>2</v>
      </c>
      <c r="D471">
        <v>0.3</v>
      </c>
      <c r="E471">
        <f t="shared" si="14"/>
        <v>2.2999999999999998</v>
      </c>
      <c r="F471">
        <f t="shared" si="15"/>
        <v>0</v>
      </c>
    </row>
    <row r="472" spans="1:6" x14ac:dyDescent="0.3">
      <c r="A472">
        <v>1</v>
      </c>
      <c r="B472">
        <v>0</v>
      </c>
      <c r="C472">
        <v>1</v>
      </c>
      <c r="D472">
        <v>0.3</v>
      </c>
      <c r="E472">
        <f t="shared" si="14"/>
        <v>1.3</v>
      </c>
      <c r="F472">
        <f t="shared" si="15"/>
        <v>1</v>
      </c>
    </row>
    <row r="473" spans="1:6" x14ac:dyDescent="0.3">
      <c r="A473">
        <v>0</v>
      </c>
      <c r="B473">
        <v>0</v>
      </c>
      <c r="C473">
        <v>2</v>
      </c>
      <c r="D473">
        <v>0.3</v>
      </c>
      <c r="E473">
        <f t="shared" si="14"/>
        <v>2.2999999999999998</v>
      </c>
      <c r="F473">
        <f t="shared" si="15"/>
        <v>0</v>
      </c>
    </row>
    <row r="474" spans="1:6" x14ac:dyDescent="0.3">
      <c r="A474">
        <v>1</v>
      </c>
      <c r="B474">
        <v>0</v>
      </c>
      <c r="C474">
        <v>1</v>
      </c>
      <c r="D474">
        <v>0</v>
      </c>
      <c r="E474">
        <f t="shared" si="14"/>
        <v>1</v>
      </c>
      <c r="F474">
        <f t="shared" si="15"/>
        <v>1</v>
      </c>
    </row>
    <row r="475" spans="1:6" x14ac:dyDescent="0.3">
      <c r="A475">
        <v>1</v>
      </c>
      <c r="B475">
        <v>0</v>
      </c>
      <c r="C475">
        <v>2</v>
      </c>
      <c r="D475">
        <v>0</v>
      </c>
      <c r="E475">
        <f t="shared" si="14"/>
        <v>2</v>
      </c>
      <c r="F475">
        <f t="shared" si="15"/>
        <v>1</v>
      </c>
    </row>
    <row r="476" spans="1:6" x14ac:dyDescent="0.3">
      <c r="A476">
        <v>1</v>
      </c>
      <c r="B476">
        <v>0</v>
      </c>
      <c r="C476">
        <v>2</v>
      </c>
      <c r="D476">
        <v>0</v>
      </c>
      <c r="E476">
        <f t="shared" si="14"/>
        <v>2</v>
      </c>
      <c r="F476">
        <f t="shared" si="15"/>
        <v>1</v>
      </c>
    </row>
    <row r="477" spans="1:6" x14ac:dyDescent="0.3">
      <c r="A477">
        <v>1</v>
      </c>
      <c r="B477">
        <v>0</v>
      </c>
      <c r="C477">
        <v>1</v>
      </c>
      <c r="D477">
        <v>0</v>
      </c>
      <c r="E477">
        <f t="shared" si="14"/>
        <v>1</v>
      </c>
      <c r="F477">
        <f t="shared" si="15"/>
        <v>1</v>
      </c>
    </row>
    <row r="478" spans="1:6" x14ac:dyDescent="0.3">
      <c r="A478">
        <v>1</v>
      </c>
      <c r="B478">
        <v>0</v>
      </c>
      <c r="C478">
        <v>2</v>
      </c>
      <c r="D478">
        <v>0</v>
      </c>
      <c r="E478">
        <f t="shared" si="14"/>
        <v>2</v>
      </c>
      <c r="F478">
        <f t="shared" si="15"/>
        <v>1</v>
      </c>
    </row>
    <row r="479" spans="1:6" x14ac:dyDescent="0.3">
      <c r="A479">
        <v>0</v>
      </c>
      <c r="B479">
        <v>0</v>
      </c>
      <c r="C479">
        <v>2</v>
      </c>
      <c r="D479">
        <v>0.3</v>
      </c>
      <c r="E479">
        <f t="shared" si="14"/>
        <v>2.2999999999999998</v>
      </c>
      <c r="F479">
        <f t="shared" si="15"/>
        <v>0</v>
      </c>
    </row>
    <row r="480" spans="1:6" x14ac:dyDescent="0.3">
      <c r="A480">
        <v>1</v>
      </c>
      <c r="B480">
        <v>0</v>
      </c>
      <c r="C480">
        <v>2</v>
      </c>
      <c r="D480">
        <v>0</v>
      </c>
      <c r="E480">
        <f t="shared" si="14"/>
        <v>2</v>
      </c>
      <c r="F480">
        <f t="shared" si="15"/>
        <v>1</v>
      </c>
    </row>
    <row r="481" spans="1:6" x14ac:dyDescent="0.3">
      <c r="A481">
        <v>0</v>
      </c>
      <c r="B481">
        <v>0</v>
      </c>
      <c r="C481">
        <v>1</v>
      </c>
      <c r="D481">
        <v>0</v>
      </c>
      <c r="E481">
        <f t="shared" si="14"/>
        <v>1</v>
      </c>
      <c r="F481">
        <f t="shared" si="15"/>
        <v>0</v>
      </c>
    </row>
    <row r="482" spans="1:6" x14ac:dyDescent="0.3">
      <c r="A482">
        <v>1</v>
      </c>
      <c r="B482">
        <v>0</v>
      </c>
      <c r="C482">
        <v>2</v>
      </c>
      <c r="D482">
        <v>0</v>
      </c>
      <c r="E482">
        <f t="shared" si="14"/>
        <v>2</v>
      </c>
      <c r="F482">
        <f t="shared" si="15"/>
        <v>1</v>
      </c>
    </row>
    <row r="483" spans="1:6" x14ac:dyDescent="0.3">
      <c r="A483">
        <v>1</v>
      </c>
      <c r="B483">
        <v>0</v>
      </c>
      <c r="C483">
        <v>2</v>
      </c>
      <c r="D483">
        <v>0</v>
      </c>
      <c r="E483">
        <f t="shared" si="14"/>
        <v>2</v>
      </c>
      <c r="F483">
        <f t="shared" si="15"/>
        <v>1</v>
      </c>
    </row>
    <row r="484" spans="1:6" x14ac:dyDescent="0.3">
      <c r="A484">
        <v>1</v>
      </c>
      <c r="B484">
        <v>0</v>
      </c>
      <c r="C484">
        <v>1</v>
      </c>
      <c r="D484">
        <v>0.3</v>
      </c>
      <c r="E484">
        <f t="shared" si="14"/>
        <v>1.3</v>
      </c>
      <c r="F484">
        <f t="shared" si="15"/>
        <v>1</v>
      </c>
    </row>
    <row r="485" spans="1:6" x14ac:dyDescent="0.3">
      <c r="A485">
        <v>1</v>
      </c>
      <c r="B485">
        <v>0</v>
      </c>
      <c r="C485">
        <v>2</v>
      </c>
      <c r="D485">
        <v>0</v>
      </c>
      <c r="E485">
        <f t="shared" si="14"/>
        <v>2</v>
      </c>
      <c r="F485">
        <f t="shared" si="15"/>
        <v>1</v>
      </c>
    </row>
    <row r="486" spans="1:6" x14ac:dyDescent="0.3">
      <c r="A486">
        <v>1</v>
      </c>
      <c r="B486">
        <v>0</v>
      </c>
      <c r="C486">
        <v>1</v>
      </c>
      <c r="D486">
        <v>0</v>
      </c>
      <c r="E486">
        <f t="shared" si="14"/>
        <v>1</v>
      </c>
      <c r="F486">
        <f t="shared" si="15"/>
        <v>1</v>
      </c>
    </row>
    <row r="487" spans="1:6" x14ac:dyDescent="0.3">
      <c r="A487">
        <v>0</v>
      </c>
      <c r="B487">
        <v>0</v>
      </c>
      <c r="C487">
        <v>1</v>
      </c>
      <c r="D487">
        <v>0</v>
      </c>
      <c r="E487">
        <f t="shared" si="14"/>
        <v>1</v>
      </c>
      <c r="F487">
        <f t="shared" si="15"/>
        <v>0</v>
      </c>
    </row>
    <row r="488" spans="1:6" x14ac:dyDescent="0.3">
      <c r="A488">
        <v>1</v>
      </c>
      <c r="B488">
        <v>0</v>
      </c>
      <c r="C488">
        <v>1</v>
      </c>
      <c r="D488">
        <v>0.3</v>
      </c>
      <c r="E488">
        <f t="shared" si="14"/>
        <v>1.3</v>
      </c>
      <c r="F488">
        <f t="shared" si="15"/>
        <v>1</v>
      </c>
    </row>
    <row r="489" spans="1:6" x14ac:dyDescent="0.3">
      <c r="A489">
        <v>0</v>
      </c>
      <c r="B489">
        <v>0</v>
      </c>
      <c r="C489">
        <v>2</v>
      </c>
      <c r="D489">
        <v>0</v>
      </c>
      <c r="E489">
        <f t="shared" si="14"/>
        <v>2</v>
      </c>
      <c r="F489">
        <f t="shared" si="15"/>
        <v>0</v>
      </c>
    </row>
    <row r="490" spans="1:6" x14ac:dyDescent="0.3">
      <c r="A490">
        <v>0</v>
      </c>
      <c r="B490">
        <v>0</v>
      </c>
      <c r="C490">
        <v>2</v>
      </c>
      <c r="D490">
        <v>0</v>
      </c>
      <c r="E490">
        <f t="shared" si="14"/>
        <v>2</v>
      </c>
      <c r="F490">
        <f t="shared" si="15"/>
        <v>0</v>
      </c>
    </row>
    <row r="491" spans="1:6" x14ac:dyDescent="0.3">
      <c r="A491">
        <v>1</v>
      </c>
      <c r="B491">
        <v>0</v>
      </c>
      <c r="C491">
        <v>1</v>
      </c>
      <c r="D491">
        <v>0</v>
      </c>
      <c r="E491">
        <f t="shared" si="14"/>
        <v>1</v>
      </c>
      <c r="F491">
        <f t="shared" si="15"/>
        <v>1</v>
      </c>
    </row>
    <row r="492" spans="1:6" x14ac:dyDescent="0.3">
      <c r="A492">
        <v>0</v>
      </c>
      <c r="B492">
        <v>0</v>
      </c>
      <c r="C492">
        <v>1</v>
      </c>
      <c r="D492">
        <v>0.3</v>
      </c>
      <c r="E492">
        <f t="shared" si="14"/>
        <v>1.3</v>
      </c>
      <c r="F492">
        <f t="shared" si="15"/>
        <v>0</v>
      </c>
    </row>
    <row r="493" spans="1:6" x14ac:dyDescent="0.3">
      <c r="A493">
        <v>1</v>
      </c>
      <c r="B493">
        <v>0</v>
      </c>
      <c r="C493">
        <v>1</v>
      </c>
      <c r="D493">
        <v>0</v>
      </c>
      <c r="E493">
        <f t="shared" si="14"/>
        <v>1</v>
      </c>
      <c r="F493">
        <f t="shared" si="15"/>
        <v>1</v>
      </c>
    </row>
    <row r="494" spans="1:6" x14ac:dyDescent="0.3">
      <c r="A494">
        <v>0</v>
      </c>
      <c r="B494">
        <v>0</v>
      </c>
      <c r="C494">
        <v>2</v>
      </c>
      <c r="D494">
        <v>0.3</v>
      </c>
      <c r="E494">
        <f t="shared" si="14"/>
        <v>2.2999999999999998</v>
      </c>
      <c r="F494">
        <f t="shared" si="15"/>
        <v>0</v>
      </c>
    </row>
    <row r="495" spans="1:6" x14ac:dyDescent="0.3">
      <c r="A495">
        <v>0</v>
      </c>
      <c r="B495">
        <v>0</v>
      </c>
      <c r="C495">
        <v>1</v>
      </c>
      <c r="D495">
        <v>0.3</v>
      </c>
      <c r="E495">
        <f t="shared" si="14"/>
        <v>1.3</v>
      </c>
      <c r="F495">
        <f t="shared" si="15"/>
        <v>0</v>
      </c>
    </row>
    <row r="496" spans="1:6" x14ac:dyDescent="0.3">
      <c r="A496">
        <v>0</v>
      </c>
      <c r="B496">
        <v>0</v>
      </c>
      <c r="C496">
        <v>1</v>
      </c>
      <c r="D496">
        <v>0</v>
      </c>
      <c r="E496">
        <f t="shared" si="14"/>
        <v>1</v>
      </c>
      <c r="F496">
        <f t="shared" si="15"/>
        <v>0</v>
      </c>
    </row>
    <row r="497" spans="1:6" x14ac:dyDescent="0.3">
      <c r="A497">
        <v>0</v>
      </c>
      <c r="B497">
        <v>0</v>
      </c>
      <c r="C497">
        <v>1</v>
      </c>
      <c r="D497">
        <v>0</v>
      </c>
      <c r="E497">
        <f t="shared" si="14"/>
        <v>1</v>
      </c>
      <c r="F497">
        <f t="shared" si="15"/>
        <v>0</v>
      </c>
    </row>
    <row r="498" spans="1:6" x14ac:dyDescent="0.3">
      <c r="A498">
        <v>1</v>
      </c>
      <c r="B498">
        <v>0</v>
      </c>
      <c r="C498">
        <v>3</v>
      </c>
      <c r="D498">
        <v>0</v>
      </c>
      <c r="E498">
        <f t="shared" si="14"/>
        <v>3</v>
      </c>
      <c r="F498">
        <f t="shared" si="15"/>
        <v>1</v>
      </c>
    </row>
    <row r="499" spans="1:6" x14ac:dyDescent="0.3">
      <c r="A499">
        <v>1</v>
      </c>
      <c r="B499">
        <v>0</v>
      </c>
      <c r="C499">
        <v>2</v>
      </c>
      <c r="D499">
        <v>0</v>
      </c>
      <c r="E499">
        <f t="shared" si="14"/>
        <v>2</v>
      </c>
      <c r="F499">
        <f t="shared" si="15"/>
        <v>1</v>
      </c>
    </row>
    <row r="500" spans="1:6" x14ac:dyDescent="0.3">
      <c r="A500">
        <v>0</v>
      </c>
      <c r="B500">
        <v>0</v>
      </c>
      <c r="C500">
        <v>1</v>
      </c>
      <c r="D500">
        <v>0</v>
      </c>
      <c r="E500">
        <f t="shared" si="14"/>
        <v>1</v>
      </c>
      <c r="F500">
        <f t="shared" si="15"/>
        <v>0</v>
      </c>
    </row>
    <row r="501" spans="1:6" x14ac:dyDescent="0.3">
      <c r="A501">
        <v>0</v>
      </c>
      <c r="B501">
        <v>0.3</v>
      </c>
      <c r="C501">
        <v>1</v>
      </c>
      <c r="D501">
        <v>0</v>
      </c>
      <c r="E501">
        <f t="shared" si="14"/>
        <v>1</v>
      </c>
      <c r="F501">
        <f t="shared" si="15"/>
        <v>0.3</v>
      </c>
    </row>
    <row r="502" spans="1:6" x14ac:dyDescent="0.3">
      <c r="A502">
        <v>0</v>
      </c>
      <c r="B502">
        <v>0</v>
      </c>
      <c r="C502">
        <v>1</v>
      </c>
      <c r="D502">
        <v>0.3</v>
      </c>
      <c r="E502">
        <f t="shared" si="14"/>
        <v>1.3</v>
      </c>
      <c r="F502">
        <f t="shared" si="15"/>
        <v>0</v>
      </c>
    </row>
    <row r="503" spans="1:6" x14ac:dyDescent="0.3">
      <c r="A503">
        <v>0</v>
      </c>
      <c r="B503">
        <v>0</v>
      </c>
      <c r="C503">
        <v>2</v>
      </c>
      <c r="D503">
        <v>0.3</v>
      </c>
      <c r="E503">
        <f t="shared" si="14"/>
        <v>2.2999999999999998</v>
      </c>
      <c r="F503">
        <f t="shared" si="15"/>
        <v>0</v>
      </c>
    </row>
    <row r="504" spans="1:6" x14ac:dyDescent="0.3">
      <c r="A504">
        <v>1</v>
      </c>
      <c r="B504">
        <v>0</v>
      </c>
      <c r="C504">
        <v>1</v>
      </c>
      <c r="D504">
        <v>0</v>
      </c>
      <c r="E504">
        <f t="shared" si="14"/>
        <v>1</v>
      </c>
      <c r="F504">
        <f t="shared" si="15"/>
        <v>1</v>
      </c>
    </row>
    <row r="505" spans="1:6" x14ac:dyDescent="0.3">
      <c r="A505">
        <v>1</v>
      </c>
      <c r="B505">
        <v>0</v>
      </c>
      <c r="C505">
        <v>2</v>
      </c>
      <c r="D505">
        <v>0</v>
      </c>
      <c r="E505">
        <f t="shared" si="14"/>
        <v>2</v>
      </c>
      <c r="F505">
        <f t="shared" si="15"/>
        <v>1</v>
      </c>
    </row>
    <row r="506" spans="1:6" x14ac:dyDescent="0.3">
      <c r="A506">
        <v>0</v>
      </c>
      <c r="B506">
        <v>0.3</v>
      </c>
      <c r="C506">
        <v>2</v>
      </c>
      <c r="D506">
        <v>0.3</v>
      </c>
      <c r="E506">
        <f t="shared" si="14"/>
        <v>2.2999999999999998</v>
      </c>
      <c r="F506">
        <f t="shared" si="15"/>
        <v>0.3</v>
      </c>
    </row>
    <row r="507" spans="1:6" x14ac:dyDescent="0.3">
      <c r="A507">
        <v>0</v>
      </c>
      <c r="B507">
        <v>0</v>
      </c>
      <c r="C507">
        <v>2</v>
      </c>
      <c r="D507">
        <v>0</v>
      </c>
      <c r="E507">
        <f t="shared" si="14"/>
        <v>2</v>
      </c>
      <c r="F507">
        <f t="shared" si="15"/>
        <v>0</v>
      </c>
    </row>
    <row r="508" spans="1:6" x14ac:dyDescent="0.3">
      <c r="A508">
        <v>0</v>
      </c>
      <c r="B508">
        <v>0</v>
      </c>
      <c r="C508">
        <v>2</v>
      </c>
      <c r="D508">
        <v>0.3</v>
      </c>
      <c r="E508">
        <f t="shared" si="14"/>
        <v>2.2999999999999998</v>
      </c>
      <c r="F508">
        <f t="shared" si="15"/>
        <v>0</v>
      </c>
    </row>
    <row r="509" spans="1:6" x14ac:dyDescent="0.3">
      <c r="A509">
        <v>0</v>
      </c>
      <c r="B509">
        <v>0</v>
      </c>
      <c r="C509">
        <v>2</v>
      </c>
      <c r="D509">
        <v>0</v>
      </c>
      <c r="E509">
        <f t="shared" si="14"/>
        <v>2</v>
      </c>
      <c r="F509">
        <f t="shared" si="15"/>
        <v>0</v>
      </c>
    </row>
    <row r="510" spans="1:6" x14ac:dyDescent="0.3">
      <c r="A510">
        <v>0</v>
      </c>
      <c r="B510">
        <v>0</v>
      </c>
      <c r="C510">
        <v>2</v>
      </c>
      <c r="D510">
        <v>0</v>
      </c>
      <c r="E510">
        <f t="shared" si="14"/>
        <v>2</v>
      </c>
      <c r="F510">
        <f t="shared" si="15"/>
        <v>0</v>
      </c>
    </row>
    <row r="511" spans="1:6" x14ac:dyDescent="0.3">
      <c r="A511">
        <v>1</v>
      </c>
      <c r="B511">
        <v>0</v>
      </c>
      <c r="C511">
        <v>1</v>
      </c>
      <c r="D511">
        <v>0</v>
      </c>
      <c r="E511">
        <f t="shared" si="14"/>
        <v>1</v>
      </c>
      <c r="F511">
        <f t="shared" si="15"/>
        <v>1</v>
      </c>
    </row>
    <row r="512" spans="1:6" x14ac:dyDescent="0.3">
      <c r="A512">
        <v>1</v>
      </c>
      <c r="B512">
        <v>0</v>
      </c>
      <c r="C512">
        <v>1</v>
      </c>
      <c r="D512">
        <v>0</v>
      </c>
      <c r="E512">
        <f t="shared" si="14"/>
        <v>1</v>
      </c>
      <c r="F512">
        <f t="shared" si="15"/>
        <v>1</v>
      </c>
    </row>
    <row r="513" spans="1:6" x14ac:dyDescent="0.3">
      <c r="A513">
        <v>0</v>
      </c>
      <c r="B513">
        <v>0</v>
      </c>
      <c r="C513">
        <v>2</v>
      </c>
      <c r="D513">
        <v>0</v>
      </c>
      <c r="E513">
        <f t="shared" si="14"/>
        <v>2</v>
      </c>
      <c r="F513">
        <f t="shared" si="15"/>
        <v>0</v>
      </c>
    </row>
    <row r="514" spans="1:6" x14ac:dyDescent="0.3">
      <c r="A514">
        <v>1</v>
      </c>
      <c r="B514">
        <v>0</v>
      </c>
      <c r="C514">
        <v>1</v>
      </c>
      <c r="D514">
        <v>0</v>
      </c>
      <c r="E514">
        <f t="shared" ref="E514:E577" si="16">fb+hb</f>
        <v>1</v>
      </c>
      <c r="F514">
        <f t="shared" ref="F514:F577" si="17">bfb+bhb</f>
        <v>1</v>
      </c>
    </row>
    <row r="515" spans="1:6" x14ac:dyDescent="0.3">
      <c r="A515">
        <v>0</v>
      </c>
      <c r="B515">
        <v>0</v>
      </c>
      <c r="C515">
        <v>1</v>
      </c>
      <c r="D515">
        <v>0.3</v>
      </c>
      <c r="E515">
        <f t="shared" si="16"/>
        <v>1.3</v>
      </c>
      <c r="F515">
        <f t="shared" si="17"/>
        <v>0</v>
      </c>
    </row>
    <row r="516" spans="1:6" x14ac:dyDescent="0.3">
      <c r="A516">
        <v>0</v>
      </c>
      <c r="B516">
        <v>0</v>
      </c>
      <c r="C516">
        <v>1</v>
      </c>
      <c r="D516">
        <v>0</v>
      </c>
      <c r="E516">
        <f t="shared" si="16"/>
        <v>1</v>
      </c>
      <c r="F516">
        <f t="shared" si="17"/>
        <v>0</v>
      </c>
    </row>
    <row r="517" spans="1:6" x14ac:dyDescent="0.3">
      <c r="A517">
        <v>1</v>
      </c>
      <c r="B517">
        <v>0</v>
      </c>
      <c r="C517">
        <v>2</v>
      </c>
      <c r="D517">
        <v>0.3</v>
      </c>
      <c r="E517">
        <f t="shared" si="16"/>
        <v>2.2999999999999998</v>
      </c>
      <c r="F517">
        <f t="shared" si="17"/>
        <v>1</v>
      </c>
    </row>
    <row r="518" spans="1:6" x14ac:dyDescent="0.3">
      <c r="A518">
        <v>0</v>
      </c>
      <c r="B518">
        <v>0</v>
      </c>
      <c r="C518">
        <v>2</v>
      </c>
      <c r="D518">
        <v>0.3</v>
      </c>
      <c r="E518">
        <f t="shared" si="16"/>
        <v>2.2999999999999998</v>
      </c>
      <c r="F518">
        <f t="shared" si="17"/>
        <v>0</v>
      </c>
    </row>
    <row r="519" spans="1:6" x14ac:dyDescent="0.3">
      <c r="A519">
        <v>0</v>
      </c>
      <c r="B519">
        <v>0</v>
      </c>
      <c r="C519">
        <v>2</v>
      </c>
      <c r="D519">
        <v>0.3</v>
      </c>
      <c r="E519">
        <f t="shared" si="16"/>
        <v>2.2999999999999998</v>
      </c>
      <c r="F519">
        <f t="shared" si="17"/>
        <v>0</v>
      </c>
    </row>
    <row r="520" spans="1:6" x14ac:dyDescent="0.3">
      <c r="A520">
        <v>1</v>
      </c>
      <c r="B520">
        <v>0</v>
      </c>
      <c r="C520">
        <v>2</v>
      </c>
      <c r="D520">
        <v>0.3</v>
      </c>
      <c r="E520">
        <f t="shared" si="16"/>
        <v>2.2999999999999998</v>
      </c>
      <c r="F520">
        <f t="shared" si="17"/>
        <v>1</v>
      </c>
    </row>
    <row r="521" spans="1:6" x14ac:dyDescent="0.3">
      <c r="A521">
        <v>0</v>
      </c>
      <c r="B521">
        <v>0</v>
      </c>
      <c r="C521">
        <v>1</v>
      </c>
      <c r="D521">
        <v>0.3</v>
      </c>
      <c r="E521">
        <f t="shared" si="16"/>
        <v>1.3</v>
      </c>
      <c r="F521">
        <f t="shared" si="17"/>
        <v>0</v>
      </c>
    </row>
    <row r="522" spans="1:6" x14ac:dyDescent="0.3">
      <c r="A522">
        <v>0</v>
      </c>
      <c r="B522">
        <v>0</v>
      </c>
      <c r="C522">
        <v>2</v>
      </c>
      <c r="D522">
        <v>0</v>
      </c>
      <c r="E522">
        <f t="shared" si="16"/>
        <v>2</v>
      </c>
      <c r="F522">
        <f t="shared" si="17"/>
        <v>0</v>
      </c>
    </row>
    <row r="523" spans="1:6" x14ac:dyDescent="0.3">
      <c r="A523">
        <v>0</v>
      </c>
      <c r="B523">
        <v>0</v>
      </c>
      <c r="C523">
        <v>1</v>
      </c>
      <c r="D523">
        <v>0.3</v>
      </c>
      <c r="E523">
        <f t="shared" si="16"/>
        <v>1.3</v>
      </c>
      <c r="F523">
        <f t="shared" si="17"/>
        <v>0</v>
      </c>
    </row>
    <row r="524" spans="1:6" x14ac:dyDescent="0.3">
      <c r="A524">
        <v>0</v>
      </c>
      <c r="B524">
        <v>0</v>
      </c>
      <c r="C524">
        <v>2</v>
      </c>
      <c r="D524">
        <v>0</v>
      </c>
      <c r="E524">
        <f t="shared" si="16"/>
        <v>2</v>
      </c>
      <c r="F524">
        <f t="shared" si="17"/>
        <v>0</v>
      </c>
    </row>
    <row r="525" spans="1:6" x14ac:dyDescent="0.3">
      <c r="A525">
        <v>1</v>
      </c>
      <c r="B525">
        <v>0</v>
      </c>
      <c r="C525">
        <v>3</v>
      </c>
      <c r="D525">
        <v>0.3</v>
      </c>
      <c r="E525">
        <f t="shared" si="16"/>
        <v>3.3</v>
      </c>
      <c r="F525">
        <f t="shared" si="17"/>
        <v>1</v>
      </c>
    </row>
    <row r="526" spans="1:6" x14ac:dyDescent="0.3">
      <c r="A526">
        <v>1</v>
      </c>
      <c r="B526">
        <v>0</v>
      </c>
      <c r="C526">
        <v>2</v>
      </c>
      <c r="D526">
        <v>0.3</v>
      </c>
      <c r="E526">
        <f t="shared" si="16"/>
        <v>2.2999999999999998</v>
      </c>
      <c r="F526">
        <f t="shared" si="17"/>
        <v>1</v>
      </c>
    </row>
    <row r="527" spans="1:6" x14ac:dyDescent="0.3">
      <c r="A527">
        <v>0</v>
      </c>
      <c r="B527">
        <v>0</v>
      </c>
      <c r="C527">
        <v>2</v>
      </c>
      <c r="D527">
        <v>0</v>
      </c>
      <c r="E527">
        <f t="shared" si="16"/>
        <v>2</v>
      </c>
      <c r="F527">
        <f t="shared" si="17"/>
        <v>0</v>
      </c>
    </row>
    <row r="528" spans="1:6" x14ac:dyDescent="0.3">
      <c r="A528">
        <v>0</v>
      </c>
      <c r="B528">
        <v>0</v>
      </c>
      <c r="C528">
        <v>1</v>
      </c>
      <c r="D528">
        <v>0</v>
      </c>
      <c r="E528">
        <f t="shared" si="16"/>
        <v>1</v>
      </c>
      <c r="F528">
        <f t="shared" si="17"/>
        <v>0</v>
      </c>
    </row>
    <row r="529" spans="1:6" x14ac:dyDescent="0.3">
      <c r="A529">
        <v>1</v>
      </c>
      <c r="B529">
        <v>0</v>
      </c>
      <c r="C529">
        <v>2</v>
      </c>
      <c r="D529">
        <v>0.3</v>
      </c>
      <c r="E529">
        <f t="shared" si="16"/>
        <v>2.2999999999999998</v>
      </c>
      <c r="F529">
        <f t="shared" si="17"/>
        <v>1</v>
      </c>
    </row>
    <row r="530" spans="1:6" x14ac:dyDescent="0.3">
      <c r="A530">
        <v>1</v>
      </c>
      <c r="B530">
        <v>0</v>
      </c>
      <c r="C530">
        <v>1</v>
      </c>
      <c r="D530">
        <v>0</v>
      </c>
      <c r="E530">
        <f t="shared" si="16"/>
        <v>1</v>
      </c>
      <c r="F530">
        <f t="shared" si="17"/>
        <v>1</v>
      </c>
    </row>
    <row r="531" spans="1:6" x14ac:dyDescent="0.3">
      <c r="A531">
        <v>1</v>
      </c>
      <c r="B531">
        <v>0</v>
      </c>
      <c r="C531">
        <v>3</v>
      </c>
      <c r="D531">
        <v>0</v>
      </c>
      <c r="E531">
        <f t="shared" si="16"/>
        <v>3</v>
      </c>
      <c r="F531">
        <f t="shared" si="17"/>
        <v>1</v>
      </c>
    </row>
    <row r="532" spans="1:6" x14ac:dyDescent="0.3">
      <c r="A532">
        <v>1</v>
      </c>
      <c r="B532">
        <v>0</v>
      </c>
      <c r="C532">
        <v>2</v>
      </c>
      <c r="D532">
        <v>0</v>
      </c>
      <c r="E532">
        <f t="shared" si="16"/>
        <v>2</v>
      </c>
      <c r="F532">
        <f t="shared" si="17"/>
        <v>1</v>
      </c>
    </row>
    <row r="533" spans="1:6" x14ac:dyDescent="0.3">
      <c r="A533">
        <v>0</v>
      </c>
      <c r="B533">
        <v>0</v>
      </c>
      <c r="C533">
        <v>2</v>
      </c>
      <c r="D533">
        <v>0</v>
      </c>
      <c r="E533">
        <f t="shared" si="16"/>
        <v>2</v>
      </c>
      <c r="F533">
        <f t="shared" si="17"/>
        <v>0</v>
      </c>
    </row>
    <row r="534" spans="1:6" x14ac:dyDescent="0.3">
      <c r="A534">
        <v>0</v>
      </c>
      <c r="B534">
        <v>0</v>
      </c>
      <c r="C534">
        <v>1</v>
      </c>
      <c r="D534">
        <v>0</v>
      </c>
      <c r="E534">
        <f t="shared" si="16"/>
        <v>1</v>
      </c>
      <c r="F534">
        <f t="shared" si="17"/>
        <v>0</v>
      </c>
    </row>
    <row r="535" spans="1:6" x14ac:dyDescent="0.3">
      <c r="A535">
        <v>0</v>
      </c>
      <c r="B535">
        <v>0</v>
      </c>
      <c r="C535">
        <v>1</v>
      </c>
      <c r="D535">
        <v>0</v>
      </c>
      <c r="E535">
        <f t="shared" si="16"/>
        <v>1</v>
      </c>
      <c r="F535">
        <f t="shared" si="17"/>
        <v>0</v>
      </c>
    </row>
    <row r="536" spans="1:6" x14ac:dyDescent="0.3">
      <c r="A536">
        <v>0</v>
      </c>
      <c r="B536">
        <v>0</v>
      </c>
      <c r="C536">
        <v>2</v>
      </c>
      <c r="D536">
        <v>0.3</v>
      </c>
      <c r="E536">
        <f t="shared" si="16"/>
        <v>2.2999999999999998</v>
      </c>
      <c r="F536">
        <f t="shared" si="17"/>
        <v>0</v>
      </c>
    </row>
    <row r="537" spans="1:6" x14ac:dyDescent="0.3">
      <c r="A537">
        <v>1</v>
      </c>
      <c r="B537">
        <v>0</v>
      </c>
      <c r="C537">
        <v>1</v>
      </c>
      <c r="D537">
        <v>0</v>
      </c>
      <c r="E537">
        <f t="shared" si="16"/>
        <v>1</v>
      </c>
      <c r="F537">
        <f t="shared" si="17"/>
        <v>1</v>
      </c>
    </row>
    <row r="538" spans="1:6" x14ac:dyDescent="0.3">
      <c r="A538">
        <v>0</v>
      </c>
      <c r="B538">
        <v>0</v>
      </c>
      <c r="C538">
        <v>2</v>
      </c>
      <c r="D538">
        <v>0.3</v>
      </c>
      <c r="E538">
        <f t="shared" si="16"/>
        <v>2.2999999999999998</v>
      </c>
      <c r="F538">
        <f t="shared" si="17"/>
        <v>0</v>
      </c>
    </row>
    <row r="539" spans="1:6" x14ac:dyDescent="0.3">
      <c r="A539">
        <v>0</v>
      </c>
      <c r="B539">
        <v>0</v>
      </c>
      <c r="C539">
        <v>1</v>
      </c>
      <c r="D539">
        <v>0</v>
      </c>
      <c r="E539">
        <f t="shared" si="16"/>
        <v>1</v>
      </c>
      <c r="F539">
        <f t="shared" si="17"/>
        <v>0</v>
      </c>
    </row>
    <row r="540" spans="1:6" x14ac:dyDescent="0.3">
      <c r="A540">
        <v>0</v>
      </c>
      <c r="B540">
        <v>0</v>
      </c>
      <c r="C540">
        <v>1</v>
      </c>
      <c r="D540">
        <v>0.3</v>
      </c>
      <c r="E540">
        <f t="shared" si="16"/>
        <v>1.3</v>
      </c>
      <c r="F540">
        <f t="shared" si="17"/>
        <v>0</v>
      </c>
    </row>
    <row r="541" spans="1:6" x14ac:dyDescent="0.3">
      <c r="A541">
        <v>1</v>
      </c>
      <c r="B541">
        <v>0</v>
      </c>
      <c r="C541">
        <v>2</v>
      </c>
      <c r="D541">
        <v>0</v>
      </c>
      <c r="E541">
        <f t="shared" si="16"/>
        <v>2</v>
      </c>
      <c r="F541">
        <f t="shared" si="17"/>
        <v>1</v>
      </c>
    </row>
    <row r="542" spans="1:6" x14ac:dyDescent="0.3">
      <c r="A542">
        <v>1</v>
      </c>
      <c r="B542">
        <v>0</v>
      </c>
      <c r="C542">
        <v>2</v>
      </c>
      <c r="D542">
        <v>0</v>
      </c>
      <c r="E542">
        <f t="shared" si="16"/>
        <v>2</v>
      </c>
      <c r="F542">
        <f t="shared" si="17"/>
        <v>1</v>
      </c>
    </row>
    <row r="543" spans="1:6" x14ac:dyDescent="0.3">
      <c r="A543">
        <v>0</v>
      </c>
      <c r="B543">
        <v>0</v>
      </c>
      <c r="C543">
        <v>2</v>
      </c>
      <c r="D543">
        <v>0.3</v>
      </c>
      <c r="E543">
        <f t="shared" si="16"/>
        <v>2.2999999999999998</v>
      </c>
      <c r="F543">
        <f t="shared" si="17"/>
        <v>0</v>
      </c>
    </row>
    <row r="544" spans="1:6" x14ac:dyDescent="0.3">
      <c r="A544">
        <v>1</v>
      </c>
      <c r="B544">
        <v>0</v>
      </c>
      <c r="C544">
        <v>2</v>
      </c>
      <c r="D544">
        <v>0</v>
      </c>
      <c r="E544">
        <f t="shared" si="16"/>
        <v>2</v>
      </c>
      <c r="F544">
        <f t="shared" si="17"/>
        <v>1</v>
      </c>
    </row>
    <row r="545" spans="1:6" x14ac:dyDescent="0.3">
      <c r="A545">
        <v>1</v>
      </c>
      <c r="B545">
        <v>0</v>
      </c>
      <c r="C545">
        <v>1</v>
      </c>
      <c r="D545">
        <v>0</v>
      </c>
      <c r="E545">
        <f t="shared" si="16"/>
        <v>1</v>
      </c>
      <c r="F545">
        <f t="shared" si="17"/>
        <v>1</v>
      </c>
    </row>
    <row r="546" spans="1:6" x14ac:dyDescent="0.3">
      <c r="A546">
        <v>1</v>
      </c>
      <c r="B546">
        <v>0</v>
      </c>
      <c r="C546">
        <v>2</v>
      </c>
      <c r="D546">
        <v>0.3</v>
      </c>
      <c r="E546">
        <f t="shared" si="16"/>
        <v>2.2999999999999998</v>
      </c>
      <c r="F546">
        <f t="shared" si="17"/>
        <v>1</v>
      </c>
    </row>
    <row r="547" spans="1:6" x14ac:dyDescent="0.3">
      <c r="A547">
        <v>0</v>
      </c>
      <c r="B547">
        <v>0</v>
      </c>
      <c r="C547">
        <v>2</v>
      </c>
      <c r="D547">
        <v>0.3</v>
      </c>
      <c r="E547">
        <f t="shared" si="16"/>
        <v>2.2999999999999998</v>
      </c>
      <c r="F547">
        <f t="shared" si="17"/>
        <v>0</v>
      </c>
    </row>
    <row r="548" spans="1:6" x14ac:dyDescent="0.3">
      <c r="A548">
        <v>0</v>
      </c>
      <c r="B548">
        <v>0</v>
      </c>
      <c r="C548">
        <v>1</v>
      </c>
      <c r="D548">
        <v>0.3</v>
      </c>
      <c r="E548">
        <f t="shared" si="16"/>
        <v>1.3</v>
      </c>
      <c r="F548">
        <f t="shared" si="17"/>
        <v>0</v>
      </c>
    </row>
    <row r="549" spans="1:6" x14ac:dyDescent="0.3">
      <c r="A549">
        <v>1</v>
      </c>
      <c r="B549">
        <v>0</v>
      </c>
      <c r="C549">
        <v>1</v>
      </c>
      <c r="D549">
        <v>0</v>
      </c>
      <c r="E549">
        <f t="shared" si="16"/>
        <v>1</v>
      </c>
      <c r="F549">
        <f t="shared" si="17"/>
        <v>1</v>
      </c>
    </row>
    <row r="550" spans="1:6" x14ac:dyDescent="0.3">
      <c r="A550">
        <v>1</v>
      </c>
      <c r="B550">
        <v>0</v>
      </c>
      <c r="C550">
        <v>1</v>
      </c>
      <c r="D550">
        <v>0</v>
      </c>
      <c r="E550">
        <f t="shared" si="16"/>
        <v>1</v>
      </c>
      <c r="F550">
        <f t="shared" si="17"/>
        <v>1</v>
      </c>
    </row>
    <row r="551" spans="1:6" x14ac:dyDescent="0.3">
      <c r="A551">
        <v>0</v>
      </c>
      <c r="B551">
        <v>0</v>
      </c>
      <c r="C551">
        <v>2</v>
      </c>
      <c r="D551">
        <v>0.3</v>
      </c>
      <c r="E551">
        <f t="shared" si="16"/>
        <v>2.2999999999999998</v>
      </c>
      <c r="F551">
        <f t="shared" si="17"/>
        <v>0</v>
      </c>
    </row>
    <row r="552" spans="1:6" x14ac:dyDescent="0.3">
      <c r="A552">
        <v>0</v>
      </c>
      <c r="B552">
        <v>0</v>
      </c>
      <c r="C552">
        <v>2</v>
      </c>
      <c r="D552">
        <v>0</v>
      </c>
      <c r="E552">
        <f t="shared" si="16"/>
        <v>2</v>
      </c>
      <c r="F552">
        <f t="shared" si="17"/>
        <v>0</v>
      </c>
    </row>
    <row r="553" spans="1:6" x14ac:dyDescent="0.3">
      <c r="A553">
        <v>0</v>
      </c>
      <c r="B553">
        <v>0</v>
      </c>
      <c r="C553">
        <v>1</v>
      </c>
      <c r="D553">
        <v>0</v>
      </c>
      <c r="E553">
        <f t="shared" si="16"/>
        <v>1</v>
      </c>
      <c r="F553">
        <f t="shared" si="17"/>
        <v>0</v>
      </c>
    </row>
    <row r="554" spans="1:6" x14ac:dyDescent="0.3">
      <c r="A554">
        <v>0</v>
      </c>
      <c r="B554">
        <v>0</v>
      </c>
      <c r="C554">
        <v>2</v>
      </c>
      <c r="D554">
        <v>0</v>
      </c>
      <c r="E554">
        <f t="shared" si="16"/>
        <v>2</v>
      </c>
      <c r="F554">
        <f t="shared" si="17"/>
        <v>0</v>
      </c>
    </row>
    <row r="555" spans="1:6" x14ac:dyDescent="0.3">
      <c r="A555">
        <v>0</v>
      </c>
      <c r="B555">
        <v>0</v>
      </c>
      <c r="C555">
        <v>2</v>
      </c>
      <c r="D555">
        <v>0</v>
      </c>
      <c r="E555">
        <f t="shared" si="16"/>
        <v>2</v>
      </c>
      <c r="F555">
        <f t="shared" si="17"/>
        <v>0</v>
      </c>
    </row>
    <row r="556" spans="1:6" x14ac:dyDescent="0.3">
      <c r="A556">
        <v>1</v>
      </c>
      <c r="B556">
        <v>0</v>
      </c>
      <c r="C556">
        <v>2</v>
      </c>
      <c r="D556">
        <v>0.3</v>
      </c>
      <c r="E556">
        <f t="shared" si="16"/>
        <v>2.2999999999999998</v>
      </c>
      <c r="F556">
        <f t="shared" si="17"/>
        <v>1</v>
      </c>
    </row>
    <row r="557" spans="1:6" x14ac:dyDescent="0.3">
      <c r="A557">
        <v>0</v>
      </c>
      <c r="B557">
        <v>0</v>
      </c>
      <c r="C557">
        <v>1</v>
      </c>
      <c r="D557">
        <v>0</v>
      </c>
      <c r="E557">
        <f t="shared" si="16"/>
        <v>1</v>
      </c>
      <c r="F557">
        <f t="shared" si="17"/>
        <v>0</v>
      </c>
    </row>
    <row r="558" spans="1:6" x14ac:dyDescent="0.3">
      <c r="A558">
        <v>1</v>
      </c>
      <c r="B558">
        <v>0</v>
      </c>
      <c r="C558">
        <v>1</v>
      </c>
      <c r="D558">
        <v>0</v>
      </c>
      <c r="E558">
        <f t="shared" si="16"/>
        <v>1</v>
      </c>
      <c r="F558">
        <f t="shared" si="17"/>
        <v>1</v>
      </c>
    </row>
    <row r="559" spans="1:6" x14ac:dyDescent="0.3">
      <c r="A559">
        <v>0</v>
      </c>
      <c r="B559">
        <v>0</v>
      </c>
      <c r="C559">
        <v>1</v>
      </c>
      <c r="D559">
        <v>0.3</v>
      </c>
      <c r="E559">
        <f t="shared" si="16"/>
        <v>1.3</v>
      </c>
      <c r="F559">
        <f t="shared" si="17"/>
        <v>0</v>
      </c>
    </row>
    <row r="560" spans="1:6" x14ac:dyDescent="0.3">
      <c r="A560">
        <v>0</v>
      </c>
      <c r="B560">
        <v>0.3</v>
      </c>
      <c r="C560">
        <v>2</v>
      </c>
      <c r="D560">
        <v>0.3</v>
      </c>
      <c r="E560">
        <f t="shared" si="16"/>
        <v>2.2999999999999998</v>
      </c>
      <c r="F560">
        <f t="shared" si="17"/>
        <v>0.3</v>
      </c>
    </row>
    <row r="561" spans="1:6" x14ac:dyDescent="0.3">
      <c r="A561">
        <v>0</v>
      </c>
      <c r="B561">
        <v>0</v>
      </c>
      <c r="C561">
        <v>2</v>
      </c>
      <c r="D561">
        <v>0</v>
      </c>
      <c r="E561">
        <f t="shared" si="16"/>
        <v>2</v>
      </c>
      <c r="F561">
        <f t="shared" si="17"/>
        <v>0</v>
      </c>
    </row>
    <row r="562" spans="1:6" x14ac:dyDescent="0.3">
      <c r="A562">
        <v>1</v>
      </c>
      <c r="B562">
        <v>0</v>
      </c>
      <c r="C562">
        <v>1</v>
      </c>
      <c r="D562">
        <v>0.3</v>
      </c>
      <c r="E562">
        <f t="shared" si="16"/>
        <v>1.3</v>
      </c>
      <c r="F562">
        <f t="shared" si="17"/>
        <v>1</v>
      </c>
    </row>
    <row r="563" spans="1:6" x14ac:dyDescent="0.3">
      <c r="A563">
        <v>1</v>
      </c>
      <c r="B563">
        <v>0</v>
      </c>
      <c r="C563">
        <v>1</v>
      </c>
      <c r="D563">
        <v>0</v>
      </c>
      <c r="E563">
        <f t="shared" si="16"/>
        <v>1</v>
      </c>
      <c r="F563">
        <f t="shared" si="17"/>
        <v>1</v>
      </c>
    </row>
    <row r="564" spans="1:6" x14ac:dyDescent="0.3">
      <c r="A564">
        <v>1</v>
      </c>
      <c r="B564">
        <v>0</v>
      </c>
      <c r="C564">
        <v>1</v>
      </c>
      <c r="D564">
        <v>0</v>
      </c>
      <c r="E564">
        <f t="shared" si="16"/>
        <v>1</v>
      </c>
      <c r="F564">
        <f t="shared" si="17"/>
        <v>1</v>
      </c>
    </row>
    <row r="565" spans="1:6" x14ac:dyDescent="0.3">
      <c r="A565">
        <v>0</v>
      </c>
      <c r="B565">
        <v>0</v>
      </c>
      <c r="C565">
        <v>2</v>
      </c>
      <c r="D565">
        <v>0</v>
      </c>
      <c r="E565">
        <f t="shared" si="16"/>
        <v>2</v>
      </c>
      <c r="F565">
        <f t="shared" si="17"/>
        <v>0</v>
      </c>
    </row>
    <row r="566" spans="1:6" x14ac:dyDescent="0.3">
      <c r="A566">
        <v>1</v>
      </c>
      <c r="B566">
        <v>0</v>
      </c>
      <c r="C566">
        <v>2</v>
      </c>
      <c r="D566">
        <v>0.3</v>
      </c>
      <c r="E566">
        <f t="shared" si="16"/>
        <v>2.2999999999999998</v>
      </c>
      <c r="F566">
        <f t="shared" si="17"/>
        <v>1</v>
      </c>
    </row>
    <row r="567" spans="1:6" x14ac:dyDescent="0.3">
      <c r="A567">
        <v>1</v>
      </c>
      <c r="B567">
        <v>0</v>
      </c>
      <c r="C567">
        <v>1</v>
      </c>
      <c r="D567">
        <v>0.3</v>
      </c>
      <c r="E567">
        <f t="shared" si="16"/>
        <v>1.3</v>
      </c>
      <c r="F567">
        <f t="shared" si="17"/>
        <v>1</v>
      </c>
    </row>
    <row r="568" spans="1:6" x14ac:dyDescent="0.3">
      <c r="A568">
        <v>0</v>
      </c>
      <c r="B568">
        <v>0</v>
      </c>
      <c r="C568">
        <v>2</v>
      </c>
      <c r="D568">
        <v>0.3</v>
      </c>
      <c r="E568">
        <f t="shared" si="16"/>
        <v>2.2999999999999998</v>
      </c>
      <c r="F568">
        <f t="shared" si="17"/>
        <v>0</v>
      </c>
    </row>
    <row r="569" spans="1:6" x14ac:dyDescent="0.3">
      <c r="A569">
        <v>0</v>
      </c>
      <c r="B569">
        <v>0</v>
      </c>
      <c r="C569">
        <v>2</v>
      </c>
      <c r="D569">
        <v>0</v>
      </c>
      <c r="E569">
        <f t="shared" si="16"/>
        <v>2</v>
      </c>
      <c r="F569">
        <f t="shared" si="17"/>
        <v>0</v>
      </c>
    </row>
    <row r="570" spans="1:6" x14ac:dyDescent="0.3">
      <c r="A570">
        <v>1</v>
      </c>
      <c r="B570">
        <v>0</v>
      </c>
      <c r="C570">
        <v>1</v>
      </c>
      <c r="D570">
        <v>0.3</v>
      </c>
      <c r="E570">
        <f t="shared" si="16"/>
        <v>1.3</v>
      </c>
      <c r="F570">
        <f t="shared" si="17"/>
        <v>1</v>
      </c>
    </row>
    <row r="571" spans="1:6" x14ac:dyDescent="0.3">
      <c r="A571">
        <v>1</v>
      </c>
      <c r="B571">
        <v>0</v>
      </c>
      <c r="C571">
        <v>1</v>
      </c>
      <c r="D571">
        <v>0</v>
      </c>
      <c r="E571">
        <f t="shared" si="16"/>
        <v>1</v>
      </c>
      <c r="F571">
        <f t="shared" si="17"/>
        <v>1</v>
      </c>
    </row>
    <row r="572" spans="1:6" x14ac:dyDescent="0.3">
      <c r="A572">
        <v>0</v>
      </c>
      <c r="B572">
        <v>0</v>
      </c>
      <c r="C572">
        <v>2</v>
      </c>
      <c r="D572">
        <v>0</v>
      </c>
      <c r="E572">
        <f t="shared" si="16"/>
        <v>2</v>
      </c>
      <c r="F572">
        <f t="shared" si="17"/>
        <v>0</v>
      </c>
    </row>
    <row r="573" spans="1:6" x14ac:dyDescent="0.3">
      <c r="A573">
        <v>1</v>
      </c>
      <c r="B573">
        <v>0</v>
      </c>
      <c r="C573">
        <v>1</v>
      </c>
      <c r="D573">
        <v>0</v>
      </c>
      <c r="E573">
        <f t="shared" si="16"/>
        <v>1</v>
      </c>
      <c r="F573">
        <f t="shared" si="17"/>
        <v>1</v>
      </c>
    </row>
    <row r="574" spans="1:6" x14ac:dyDescent="0.3">
      <c r="A574">
        <v>0</v>
      </c>
      <c r="B574">
        <v>0</v>
      </c>
      <c r="C574">
        <v>2</v>
      </c>
      <c r="D574">
        <v>0.3</v>
      </c>
      <c r="E574">
        <f t="shared" si="16"/>
        <v>2.2999999999999998</v>
      </c>
      <c r="F574">
        <f t="shared" si="17"/>
        <v>0</v>
      </c>
    </row>
    <row r="575" spans="1:6" x14ac:dyDescent="0.3">
      <c r="A575">
        <v>0</v>
      </c>
      <c r="B575">
        <v>0</v>
      </c>
      <c r="C575">
        <v>2</v>
      </c>
      <c r="D575">
        <v>0.3</v>
      </c>
      <c r="E575">
        <f t="shared" si="16"/>
        <v>2.2999999999999998</v>
      </c>
      <c r="F575">
        <f t="shared" si="17"/>
        <v>0</v>
      </c>
    </row>
    <row r="576" spans="1:6" x14ac:dyDescent="0.3">
      <c r="A576">
        <v>0</v>
      </c>
      <c r="B576">
        <v>0.3</v>
      </c>
      <c r="C576">
        <v>1</v>
      </c>
      <c r="D576">
        <v>0</v>
      </c>
      <c r="E576">
        <f t="shared" si="16"/>
        <v>1</v>
      </c>
      <c r="F576">
        <f t="shared" si="17"/>
        <v>0.3</v>
      </c>
    </row>
    <row r="577" spans="1:6" x14ac:dyDescent="0.3">
      <c r="A577">
        <v>0</v>
      </c>
      <c r="B577">
        <v>0</v>
      </c>
      <c r="C577">
        <v>1</v>
      </c>
      <c r="D577">
        <v>0</v>
      </c>
      <c r="E577">
        <f t="shared" si="16"/>
        <v>1</v>
      </c>
      <c r="F577">
        <f t="shared" si="17"/>
        <v>0</v>
      </c>
    </row>
    <row r="578" spans="1:6" x14ac:dyDescent="0.3">
      <c r="A578">
        <v>0</v>
      </c>
      <c r="B578">
        <v>0.3</v>
      </c>
      <c r="C578">
        <v>2</v>
      </c>
      <c r="D578">
        <v>0</v>
      </c>
      <c r="E578">
        <f t="shared" ref="E578:E641" si="18">fb+hb</f>
        <v>2</v>
      </c>
      <c r="F578">
        <f t="shared" ref="F578:F641" si="19">bfb+bhb</f>
        <v>0.3</v>
      </c>
    </row>
    <row r="579" spans="1:6" x14ac:dyDescent="0.3">
      <c r="A579">
        <v>1</v>
      </c>
      <c r="B579">
        <v>0</v>
      </c>
      <c r="C579">
        <v>1</v>
      </c>
      <c r="D579">
        <v>0</v>
      </c>
      <c r="E579">
        <f t="shared" si="18"/>
        <v>1</v>
      </c>
      <c r="F579">
        <f t="shared" si="19"/>
        <v>1</v>
      </c>
    </row>
    <row r="580" spans="1:6" x14ac:dyDescent="0.3">
      <c r="A580">
        <v>0</v>
      </c>
      <c r="B580">
        <v>0</v>
      </c>
      <c r="C580">
        <v>2</v>
      </c>
      <c r="D580">
        <v>0</v>
      </c>
      <c r="E580">
        <f t="shared" si="18"/>
        <v>2</v>
      </c>
      <c r="F580">
        <f t="shared" si="19"/>
        <v>0</v>
      </c>
    </row>
    <row r="581" spans="1:6" x14ac:dyDescent="0.3">
      <c r="A581">
        <v>0</v>
      </c>
      <c r="B581">
        <v>0</v>
      </c>
      <c r="C581">
        <v>2</v>
      </c>
      <c r="D581">
        <v>0</v>
      </c>
      <c r="E581">
        <f t="shared" si="18"/>
        <v>2</v>
      </c>
      <c r="F581">
        <f t="shared" si="19"/>
        <v>0</v>
      </c>
    </row>
    <row r="582" spans="1:6" x14ac:dyDescent="0.3">
      <c r="A582">
        <v>0</v>
      </c>
      <c r="B582">
        <v>0.3</v>
      </c>
      <c r="C582">
        <v>1</v>
      </c>
      <c r="D582">
        <v>0</v>
      </c>
      <c r="E582">
        <f t="shared" si="18"/>
        <v>1</v>
      </c>
      <c r="F582">
        <f t="shared" si="19"/>
        <v>0.3</v>
      </c>
    </row>
    <row r="583" spans="1:6" x14ac:dyDescent="0.3">
      <c r="A583">
        <v>0</v>
      </c>
      <c r="B583">
        <v>0</v>
      </c>
      <c r="C583">
        <v>2</v>
      </c>
      <c r="D583">
        <v>0.3</v>
      </c>
      <c r="E583">
        <f t="shared" si="18"/>
        <v>2.2999999999999998</v>
      </c>
      <c r="F583">
        <f t="shared" si="19"/>
        <v>0</v>
      </c>
    </row>
    <row r="584" spans="1:6" x14ac:dyDescent="0.3">
      <c r="A584">
        <v>1</v>
      </c>
      <c r="B584">
        <v>0</v>
      </c>
      <c r="C584">
        <v>1</v>
      </c>
      <c r="D584">
        <v>0</v>
      </c>
      <c r="E584">
        <f t="shared" si="18"/>
        <v>1</v>
      </c>
      <c r="F584">
        <f t="shared" si="19"/>
        <v>1</v>
      </c>
    </row>
    <row r="585" spans="1:6" x14ac:dyDescent="0.3">
      <c r="A585">
        <v>0</v>
      </c>
      <c r="B585">
        <v>0</v>
      </c>
      <c r="C585">
        <v>3</v>
      </c>
      <c r="D585">
        <v>0.3</v>
      </c>
      <c r="E585">
        <f t="shared" si="18"/>
        <v>3.3</v>
      </c>
      <c r="F585">
        <f t="shared" si="19"/>
        <v>0</v>
      </c>
    </row>
    <row r="586" spans="1:6" x14ac:dyDescent="0.3">
      <c r="A586">
        <v>0</v>
      </c>
      <c r="B586">
        <v>0</v>
      </c>
      <c r="C586">
        <v>1</v>
      </c>
      <c r="D586">
        <v>0</v>
      </c>
      <c r="E586">
        <f t="shared" si="18"/>
        <v>1</v>
      </c>
      <c r="F586">
        <f t="shared" si="19"/>
        <v>0</v>
      </c>
    </row>
    <row r="587" spans="1:6" x14ac:dyDescent="0.3">
      <c r="A587">
        <v>1</v>
      </c>
      <c r="B587">
        <v>0</v>
      </c>
      <c r="C587">
        <v>2</v>
      </c>
      <c r="D587">
        <v>0</v>
      </c>
      <c r="E587">
        <f t="shared" si="18"/>
        <v>2</v>
      </c>
      <c r="F587">
        <f t="shared" si="19"/>
        <v>1</v>
      </c>
    </row>
    <row r="588" spans="1:6" x14ac:dyDescent="0.3">
      <c r="A588">
        <v>1</v>
      </c>
      <c r="B588">
        <v>0</v>
      </c>
      <c r="C588">
        <v>1</v>
      </c>
      <c r="D588">
        <v>0</v>
      </c>
      <c r="E588">
        <f t="shared" si="18"/>
        <v>1</v>
      </c>
      <c r="F588">
        <f t="shared" si="19"/>
        <v>1</v>
      </c>
    </row>
    <row r="589" spans="1:6" x14ac:dyDescent="0.3">
      <c r="A589">
        <v>1</v>
      </c>
      <c r="B589">
        <v>0</v>
      </c>
      <c r="C589">
        <v>1</v>
      </c>
      <c r="D589">
        <v>0</v>
      </c>
      <c r="E589">
        <f t="shared" si="18"/>
        <v>1</v>
      </c>
      <c r="F589">
        <f t="shared" si="19"/>
        <v>1</v>
      </c>
    </row>
    <row r="590" spans="1:6" x14ac:dyDescent="0.3">
      <c r="A590">
        <v>2</v>
      </c>
      <c r="B590">
        <v>0</v>
      </c>
      <c r="C590">
        <v>1</v>
      </c>
      <c r="D590">
        <v>0</v>
      </c>
      <c r="E590">
        <f t="shared" si="18"/>
        <v>1</v>
      </c>
      <c r="F590">
        <f t="shared" si="19"/>
        <v>2</v>
      </c>
    </row>
    <row r="591" spans="1:6" x14ac:dyDescent="0.3">
      <c r="A591">
        <v>0</v>
      </c>
      <c r="B591">
        <v>0</v>
      </c>
      <c r="C591">
        <v>1</v>
      </c>
      <c r="D591">
        <v>0</v>
      </c>
      <c r="E591">
        <f t="shared" si="18"/>
        <v>1</v>
      </c>
      <c r="F591">
        <f t="shared" si="19"/>
        <v>0</v>
      </c>
    </row>
    <row r="592" spans="1:6" x14ac:dyDescent="0.3">
      <c r="A592">
        <v>0</v>
      </c>
      <c r="B592">
        <v>0</v>
      </c>
      <c r="C592">
        <v>2</v>
      </c>
      <c r="D592">
        <v>0.3</v>
      </c>
      <c r="E592">
        <f t="shared" si="18"/>
        <v>2.2999999999999998</v>
      </c>
      <c r="F592">
        <f t="shared" si="19"/>
        <v>0</v>
      </c>
    </row>
    <row r="593" spans="1:6" x14ac:dyDescent="0.3">
      <c r="A593">
        <v>1</v>
      </c>
      <c r="B593">
        <v>0</v>
      </c>
      <c r="C593">
        <v>2</v>
      </c>
      <c r="D593">
        <v>0.3</v>
      </c>
      <c r="E593">
        <f t="shared" si="18"/>
        <v>2.2999999999999998</v>
      </c>
      <c r="F593">
        <f t="shared" si="19"/>
        <v>1</v>
      </c>
    </row>
    <row r="594" spans="1:6" x14ac:dyDescent="0.3">
      <c r="A594">
        <v>1</v>
      </c>
      <c r="B594">
        <v>0</v>
      </c>
      <c r="C594">
        <v>1</v>
      </c>
      <c r="D594">
        <v>0</v>
      </c>
      <c r="E594">
        <f t="shared" si="18"/>
        <v>1</v>
      </c>
      <c r="F594">
        <f t="shared" si="19"/>
        <v>1</v>
      </c>
    </row>
    <row r="595" spans="1:6" x14ac:dyDescent="0.3">
      <c r="A595">
        <v>1</v>
      </c>
      <c r="B595">
        <v>0</v>
      </c>
      <c r="C595">
        <v>1</v>
      </c>
      <c r="D595">
        <v>0</v>
      </c>
      <c r="E595">
        <f t="shared" si="18"/>
        <v>1</v>
      </c>
      <c r="F595">
        <f t="shared" si="19"/>
        <v>1</v>
      </c>
    </row>
    <row r="596" spans="1:6" x14ac:dyDescent="0.3">
      <c r="A596">
        <v>0</v>
      </c>
      <c r="B596">
        <v>0</v>
      </c>
      <c r="C596">
        <v>1</v>
      </c>
      <c r="D596">
        <v>0</v>
      </c>
      <c r="E596">
        <f t="shared" si="18"/>
        <v>1</v>
      </c>
      <c r="F596">
        <f t="shared" si="19"/>
        <v>0</v>
      </c>
    </row>
    <row r="597" spans="1:6" x14ac:dyDescent="0.3">
      <c r="A597">
        <v>1</v>
      </c>
      <c r="B597">
        <v>0</v>
      </c>
      <c r="C597">
        <v>2</v>
      </c>
      <c r="D597">
        <v>0</v>
      </c>
      <c r="E597">
        <f t="shared" si="18"/>
        <v>2</v>
      </c>
      <c r="F597">
        <f t="shared" si="19"/>
        <v>1</v>
      </c>
    </row>
    <row r="598" spans="1:6" x14ac:dyDescent="0.3">
      <c r="A598">
        <v>0</v>
      </c>
      <c r="B598">
        <v>0</v>
      </c>
      <c r="C598">
        <v>1</v>
      </c>
      <c r="D598">
        <v>0</v>
      </c>
      <c r="E598">
        <f t="shared" si="18"/>
        <v>1</v>
      </c>
      <c r="F598">
        <f t="shared" si="19"/>
        <v>0</v>
      </c>
    </row>
    <row r="599" spans="1:6" x14ac:dyDescent="0.3">
      <c r="A599">
        <v>0</v>
      </c>
      <c r="B599">
        <v>0.6</v>
      </c>
      <c r="C599">
        <v>0</v>
      </c>
      <c r="D599">
        <v>0.6</v>
      </c>
      <c r="E599">
        <f t="shared" si="18"/>
        <v>0.6</v>
      </c>
      <c r="F599">
        <f t="shared" si="19"/>
        <v>0.6</v>
      </c>
    </row>
    <row r="600" spans="1:6" x14ac:dyDescent="0.3">
      <c r="A600">
        <v>1</v>
      </c>
      <c r="B600">
        <v>0</v>
      </c>
      <c r="C600">
        <v>2</v>
      </c>
      <c r="D600">
        <v>0</v>
      </c>
      <c r="E600">
        <f t="shared" si="18"/>
        <v>2</v>
      </c>
      <c r="F600">
        <f t="shared" si="19"/>
        <v>1</v>
      </c>
    </row>
    <row r="601" spans="1:6" x14ac:dyDescent="0.3">
      <c r="A601">
        <v>1</v>
      </c>
      <c r="B601">
        <v>0</v>
      </c>
      <c r="C601">
        <v>2</v>
      </c>
      <c r="D601">
        <v>0.3</v>
      </c>
      <c r="E601">
        <f t="shared" si="18"/>
        <v>2.2999999999999998</v>
      </c>
      <c r="F601">
        <f t="shared" si="19"/>
        <v>1</v>
      </c>
    </row>
    <row r="602" spans="1:6" x14ac:dyDescent="0.3">
      <c r="A602">
        <v>1</v>
      </c>
      <c r="B602">
        <v>0</v>
      </c>
      <c r="C602">
        <v>2</v>
      </c>
      <c r="D602">
        <v>0.3</v>
      </c>
      <c r="E602">
        <f t="shared" si="18"/>
        <v>2.2999999999999998</v>
      </c>
      <c r="F602">
        <f t="shared" si="19"/>
        <v>1</v>
      </c>
    </row>
    <row r="603" spans="1:6" x14ac:dyDescent="0.3">
      <c r="A603">
        <v>0</v>
      </c>
      <c r="B603">
        <v>0</v>
      </c>
      <c r="C603">
        <v>1</v>
      </c>
      <c r="D603">
        <v>0.3</v>
      </c>
      <c r="E603">
        <f t="shared" si="18"/>
        <v>1.3</v>
      </c>
      <c r="F603">
        <f t="shared" si="19"/>
        <v>0</v>
      </c>
    </row>
    <row r="604" spans="1:6" x14ac:dyDescent="0.3">
      <c r="A604">
        <v>1</v>
      </c>
      <c r="B604">
        <v>0</v>
      </c>
      <c r="C604">
        <v>2</v>
      </c>
      <c r="D604">
        <v>0.3</v>
      </c>
      <c r="E604">
        <f t="shared" si="18"/>
        <v>2.2999999999999998</v>
      </c>
      <c r="F604">
        <f t="shared" si="19"/>
        <v>1</v>
      </c>
    </row>
    <row r="605" spans="1:6" x14ac:dyDescent="0.3">
      <c r="A605">
        <v>0</v>
      </c>
      <c r="B605">
        <v>0</v>
      </c>
      <c r="C605">
        <v>2</v>
      </c>
      <c r="D605">
        <v>0.3</v>
      </c>
      <c r="E605">
        <f t="shared" si="18"/>
        <v>2.2999999999999998</v>
      </c>
      <c r="F605">
        <f t="shared" si="19"/>
        <v>0</v>
      </c>
    </row>
    <row r="606" spans="1:6" x14ac:dyDescent="0.3">
      <c r="A606">
        <v>1</v>
      </c>
      <c r="B606">
        <v>0</v>
      </c>
      <c r="C606">
        <v>2</v>
      </c>
      <c r="D606">
        <v>0</v>
      </c>
      <c r="E606">
        <f t="shared" si="18"/>
        <v>2</v>
      </c>
      <c r="F606">
        <f t="shared" si="19"/>
        <v>1</v>
      </c>
    </row>
    <row r="607" spans="1:6" x14ac:dyDescent="0.3">
      <c r="A607">
        <v>0</v>
      </c>
      <c r="B607">
        <v>0</v>
      </c>
      <c r="C607">
        <v>2</v>
      </c>
      <c r="D607">
        <v>0.3</v>
      </c>
      <c r="E607">
        <f t="shared" si="18"/>
        <v>2.2999999999999998</v>
      </c>
      <c r="F607">
        <f t="shared" si="19"/>
        <v>0</v>
      </c>
    </row>
    <row r="608" spans="1:6" x14ac:dyDescent="0.3">
      <c r="A608">
        <v>1</v>
      </c>
      <c r="B608">
        <v>0</v>
      </c>
      <c r="C608">
        <v>1</v>
      </c>
      <c r="D608">
        <v>0</v>
      </c>
      <c r="E608">
        <f t="shared" si="18"/>
        <v>1</v>
      </c>
      <c r="F608">
        <f t="shared" si="19"/>
        <v>1</v>
      </c>
    </row>
    <row r="609" spans="1:6" x14ac:dyDescent="0.3">
      <c r="A609">
        <v>1</v>
      </c>
      <c r="B609">
        <v>0</v>
      </c>
      <c r="C609">
        <v>3</v>
      </c>
      <c r="D609">
        <v>0</v>
      </c>
      <c r="E609">
        <f t="shared" si="18"/>
        <v>3</v>
      </c>
      <c r="F609">
        <f t="shared" si="19"/>
        <v>1</v>
      </c>
    </row>
    <row r="610" spans="1:6" x14ac:dyDescent="0.3">
      <c r="A610">
        <v>0</v>
      </c>
      <c r="B610">
        <v>0</v>
      </c>
      <c r="C610">
        <v>2</v>
      </c>
      <c r="D610">
        <v>0.3</v>
      </c>
      <c r="E610">
        <f t="shared" si="18"/>
        <v>2.2999999999999998</v>
      </c>
      <c r="F610">
        <f t="shared" si="19"/>
        <v>0</v>
      </c>
    </row>
    <row r="611" spans="1:6" x14ac:dyDescent="0.3">
      <c r="A611">
        <v>1</v>
      </c>
      <c r="B611">
        <v>0</v>
      </c>
      <c r="C611">
        <v>1</v>
      </c>
      <c r="D611">
        <v>0</v>
      </c>
      <c r="E611">
        <f t="shared" si="18"/>
        <v>1</v>
      </c>
      <c r="F611">
        <f t="shared" si="19"/>
        <v>1</v>
      </c>
    </row>
    <row r="612" spans="1:6" x14ac:dyDescent="0.3">
      <c r="A612">
        <v>1</v>
      </c>
      <c r="B612">
        <v>0</v>
      </c>
      <c r="C612">
        <v>2</v>
      </c>
      <c r="D612">
        <v>0.3</v>
      </c>
      <c r="E612">
        <f t="shared" si="18"/>
        <v>2.2999999999999998</v>
      </c>
      <c r="F612">
        <f t="shared" si="19"/>
        <v>1</v>
      </c>
    </row>
    <row r="613" spans="1:6" x14ac:dyDescent="0.3">
      <c r="A613">
        <v>0</v>
      </c>
      <c r="B613">
        <v>0.3</v>
      </c>
      <c r="C613">
        <v>2</v>
      </c>
      <c r="D613">
        <v>0</v>
      </c>
      <c r="E613">
        <f t="shared" si="18"/>
        <v>2</v>
      </c>
      <c r="F613">
        <f t="shared" si="19"/>
        <v>0.3</v>
      </c>
    </row>
    <row r="614" spans="1:6" x14ac:dyDescent="0.3">
      <c r="A614">
        <v>1</v>
      </c>
      <c r="B614">
        <v>0</v>
      </c>
      <c r="C614">
        <v>2</v>
      </c>
      <c r="D614">
        <v>0.3</v>
      </c>
      <c r="E614">
        <f t="shared" si="18"/>
        <v>2.2999999999999998</v>
      </c>
      <c r="F614">
        <f t="shared" si="19"/>
        <v>1</v>
      </c>
    </row>
    <row r="615" spans="1:6" x14ac:dyDescent="0.3">
      <c r="A615">
        <v>0</v>
      </c>
      <c r="B615">
        <v>0</v>
      </c>
      <c r="C615">
        <v>1</v>
      </c>
      <c r="D615">
        <v>0</v>
      </c>
      <c r="E615">
        <f t="shared" si="18"/>
        <v>1</v>
      </c>
      <c r="F615">
        <f t="shared" si="19"/>
        <v>0</v>
      </c>
    </row>
    <row r="616" spans="1:6" x14ac:dyDescent="0.3">
      <c r="A616">
        <v>1</v>
      </c>
      <c r="B616">
        <v>0</v>
      </c>
      <c r="C616">
        <v>1</v>
      </c>
      <c r="D616">
        <v>0</v>
      </c>
      <c r="E616">
        <f t="shared" si="18"/>
        <v>1</v>
      </c>
      <c r="F616">
        <f t="shared" si="19"/>
        <v>1</v>
      </c>
    </row>
    <row r="617" spans="1:6" x14ac:dyDescent="0.3">
      <c r="A617">
        <v>1</v>
      </c>
      <c r="B617">
        <v>0</v>
      </c>
      <c r="C617">
        <v>1</v>
      </c>
      <c r="D617">
        <v>0</v>
      </c>
      <c r="E617">
        <f t="shared" si="18"/>
        <v>1</v>
      </c>
      <c r="F617">
        <f t="shared" si="19"/>
        <v>1</v>
      </c>
    </row>
    <row r="618" spans="1:6" x14ac:dyDescent="0.3">
      <c r="A618">
        <v>1</v>
      </c>
      <c r="B618">
        <v>0</v>
      </c>
      <c r="C618">
        <v>2</v>
      </c>
      <c r="D618">
        <v>0.3</v>
      </c>
      <c r="E618">
        <f t="shared" si="18"/>
        <v>2.2999999999999998</v>
      </c>
      <c r="F618">
        <f t="shared" si="19"/>
        <v>1</v>
      </c>
    </row>
    <row r="619" spans="1:6" x14ac:dyDescent="0.3">
      <c r="A619">
        <v>0</v>
      </c>
      <c r="B619">
        <v>0</v>
      </c>
      <c r="C619">
        <v>1</v>
      </c>
      <c r="D619">
        <v>0</v>
      </c>
      <c r="E619">
        <f t="shared" si="18"/>
        <v>1</v>
      </c>
      <c r="F619">
        <f t="shared" si="19"/>
        <v>0</v>
      </c>
    </row>
    <row r="620" spans="1:6" x14ac:dyDescent="0.3">
      <c r="A620">
        <v>0</v>
      </c>
      <c r="B620">
        <v>0</v>
      </c>
      <c r="C620">
        <v>2</v>
      </c>
      <c r="D620">
        <v>0</v>
      </c>
      <c r="E620">
        <f t="shared" si="18"/>
        <v>2</v>
      </c>
      <c r="F620">
        <f t="shared" si="19"/>
        <v>0</v>
      </c>
    </row>
    <row r="621" spans="1:6" x14ac:dyDescent="0.3">
      <c r="A621">
        <v>1</v>
      </c>
      <c r="B621">
        <v>0</v>
      </c>
      <c r="C621">
        <v>2</v>
      </c>
      <c r="D621">
        <v>0.3</v>
      </c>
      <c r="E621">
        <f t="shared" si="18"/>
        <v>2.2999999999999998</v>
      </c>
      <c r="F621">
        <f t="shared" si="19"/>
        <v>1</v>
      </c>
    </row>
    <row r="622" spans="1:6" x14ac:dyDescent="0.3">
      <c r="A622">
        <v>1</v>
      </c>
      <c r="B622">
        <v>0</v>
      </c>
      <c r="C622">
        <v>1</v>
      </c>
      <c r="D622">
        <v>0</v>
      </c>
      <c r="E622">
        <f t="shared" si="18"/>
        <v>1</v>
      </c>
      <c r="F622">
        <f t="shared" si="19"/>
        <v>1</v>
      </c>
    </row>
    <row r="623" spans="1:6" x14ac:dyDescent="0.3">
      <c r="A623">
        <v>0</v>
      </c>
      <c r="B623">
        <v>0</v>
      </c>
      <c r="C623">
        <v>2</v>
      </c>
      <c r="D623">
        <v>0.3</v>
      </c>
      <c r="E623">
        <f t="shared" si="18"/>
        <v>2.2999999999999998</v>
      </c>
      <c r="F623">
        <f t="shared" si="19"/>
        <v>0</v>
      </c>
    </row>
    <row r="624" spans="1:6" x14ac:dyDescent="0.3">
      <c r="A624">
        <v>0</v>
      </c>
      <c r="B624">
        <v>0</v>
      </c>
      <c r="C624">
        <v>1</v>
      </c>
      <c r="D624">
        <v>0</v>
      </c>
      <c r="E624">
        <f t="shared" si="18"/>
        <v>1</v>
      </c>
      <c r="F624">
        <f t="shared" si="19"/>
        <v>0</v>
      </c>
    </row>
    <row r="625" spans="1:6" x14ac:dyDescent="0.3">
      <c r="A625">
        <v>0</v>
      </c>
      <c r="B625">
        <v>0</v>
      </c>
      <c r="C625">
        <v>2</v>
      </c>
      <c r="D625">
        <v>0.3</v>
      </c>
      <c r="E625">
        <f t="shared" si="18"/>
        <v>2.2999999999999998</v>
      </c>
      <c r="F625">
        <f t="shared" si="19"/>
        <v>0</v>
      </c>
    </row>
    <row r="626" spans="1:6" x14ac:dyDescent="0.3">
      <c r="A626">
        <v>1</v>
      </c>
      <c r="B626">
        <v>0</v>
      </c>
      <c r="C626">
        <v>1</v>
      </c>
      <c r="D626">
        <v>0.6</v>
      </c>
      <c r="E626">
        <f t="shared" si="18"/>
        <v>1.6</v>
      </c>
      <c r="F626">
        <f t="shared" si="19"/>
        <v>1</v>
      </c>
    </row>
    <row r="627" spans="1:6" x14ac:dyDescent="0.3">
      <c r="A627">
        <v>0</v>
      </c>
      <c r="B627">
        <v>0</v>
      </c>
      <c r="C627">
        <v>1</v>
      </c>
      <c r="D627">
        <v>0.3</v>
      </c>
      <c r="E627">
        <f t="shared" si="18"/>
        <v>1.3</v>
      </c>
      <c r="F627">
        <f t="shared" si="19"/>
        <v>0</v>
      </c>
    </row>
    <row r="628" spans="1:6" x14ac:dyDescent="0.3">
      <c r="A628">
        <v>0</v>
      </c>
      <c r="B628">
        <v>0</v>
      </c>
      <c r="C628">
        <v>1</v>
      </c>
      <c r="D628">
        <v>0</v>
      </c>
      <c r="E628">
        <f t="shared" si="18"/>
        <v>1</v>
      </c>
      <c r="F628">
        <f t="shared" si="19"/>
        <v>0</v>
      </c>
    </row>
    <row r="629" spans="1:6" x14ac:dyDescent="0.3">
      <c r="A629">
        <v>1</v>
      </c>
      <c r="B629">
        <v>0</v>
      </c>
      <c r="C629">
        <v>1</v>
      </c>
      <c r="D629">
        <v>0</v>
      </c>
      <c r="E629">
        <f t="shared" si="18"/>
        <v>1</v>
      </c>
      <c r="F629">
        <f t="shared" si="19"/>
        <v>1</v>
      </c>
    </row>
    <row r="630" spans="1:6" x14ac:dyDescent="0.3">
      <c r="A630">
        <v>0</v>
      </c>
      <c r="B630">
        <v>0.3</v>
      </c>
      <c r="C630">
        <v>1</v>
      </c>
      <c r="D630">
        <v>0.6</v>
      </c>
      <c r="E630">
        <f t="shared" si="18"/>
        <v>1.6</v>
      </c>
      <c r="F630">
        <f t="shared" si="19"/>
        <v>0.3</v>
      </c>
    </row>
    <row r="631" spans="1:6" x14ac:dyDescent="0.3">
      <c r="A631">
        <v>1</v>
      </c>
      <c r="B631">
        <v>0</v>
      </c>
      <c r="C631">
        <v>1</v>
      </c>
      <c r="D631">
        <v>0.3</v>
      </c>
      <c r="E631">
        <f t="shared" si="18"/>
        <v>1.3</v>
      </c>
      <c r="F631">
        <f t="shared" si="19"/>
        <v>1</v>
      </c>
    </row>
    <row r="632" spans="1:6" x14ac:dyDescent="0.3">
      <c r="A632">
        <v>0</v>
      </c>
      <c r="B632">
        <v>0</v>
      </c>
      <c r="C632">
        <v>1</v>
      </c>
      <c r="D632">
        <v>0</v>
      </c>
      <c r="E632">
        <f t="shared" si="18"/>
        <v>1</v>
      </c>
      <c r="F632">
        <f t="shared" si="19"/>
        <v>0</v>
      </c>
    </row>
    <row r="633" spans="1:6" x14ac:dyDescent="0.3">
      <c r="A633">
        <v>0</v>
      </c>
      <c r="B633">
        <v>0</v>
      </c>
      <c r="C633">
        <v>2</v>
      </c>
      <c r="D633">
        <v>0</v>
      </c>
      <c r="E633">
        <f t="shared" si="18"/>
        <v>2</v>
      </c>
      <c r="F633">
        <f t="shared" si="19"/>
        <v>0</v>
      </c>
    </row>
    <row r="634" spans="1:6" x14ac:dyDescent="0.3">
      <c r="A634">
        <v>0</v>
      </c>
      <c r="B634">
        <v>0</v>
      </c>
      <c r="C634">
        <v>2</v>
      </c>
      <c r="D634">
        <v>0</v>
      </c>
      <c r="E634">
        <f t="shared" si="18"/>
        <v>2</v>
      </c>
      <c r="F634">
        <f t="shared" si="19"/>
        <v>0</v>
      </c>
    </row>
    <row r="635" spans="1:6" x14ac:dyDescent="0.3">
      <c r="A635">
        <v>0</v>
      </c>
      <c r="B635">
        <v>0.3</v>
      </c>
      <c r="C635">
        <v>1</v>
      </c>
      <c r="D635">
        <v>0</v>
      </c>
      <c r="E635">
        <f t="shared" si="18"/>
        <v>1</v>
      </c>
      <c r="F635">
        <f t="shared" si="19"/>
        <v>0.3</v>
      </c>
    </row>
    <row r="636" spans="1:6" x14ac:dyDescent="0.3">
      <c r="A636">
        <v>2</v>
      </c>
      <c r="B636">
        <v>0</v>
      </c>
      <c r="C636">
        <v>0</v>
      </c>
      <c r="D636">
        <v>0</v>
      </c>
      <c r="E636">
        <f t="shared" si="18"/>
        <v>0</v>
      </c>
      <c r="F636">
        <f t="shared" si="19"/>
        <v>2</v>
      </c>
    </row>
    <row r="637" spans="1:6" x14ac:dyDescent="0.3">
      <c r="A637">
        <v>0</v>
      </c>
      <c r="B637">
        <v>0</v>
      </c>
      <c r="C637">
        <v>2</v>
      </c>
      <c r="D637">
        <v>0</v>
      </c>
      <c r="E637">
        <f t="shared" si="18"/>
        <v>2</v>
      </c>
      <c r="F637">
        <f t="shared" si="19"/>
        <v>0</v>
      </c>
    </row>
    <row r="638" spans="1:6" x14ac:dyDescent="0.3">
      <c r="A638">
        <v>0</v>
      </c>
      <c r="B638">
        <v>0</v>
      </c>
      <c r="C638">
        <v>1</v>
      </c>
      <c r="D638">
        <v>0</v>
      </c>
      <c r="E638">
        <f t="shared" si="18"/>
        <v>1</v>
      </c>
      <c r="F638">
        <f t="shared" si="19"/>
        <v>0</v>
      </c>
    </row>
    <row r="639" spans="1:6" x14ac:dyDescent="0.3">
      <c r="A639">
        <v>0</v>
      </c>
      <c r="B639">
        <v>0</v>
      </c>
      <c r="C639">
        <v>2</v>
      </c>
      <c r="D639">
        <v>0</v>
      </c>
      <c r="E639">
        <f t="shared" si="18"/>
        <v>2</v>
      </c>
      <c r="F639">
        <f t="shared" si="19"/>
        <v>0</v>
      </c>
    </row>
    <row r="640" spans="1:6" x14ac:dyDescent="0.3">
      <c r="A640">
        <v>0</v>
      </c>
      <c r="B640">
        <v>0</v>
      </c>
      <c r="C640">
        <v>1</v>
      </c>
      <c r="D640">
        <v>0</v>
      </c>
      <c r="E640">
        <f t="shared" si="18"/>
        <v>1</v>
      </c>
      <c r="F640">
        <f t="shared" si="19"/>
        <v>0</v>
      </c>
    </row>
    <row r="641" spans="1:6" x14ac:dyDescent="0.3">
      <c r="A641">
        <v>1</v>
      </c>
      <c r="B641">
        <v>0</v>
      </c>
      <c r="C641">
        <v>2</v>
      </c>
      <c r="D641">
        <v>0</v>
      </c>
      <c r="E641">
        <f t="shared" si="18"/>
        <v>2</v>
      </c>
      <c r="F641">
        <f t="shared" si="19"/>
        <v>1</v>
      </c>
    </row>
    <row r="642" spans="1:6" x14ac:dyDescent="0.3">
      <c r="A642">
        <v>0</v>
      </c>
      <c r="B642">
        <v>0</v>
      </c>
      <c r="C642">
        <v>1</v>
      </c>
      <c r="D642">
        <v>0.3</v>
      </c>
      <c r="E642">
        <f t="shared" ref="E642:E705" si="20">fb+hb</f>
        <v>1.3</v>
      </c>
      <c r="F642">
        <f t="shared" ref="F642:F705" si="21">bfb+bhb</f>
        <v>0</v>
      </c>
    </row>
    <row r="643" spans="1:6" x14ac:dyDescent="0.3">
      <c r="A643">
        <v>1</v>
      </c>
      <c r="B643">
        <v>0</v>
      </c>
      <c r="C643">
        <v>2</v>
      </c>
      <c r="D643">
        <v>0.3</v>
      </c>
      <c r="E643">
        <f t="shared" si="20"/>
        <v>2.2999999999999998</v>
      </c>
      <c r="F643">
        <f t="shared" si="21"/>
        <v>1</v>
      </c>
    </row>
    <row r="644" spans="1:6" x14ac:dyDescent="0.3">
      <c r="A644">
        <v>1</v>
      </c>
      <c r="B644">
        <v>0</v>
      </c>
      <c r="C644">
        <v>2</v>
      </c>
      <c r="D644">
        <v>0.3</v>
      </c>
      <c r="E644">
        <f t="shared" si="20"/>
        <v>2.2999999999999998</v>
      </c>
      <c r="F644">
        <f t="shared" si="21"/>
        <v>1</v>
      </c>
    </row>
    <row r="645" spans="1:6" x14ac:dyDescent="0.3">
      <c r="A645">
        <v>0</v>
      </c>
      <c r="B645">
        <v>0</v>
      </c>
      <c r="C645">
        <v>2</v>
      </c>
      <c r="D645">
        <v>0.3</v>
      </c>
      <c r="E645">
        <f t="shared" si="20"/>
        <v>2.2999999999999998</v>
      </c>
      <c r="F645">
        <f t="shared" si="21"/>
        <v>0</v>
      </c>
    </row>
    <row r="646" spans="1:6" x14ac:dyDescent="0.3">
      <c r="A646">
        <v>1</v>
      </c>
      <c r="B646">
        <v>0</v>
      </c>
      <c r="C646">
        <v>2</v>
      </c>
      <c r="D646">
        <v>0.3</v>
      </c>
      <c r="E646">
        <f t="shared" si="20"/>
        <v>2.2999999999999998</v>
      </c>
      <c r="F646">
        <f t="shared" si="21"/>
        <v>1</v>
      </c>
    </row>
    <row r="647" spans="1:6" x14ac:dyDescent="0.3">
      <c r="A647">
        <v>1</v>
      </c>
      <c r="B647">
        <v>0</v>
      </c>
      <c r="C647">
        <v>1</v>
      </c>
      <c r="D647">
        <v>0.3</v>
      </c>
      <c r="E647">
        <f t="shared" si="20"/>
        <v>1.3</v>
      </c>
      <c r="F647">
        <f t="shared" si="21"/>
        <v>1</v>
      </c>
    </row>
    <row r="648" spans="1:6" x14ac:dyDescent="0.3">
      <c r="A648">
        <v>0</v>
      </c>
      <c r="B648">
        <v>0</v>
      </c>
      <c r="C648">
        <v>1</v>
      </c>
      <c r="D648">
        <v>0</v>
      </c>
      <c r="E648">
        <f t="shared" si="20"/>
        <v>1</v>
      </c>
      <c r="F648">
        <f t="shared" si="21"/>
        <v>0</v>
      </c>
    </row>
    <row r="649" spans="1:6" x14ac:dyDescent="0.3">
      <c r="A649">
        <v>0</v>
      </c>
      <c r="B649">
        <v>0</v>
      </c>
      <c r="C649">
        <v>1</v>
      </c>
      <c r="D649">
        <v>0</v>
      </c>
      <c r="E649">
        <f t="shared" si="20"/>
        <v>1</v>
      </c>
      <c r="F649">
        <f t="shared" si="21"/>
        <v>0</v>
      </c>
    </row>
    <row r="650" spans="1:6" x14ac:dyDescent="0.3">
      <c r="A650">
        <v>0</v>
      </c>
      <c r="B650">
        <v>0</v>
      </c>
      <c r="C650">
        <v>1</v>
      </c>
      <c r="D650">
        <v>0.3</v>
      </c>
      <c r="E650">
        <f t="shared" si="20"/>
        <v>1.3</v>
      </c>
      <c r="F650">
        <f t="shared" si="21"/>
        <v>0</v>
      </c>
    </row>
    <row r="651" spans="1:6" x14ac:dyDescent="0.3">
      <c r="A651">
        <v>1</v>
      </c>
      <c r="B651">
        <v>0</v>
      </c>
      <c r="C651">
        <v>1</v>
      </c>
      <c r="D651">
        <v>0</v>
      </c>
      <c r="E651">
        <f t="shared" si="20"/>
        <v>1</v>
      </c>
      <c r="F651">
        <f t="shared" si="21"/>
        <v>1</v>
      </c>
    </row>
    <row r="652" spans="1:6" x14ac:dyDescent="0.3">
      <c r="A652">
        <v>0</v>
      </c>
      <c r="B652">
        <v>0</v>
      </c>
      <c r="C652">
        <v>2</v>
      </c>
      <c r="D652">
        <v>0.3</v>
      </c>
      <c r="E652">
        <f t="shared" si="20"/>
        <v>2.2999999999999998</v>
      </c>
      <c r="F652">
        <f t="shared" si="21"/>
        <v>0</v>
      </c>
    </row>
    <row r="653" spans="1:6" x14ac:dyDescent="0.3">
      <c r="A653">
        <v>1</v>
      </c>
      <c r="B653">
        <v>0</v>
      </c>
      <c r="C653">
        <v>1</v>
      </c>
      <c r="D653">
        <v>0</v>
      </c>
      <c r="E653">
        <f t="shared" si="20"/>
        <v>1</v>
      </c>
      <c r="F653">
        <f t="shared" si="21"/>
        <v>1</v>
      </c>
    </row>
    <row r="654" spans="1:6" x14ac:dyDescent="0.3">
      <c r="A654">
        <v>0</v>
      </c>
      <c r="B654">
        <v>0</v>
      </c>
      <c r="C654">
        <v>2</v>
      </c>
      <c r="D654">
        <v>0.3</v>
      </c>
      <c r="E654">
        <f t="shared" si="20"/>
        <v>2.2999999999999998</v>
      </c>
      <c r="F654">
        <f t="shared" si="21"/>
        <v>0</v>
      </c>
    </row>
    <row r="655" spans="1:6" x14ac:dyDescent="0.3">
      <c r="A655">
        <v>0</v>
      </c>
      <c r="B655">
        <v>0</v>
      </c>
      <c r="C655">
        <v>1</v>
      </c>
      <c r="D655">
        <v>0</v>
      </c>
      <c r="E655">
        <f t="shared" si="20"/>
        <v>1</v>
      </c>
      <c r="F655">
        <f t="shared" si="21"/>
        <v>0</v>
      </c>
    </row>
    <row r="656" spans="1:6" x14ac:dyDescent="0.3">
      <c r="A656">
        <v>1</v>
      </c>
      <c r="B656">
        <v>0</v>
      </c>
      <c r="C656">
        <v>2</v>
      </c>
      <c r="D656">
        <v>0.3</v>
      </c>
      <c r="E656">
        <f t="shared" si="20"/>
        <v>2.2999999999999998</v>
      </c>
      <c r="F656">
        <f t="shared" si="21"/>
        <v>1</v>
      </c>
    </row>
    <row r="657" spans="1:6" x14ac:dyDescent="0.3">
      <c r="A657">
        <v>0</v>
      </c>
      <c r="B657">
        <v>0</v>
      </c>
      <c r="C657">
        <v>1</v>
      </c>
      <c r="D657">
        <v>0.3</v>
      </c>
      <c r="E657">
        <f t="shared" si="20"/>
        <v>1.3</v>
      </c>
      <c r="F657">
        <f t="shared" si="21"/>
        <v>0</v>
      </c>
    </row>
    <row r="658" spans="1:6" x14ac:dyDescent="0.3">
      <c r="A658">
        <v>1</v>
      </c>
      <c r="B658">
        <v>0</v>
      </c>
      <c r="C658">
        <v>1</v>
      </c>
      <c r="D658">
        <v>0.3</v>
      </c>
      <c r="E658">
        <f t="shared" si="20"/>
        <v>1.3</v>
      </c>
      <c r="F658">
        <f t="shared" si="21"/>
        <v>1</v>
      </c>
    </row>
    <row r="659" spans="1:6" x14ac:dyDescent="0.3">
      <c r="A659">
        <v>0</v>
      </c>
      <c r="B659">
        <v>0</v>
      </c>
      <c r="C659">
        <v>1</v>
      </c>
      <c r="D659">
        <v>0.3</v>
      </c>
      <c r="E659">
        <f t="shared" si="20"/>
        <v>1.3</v>
      </c>
      <c r="F659">
        <f t="shared" si="21"/>
        <v>0</v>
      </c>
    </row>
    <row r="660" spans="1:6" x14ac:dyDescent="0.3">
      <c r="A660">
        <v>0</v>
      </c>
      <c r="B660">
        <v>0.3</v>
      </c>
      <c r="C660">
        <v>1</v>
      </c>
      <c r="D660">
        <v>0</v>
      </c>
      <c r="E660">
        <f t="shared" si="20"/>
        <v>1</v>
      </c>
      <c r="F660">
        <f t="shared" si="21"/>
        <v>0.3</v>
      </c>
    </row>
    <row r="661" spans="1:6" x14ac:dyDescent="0.3">
      <c r="A661">
        <v>1</v>
      </c>
      <c r="B661">
        <v>0</v>
      </c>
      <c r="C661">
        <v>1</v>
      </c>
      <c r="D661">
        <v>0</v>
      </c>
      <c r="E661">
        <f t="shared" si="20"/>
        <v>1</v>
      </c>
      <c r="F661">
        <f t="shared" si="21"/>
        <v>1</v>
      </c>
    </row>
    <row r="662" spans="1:6" x14ac:dyDescent="0.3">
      <c r="A662">
        <v>0</v>
      </c>
      <c r="B662">
        <v>0</v>
      </c>
      <c r="C662">
        <v>2</v>
      </c>
      <c r="D662">
        <v>0.3</v>
      </c>
      <c r="E662">
        <f t="shared" si="20"/>
        <v>2.2999999999999998</v>
      </c>
      <c r="F662">
        <f t="shared" si="21"/>
        <v>0</v>
      </c>
    </row>
    <row r="663" spans="1:6" x14ac:dyDescent="0.3">
      <c r="A663">
        <v>1</v>
      </c>
      <c r="B663">
        <v>0</v>
      </c>
      <c r="C663">
        <v>2</v>
      </c>
      <c r="D663">
        <v>0.3</v>
      </c>
      <c r="E663">
        <f t="shared" si="20"/>
        <v>2.2999999999999998</v>
      </c>
      <c r="F663">
        <f t="shared" si="21"/>
        <v>1</v>
      </c>
    </row>
    <row r="664" spans="1:6" x14ac:dyDescent="0.3">
      <c r="A664">
        <v>1</v>
      </c>
      <c r="B664">
        <v>0</v>
      </c>
      <c r="C664">
        <v>1</v>
      </c>
      <c r="D664">
        <v>0</v>
      </c>
      <c r="E664">
        <f t="shared" si="20"/>
        <v>1</v>
      </c>
      <c r="F664">
        <f t="shared" si="21"/>
        <v>1</v>
      </c>
    </row>
    <row r="665" spans="1:6" x14ac:dyDescent="0.3">
      <c r="A665">
        <v>1</v>
      </c>
      <c r="B665">
        <v>0</v>
      </c>
      <c r="C665">
        <v>2</v>
      </c>
      <c r="D665">
        <v>0</v>
      </c>
      <c r="E665">
        <f t="shared" si="20"/>
        <v>2</v>
      </c>
      <c r="F665">
        <f t="shared" si="21"/>
        <v>1</v>
      </c>
    </row>
    <row r="666" spans="1:6" x14ac:dyDescent="0.3">
      <c r="A666">
        <v>1</v>
      </c>
      <c r="B666">
        <v>0</v>
      </c>
      <c r="C666">
        <v>1</v>
      </c>
      <c r="D666">
        <v>0.3</v>
      </c>
      <c r="E666">
        <f t="shared" si="20"/>
        <v>1.3</v>
      </c>
      <c r="F666">
        <f t="shared" si="21"/>
        <v>1</v>
      </c>
    </row>
    <row r="667" spans="1:6" x14ac:dyDescent="0.3">
      <c r="A667">
        <v>0</v>
      </c>
      <c r="B667">
        <v>0</v>
      </c>
      <c r="C667">
        <v>2</v>
      </c>
      <c r="D667">
        <v>0.3</v>
      </c>
      <c r="E667">
        <f t="shared" si="20"/>
        <v>2.2999999999999998</v>
      </c>
      <c r="F667">
        <f t="shared" si="21"/>
        <v>0</v>
      </c>
    </row>
    <row r="668" spans="1:6" x14ac:dyDescent="0.3">
      <c r="A668">
        <v>0</v>
      </c>
      <c r="B668">
        <v>0</v>
      </c>
      <c r="C668">
        <v>2</v>
      </c>
      <c r="D668">
        <v>0.3</v>
      </c>
      <c r="E668">
        <f t="shared" si="20"/>
        <v>2.2999999999999998</v>
      </c>
      <c r="F668">
        <f t="shared" si="21"/>
        <v>0</v>
      </c>
    </row>
    <row r="669" spans="1:6" x14ac:dyDescent="0.3">
      <c r="A669">
        <v>1</v>
      </c>
      <c r="B669">
        <v>0</v>
      </c>
      <c r="C669">
        <v>2</v>
      </c>
      <c r="D669">
        <v>0</v>
      </c>
      <c r="E669">
        <f t="shared" si="20"/>
        <v>2</v>
      </c>
      <c r="F669">
        <f t="shared" si="21"/>
        <v>1</v>
      </c>
    </row>
    <row r="670" spans="1:6" x14ac:dyDescent="0.3">
      <c r="A670">
        <v>1</v>
      </c>
      <c r="B670">
        <v>0</v>
      </c>
      <c r="C670">
        <v>1</v>
      </c>
      <c r="D670">
        <v>0.3</v>
      </c>
      <c r="E670">
        <f t="shared" si="20"/>
        <v>1.3</v>
      </c>
      <c r="F670">
        <f t="shared" si="21"/>
        <v>1</v>
      </c>
    </row>
    <row r="671" spans="1:6" x14ac:dyDescent="0.3">
      <c r="A671">
        <v>0</v>
      </c>
      <c r="B671">
        <v>0</v>
      </c>
      <c r="C671">
        <v>1</v>
      </c>
      <c r="D671">
        <v>0</v>
      </c>
      <c r="E671">
        <f t="shared" si="20"/>
        <v>1</v>
      </c>
      <c r="F671">
        <f t="shared" si="21"/>
        <v>0</v>
      </c>
    </row>
    <row r="672" spans="1:6" x14ac:dyDescent="0.3">
      <c r="A672">
        <v>1</v>
      </c>
      <c r="B672">
        <v>0</v>
      </c>
      <c r="C672">
        <v>2</v>
      </c>
      <c r="D672">
        <v>0.3</v>
      </c>
      <c r="E672">
        <f t="shared" si="20"/>
        <v>2.2999999999999998</v>
      </c>
      <c r="F672">
        <f t="shared" si="21"/>
        <v>1</v>
      </c>
    </row>
    <row r="673" spans="1:6" x14ac:dyDescent="0.3">
      <c r="A673">
        <v>1</v>
      </c>
      <c r="B673">
        <v>0</v>
      </c>
      <c r="C673">
        <v>2</v>
      </c>
      <c r="D673">
        <v>0</v>
      </c>
      <c r="E673">
        <f t="shared" si="20"/>
        <v>2</v>
      </c>
      <c r="F673">
        <f t="shared" si="21"/>
        <v>1</v>
      </c>
    </row>
    <row r="674" spans="1:6" x14ac:dyDescent="0.3">
      <c r="A674">
        <v>1</v>
      </c>
      <c r="B674">
        <v>0</v>
      </c>
      <c r="C674">
        <v>1</v>
      </c>
      <c r="D674">
        <v>0.3</v>
      </c>
      <c r="E674">
        <f t="shared" si="20"/>
        <v>1.3</v>
      </c>
      <c r="F674">
        <f t="shared" si="21"/>
        <v>1</v>
      </c>
    </row>
    <row r="675" spans="1:6" x14ac:dyDescent="0.3">
      <c r="A675">
        <v>1</v>
      </c>
      <c r="B675">
        <v>0</v>
      </c>
      <c r="C675">
        <v>2</v>
      </c>
      <c r="D675">
        <v>0</v>
      </c>
      <c r="E675">
        <f t="shared" si="20"/>
        <v>2</v>
      </c>
      <c r="F675">
        <f t="shared" si="21"/>
        <v>1</v>
      </c>
    </row>
    <row r="676" spans="1:6" x14ac:dyDescent="0.3">
      <c r="A676">
        <v>1</v>
      </c>
      <c r="B676">
        <v>0</v>
      </c>
      <c r="C676">
        <v>1</v>
      </c>
      <c r="D676">
        <v>0</v>
      </c>
      <c r="E676">
        <f t="shared" si="20"/>
        <v>1</v>
      </c>
      <c r="F676">
        <f t="shared" si="21"/>
        <v>1</v>
      </c>
    </row>
    <row r="677" spans="1:6" x14ac:dyDescent="0.3">
      <c r="A677">
        <v>0</v>
      </c>
      <c r="B677">
        <v>0</v>
      </c>
      <c r="C677">
        <v>2</v>
      </c>
      <c r="D677">
        <v>0.3</v>
      </c>
      <c r="E677">
        <f t="shared" si="20"/>
        <v>2.2999999999999998</v>
      </c>
      <c r="F677">
        <f t="shared" si="21"/>
        <v>0</v>
      </c>
    </row>
    <row r="678" spans="1:6" x14ac:dyDescent="0.3">
      <c r="A678">
        <v>1</v>
      </c>
      <c r="B678">
        <v>0</v>
      </c>
      <c r="C678">
        <v>2</v>
      </c>
      <c r="D678">
        <v>0</v>
      </c>
      <c r="E678">
        <f t="shared" si="20"/>
        <v>2</v>
      </c>
      <c r="F678">
        <f t="shared" si="21"/>
        <v>1</v>
      </c>
    </row>
    <row r="679" spans="1:6" x14ac:dyDescent="0.3">
      <c r="A679">
        <v>0</v>
      </c>
      <c r="B679">
        <v>0</v>
      </c>
      <c r="C679">
        <v>1</v>
      </c>
      <c r="D679">
        <v>0</v>
      </c>
      <c r="E679">
        <f t="shared" si="20"/>
        <v>1</v>
      </c>
      <c r="F679">
        <f t="shared" si="21"/>
        <v>0</v>
      </c>
    </row>
    <row r="680" spans="1:6" x14ac:dyDescent="0.3">
      <c r="A680">
        <v>0</v>
      </c>
      <c r="B680">
        <v>0</v>
      </c>
      <c r="C680">
        <v>2</v>
      </c>
      <c r="D680">
        <v>0.3</v>
      </c>
      <c r="E680">
        <f t="shared" si="20"/>
        <v>2.2999999999999998</v>
      </c>
      <c r="F680">
        <f t="shared" si="21"/>
        <v>0</v>
      </c>
    </row>
    <row r="681" spans="1:6" x14ac:dyDescent="0.3">
      <c r="A681">
        <v>1</v>
      </c>
      <c r="B681">
        <v>0</v>
      </c>
      <c r="C681">
        <v>1</v>
      </c>
      <c r="D681">
        <v>0</v>
      </c>
      <c r="E681">
        <f t="shared" si="20"/>
        <v>1</v>
      </c>
      <c r="F681">
        <f t="shared" si="21"/>
        <v>1</v>
      </c>
    </row>
    <row r="682" spans="1:6" x14ac:dyDescent="0.3">
      <c r="A682">
        <v>0</v>
      </c>
      <c r="B682">
        <v>0</v>
      </c>
      <c r="C682">
        <v>2</v>
      </c>
      <c r="D682">
        <v>0</v>
      </c>
      <c r="E682">
        <f t="shared" si="20"/>
        <v>2</v>
      </c>
      <c r="F682">
        <f t="shared" si="21"/>
        <v>0</v>
      </c>
    </row>
    <row r="683" spans="1:6" x14ac:dyDescent="0.3">
      <c r="A683">
        <v>0</v>
      </c>
      <c r="B683">
        <v>0</v>
      </c>
      <c r="C683">
        <v>1</v>
      </c>
      <c r="D683">
        <v>0</v>
      </c>
      <c r="E683">
        <f t="shared" si="20"/>
        <v>1</v>
      </c>
      <c r="F683">
        <f t="shared" si="21"/>
        <v>0</v>
      </c>
    </row>
    <row r="684" spans="1:6" x14ac:dyDescent="0.3">
      <c r="A684">
        <v>1</v>
      </c>
      <c r="B684">
        <v>0</v>
      </c>
      <c r="C684">
        <v>1</v>
      </c>
      <c r="D684">
        <v>0</v>
      </c>
      <c r="E684">
        <f t="shared" si="20"/>
        <v>1</v>
      </c>
      <c r="F684">
        <f t="shared" si="21"/>
        <v>1</v>
      </c>
    </row>
    <row r="685" spans="1:6" x14ac:dyDescent="0.3">
      <c r="A685">
        <v>1</v>
      </c>
      <c r="B685">
        <v>0</v>
      </c>
      <c r="C685">
        <v>2</v>
      </c>
      <c r="D685">
        <v>0</v>
      </c>
      <c r="E685">
        <f t="shared" si="20"/>
        <v>2</v>
      </c>
      <c r="F685">
        <f t="shared" si="21"/>
        <v>1</v>
      </c>
    </row>
    <row r="686" spans="1:6" x14ac:dyDescent="0.3">
      <c r="A686">
        <v>0</v>
      </c>
      <c r="B686">
        <v>0</v>
      </c>
      <c r="C686">
        <v>2</v>
      </c>
      <c r="D686">
        <v>0.3</v>
      </c>
      <c r="E686">
        <f t="shared" si="20"/>
        <v>2.2999999999999998</v>
      </c>
      <c r="F686">
        <f t="shared" si="21"/>
        <v>0</v>
      </c>
    </row>
    <row r="687" spans="1:6" x14ac:dyDescent="0.3">
      <c r="A687">
        <v>1</v>
      </c>
      <c r="B687">
        <v>0</v>
      </c>
      <c r="C687">
        <v>2</v>
      </c>
      <c r="D687">
        <v>0</v>
      </c>
      <c r="E687">
        <f t="shared" si="20"/>
        <v>2</v>
      </c>
      <c r="F687">
        <f t="shared" si="21"/>
        <v>1</v>
      </c>
    </row>
    <row r="688" spans="1:6" x14ac:dyDescent="0.3">
      <c r="A688">
        <v>0</v>
      </c>
      <c r="B688">
        <v>0</v>
      </c>
      <c r="C688">
        <v>3</v>
      </c>
      <c r="D688">
        <v>0</v>
      </c>
      <c r="E688">
        <f t="shared" si="20"/>
        <v>3</v>
      </c>
      <c r="F688">
        <f t="shared" si="21"/>
        <v>0</v>
      </c>
    </row>
    <row r="689" spans="1:6" x14ac:dyDescent="0.3">
      <c r="A689">
        <v>0</v>
      </c>
      <c r="B689">
        <v>0</v>
      </c>
      <c r="C689">
        <v>2</v>
      </c>
      <c r="D689">
        <v>0.3</v>
      </c>
      <c r="E689">
        <f t="shared" si="20"/>
        <v>2.2999999999999998</v>
      </c>
      <c r="F689">
        <f t="shared" si="21"/>
        <v>0</v>
      </c>
    </row>
    <row r="690" spans="1:6" x14ac:dyDescent="0.3">
      <c r="A690">
        <v>1</v>
      </c>
      <c r="B690">
        <v>0</v>
      </c>
      <c r="C690">
        <v>2</v>
      </c>
      <c r="D690">
        <v>0</v>
      </c>
      <c r="E690">
        <f t="shared" si="20"/>
        <v>2</v>
      </c>
      <c r="F690">
        <f t="shared" si="21"/>
        <v>1</v>
      </c>
    </row>
    <row r="691" spans="1:6" x14ac:dyDescent="0.3">
      <c r="A691">
        <v>0</v>
      </c>
      <c r="B691">
        <v>0</v>
      </c>
      <c r="C691">
        <v>2</v>
      </c>
      <c r="D691">
        <v>0</v>
      </c>
      <c r="E691">
        <f t="shared" si="20"/>
        <v>2</v>
      </c>
      <c r="F691">
        <f t="shared" si="21"/>
        <v>0</v>
      </c>
    </row>
    <row r="692" spans="1:6" x14ac:dyDescent="0.3">
      <c r="A692">
        <v>1</v>
      </c>
      <c r="B692">
        <v>0</v>
      </c>
      <c r="C692">
        <v>1</v>
      </c>
      <c r="D692">
        <v>0</v>
      </c>
      <c r="E692">
        <f t="shared" si="20"/>
        <v>1</v>
      </c>
      <c r="F692">
        <f t="shared" si="21"/>
        <v>1</v>
      </c>
    </row>
    <row r="693" spans="1:6" x14ac:dyDescent="0.3">
      <c r="A693">
        <v>0</v>
      </c>
      <c r="B693">
        <v>0.3</v>
      </c>
      <c r="C693">
        <v>3</v>
      </c>
      <c r="D693">
        <v>0.3</v>
      </c>
      <c r="E693">
        <f t="shared" si="20"/>
        <v>3.3</v>
      </c>
      <c r="F693">
        <f t="shared" si="21"/>
        <v>0.3</v>
      </c>
    </row>
    <row r="694" spans="1:6" x14ac:dyDescent="0.3">
      <c r="A694">
        <v>1</v>
      </c>
      <c r="B694">
        <v>0</v>
      </c>
      <c r="C694">
        <v>2</v>
      </c>
      <c r="D694">
        <v>0.3</v>
      </c>
      <c r="E694">
        <f t="shared" si="20"/>
        <v>2.2999999999999998</v>
      </c>
      <c r="F694">
        <f t="shared" si="21"/>
        <v>1</v>
      </c>
    </row>
    <row r="695" spans="1:6" x14ac:dyDescent="0.3">
      <c r="A695">
        <v>0</v>
      </c>
      <c r="B695">
        <v>0</v>
      </c>
      <c r="C695">
        <v>1</v>
      </c>
      <c r="D695">
        <v>0</v>
      </c>
      <c r="E695">
        <f t="shared" si="20"/>
        <v>1</v>
      </c>
      <c r="F695">
        <f t="shared" si="21"/>
        <v>0</v>
      </c>
    </row>
    <row r="696" spans="1:6" x14ac:dyDescent="0.3">
      <c r="A696">
        <v>0</v>
      </c>
      <c r="B696">
        <v>0</v>
      </c>
      <c r="C696">
        <v>1</v>
      </c>
      <c r="D696">
        <v>0.3</v>
      </c>
      <c r="E696">
        <f t="shared" si="20"/>
        <v>1.3</v>
      </c>
      <c r="F696">
        <f t="shared" si="21"/>
        <v>0</v>
      </c>
    </row>
    <row r="697" spans="1:6" x14ac:dyDescent="0.3">
      <c r="A697">
        <v>1</v>
      </c>
      <c r="B697">
        <v>0</v>
      </c>
      <c r="C697">
        <v>2</v>
      </c>
      <c r="D697">
        <v>0</v>
      </c>
      <c r="E697">
        <f t="shared" si="20"/>
        <v>2</v>
      </c>
      <c r="F697">
        <f t="shared" si="21"/>
        <v>1</v>
      </c>
    </row>
    <row r="698" spans="1:6" x14ac:dyDescent="0.3">
      <c r="A698">
        <v>0</v>
      </c>
      <c r="B698">
        <v>0</v>
      </c>
      <c r="C698">
        <v>1</v>
      </c>
      <c r="D698">
        <v>0</v>
      </c>
      <c r="E698">
        <f t="shared" si="20"/>
        <v>1</v>
      </c>
      <c r="F698">
        <f t="shared" si="21"/>
        <v>0</v>
      </c>
    </row>
    <row r="699" spans="1:6" x14ac:dyDescent="0.3">
      <c r="A699">
        <v>0</v>
      </c>
      <c r="B699">
        <v>0.3</v>
      </c>
      <c r="C699">
        <v>1</v>
      </c>
      <c r="D699">
        <v>0</v>
      </c>
      <c r="E699">
        <f t="shared" si="20"/>
        <v>1</v>
      </c>
      <c r="F699">
        <f t="shared" si="21"/>
        <v>0.3</v>
      </c>
    </row>
    <row r="700" spans="1:6" x14ac:dyDescent="0.3">
      <c r="A700">
        <v>1</v>
      </c>
      <c r="B700">
        <v>0</v>
      </c>
      <c r="C700">
        <v>1</v>
      </c>
      <c r="D700">
        <v>0</v>
      </c>
      <c r="E700">
        <f t="shared" si="20"/>
        <v>1</v>
      </c>
      <c r="F700">
        <f t="shared" si="21"/>
        <v>1</v>
      </c>
    </row>
    <row r="701" spans="1:6" x14ac:dyDescent="0.3">
      <c r="A701">
        <v>0</v>
      </c>
      <c r="B701">
        <v>0</v>
      </c>
      <c r="C701">
        <v>2</v>
      </c>
      <c r="D701">
        <v>0</v>
      </c>
      <c r="E701">
        <f t="shared" si="20"/>
        <v>2</v>
      </c>
      <c r="F701">
        <f t="shared" si="21"/>
        <v>0</v>
      </c>
    </row>
    <row r="702" spans="1:6" x14ac:dyDescent="0.3">
      <c r="A702">
        <v>1</v>
      </c>
      <c r="B702">
        <v>0</v>
      </c>
      <c r="C702">
        <v>2</v>
      </c>
      <c r="D702">
        <v>0</v>
      </c>
      <c r="E702">
        <f t="shared" si="20"/>
        <v>2</v>
      </c>
      <c r="F702">
        <f t="shared" si="21"/>
        <v>1</v>
      </c>
    </row>
    <row r="703" spans="1:6" x14ac:dyDescent="0.3">
      <c r="A703">
        <v>0</v>
      </c>
      <c r="B703">
        <v>0</v>
      </c>
      <c r="C703">
        <v>1</v>
      </c>
      <c r="D703">
        <v>0.3</v>
      </c>
      <c r="E703">
        <f t="shared" si="20"/>
        <v>1.3</v>
      </c>
      <c r="F703">
        <f t="shared" si="21"/>
        <v>0</v>
      </c>
    </row>
    <row r="704" spans="1:6" x14ac:dyDescent="0.3">
      <c r="A704">
        <v>0</v>
      </c>
      <c r="B704">
        <v>0</v>
      </c>
      <c r="C704">
        <v>2</v>
      </c>
      <c r="D704">
        <v>0.3</v>
      </c>
      <c r="E704">
        <f t="shared" si="20"/>
        <v>2.2999999999999998</v>
      </c>
      <c r="F704">
        <f t="shared" si="21"/>
        <v>0</v>
      </c>
    </row>
    <row r="705" spans="1:6" x14ac:dyDescent="0.3">
      <c r="A705">
        <v>0</v>
      </c>
      <c r="B705">
        <v>0</v>
      </c>
      <c r="C705">
        <v>2</v>
      </c>
      <c r="D705">
        <v>0</v>
      </c>
      <c r="E705">
        <f t="shared" si="20"/>
        <v>2</v>
      </c>
      <c r="F705">
        <f t="shared" si="21"/>
        <v>0</v>
      </c>
    </row>
    <row r="706" spans="1:6" x14ac:dyDescent="0.3">
      <c r="A706">
        <v>1</v>
      </c>
      <c r="B706">
        <v>0</v>
      </c>
      <c r="C706">
        <v>2</v>
      </c>
      <c r="D706">
        <v>0</v>
      </c>
      <c r="E706">
        <f t="shared" ref="E706:E769" si="22">fb+hb</f>
        <v>2</v>
      </c>
      <c r="F706">
        <f t="shared" ref="F706:F769" si="23">bfb+bhb</f>
        <v>1</v>
      </c>
    </row>
    <row r="707" spans="1:6" x14ac:dyDescent="0.3">
      <c r="A707">
        <v>0</v>
      </c>
      <c r="B707">
        <v>0</v>
      </c>
      <c r="C707">
        <v>2</v>
      </c>
      <c r="D707">
        <v>0</v>
      </c>
      <c r="E707">
        <f t="shared" si="22"/>
        <v>2</v>
      </c>
      <c r="F707">
        <f t="shared" si="23"/>
        <v>0</v>
      </c>
    </row>
    <row r="708" spans="1:6" x14ac:dyDescent="0.3">
      <c r="A708">
        <v>1</v>
      </c>
      <c r="B708">
        <v>0</v>
      </c>
      <c r="C708">
        <v>2</v>
      </c>
      <c r="D708">
        <v>0</v>
      </c>
      <c r="E708">
        <f t="shared" si="22"/>
        <v>2</v>
      </c>
      <c r="F708">
        <f t="shared" si="23"/>
        <v>1</v>
      </c>
    </row>
    <row r="709" spans="1:6" x14ac:dyDescent="0.3">
      <c r="A709">
        <v>1</v>
      </c>
      <c r="B709">
        <v>0</v>
      </c>
      <c r="C709">
        <v>2</v>
      </c>
      <c r="D709">
        <v>0</v>
      </c>
      <c r="E709">
        <f t="shared" si="22"/>
        <v>2</v>
      </c>
      <c r="F709">
        <f t="shared" si="23"/>
        <v>1</v>
      </c>
    </row>
    <row r="710" spans="1:6" x14ac:dyDescent="0.3">
      <c r="A710">
        <v>0</v>
      </c>
      <c r="B710">
        <v>0</v>
      </c>
      <c r="C710">
        <v>2</v>
      </c>
      <c r="D710">
        <v>0.3</v>
      </c>
      <c r="E710">
        <f t="shared" si="22"/>
        <v>2.2999999999999998</v>
      </c>
      <c r="F710">
        <f t="shared" si="23"/>
        <v>0</v>
      </c>
    </row>
    <row r="711" spans="1:6" x14ac:dyDescent="0.3">
      <c r="A711">
        <v>0</v>
      </c>
      <c r="B711">
        <v>0</v>
      </c>
      <c r="C711">
        <v>1</v>
      </c>
      <c r="D711">
        <v>0</v>
      </c>
      <c r="E711">
        <f t="shared" si="22"/>
        <v>1</v>
      </c>
      <c r="F711">
        <f t="shared" si="23"/>
        <v>0</v>
      </c>
    </row>
    <row r="712" spans="1:6" x14ac:dyDescent="0.3">
      <c r="A712">
        <v>0</v>
      </c>
      <c r="B712">
        <v>0</v>
      </c>
      <c r="C712">
        <v>1</v>
      </c>
      <c r="D712">
        <v>0</v>
      </c>
      <c r="E712">
        <f t="shared" si="22"/>
        <v>1</v>
      </c>
      <c r="F712">
        <f t="shared" si="23"/>
        <v>0</v>
      </c>
    </row>
    <row r="713" spans="1:6" x14ac:dyDescent="0.3">
      <c r="A713">
        <v>0</v>
      </c>
      <c r="B713">
        <v>0</v>
      </c>
      <c r="C713">
        <v>1</v>
      </c>
      <c r="D713">
        <v>0</v>
      </c>
      <c r="E713">
        <f t="shared" si="22"/>
        <v>1</v>
      </c>
      <c r="F713">
        <f t="shared" si="23"/>
        <v>0</v>
      </c>
    </row>
    <row r="714" spans="1:6" x14ac:dyDescent="0.3">
      <c r="A714">
        <v>1</v>
      </c>
      <c r="B714">
        <v>0</v>
      </c>
      <c r="C714">
        <v>2</v>
      </c>
      <c r="D714">
        <v>0</v>
      </c>
      <c r="E714">
        <f t="shared" si="22"/>
        <v>2</v>
      </c>
      <c r="F714">
        <f t="shared" si="23"/>
        <v>1</v>
      </c>
    </row>
    <row r="715" spans="1:6" x14ac:dyDescent="0.3">
      <c r="A715">
        <v>1</v>
      </c>
      <c r="B715">
        <v>0</v>
      </c>
      <c r="C715">
        <v>1</v>
      </c>
      <c r="D715">
        <v>0</v>
      </c>
      <c r="E715">
        <f t="shared" si="22"/>
        <v>1</v>
      </c>
      <c r="F715">
        <f t="shared" si="23"/>
        <v>1</v>
      </c>
    </row>
    <row r="716" spans="1:6" x14ac:dyDescent="0.3">
      <c r="A716">
        <v>0</v>
      </c>
      <c r="B716">
        <v>0</v>
      </c>
      <c r="C716">
        <v>2</v>
      </c>
      <c r="D716">
        <v>0.3</v>
      </c>
      <c r="E716">
        <f t="shared" si="22"/>
        <v>2.2999999999999998</v>
      </c>
      <c r="F716">
        <f t="shared" si="23"/>
        <v>0</v>
      </c>
    </row>
    <row r="717" spans="1:6" x14ac:dyDescent="0.3">
      <c r="A717">
        <v>0</v>
      </c>
      <c r="B717">
        <v>0</v>
      </c>
      <c r="C717">
        <v>2</v>
      </c>
      <c r="D717">
        <v>0</v>
      </c>
      <c r="E717">
        <f t="shared" si="22"/>
        <v>2</v>
      </c>
      <c r="F717">
        <f t="shared" si="23"/>
        <v>0</v>
      </c>
    </row>
    <row r="718" spans="1:6" x14ac:dyDescent="0.3">
      <c r="A718">
        <v>0</v>
      </c>
      <c r="B718">
        <v>0</v>
      </c>
      <c r="C718">
        <v>1</v>
      </c>
      <c r="D718">
        <v>0.3</v>
      </c>
      <c r="E718">
        <f t="shared" si="22"/>
        <v>1.3</v>
      </c>
      <c r="F718">
        <f t="shared" si="23"/>
        <v>0</v>
      </c>
    </row>
    <row r="719" spans="1:6" x14ac:dyDescent="0.3">
      <c r="A719">
        <v>0</v>
      </c>
      <c r="B719">
        <v>0.3</v>
      </c>
      <c r="C719">
        <v>1</v>
      </c>
      <c r="D719">
        <v>0.3</v>
      </c>
      <c r="E719">
        <f t="shared" si="22"/>
        <v>1.3</v>
      </c>
      <c r="F719">
        <f t="shared" si="23"/>
        <v>0.3</v>
      </c>
    </row>
    <row r="720" spans="1:6" x14ac:dyDescent="0.3">
      <c r="A720">
        <v>1</v>
      </c>
      <c r="B720">
        <v>0</v>
      </c>
      <c r="C720">
        <v>2</v>
      </c>
      <c r="D720">
        <v>0.3</v>
      </c>
      <c r="E720">
        <f t="shared" si="22"/>
        <v>2.2999999999999998</v>
      </c>
      <c r="F720">
        <f t="shared" si="23"/>
        <v>1</v>
      </c>
    </row>
    <row r="721" spans="1:6" x14ac:dyDescent="0.3">
      <c r="A721">
        <v>0</v>
      </c>
      <c r="B721">
        <v>0</v>
      </c>
      <c r="C721">
        <v>1</v>
      </c>
      <c r="D721">
        <v>0.3</v>
      </c>
      <c r="E721">
        <f t="shared" si="22"/>
        <v>1.3</v>
      </c>
      <c r="F721">
        <f t="shared" si="23"/>
        <v>0</v>
      </c>
    </row>
    <row r="722" spans="1:6" x14ac:dyDescent="0.3">
      <c r="A722">
        <v>1</v>
      </c>
      <c r="B722">
        <v>0</v>
      </c>
      <c r="C722">
        <v>2</v>
      </c>
      <c r="D722">
        <v>0</v>
      </c>
      <c r="E722">
        <f t="shared" si="22"/>
        <v>2</v>
      </c>
      <c r="F722">
        <f t="shared" si="23"/>
        <v>1</v>
      </c>
    </row>
    <row r="723" spans="1:6" x14ac:dyDescent="0.3">
      <c r="A723">
        <v>1</v>
      </c>
      <c r="B723">
        <v>0</v>
      </c>
      <c r="C723">
        <v>1</v>
      </c>
      <c r="D723">
        <v>0</v>
      </c>
      <c r="E723">
        <f t="shared" si="22"/>
        <v>1</v>
      </c>
      <c r="F723">
        <f t="shared" si="23"/>
        <v>1</v>
      </c>
    </row>
    <row r="724" spans="1:6" x14ac:dyDescent="0.3">
      <c r="A724">
        <v>0</v>
      </c>
      <c r="B724">
        <v>0</v>
      </c>
      <c r="C724">
        <v>1</v>
      </c>
      <c r="D724">
        <v>0</v>
      </c>
      <c r="E724">
        <f t="shared" si="22"/>
        <v>1</v>
      </c>
      <c r="F724">
        <f t="shared" si="23"/>
        <v>0</v>
      </c>
    </row>
    <row r="725" spans="1:6" x14ac:dyDescent="0.3">
      <c r="A725">
        <v>0</v>
      </c>
      <c r="B725">
        <v>0</v>
      </c>
      <c r="C725">
        <v>2</v>
      </c>
      <c r="D725">
        <v>0</v>
      </c>
      <c r="E725">
        <f t="shared" si="22"/>
        <v>2</v>
      </c>
      <c r="F725">
        <f t="shared" si="23"/>
        <v>0</v>
      </c>
    </row>
    <row r="726" spans="1:6" x14ac:dyDescent="0.3">
      <c r="A726">
        <v>1</v>
      </c>
      <c r="B726">
        <v>0</v>
      </c>
      <c r="C726">
        <v>2</v>
      </c>
      <c r="D726">
        <v>0</v>
      </c>
      <c r="E726">
        <f t="shared" si="22"/>
        <v>2</v>
      </c>
      <c r="F726">
        <f t="shared" si="23"/>
        <v>1</v>
      </c>
    </row>
    <row r="727" spans="1:6" x14ac:dyDescent="0.3">
      <c r="A727">
        <v>0</v>
      </c>
      <c r="B727">
        <v>0</v>
      </c>
      <c r="C727">
        <v>1</v>
      </c>
      <c r="D727">
        <v>0</v>
      </c>
      <c r="E727">
        <f t="shared" si="22"/>
        <v>1</v>
      </c>
      <c r="F727">
        <f t="shared" si="23"/>
        <v>0</v>
      </c>
    </row>
    <row r="728" spans="1:6" x14ac:dyDescent="0.3">
      <c r="A728">
        <v>1</v>
      </c>
      <c r="B728">
        <v>0</v>
      </c>
      <c r="C728">
        <v>2</v>
      </c>
      <c r="D728">
        <v>0</v>
      </c>
      <c r="E728">
        <f t="shared" si="22"/>
        <v>2</v>
      </c>
      <c r="F728">
        <f t="shared" si="23"/>
        <v>1</v>
      </c>
    </row>
    <row r="729" spans="1:6" x14ac:dyDescent="0.3">
      <c r="A729">
        <v>1</v>
      </c>
      <c r="B729">
        <v>0</v>
      </c>
      <c r="C729">
        <v>2</v>
      </c>
      <c r="D729">
        <v>0</v>
      </c>
      <c r="E729">
        <f t="shared" si="22"/>
        <v>2</v>
      </c>
      <c r="F729">
        <f t="shared" si="23"/>
        <v>1</v>
      </c>
    </row>
    <row r="730" spans="1:6" x14ac:dyDescent="0.3">
      <c r="A730">
        <v>1</v>
      </c>
      <c r="B730">
        <v>0</v>
      </c>
      <c r="C730">
        <v>2</v>
      </c>
      <c r="D730">
        <v>0</v>
      </c>
      <c r="E730">
        <f t="shared" si="22"/>
        <v>2</v>
      </c>
      <c r="F730">
        <f t="shared" si="23"/>
        <v>1</v>
      </c>
    </row>
    <row r="731" spans="1:6" x14ac:dyDescent="0.3">
      <c r="A731">
        <v>0</v>
      </c>
      <c r="B731">
        <v>0</v>
      </c>
      <c r="C731">
        <v>1</v>
      </c>
      <c r="D731">
        <v>0</v>
      </c>
      <c r="E731">
        <f t="shared" si="22"/>
        <v>1</v>
      </c>
      <c r="F731">
        <f t="shared" si="23"/>
        <v>0</v>
      </c>
    </row>
    <row r="732" spans="1:6" x14ac:dyDescent="0.3">
      <c r="A732">
        <v>1</v>
      </c>
      <c r="B732">
        <v>0</v>
      </c>
      <c r="C732">
        <v>2</v>
      </c>
      <c r="D732">
        <v>0</v>
      </c>
      <c r="E732">
        <f t="shared" si="22"/>
        <v>2</v>
      </c>
      <c r="F732">
        <f t="shared" si="23"/>
        <v>1</v>
      </c>
    </row>
    <row r="733" spans="1:6" x14ac:dyDescent="0.3">
      <c r="A733">
        <v>1</v>
      </c>
      <c r="B733">
        <v>0</v>
      </c>
      <c r="C733">
        <v>2</v>
      </c>
      <c r="D733">
        <v>0</v>
      </c>
      <c r="E733">
        <f t="shared" si="22"/>
        <v>2</v>
      </c>
      <c r="F733">
        <f t="shared" si="23"/>
        <v>1</v>
      </c>
    </row>
    <row r="734" spans="1:6" x14ac:dyDescent="0.3">
      <c r="A734">
        <v>0</v>
      </c>
      <c r="B734">
        <v>0</v>
      </c>
      <c r="C734">
        <v>2</v>
      </c>
      <c r="D734">
        <v>0.3</v>
      </c>
      <c r="E734">
        <f t="shared" si="22"/>
        <v>2.2999999999999998</v>
      </c>
      <c r="F734">
        <f t="shared" si="23"/>
        <v>0</v>
      </c>
    </row>
    <row r="735" spans="1:6" x14ac:dyDescent="0.3">
      <c r="A735">
        <v>1</v>
      </c>
      <c r="B735">
        <v>0</v>
      </c>
      <c r="C735">
        <v>1</v>
      </c>
      <c r="D735">
        <v>0</v>
      </c>
      <c r="E735">
        <f t="shared" si="22"/>
        <v>1</v>
      </c>
      <c r="F735">
        <f t="shared" si="23"/>
        <v>1</v>
      </c>
    </row>
    <row r="736" spans="1:6" x14ac:dyDescent="0.3">
      <c r="A736">
        <v>0</v>
      </c>
      <c r="B736">
        <v>0</v>
      </c>
      <c r="C736">
        <v>1</v>
      </c>
      <c r="D736">
        <v>0</v>
      </c>
      <c r="E736">
        <f t="shared" si="22"/>
        <v>1</v>
      </c>
      <c r="F736">
        <f t="shared" si="23"/>
        <v>0</v>
      </c>
    </row>
    <row r="737" spans="1:6" x14ac:dyDescent="0.3">
      <c r="A737">
        <v>0</v>
      </c>
      <c r="B737">
        <v>0</v>
      </c>
      <c r="C737">
        <v>1</v>
      </c>
      <c r="D737">
        <v>0.3</v>
      </c>
      <c r="E737">
        <f t="shared" si="22"/>
        <v>1.3</v>
      </c>
      <c r="F737">
        <f t="shared" si="23"/>
        <v>0</v>
      </c>
    </row>
    <row r="738" spans="1:6" x14ac:dyDescent="0.3">
      <c r="A738">
        <v>0</v>
      </c>
      <c r="B738">
        <v>0</v>
      </c>
      <c r="C738">
        <v>2</v>
      </c>
      <c r="D738">
        <v>0</v>
      </c>
      <c r="E738">
        <f t="shared" si="22"/>
        <v>2</v>
      </c>
      <c r="F738">
        <f t="shared" si="23"/>
        <v>0</v>
      </c>
    </row>
    <row r="739" spans="1:6" x14ac:dyDescent="0.3">
      <c r="A739">
        <v>0</v>
      </c>
      <c r="B739">
        <v>0</v>
      </c>
      <c r="C739">
        <v>2</v>
      </c>
      <c r="D739">
        <v>0.3</v>
      </c>
      <c r="E739">
        <f t="shared" si="22"/>
        <v>2.2999999999999998</v>
      </c>
      <c r="F739">
        <f t="shared" si="23"/>
        <v>0</v>
      </c>
    </row>
    <row r="740" spans="1:6" x14ac:dyDescent="0.3">
      <c r="A740">
        <v>3</v>
      </c>
      <c r="B740">
        <v>0</v>
      </c>
      <c r="C740">
        <v>3</v>
      </c>
      <c r="D740">
        <v>0</v>
      </c>
      <c r="E740">
        <f t="shared" si="22"/>
        <v>3</v>
      </c>
      <c r="F740">
        <f t="shared" si="23"/>
        <v>3</v>
      </c>
    </row>
    <row r="741" spans="1:6" x14ac:dyDescent="0.3">
      <c r="A741">
        <v>0</v>
      </c>
      <c r="B741">
        <v>0</v>
      </c>
      <c r="C741">
        <v>2</v>
      </c>
      <c r="D741">
        <v>0.3</v>
      </c>
      <c r="E741">
        <f t="shared" si="22"/>
        <v>2.2999999999999998</v>
      </c>
      <c r="F741">
        <f t="shared" si="23"/>
        <v>0</v>
      </c>
    </row>
    <row r="742" spans="1:6" x14ac:dyDescent="0.3">
      <c r="A742">
        <v>0</v>
      </c>
      <c r="B742">
        <v>0</v>
      </c>
      <c r="C742">
        <v>2</v>
      </c>
      <c r="D742">
        <v>0</v>
      </c>
      <c r="E742">
        <f t="shared" si="22"/>
        <v>2</v>
      </c>
      <c r="F742">
        <f t="shared" si="23"/>
        <v>0</v>
      </c>
    </row>
    <row r="743" spans="1:6" x14ac:dyDescent="0.3">
      <c r="A743">
        <v>1</v>
      </c>
      <c r="B743">
        <v>0.3</v>
      </c>
      <c r="C743">
        <v>1</v>
      </c>
      <c r="D743">
        <v>0</v>
      </c>
      <c r="E743">
        <f t="shared" si="22"/>
        <v>1</v>
      </c>
      <c r="F743">
        <f t="shared" si="23"/>
        <v>1.3</v>
      </c>
    </row>
    <row r="744" spans="1:6" x14ac:dyDescent="0.3">
      <c r="A744">
        <v>0</v>
      </c>
      <c r="B744">
        <v>0</v>
      </c>
      <c r="C744">
        <v>2</v>
      </c>
      <c r="D744">
        <v>0</v>
      </c>
      <c r="E744">
        <f t="shared" si="22"/>
        <v>2</v>
      </c>
      <c r="F744">
        <f t="shared" si="23"/>
        <v>0</v>
      </c>
    </row>
    <row r="745" spans="1:6" x14ac:dyDescent="0.3">
      <c r="A745">
        <v>0</v>
      </c>
      <c r="B745">
        <v>0.3</v>
      </c>
      <c r="C745">
        <v>2</v>
      </c>
      <c r="D745">
        <v>0</v>
      </c>
      <c r="E745">
        <f t="shared" si="22"/>
        <v>2</v>
      </c>
      <c r="F745">
        <f t="shared" si="23"/>
        <v>0.3</v>
      </c>
    </row>
    <row r="746" spans="1:6" x14ac:dyDescent="0.3">
      <c r="A746">
        <v>1</v>
      </c>
      <c r="B746">
        <v>0</v>
      </c>
      <c r="C746">
        <v>2</v>
      </c>
      <c r="D746">
        <v>0</v>
      </c>
      <c r="E746">
        <f t="shared" si="22"/>
        <v>2</v>
      </c>
      <c r="F746">
        <f t="shared" si="23"/>
        <v>1</v>
      </c>
    </row>
    <row r="747" spans="1:6" x14ac:dyDescent="0.3">
      <c r="A747">
        <v>0</v>
      </c>
      <c r="B747">
        <v>0.3</v>
      </c>
      <c r="C747">
        <v>3</v>
      </c>
      <c r="D747">
        <v>0.3</v>
      </c>
      <c r="E747">
        <f t="shared" si="22"/>
        <v>3.3</v>
      </c>
      <c r="F747">
        <f t="shared" si="23"/>
        <v>0.3</v>
      </c>
    </row>
    <row r="748" spans="1:6" x14ac:dyDescent="0.3">
      <c r="A748">
        <v>0</v>
      </c>
      <c r="B748">
        <v>0</v>
      </c>
      <c r="C748">
        <v>2</v>
      </c>
      <c r="D748">
        <v>0.3</v>
      </c>
      <c r="E748">
        <f t="shared" si="22"/>
        <v>2.2999999999999998</v>
      </c>
      <c r="F748">
        <f t="shared" si="23"/>
        <v>0</v>
      </c>
    </row>
    <row r="749" spans="1:6" x14ac:dyDescent="0.3">
      <c r="A749">
        <v>0</v>
      </c>
      <c r="B749">
        <v>0</v>
      </c>
      <c r="C749">
        <v>1</v>
      </c>
      <c r="D749">
        <v>0.3</v>
      </c>
      <c r="E749">
        <f t="shared" si="22"/>
        <v>1.3</v>
      </c>
      <c r="F749">
        <f t="shared" si="23"/>
        <v>0</v>
      </c>
    </row>
    <row r="750" spans="1:6" x14ac:dyDescent="0.3">
      <c r="A750">
        <v>1</v>
      </c>
      <c r="B750">
        <v>0</v>
      </c>
      <c r="C750">
        <v>2</v>
      </c>
      <c r="D750">
        <v>0</v>
      </c>
      <c r="E750">
        <f t="shared" si="22"/>
        <v>2</v>
      </c>
      <c r="F750">
        <f t="shared" si="23"/>
        <v>1</v>
      </c>
    </row>
    <row r="751" spans="1:6" x14ac:dyDescent="0.3">
      <c r="A751">
        <v>0</v>
      </c>
      <c r="B751">
        <v>0</v>
      </c>
      <c r="C751">
        <v>2</v>
      </c>
      <c r="D751">
        <v>0</v>
      </c>
      <c r="E751">
        <f t="shared" si="22"/>
        <v>2</v>
      </c>
      <c r="F751">
        <f t="shared" si="23"/>
        <v>0</v>
      </c>
    </row>
    <row r="752" spans="1:6" x14ac:dyDescent="0.3">
      <c r="A752">
        <v>0</v>
      </c>
      <c r="B752">
        <v>0</v>
      </c>
      <c r="C752">
        <v>1</v>
      </c>
      <c r="D752">
        <v>0</v>
      </c>
      <c r="E752">
        <f t="shared" si="22"/>
        <v>1</v>
      </c>
      <c r="F752">
        <f t="shared" si="23"/>
        <v>0</v>
      </c>
    </row>
    <row r="753" spans="1:6" x14ac:dyDescent="0.3">
      <c r="A753">
        <v>0</v>
      </c>
      <c r="B753">
        <v>0</v>
      </c>
      <c r="C753">
        <v>2</v>
      </c>
      <c r="D753">
        <v>0.3</v>
      </c>
      <c r="E753">
        <f t="shared" si="22"/>
        <v>2.2999999999999998</v>
      </c>
      <c r="F753">
        <f t="shared" si="23"/>
        <v>0</v>
      </c>
    </row>
    <row r="754" spans="1:6" x14ac:dyDescent="0.3">
      <c r="A754">
        <v>1</v>
      </c>
      <c r="B754">
        <v>0</v>
      </c>
      <c r="C754">
        <v>2</v>
      </c>
      <c r="D754">
        <v>0</v>
      </c>
      <c r="E754">
        <f t="shared" si="22"/>
        <v>2</v>
      </c>
      <c r="F754">
        <f t="shared" si="23"/>
        <v>1</v>
      </c>
    </row>
    <row r="755" spans="1:6" x14ac:dyDescent="0.3">
      <c r="A755">
        <v>0</v>
      </c>
      <c r="B755">
        <v>0</v>
      </c>
      <c r="C755">
        <v>2</v>
      </c>
      <c r="D755">
        <v>0.3</v>
      </c>
      <c r="E755">
        <f t="shared" si="22"/>
        <v>2.2999999999999998</v>
      </c>
      <c r="F755">
        <f t="shared" si="23"/>
        <v>0</v>
      </c>
    </row>
    <row r="756" spans="1:6" x14ac:dyDescent="0.3">
      <c r="A756">
        <v>1</v>
      </c>
      <c r="B756">
        <v>0</v>
      </c>
      <c r="C756">
        <v>1</v>
      </c>
      <c r="D756">
        <v>0</v>
      </c>
      <c r="E756">
        <f t="shared" si="22"/>
        <v>1</v>
      </c>
      <c r="F756">
        <f t="shared" si="23"/>
        <v>1</v>
      </c>
    </row>
    <row r="757" spans="1:6" x14ac:dyDescent="0.3">
      <c r="A757">
        <v>0</v>
      </c>
      <c r="B757">
        <v>0</v>
      </c>
      <c r="C757">
        <v>2</v>
      </c>
      <c r="D757">
        <v>0.3</v>
      </c>
      <c r="E757">
        <f t="shared" si="22"/>
        <v>2.2999999999999998</v>
      </c>
      <c r="F757">
        <f t="shared" si="23"/>
        <v>0</v>
      </c>
    </row>
    <row r="758" spans="1:6" x14ac:dyDescent="0.3">
      <c r="A758">
        <v>0</v>
      </c>
      <c r="B758">
        <v>0</v>
      </c>
      <c r="C758">
        <v>2</v>
      </c>
      <c r="D758">
        <v>0.3</v>
      </c>
      <c r="E758">
        <f t="shared" si="22"/>
        <v>2.2999999999999998</v>
      </c>
      <c r="F758">
        <f t="shared" si="23"/>
        <v>0</v>
      </c>
    </row>
    <row r="759" spans="1:6" x14ac:dyDescent="0.3">
      <c r="A759">
        <v>0</v>
      </c>
      <c r="B759">
        <v>0</v>
      </c>
      <c r="C759">
        <v>2</v>
      </c>
      <c r="D759">
        <v>0.3</v>
      </c>
      <c r="E759">
        <f t="shared" si="22"/>
        <v>2.2999999999999998</v>
      </c>
      <c r="F759">
        <f t="shared" si="23"/>
        <v>0</v>
      </c>
    </row>
    <row r="760" spans="1:6" x14ac:dyDescent="0.3">
      <c r="A760">
        <v>0</v>
      </c>
      <c r="B760">
        <v>0</v>
      </c>
      <c r="C760">
        <v>2</v>
      </c>
      <c r="D760">
        <v>0.3</v>
      </c>
      <c r="E760">
        <f t="shared" si="22"/>
        <v>2.2999999999999998</v>
      </c>
      <c r="F760">
        <f t="shared" si="23"/>
        <v>0</v>
      </c>
    </row>
    <row r="761" spans="1:6" x14ac:dyDescent="0.3">
      <c r="A761">
        <v>0</v>
      </c>
      <c r="B761">
        <v>0</v>
      </c>
      <c r="C761">
        <v>2</v>
      </c>
      <c r="D761">
        <v>0.3</v>
      </c>
      <c r="E761">
        <f t="shared" si="22"/>
        <v>2.2999999999999998</v>
      </c>
      <c r="F761">
        <f t="shared" si="23"/>
        <v>0</v>
      </c>
    </row>
    <row r="762" spans="1:6" x14ac:dyDescent="0.3">
      <c r="A762">
        <v>0</v>
      </c>
      <c r="B762">
        <v>0</v>
      </c>
      <c r="C762">
        <v>1</v>
      </c>
      <c r="D762">
        <v>0</v>
      </c>
      <c r="E762">
        <f t="shared" si="22"/>
        <v>1</v>
      </c>
      <c r="F762">
        <f t="shared" si="23"/>
        <v>0</v>
      </c>
    </row>
    <row r="763" spans="1:6" x14ac:dyDescent="0.3">
      <c r="A763">
        <v>0</v>
      </c>
      <c r="B763">
        <v>0</v>
      </c>
      <c r="C763">
        <v>1</v>
      </c>
      <c r="D763">
        <v>0</v>
      </c>
      <c r="E763">
        <f t="shared" si="22"/>
        <v>1</v>
      </c>
      <c r="F763">
        <f t="shared" si="23"/>
        <v>0</v>
      </c>
    </row>
    <row r="764" spans="1:6" x14ac:dyDescent="0.3">
      <c r="A764">
        <v>0</v>
      </c>
      <c r="B764">
        <v>0</v>
      </c>
      <c r="C764">
        <v>2</v>
      </c>
      <c r="D764">
        <v>0.3</v>
      </c>
      <c r="E764">
        <f t="shared" si="22"/>
        <v>2.2999999999999998</v>
      </c>
      <c r="F764">
        <f t="shared" si="23"/>
        <v>0</v>
      </c>
    </row>
    <row r="765" spans="1:6" x14ac:dyDescent="0.3">
      <c r="A765">
        <v>1</v>
      </c>
      <c r="B765">
        <v>0</v>
      </c>
      <c r="C765">
        <v>2</v>
      </c>
      <c r="D765">
        <v>0.3</v>
      </c>
      <c r="E765">
        <f t="shared" si="22"/>
        <v>2.2999999999999998</v>
      </c>
      <c r="F765">
        <f t="shared" si="23"/>
        <v>1</v>
      </c>
    </row>
    <row r="766" spans="1:6" x14ac:dyDescent="0.3">
      <c r="A766">
        <v>1</v>
      </c>
      <c r="B766">
        <v>0</v>
      </c>
      <c r="C766">
        <v>1</v>
      </c>
      <c r="D766">
        <v>0.3</v>
      </c>
      <c r="E766">
        <f t="shared" si="22"/>
        <v>1.3</v>
      </c>
      <c r="F766">
        <f t="shared" si="23"/>
        <v>1</v>
      </c>
    </row>
    <row r="767" spans="1:6" x14ac:dyDescent="0.3">
      <c r="A767">
        <v>0</v>
      </c>
      <c r="B767">
        <v>0</v>
      </c>
      <c r="C767">
        <v>2</v>
      </c>
      <c r="D767">
        <v>0</v>
      </c>
      <c r="E767">
        <f t="shared" si="22"/>
        <v>2</v>
      </c>
      <c r="F767">
        <f t="shared" si="23"/>
        <v>0</v>
      </c>
    </row>
    <row r="768" spans="1:6" x14ac:dyDescent="0.3">
      <c r="A768">
        <v>0</v>
      </c>
      <c r="B768">
        <v>0</v>
      </c>
      <c r="C768">
        <v>2</v>
      </c>
      <c r="D768">
        <v>0.3</v>
      </c>
      <c r="E768">
        <f t="shared" si="22"/>
        <v>2.2999999999999998</v>
      </c>
      <c r="F768">
        <f t="shared" si="23"/>
        <v>0</v>
      </c>
    </row>
    <row r="769" spans="1:6" x14ac:dyDescent="0.3">
      <c r="A769">
        <v>1</v>
      </c>
      <c r="B769">
        <v>0</v>
      </c>
      <c r="C769">
        <v>2</v>
      </c>
      <c r="D769">
        <v>0</v>
      </c>
      <c r="E769">
        <f t="shared" si="22"/>
        <v>2</v>
      </c>
      <c r="F769">
        <f t="shared" si="23"/>
        <v>1</v>
      </c>
    </row>
    <row r="770" spans="1:6" x14ac:dyDescent="0.3">
      <c r="A770">
        <v>0</v>
      </c>
      <c r="B770">
        <v>0</v>
      </c>
      <c r="C770">
        <v>2</v>
      </c>
      <c r="D770">
        <v>0</v>
      </c>
      <c r="E770">
        <f t="shared" ref="E770:E833" si="24">fb+hb</f>
        <v>2</v>
      </c>
      <c r="F770">
        <f t="shared" ref="F770:F833" si="25">bfb+bhb</f>
        <v>0</v>
      </c>
    </row>
    <row r="771" spans="1:6" x14ac:dyDescent="0.3">
      <c r="A771">
        <v>1</v>
      </c>
      <c r="B771">
        <v>0</v>
      </c>
      <c r="C771">
        <v>3</v>
      </c>
      <c r="D771">
        <v>0.3</v>
      </c>
      <c r="E771">
        <f t="shared" si="24"/>
        <v>3.3</v>
      </c>
      <c r="F771">
        <f t="shared" si="25"/>
        <v>1</v>
      </c>
    </row>
    <row r="772" spans="1:6" x14ac:dyDescent="0.3">
      <c r="A772">
        <v>1</v>
      </c>
      <c r="B772">
        <v>0</v>
      </c>
      <c r="C772">
        <v>1</v>
      </c>
      <c r="D772">
        <v>0</v>
      </c>
      <c r="E772">
        <f t="shared" si="24"/>
        <v>1</v>
      </c>
      <c r="F772">
        <f t="shared" si="25"/>
        <v>1</v>
      </c>
    </row>
    <row r="773" spans="1:6" x14ac:dyDescent="0.3">
      <c r="A773">
        <v>0</v>
      </c>
      <c r="B773">
        <v>0</v>
      </c>
      <c r="C773">
        <v>1</v>
      </c>
      <c r="D773">
        <v>0</v>
      </c>
      <c r="E773">
        <f t="shared" si="24"/>
        <v>1</v>
      </c>
      <c r="F773">
        <f t="shared" si="25"/>
        <v>0</v>
      </c>
    </row>
    <row r="774" spans="1:6" x14ac:dyDescent="0.3">
      <c r="A774">
        <v>1</v>
      </c>
      <c r="B774">
        <v>0</v>
      </c>
      <c r="C774">
        <v>1</v>
      </c>
      <c r="D774">
        <v>0</v>
      </c>
      <c r="E774">
        <f t="shared" si="24"/>
        <v>1</v>
      </c>
      <c r="F774">
        <f t="shared" si="25"/>
        <v>1</v>
      </c>
    </row>
    <row r="775" spans="1:6" x14ac:dyDescent="0.3">
      <c r="A775">
        <v>0</v>
      </c>
      <c r="B775">
        <v>0</v>
      </c>
      <c r="C775">
        <v>1</v>
      </c>
      <c r="D775">
        <v>0</v>
      </c>
      <c r="E775">
        <f t="shared" si="24"/>
        <v>1</v>
      </c>
      <c r="F775">
        <f t="shared" si="25"/>
        <v>0</v>
      </c>
    </row>
    <row r="776" spans="1:6" x14ac:dyDescent="0.3">
      <c r="A776">
        <v>0</v>
      </c>
      <c r="B776">
        <v>0</v>
      </c>
      <c r="C776">
        <v>2</v>
      </c>
      <c r="D776">
        <v>0</v>
      </c>
      <c r="E776">
        <f t="shared" si="24"/>
        <v>2</v>
      </c>
      <c r="F776">
        <f t="shared" si="25"/>
        <v>0</v>
      </c>
    </row>
    <row r="777" spans="1:6" x14ac:dyDescent="0.3">
      <c r="A777">
        <v>1</v>
      </c>
      <c r="B777">
        <v>0</v>
      </c>
      <c r="C777">
        <v>2</v>
      </c>
      <c r="D777">
        <v>0</v>
      </c>
      <c r="E777">
        <f t="shared" si="24"/>
        <v>2</v>
      </c>
      <c r="F777">
        <f t="shared" si="25"/>
        <v>1</v>
      </c>
    </row>
    <row r="778" spans="1:6" x14ac:dyDescent="0.3">
      <c r="A778">
        <v>0</v>
      </c>
      <c r="B778">
        <v>0</v>
      </c>
      <c r="C778">
        <v>2</v>
      </c>
      <c r="D778">
        <v>0</v>
      </c>
      <c r="E778">
        <f t="shared" si="24"/>
        <v>2</v>
      </c>
      <c r="F778">
        <f t="shared" si="25"/>
        <v>0</v>
      </c>
    </row>
    <row r="779" spans="1:6" x14ac:dyDescent="0.3">
      <c r="A779">
        <v>1</v>
      </c>
      <c r="B779">
        <v>0</v>
      </c>
      <c r="C779">
        <v>1</v>
      </c>
      <c r="D779">
        <v>0</v>
      </c>
      <c r="E779">
        <f t="shared" si="24"/>
        <v>1</v>
      </c>
      <c r="F779">
        <f t="shared" si="25"/>
        <v>1</v>
      </c>
    </row>
    <row r="780" spans="1:6" x14ac:dyDescent="0.3">
      <c r="A780">
        <v>0</v>
      </c>
      <c r="B780">
        <v>0</v>
      </c>
      <c r="C780">
        <v>2</v>
      </c>
      <c r="D780">
        <v>0</v>
      </c>
      <c r="E780">
        <f t="shared" si="24"/>
        <v>2</v>
      </c>
      <c r="F780">
        <f t="shared" si="25"/>
        <v>0</v>
      </c>
    </row>
    <row r="781" spans="1:6" x14ac:dyDescent="0.3">
      <c r="A781">
        <v>1</v>
      </c>
      <c r="B781">
        <v>0</v>
      </c>
      <c r="C781">
        <v>1</v>
      </c>
      <c r="D781">
        <v>0</v>
      </c>
      <c r="E781">
        <f t="shared" si="24"/>
        <v>1</v>
      </c>
      <c r="F781">
        <f t="shared" si="25"/>
        <v>1</v>
      </c>
    </row>
    <row r="782" spans="1:6" x14ac:dyDescent="0.3">
      <c r="A782">
        <v>0</v>
      </c>
      <c r="B782">
        <v>0</v>
      </c>
      <c r="C782">
        <v>2</v>
      </c>
      <c r="D782">
        <v>0</v>
      </c>
      <c r="E782">
        <f t="shared" si="24"/>
        <v>2</v>
      </c>
      <c r="F782">
        <f t="shared" si="25"/>
        <v>0</v>
      </c>
    </row>
    <row r="783" spans="1:6" x14ac:dyDescent="0.3">
      <c r="A783">
        <v>0</v>
      </c>
      <c r="B783">
        <v>0</v>
      </c>
      <c r="C783">
        <v>2</v>
      </c>
      <c r="D783">
        <v>0.3</v>
      </c>
      <c r="E783">
        <f t="shared" si="24"/>
        <v>2.2999999999999998</v>
      </c>
      <c r="F783">
        <f t="shared" si="25"/>
        <v>0</v>
      </c>
    </row>
    <row r="784" spans="1:6" x14ac:dyDescent="0.3">
      <c r="A784">
        <v>0</v>
      </c>
      <c r="B784">
        <v>0</v>
      </c>
      <c r="C784">
        <v>2</v>
      </c>
      <c r="D784">
        <v>0</v>
      </c>
      <c r="E784">
        <f t="shared" si="24"/>
        <v>2</v>
      </c>
      <c r="F784">
        <f t="shared" si="25"/>
        <v>0</v>
      </c>
    </row>
    <row r="785" spans="1:6" x14ac:dyDescent="0.3">
      <c r="A785">
        <v>1</v>
      </c>
      <c r="B785">
        <v>0</v>
      </c>
      <c r="C785">
        <v>1</v>
      </c>
      <c r="D785">
        <v>0</v>
      </c>
      <c r="E785">
        <f t="shared" si="24"/>
        <v>1</v>
      </c>
      <c r="F785">
        <f t="shared" si="25"/>
        <v>1</v>
      </c>
    </row>
    <row r="786" spans="1:6" x14ac:dyDescent="0.3">
      <c r="A786">
        <v>0</v>
      </c>
      <c r="B786">
        <v>0</v>
      </c>
      <c r="C786">
        <v>2</v>
      </c>
      <c r="D786">
        <v>0</v>
      </c>
      <c r="E786">
        <f t="shared" si="24"/>
        <v>2</v>
      </c>
      <c r="F786">
        <f t="shared" si="25"/>
        <v>0</v>
      </c>
    </row>
    <row r="787" spans="1:6" x14ac:dyDescent="0.3">
      <c r="A787">
        <v>0</v>
      </c>
      <c r="B787">
        <v>0</v>
      </c>
      <c r="C787">
        <v>2</v>
      </c>
      <c r="D787">
        <v>0</v>
      </c>
      <c r="E787">
        <f t="shared" si="24"/>
        <v>2</v>
      </c>
      <c r="F787">
        <f t="shared" si="25"/>
        <v>0</v>
      </c>
    </row>
    <row r="788" spans="1:6" x14ac:dyDescent="0.3">
      <c r="A788">
        <v>1</v>
      </c>
      <c r="B788">
        <v>0</v>
      </c>
      <c r="C788">
        <v>2</v>
      </c>
      <c r="D788">
        <v>0</v>
      </c>
      <c r="E788">
        <f t="shared" si="24"/>
        <v>2</v>
      </c>
      <c r="F788">
        <f t="shared" si="25"/>
        <v>1</v>
      </c>
    </row>
    <row r="789" spans="1:6" x14ac:dyDescent="0.3">
      <c r="A789">
        <v>1</v>
      </c>
      <c r="B789">
        <v>0</v>
      </c>
      <c r="C789">
        <v>2</v>
      </c>
      <c r="D789">
        <v>0.3</v>
      </c>
      <c r="E789">
        <f t="shared" si="24"/>
        <v>2.2999999999999998</v>
      </c>
      <c r="F789">
        <f t="shared" si="25"/>
        <v>1</v>
      </c>
    </row>
    <row r="790" spans="1:6" x14ac:dyDescent="0.3">
      <c r="A790">
        <v>0</v>
      </c>
      <c r="B790">
        <v>0</v>
      </c>
      <c r="C790">
        <v>1</v>
      </c>
      <c r="D790">
        <v>0</v>
      </c>
      <c r="E790">
        <f t="shared" si="24"/>
        <v>1</v>
      </c>
      <c r="F790">
        <f t="shared" si="25"/>
        <v>0</v>
      </c>
    </row>
    <row r="791" spans="1:6" x14ac:dyDescent="0.3">
      <c r="A791">
        <v>0</v>
      </c>
      <c r="B791">
        <v>0</v>
      </c>
      <c r="C791">
        <v>2</v>
      </c>
      <c r="D791">
        <v>0.3</v>
      </c>
      <c r="E791">
        <f t="shared" si="24"/>
        <v>2.2999999999999998</v>
      </c>
      <c r="F791">
        <f t="shared" si="25"/>
        <v>0</v>
      </c>
    </row>
    <row r="792" spans="1:6" x14ac:dyDescent="0.3">
      <c r="A792">
        <v>0</v>
      </c>
      <c r="B792">
        <v>0</v>
      </c>
      <c r="C792">
        <v>2</v>
      </c>
      <c r="D792">
        <v>0</v>
      </c>
      <c r="E792">
        <f t="shared" si="24"/>
        <v>2</v>
      </c>
      <c r="F792">
        <f t="shared" si="25"/>
        <v>0</v>
      </c>
    </row>
    <row r="793" spans="1:6" x14ac:dyDescent="0.3">
      <c r="A793">
        <v>1</v>
      </c>
      <c r="B793">
        <v>0</v>
      </c>
      <c r="C793">
        <v>1</v>
      </c>
      <c r="D793">
        <v>0</v>
      </c>
      <c r="E793">
        <f t="shared" si="24"/>
        <v>1</v>
      </c>
      <c r="F793">
        <f t="shared" si="25"/>
        <v>1</v>
      </c>
    </row>
    <row r="794" spans="1:6" x14ac:dyDescent="0.3">
      <c r="A794">
        <v>1</v>
      </c>
      <c r="B794">
        <v>0</v>
      </c>
      <c r="C794">
        <v>2</v>
      </c>
      <c r="D794">
        <v>0.3</v>
      </c>
      <c r="E794">
        <f t="shared" si="24"/>
        <v>2.2999999999999998</v>
      </c>
      <c r="F794">
        <f t="shared" si="25"/>
        <v>1</v>
      </c>
    </row>
    <row r="795" spans="1:6" x14ac:dyDescent="0.3">
      <c r="A795">
        <v>0</v>
      </c>
      <c r="B795">
        <v>0</v>
      </c>
      <c r="C795">
        <v>2</v>
      </c>
      <c r="D795">
        <v>0</v>
      </c>
      <c r="E795">
        <f t="shared" si="24"/>
        <v>2</v>
      </c>
      <c r="F795">
        <f t="shared" si="25"/>
        <v>0</v>
      </c>
    </row>
    <row r="796" spans="1:6" x14ac:dyDescent="0.3">
      <c r="A796">
        <v>0</v>
      </c>
      <c r="B796">
        <v>0</v>
      </c>
      <c r="C796">
        <v>2</v>
      </c>
      <c r="D796">
        <v>0.3</v>
      </c>
      <c r="E796">
        <f t="shared" si="24"/>
        <v>2.2999999999999998</v>
      </c>
      <c r="F796">
        <f t="shared" si="25"/>
        <v>0</v>
      </c>
    </row>
    <row r="797" spans="1:6" x14ac:dyDescent="0.3">
      <c r="A797">
        <v>0</v>
      </c>
      <c r="B797">
        <v>0</v>
      </c>
      <c r="C797">
        <v>2</v>
      </c>
      <c r="D797">
        <v>0.3</v>
      </c>
      <c r="E797">
        <f t="shared" si="24"/>
        <v>2.2999999999999998</v>
      </c>
      <c r="F797">
        <f t="shared" si="25"/>
        <v>0</v>
      </c>
    </row>
    <row r="798" spans="1:6" x14ac:dyDescent="0.3">
      <c r="A798">
        <v>0</v>
      </c>
      <c r="B798">
        <v>0</v>
      </c>
      <c r="C798">
        <v>1</v>
      </c>
      <c r="D798">
        <v>0.3</v>
      </c>
      <c r="E798">
        <f t="shared" si="24"/>
        <v>1.3</v>
      </c>
      <c r="F798">
        <f t="shared" si="25"/>
        <v>0</v>
      </c>
    </row>
    <row r="799" spans="1:6" x14ac:dyDescent="0.3">
      <c r="A799">
        <v>0</v>
      </c>
      <c r="B799">
        <v>0</v>
      </c>
      <c r="C799">
        <v>1</v>
      </c>
      <c r="D799">
        <v>0</v>
      </c>
      <c r="E799">
        <f t="shared" si="24"/>
        <v>1</v>
      </c>
      <c r="F799">
        <f t="shared" si="25"/>
        <v>0</v>
      </c>
    </row>
    <row r="800" spans="1:6" x14ac:dyDescent="0.3">
      <c r="A800">
        <v>0</v>
      </c>
      <c r="B800">
        <v>0</v>
      </c>
      <c r="C800">
        <v>3</v>
      </c>
      <c r="D800">
        <v>0.3</v>
      </c>
      <c r="E800">
        <f t="shared" si="24"/>
        <v>3.3</v>
      </c>
      <c r="F800">
        <f t="shared" si="25"/>
        <v>0</v>
      </c>
    </row>
    <row r="801" spans="1:6" x14ac:dyDescent="0.3">
      <c r="A801">
        <v>1</v>
      </c>
      <c r="B801">
        <v>0</v>
      </c>
      <c r="C801">
        <v>1</v>
      </c>
      <c r="D801">
        <v>0.3</v>
      </c>
      <c r="E801">
        <f t="shared" si="24"/>
        <v>1.3</v>
      </c>
      <c r="F801">
        <f t="shared" si="25"/>
        <v>1</v>
      </c>
    </row>
    <row r="802" spans="1:6" x14ac:dyDescent="0.3">
      <c r="A802">
        <v>1</v>
      </c>
      <c r="B802">
        <v>0</v>
      </c>
      <c r="C802">
        <v>2</v>
      </c>
      <c r="D802">
        <v>0.3</v>
      </c>
      <c r="E802">
        <f t="shared" si="24"/>
        <v>2.2999999999999998</v>
      </c>
      <c r="F802">
        <f t="shared" si="25"/>
        <v>1</v>
      </c>
    </row>
    <row r="803" spans="1:6" x14ac:dyDescent="0.3">
      <c r="A803">
        <v>1</v>
      </c>
      <c r="B803">
        <v>0</v>
      </c>
      <c r="C803">
        <v>1</v>
      </c>
      <c r="D803">
        <v>0</v>
      </c>
      <c r="E803">
        <f t="shared" si="24"/>
        <v>1</v>
      </c>
      <c r="F803">
        <f t="shared" si="25"/>
        <v>1</v>
      </c>
    </row>
    <row r="804" spans="1:6" x14ac:dyDescent="0.3">
      <c r="A804">
        <v>1</v>
      </c>
      <c r="B804">
        <v>0</v>
      </c>
      <c r="C804">
        <v>2</v>
      </c>
      <c r="D804">
        <v>0.3</v>
      </c>
      <c r="E804">
        <f t="shared" si="24"/>
        <v>2.2999999999999998</v>
      </c>
      <c r="F804">
        <f t="shared" si="25"/>
        <v>1</v>
      </c>
    </row>
    <row r="805" spans="1:6" x14ac:dyDescent="0.3">
      <c r="A805">
        <v>0</v>
      </c>
      <c r="B805">
        <v>0</v>
      </c>
      <c r="C805">
        <v>3</v>
      </c>
      <c r="D805">
        <v>0.3</v>
      </c>
      <c r="E805">
        <f t="shared" si="24"/>
        <v>3.3</v>
      </c>
      <c r="F805">
        <f t="shared" si="25"/>
        <v>0</v>
      </c>
    </row>
    <row r="806" spans="1:6" x14ac:dyDescent="0.3">
      <c r="A806">
        <v>0</v>
      </c>
      <c r="B806">
        <v>0</v>
      </c>
      <c r="C806">
        <v>1</v>
      </c>
      <c r="D806">
        <v>0</v>
      </c>
      <c r="E806">
        <f t="shared" si="24"/>
        <v>1</v>
      </c>
      <c r="F806">
        <f t="shared" si="25"/>
        <v>0</v>
      </c>
    </row>
    <row r="807" spans="1:6" x14ac:dyDescent="0.3">
      <c r="A807">
        <v>0</v>
      </c>
      <c r="B807">
        <v>0</v>
      </c>
      <c r="C807">
        <v>2</v>
      </c>
      <c r="D807">
        <v>0</v>
      </c>
      <c r="E807">
        <f t="shared" si="24"/>
        <v>2</v>
      </c>
      <c r="F807">
        <f t="shared" si="25"/>
        <v>0</v>
      </c>
    </row>
    <row r="808" spans="1:6" x14ac:dyDescent="0.3">
      <c r="A808">
        <v>0</v>
      </c>
      <c r="B808">
        <v>0</v>
      </c>
      <c r="C808">
        <v>2</v>
      </c>
      <c r="D808">
        <v>0</v>
      </c>
      <c r="E808">
        <f t="shared" si="24"/>
        <v>2</v>
      </c>
      <c r="F808">
        <f t="shared" si="25"/>
        <v>0</v>
      </c>
    </row>
    <row r="809" spans="1:6" x14ac:dyDescent="0.3">
      <c r="A809">
        <v>2</v>
      </c>
      <c r="B809">
        <v>0</v>
      </c>
      <c r="C809">
        <v>1</v>
      </c>
      <c r="D809">
        <v>0.3</v>
      </c>
      <c r="E809">
        <f t="shared" si="24"/>
        <v>1.3</v>
      </c>
      <c r="F809">
        <f t="shared" si="25"/>
        <v>2</v>
      </c>
    </row>
    <row r="810" spans="1:6" x14ac:dyDescent="0.3">
      <c r="A810">
        <v>1</v>
      </c>
      <c r="B810">
        <v>0</v>
      </c>
      <c r="C810">
        <v>1</v>
      </c>
      <c r="D810">
        <v>0</v>
      </c>
      <c r="E810">
        <f t="shared" si="24"/>
        <v>1</v>
      </c>
      <c r="F810">
        <f t="shared" si="25"/>
        <v>1</v>
      </c>
    </row>
    <row r="811" spans="1:6" x14ac:dyDescent="0.3">
      <c r="A811">
        <v>0</v>
      </c>
      <c r="B811">
        <v>0</v>
      </c>
      <c r="C811">
        <v>2</v>
      </c>
      <c r="D811">
        <v>0</v>
      </c>
      <c r="E811">
        <f t="shared" si="24"/>
        <v>2</v>
      </c>
      <c r="F811">
        <f t="shared" si="25"/>
        <v>0</v>
      </c>
    </row>
    <row r="812" spans="1:6" x14ac:dyDescent="0.3">
      <c r="A812">
        <v>1</v>
      </c>
      <c r="B812">
        <v>0</v>
      </c>
      <c r="C812">
        <v>1</v>
      </c>
      <c r="D812">
        <v>0.3</v>
      </c>
      <c r="E812">
        <f t="shared" si="24"/>
        <v>1.3</v>
      </c>
      <c r="F812">
        <f t="shared" si="25"/>
        <v>1</v>
      </c>
    </row>
    <row r="813" spans="1:6" x14ac:dyDescent="0.3">
      <c r="A813">
        <v>1</v>
      </c>
      <c r="B813">
        <v>0</v>
      </c>
      <c r="C813">
        <v>1</v>
      </c>
      <c r="D813">
        <v>0</v>
      </c>
      <c r="E813">
        <f t="shared" si="24"/>
        <v>1</v>
      </c>
      <c r="F813">
        <f t="shared" si="25"/>
        <v>1</v>
      </c>
    </row>
    <row r="814" spans="1:6" x14ac:dyDescent="0.3">
      <c r="A814">
        <v>0</v>
      </c>
      <c r="B814">
        <v>0</v>
      </c>
      <c r="C814">
        <v>1</v>
      </c>
      <c r="D814">
        <v>0</v>
      </c>
      <c r="E814">
        <f t="shared" si="24"/>
        <v>1</v>
      </c>
      <c r="F814">
        <f t="shared" si="25"/>
        <v>0</v>
      </c>
    </row>
    <row r="815" spans="1:6" x14ac:dyDescent="0.3">
      <c r="A815">
        <v>0</v>
      </c>
      <c r="B815">
        <v>0</v>
      </c>
      <c r="C815">
        <v>1</v>
      </c>
      <c r="D815">
        <v>0.3</v>
      </c>
      <c r="E815">
        <f t="shared" si="24"/>
        <v>1.3</v>
      </c>
      <c r="F815">
        <f t="shared" si="25"/>
        <v>0</v>
      </c>
    </row>
    <row r="816" spans="1:6" x14ac:dyDescent="0.3">
      <c r="A816">
        <v>0</v>
      </c>
      <c r="B816">
        <v>0.3</v>
      </c>
      <c r="C816">
        <v>1</v>
      </c>
      <c r="D816">
        <v>0.3</v>
      </c>
      <c r="E816">
        <f t="shared" si="24"/>
        <v>1.3</v>
      </c>
      <c r="F816">
        <f t="shared" si="25"/>
        <v>0.3</v>
      </c>
    </row>
    <row r="817" spans="1:6" x14ac:dyDescent="0.3">
      <c r="A817">
        <v>0</v>
      </c>
      <c r="B817">
        <v>0</v>
      </c>
      <c r="C817">
        <v>2</v>
      </c>
      <c r="D817">
        <v>0</v>
      </c>
      <c r="E817">
        <f t="shared" si="24"/>
        <v>2</v>
      </c>
      <c r="F817">
        <f t="shared" si="25"/>
        <v>0</v>
      </c>
    </row>
    <row r="818" spans="1:6" x14ac:dyDescent="0.3">
      <c r="A818">
        <v>0</v>
      </c>
      <c r="B818">
        <v>0</v>
      </c>
      <c r="C818">
        <v>1</v>
      </c>
      <c r="D818">
        <v>0</v>
      </c>
      <c r="E818">
        <f t="shared" si="24"/>
        <v>1</v>
      </c>
      <c r="F818">
        <f t="shared" si="25"/>
        <v>0</v>
      </c>
    </row>
    <row r="819" spans="1:6" x14ac:dyDescent="0.3">
      <c r="A819">
        <v>1</v>
      </c>
      <c r="B819">
        <v>0</v>
      </c>
      <c r="C819">
        <v>2</v>
      </c>
      <c r="D819">
        <v>0</v>
      </c>
      <c r="E819">
        <f t="shared" si="24"/>
        <v>2</v>
      </c>
      <c r="F819">
        <f t="shared" si="25"/>
        <v>1</v>
      </c>
    </row>
    <row r="820" spans="1:6" x14ac:dyDescent="0.3">
      <c r="A820">
        <v>1</v>
      </c>
      <c r="B820">
        <v>0</v>
      </c>
      <c r="C820">
        <v>1</v>
      </c>
      <c r="D820">
        <v>0</v>
      </c>
      <c r="E820">
        <f t="shared" si="24"/>
        <v>1</v>
      </c>
      <c r="F820">
        <f t="shared" si="25"/>
        <v>1</v>
      </c>
    </row>
    <row r="821" spans="1:6" x14ac:dyDescent="0.3">
      <c r="A821">
        <v>1</v>
      </c>
      <c r="B821">
        <v>0</v>
      </c>
      <c r="C821">
        <v>2</v>
      </c>
      <c r="D821">
        <v>0</v>
      </c>
      <c r="E821">
        <f t="shared" si="24"/>
        <v>2</v>
      </c>
      <c r="F821">
        <f t="shared" si="25"/>
        <v>1</v>
      </c>
    </row>
    <row r="822" spans="1:6" x14ac:dyDescent="0.3">
      <c r="A822">
        <v>0</v>
      </c>
      <c r="B822">
        <v>0</v>
      </c>
      <c r="C822">
        <v>2</v>
      </c>
      <c r="D822">
        <v>0.3</v>
      </c>
      <c r="E822">
        <f t="shared" si="24"/>
        <v>2.2999999999999998</v>
      </c>
      <c r="F822">
        <f t="shared" si="25"/>
        <v>0</v>
      </c>
    </row>
    <row r="823" spans="1:6" x14ac:dyDescent="0.3">
      <c r="A823">
        <v>0</v>
      </c>
      <c r="B823">
        <v>0</v>
      </c>
      <c r="C823">
        <v>1</v>
      </c>
      <c r="D823">
        <v>0</v>
      </c>
      <c r="E823">
        <f t="shared" si="24"/>
        <v>1</v>
      </c>
      <c r="F823">
        <f t="shared" si="25"/>
        <v>0</v>
      </c>
    </row>
    <row r="824" spans="1:6" x14ac:dyDescent="0.3">
      <c r="A824">
        <v>0</v>
      </c>
      <c r="B824">
        <v>0</v>
      </c>
      <c r="C824">
        <v>2</v>
      </c>
      <c r="D824">
        <v>0.3</v>
      </c>
      <c r="E824">
        <f t="shared" si="24"/>
        <v>2.2999999999999998</v>
      </c>
      <c r="F824">
        <f t="shared" si="25"/>
        <v>0</v>
      </c>
    </row>
    <row r="825" spans="1:6" x14ac:dyDescent="0.3">
      <c r="A825">
        <v>0</v>
      </c>
      <c r="B825">
        <v>0</v>
      </c>
      <c r="C825">
        <v>2</v>
      </c>
      <c r="D825">
        <v>0</v>
      </c>
      <c r="E825">
        <f t="shared" si="24"/>
        <v>2</v>
      </c>
      <c r="F825">
        <f t="shared" si="25"/>
        <v>0</v>
      </c>
    </row>
    <row r="826" spans="1:6" x14ac:dyDescent="0.3">
      <c r="A826">
        <v>0</v>
      </c>
      <c r="B826">
        <v>0</v>
      </c>
      <c r="C826">
        <v>2</v>
      </c>
      <c r="D826">
        <v>0</v>
      </c>
      <c r="E826">
        <f t="shared" si="24"/>
        <v>2</v>
      </c>
      <c r="F826">
        <f t="shared" si="25"/>
        <v>0</v>
      </c>
    </row>
    <row r="827" spans="1:6" x14ac:dyDescent="0.3">
      <c r="A827">
        <v>1</v>
      </c>
      <c r="B827">
        <v>0</v>
      </c>
      <c r="C827">
        <v>2</v>
      </c>
      <c r="D827">
        <v>0</v>
      </c>
      <c r="E827">
        <f t="shared" si="24"/>
        <v>2</v>
      </c>
      <c r="F827">
        <f t="shared" si="25"/>
        <v>1</v>
      </c>
    </row>
    <row r="828" spans="1:6" x14ac:dyDescent="0.3">
      <c r="A828">
        <v>1</v>
      </c>
      <c r="B828">
        <v>0</v>
      </c>
      <c r="C828">
        <v>1</v>
      </c>
      <c r="D828">
        <v>0</v>
      </c>
      <c r="E828">
        <f t="shared" si="24"/>
        <v>1</v>
      </c>
      <c r="F828">
        <f t="shared" si="25"/>
        <v>1</v>
      </c>
    </row>
    <row r="829" spans="1:6" x14ac:dyDescent="0.3">
      <c r="A829">
        <v>0</v>
      </c>
      <c r="B829">
        <v>0</v>
      </c>
      <c r="C829">
        <v>2</v>
      </c>
      <c r="D829">
        <v>0</v>
      </c>
      <c r="E829">
        <f t="shared" si="24"/>
        <v>2</v>
      </c>
      <c r="F829">
        <f t="shared" si="25"/>
        <v>0</v>
      </c>
    </row>
    <row r="830" spans="1:6" x14ac:dyDescent="0.3">
      <c r="A830">
        <v>0</v>
      </c>
      <c r="B830">
        <v>0.3</v>
      </c>
      <c r="C830">
        <v>2</v>
      </c>
      <c r="D830">
        <v>0.3</v>
      </c>
      <c r="E830">
        <f t="shared" si="24"/>
        <v>2.2999999999999998</v>
      </c>
      <c r="F830">
        <f t="shared" si="25"/>
        <v>0.3</v>
      </c>
    </row>
    <row r="831" spans="1:6" x14ac:dyDescent="0.3">
      <c r="A831">
        <v>0</v>
      </c>
      <c r="B831">
        <v>0</v>
      </c>
      <c r="C831">
        <v>2</v>
      </c>
      <c r="D831">
        <v>0.3</v>
      </c>
      <c r="E831">
        <f t="shared" si="24"/>
        <v>2.2999999999999998</v>
      </c>
      <c r="F831">
        <f t="shared" si="25"/>
        <v>0</v>
      </c>
    </row>
    <row r="832" spans="1:6" x14ac:dyDescent="0.3">
      <c r="A832">
        <v>1</v>
      </c>
      <c r="B832">
        <v>0</v>
      </c>
      <c r="C832">
        <v>1</v>
      </c>
      <c r="D832">
        <v>0.3</v>
      </c>
      <c r="E832">
        <f t="shared" si="24"/>
        <v>1.3</v>
      </c>
      <c r="F832">
        <f t="shared" si="25"/>
        <v>1</v>
      </c>
    </row>
    <row r="833" spans="1:6" x14ac:dyDescent="0.3">
      <c r="A833">
        <v>0</v>
      </c>
      <c r="B833">
        <v>0</v>
      </c>
      <c r="C833">
        <v>2</v>
      </c>
      <c r="D833">
        <v>0.3</v>
      </c>
      <c r="E833">
        <f t="shared" si="24"/>
        <v>2.2999999999999998</v>
      </c>
      <c r="F833">
        <f t="shared" si="25"/>
        <v>0</v>
      </c>
    </row>
    <row r="834" spans="1:6" x14ac:dyDescent="0.3">
      <c r="A834">
        <v>1</v>
      </c>
      <c r="B834">
        <v>0</v>
      </c>
      <c r="C834">
        <v>2</v>
      </c>
      <c r="D834">
        <v>0.3</v>
      </c>
      <c r="E834">
        <f t="shared" ref="E834:E897" si="26">fb+hb</f>
        <v>2.2999999999999998</v>
      </c>
      <c r="F834">
        <f t="shared" ref="F834:F897" si="27">bfb+bhb</f>
        <v>1</v>
      </c>
    </row>
    <row r="835" spans="1:6" x14ac:dyDescent="0.3">
      <c r="A835">
        <v>0</v>
      </c>
      <c r="B835">
        <v>0</v>
      </c>
      <c r="C835">
        <v>1</v>
      </c>
      <c r="D835">
        <v>0.3</v>
      </c>
      <c r="E835">
        <f t="shared" si="26"/>
        <v>1.3</v>
      </c>
      <c r="F835">
        <f t="shared" si="27"/>
        <v>0</v>
      </c>
    </row>
    <row r="836" spans="1:6" x14ac:dyDescent="0.3">
      <c r="A836">
        <v>1</v>
      </c>
      <c r="B836">
        <v>0</v>
      </c>
      <c r="C836">
        <v>1</v>
      </c>
      <c r="D836">
        <v>0</v>
      </c>
      <c r="E836">
        <f t="shared" si="26"/>
        <v>1</v>
      </c>
      <c r="F836">
        <f t="shared" si="27"/>
        <v>1</v>
      </c>
    </row>
    <row r="837" spans="1:6" x14ac:dyDescent="0.3">
      <c r="A837">
        <v>0</v>
      </c>
      <c r="B837">
        <v>0</v>
      </c>
      <c r="C837">
        <v>2</v>
      </c>
      <c r="D837">
        <v>0</v>
      </c>
      <c r="E837">
        <f t="shared" si="26"/>
        <v>2</v>
      </c>
      <c r="F837">
        <f t="shared" si="27"/>
        <v>0</v>
      </c>
    </row>
    <row r="838" spans="1:6" x14ac:dyDescent="0.3">
      <c r="A838">
        <v>1</v>
      </c>
      <c r="B838">
        <v>0</v>
      </c>
      <c r="C838">
        <v>1</v>
      </c>
      <c r="D838">
        <v>0</v>
      </c>
      <c r="E838">
        <f t="shared" si="26"/>
        <v>1</v>
      </c>
      <c r="F838">
        <f t="shared" si="27"/>
        <v>1</v>
      </c>
    </row>
    <row r="839" spans="1:6" x14ac:dyDescent="0.3">
      <c r="A839">
        <v>1</v>
      </c>
      <c r="B839">
        <v>0</v>
      </c>
      <c r="C839">
        <v>1</v>
      </c>
      <c r="D839">
        <v>0.3</v>
      </c>
      <c r="E839">
        <f t="shared" si="26"/>
        <v>1.3</v>
      </c>
      <c r="F839">
        <f t="shared" si="27"/>
        <v>1</v>
      </c>
    </row>
    <row r="840" spans="1:6" x14ac:dyDescent="0.3">
      <c r="A840">
        <v>0</v>
      </c>
      <c r="B840">
        <v>0</v>
      </c>
      <c r="C840">
        <v>1</v>
      </c>
      <c r="D840">
        <v>0.3</v>
      </c>
      <c r="E840">
        <f t="shared" si="26"/>
        <v>1.3</v>
      </c>
      <c r="F840">
        <f t="shared" si="27"/>
        <v>0</v>
      </c>
    </row>
    <row r="841" spans="1:6" x14ac:dyDescent="0.3">
      <c r="A841">
        <v>0</v>
      </c>
      <c r="B841">
        <v>0</v>
      </c>
      <c r="C841">
        <v>1</v>
      </c>
      <c r="D841">
        <v>0</v>
      </c>
      <c r="E841">
        <f t="shared" si="26"/>
        <v>1</v>
      </c>
      <c r="F841">
        <f t="shared" si="27"/>
        <v>0</v>
      </c>
    </row>
    <row r="842" spans="1:6" x14ac:dyDescent="0.3">
      <c r="A842">
        <v>0</v>
      </c>
      <c r="B842">
        <v>0</v>
      </c>
      <c r="C842">
        <v>2</v>
      </c>
      <c r="D842">
        <v>0</v>
      </c>
      <c r="E842">
        <f t="shared" si="26"/>
        <v>2</v>
      </c>
      <c r="F842">
        <f t="shared" si="27"/>
        <v>0</v>
      </c>
    </row>
    <row r="843" spans="1:6" x14ac:dyDescent="0.3">
      <c r="A843">
        <v>0</v>
      </c>
      <c r="B843">
        <v>0</v>
      </c>
      <c r="C843">
        <v>2</v>
      </c>
      <c r="D843">
        <v>0</v>
      </c>
      <c r="E843">
        <f t="shared" si="26"/>
        <v>2</v>
      </c>
      <c r="F843">
        <f t="shared" si="27"/>
        <v>0</v>
      </c>
    </row>
    <row r="844" spans="1:6" x14ac:dyDescent="0.3">
      <c r="A844">
        <v>1</v>
      </c>
      <c r="B844">
        <v>0</v>
      </c>
      <c r="C844">
        <v>1</v>
      </c>
      <c r="D844">
        <v>0.3</v>
      </c>
      <c r="E844">
        <f t="shared" si="26"/>
        <v>1.3</v>
      </c>
      <c r="F844">
        <f t="shared" si="27"/>
        <v>1</v>
      </c>
    </row>
    <row r="845" spans="1:6" x14ac:dyDescent="0.3">
      <c r="A845">
        <v>0</v>
      </c>
      <c r="B845">
        <v>0</v>
      </c>
      <c r="C845">
        <v>2</v>
      </c>
      <c r="D845">
        <v>0</v>
      </c>
      <c r="E845">
        <f t="shared" si="26"/>
        <v>2</v>
      </c>
      <c r="F845">
        <f t="shared" si="27"/>
        <v>0</v>
      </c>
    </row>
    <row r="846" spans="1:6" x14ac:dyDescent="0.3">
      <c r="A846">
        <v>0</v>
      </c>
      <c r="B846">
        <v>0</v>
      </c>
      <c r="C846">
        <v>1</v>
      </c>
      <c r="D846">
        <v>0.3</v>
      </c>
      <c r="E846">
        <f t="shared" si="26"/>
        <v>1.3</v>
      </c>
      <c r="F846">
        <f t="shared" si="27"/>
        <v>0</v>
      </c>
    </row>
    <row r="847" spans="1:6" x14ac:dyDescent="0.3">
      <c r="A847">
        <v>1</v>
      </c>
      <c r="B847">
        <v>0</v>
      </c>
      <c r="C847">
        <v>2</v>
      </c>
      <c r="D847">
        <v>0</v>
      </c>
      <c r="E847">
        <f t="shared" si="26"/>
        <v>2</v>
      </c>
      <c r="F847">
        <f t="shared" si="27"/>
        <v>1</v>
      </c>
    </row>
    <row r="848" spans="1:6" x14ac:dyDescent="0.3">
      <c r="A848">
        <v>1</v>
      </c>
      <c r="B848">
        <v>0</v>
      </c>
      <c r="C848">
        <v>2</v>
      </c>
      <c r="D848">
        <v>0.3</v>
      </c>
      <c r="E848">
        <f t="shared" si="26"/>
        <v>2.2999999999999998</v>
      </c>
      <c r="F848">
        <f t="shared" si="27"/>
        <v>1</v>
      </c>
    </row>
    <row r="849" spans="1:6" x14ac:dyDescent="0.3">
      <c r="A849">
        <v>1</v>
      </c>
      <c r="B849">
        <v>0</v>
      </c>
      <c r="C849">
        <v>1</v>
      </c>
      <c r="D849">
        <v>0</v>
      </c>
      <c r="E849">
        <f t="shared" si="26"/>
        <v>1</v>
      </c>
      <c r="F849">
        <f t="shared" si="27"/>
        <v>1</v>
      </c>
    </row>
    <row r="850" spans="1:6" x14ac:dyDescent="0.3">
      <c r="A850">
        <v>0</v>
      </c>
      <c r="B850">
        <v>0</v>
      </c>
      <c r="C850">
        <v>3</v>
      </c>
      <c r="D850">
        <v>0</v>
      </c>
      <c r="E850">
        <f t="shared" si="26"/>
        <v>3</v>
      </c>
      <c r="F850">
        <f t="shared" si="27"/>
        <v>0</v>
      </c>
    </row>
    <row r="851" spans="1:6" x14ac:dyDescent="0.3">
      <c r="A851">
        <v>0</v>
      </c>
      <c r="B851">
        <v>0</v>
      </c>
      <c r="C851">
        <v>2</v>
      </c>
      <c r="D851">
        <v>0.3</v>
      </c>
      <c r="E851">
        <f t="shared" si="26"/>
        <v>2.2999999999999998</v>
      </c>
      <c r="F851">
        <f t="shared" si="27"/>
        <v>0</v>
      </c>
    </row>
    <row r="852" spans="1:6" x14ac:dyDescent="0.3">
      <c r="A852">
        <v>1</v>
      </c>
      <c r="B852">
        <v>0</v>
      </c>
      <c r="C852">
        <v>1</v>
      </c>
      <c r="D852">
        <v>0</v>
      </c>
      <c r="E852">
        <f t="shared" si="26"/>
        <v>1</v>
      </c>
      <c r="F852">
        <f t="shared" si="27"/>
        <v>1</v>
      </c>
    </row>
    <row r="853" spans="1:6" x14ac:dyDescent="0.3">
      <c r="A853">
        <v>0</v>
      </c>
      <c r="B853">
        <v>0</v>
      </c>
      <c r="C853">
        <v>2</v>
      </c>
      <c r="D853">
        <v>0</v>
      </c>
      <c r="E853">
        <f t="shared" si="26"/>
        <v>2</v>
      </c>
      <c r="F853">
        <f t="shared" si="27"/>
        <v>0</v>
      </c>
    </row>
    <row r="854" spans="1:6" x14ac:dyDescent="0.3">
      <c r="A854">
        <v>0</v>
      </c>
      <c r="B854">
        <v>0</v>
      </c>
      <c r="C854">
        <v>2</v>
      </c>
      <c r="D854">
        <v>0</v>
      </c>
      <c r="E854">
        <f t="shared" si="26"/>
        <v>2</v>
      </c>
      <c r="F854">
        <f t="shared" si="27"/>
        <v>0</v>
      </c>
    </row>
    <row r="855" spans="1:6" x14ac:dyDescent="0.3">
      <c r="A855">
        <v>0</v>
      </c>
      <c r="B855">
        <v>0</v>
      </c>
      <c r="C855">
        <v>1</v>
      </c>
      <c r="D855">
        <v>0.3</v>
      </c>
      <c r="E855">
        <f t="shared" si="26"/>
        <v>1.3</v>
      </c>
      <c r="F855">
        <f t="shared" si="27"/>
        <v>0</v>
      </c>
    </row>
    <row r="856" spans="1:6" x14ac:dyDescent="0.3">
      <c r="A856">
        <v>1</v>
      </c>
      <c r="B856">
        <v>0</v>
      </c>
      <c r="C856">
        <v>1</v>
      </c>
      <c r="D856">
        <v>0.3</v>
      </c>
      <c r="E856">
        <f t="shared" si="26"/>
        <v>1.3</v>
      </c>
      <c r="F856">
        <f t="shared" si="27"/>
        <v>1</v>
      </c>
    </row>
    <row r="857" spans="1:6" x14ac:dyDescent="0.3">
      <c r="A857">
        <v>1</v>
      </c>
      <c r="B857">
        <v>0</v>
      </c>
      <c r="C857">
        <v>1</v>
      </c>
      <c r="D857">
        <v>0.3</v>
      </c>
      <c r="E857">
        <f t="shared" si="26"/>
        <v>1.3</v>
      </c>
      <c r="F857">
        <f t="shared" si="27"/>
        <v>1</v>
      </c>
    </row>
    <row r="858" spans="1:6" x14ac:dyDescent="0.3">
      <c r="A858">
        <v>1</v>
      </c>
      <c r="B858">
        <v>0</v>
      </c>
      <c r="C858">
        <v>1</v>
      </c>
      <c r="D858">
        <v>0</v>
      </c>
      <c r="E858">
        <f t="shared" si="26"/>
        <v>1</v>
      </c>
      <c r="F858">
        <f t="shared" si="27"/>
        <v>1</v>
      </c>
    </row>
    <row r="859" spans="1:6" x14ac:dyDescent="0.3">
      <c r="A859">
        <v>0</v>
      </c>
      <c r="B859">
        <v>0</v>
      </c>
      <c r="C859">
        <v>2</v>
      </c>
      <c r="D859">
        <v>0.3</v>
      </c>
      <c r="E859">
        <f t="shared" si="26"/>
        <v>2.2999999999999998</v>
      </c>
      <c r="F859">
        <f t="shared" si="27"/>
        <v>0</v>
      </c>
    </row>
    <row r="860" spans="1:6" x14ac:dyDescent="0.3">
      <c r="A860">
        <v>0</v>
      </c>
      <c r="B860">
        <v>0</v>
      </c>
      <c r="C860">
        <v>2</v>
      </c>
      <c r="D860">
        <v>0</v>
      </c>
      <c r="E860">
        <f t="shared" si="26"/>
        <v>2</v>
      </c>
      <c r="F860">
        <f t="shared" si="27"/>
        <v>0</v>
      </c>
    </row>
    <row r="861" spans="1:6" x14ac:dyDescent="0.3">
      <c r="A861">
        <v>1</v>
      </c>
      <c r="B861">
        <v>0</v>
      </c>
      <c r="C861">
        <v>2</v>
      </c>
      <c r="D861">
        <v>0.3</v>
      </c>
      <c r="E861">
        <f t="shared" si="26"/>
        <v>2.2999999999999998</v>
      </c>
      <c r="F861">
        <f t="shared" si="27"/>
        <v>1</v>
      </c>
    </row>
    <row r="862" spans="1:6" x14ac:dyDescent="0.3">
      <c r="A862">
        <v>0</v>
      </c>
      <c r="B862">
        <v>0</v>
      </c>
      <c r="C862">
        <v>1</v>
      </c>
      <c r="D862">
        <v>0.3</v>
      </c>
      <c r="E862">
        <f t="shared" si="26"/>
        <v>1.3</v>
      </c>
      <c r="F862">
        <f t="shared" si="27"/>
        <v>0</v>
      </c>
    </row>
    <row r="863" spans="1:6" x14ac:dyDescent="0.3">
      <c r="A863">
        <v>1</v>
      </c>
      <c r="B863">
        <v>0</v>
      </c>
      <c r="C863">
        <v>1</v>
      </c>
      <c r="D863">
        <v>0.3</v>
      </c>
      <c r="E863">
        <f t="shared" si="26"/>
        <v>1.3</v>
      </c>
      <c r="F863">
        <f t="shared" si="27"/>
        <v>1</v>
      </c>
    </row>
    <row r="864" spans="1:6" x14ac:dyDescent="0.3">
      <c r="A864">
        <v>0</v>
      </c>
      <c r="B864">
        <v>0</v>
      </c>
      <c r="C864">
        <v>2</v>
      </c>
      <c r="D864">
        <v>0</v>
      </c>
      <c r="E864">
        <f t="shared" si="26"/>
        <v>2</v>
      </c>
      <c r="F864">
        <f t="shared" si="27"/>
        <v>0</v>
      </c>
    </row>
    <row r="865" spans="1:6" x14ac:dyDescent="0.3">
      <c r="A865">
        <v>1</v>
      </c>
      <c r="B865">
        <v>0</v>
      </c>
      <c r="C865">
        <v>1</v>
      </c>
      <c r="D865">
        <v>0</v>
      </c>
      <c r="E865">
        <f t="shared" si="26"/>
        <v>1</v>
      </c>
      <c r="F865">
        <f t="shared" si="27"/>
        <v>1</v>
      </c>
    </row>
    <row r="866" spans="1:6" x14ac:dyDescent="0.3">
      <c r="A866">
        <v>0</v>
      </c>
      <c r="B866">
        <v>0</v>
      </c>
      <c r="C866">
        <v>2</v>
      </c>
      <c r="D866">
        <v>0</v>
      </c>
      <c r="E866">
        <f t="shared" si="26"/>
        <v>2</v>
      </c>
      <c r="F866">
        <f t="shared" si="27"/>
        <v>0</v>
      </c>
    </row>
    <row r="867" spans="1:6" x14ac:dyDescent="0.3">
      <c r="A867">
        <v>1</v>
      </c>
      <c r="B867">
        <v>0</v>
      </c>
      <c r="C867">
        <v>1</v>
      </c>
      <c r="D867">
        <v>0</v>
      </c>
      <c r="E867">
        <f t="shared" si="26"/>
        <v>1</v>
      </c>
      <c r="F867">
        <f t="shared" si="27"/>
        <v>1</v>
      </c>
    </row>
    <row r="868" spans="1:6" x14ac:dyDescent="0.3">
      <c r="A868">
        <v>0</v>
      </c>
      <c r="B868">
        <v>0</v>
      </c>
      <c r="C868">
        <v>2</v>
      </c>
      <c r="D868">
        <v>0</v>
      </c>
      <c r="E868">
        <f t="shared" si="26"/>
        <v>2</v>
      </c>
      <c r="F868">
        <f t="shared" si="27"/>
        <v>0</v>
      </c>
    </row>
    <row r="869" spans="1:6" x14ac:dyDescent="0.3">
      <c r="A869">
        <v>1</v>
      </c>
      <c r="B869">
        <v>0</v>
      </c>
      <c r="C869">
        <v>1</v>
      </c>
      <c r="D869">
        <v>0.3</v>
      </c>
      <c r="E869">
        <f t="shared" si="26"/>
        <v>1.3</v>
      </c>
      <c r="F869">
        <f t="shared" si="27"/>
        <v>1</v>
      </c>
    </row>
    <row r="870" spans="1:6" x14ac:dyDescent="0.3">
      <c r="A870">
        <v>0</v>
      </c>
      <c r="B870">
        <v>0</v>
      </c>
      <c r="C870">
        <v>2</v>
      </c>
      <c r="D870">
        <v>0</v>
      </c>
      <c r="E870">
        <f t="shared" si="26"/>
        <v>2</v>
      </c>
      <c r="F870">
        <f t="shared" si="27"/>
        <v>0</v>
      </c>
    </row>
    <row r="871" spans="1:6" x14ac:dyDescent="0.3">
      <c r="A871">
        <v>1</v>
      </c>
      <c r="B871">
        <v>0</v>
      </c>
      <c r="C871">
        <v>2</v>
      </c>
      <c r="D871">
        <v>0.3</v>
      </c>
      <c r="E871">
        <f t="shared" si="26"/>
        <v>2.2999999999999998</v>
      </c>
      <c r="F871">
        <f t="shared" si="27"/>
        <v>1</v>
      </c>
    </row>
    <row r="872" spans="1:6" x14ac:dyDescent="0.3">
      <c r="A872">
        <v>0</v>
      </c>
      <c r="B872">
        <v>0</v>
      </c>
      <c r="C872">
        <v>1</v>
      </c>
      <c r="D872">
        <v>0</v>
      </c>
      <c r="E872">
        <f t="shared" si="26"/>
        <v>1</v>
      </c>
      <c r="F872">
        <f t="shared" si="27"/>
        <v>0</v>
      </c>
    </row>
    <row r="873" spans="1:6" x14ac:dyDescent="0.3">
      <c r="A873">
        <v>0</v>
      </c>
      <c r="B873">
        <v>0</v>
      </c>
      <c r="C873">
        <v>2</v>
      </c>
      <c r="D873">
        <v>0.3</v>
      </c>
      <c r="E873">
        <f t="shared" si="26"/>
        <v>2.2999999999999998</v>
      </c>
      <c r="F873">
        <f t="shared" si="27"/>
        <v>0</v>
      </c>
    </row>
    <row r="874" spans="1:6" x14ac:dyDescent="0.3">
      <c r="A874">
        <v>0</v>
      </c>
      <c r="B874">
        <v>0</v>
      </c>
      <c r="C874">
        <v>1</v>
      </c>
      <c r="D874">
        <v>0</v>
      </c>
      <c r="E874">
        <f t="shared" si="26"/>
        <v>1</v>
      </c>
      <c r="F874">
        <f t="shared" si="27"/>
        <v>0</v>
      </c>
    </row>
    <row r="875" spans="1:6" x14ac:dyDescent="0.3">
      <c r="A875">
        <v>0</v>
      </c>
      <c r="B875">
        <v>0</v>
      </c>
      <c r="C875">
        <v>1</v>
      </c>
      <c r="D875">
        <v>0</v>
      </c>
      <c r="E875">
        <f t="shared" si="26"/>
        <v>1</v>
      </c>
      <c r="F875">
        <f t="shared" si="27"/>
        <v>0</v>
      </c>
    </row>
    <row r="876" spans="1:6" x14ac:dyDescent="0.3">
      <c r="A876">
        <v>0</v>
      </c>
      <c r="B876">
        <v>0</v>
      </c>
      <c r="C876">
        <v>1</v>
      </c>
      <c r="D876">
        <v>0.3</v>
      </c>
      <c r="E876">
        <f t="shared" si="26"/>
        <v>1.3</v>
      </c>
      <c r="F876">
        <f t="shared" si="27"/>
        <v>0</v>
      </c>
    </row>
    <row r="877" spans="1:6" x14ac:dyDescent="0.3">
      <c r="A877">
        <v>0</v>
      </c>
      <c r="B877">
        <v>0</v>
      </c>
      <c r="C877">
        <v>2</v>
      </c>
      <c r="D877">
        <v>0.3</v>
      </c>
      <c r="E877">
        <f t="shared" si="26"/>
        <v>2.2999999999999998</v>
      </c>
      <c r="F877">
        <f t="shared" si="27"/>
        <v>0</v>
      </c>
    </row>
    <row r="878" spans="1:6" x14ac:dyDescent="0.3">
      <c r="A878">
        <v>1</v>
      </c>
      <c r="B878">
        <v>0</v>
      </c>
      <c r="C878">
        <v>1</v>
      </c>
      <c r="D878">
        <v>0</v>
      </c>
      <c r="E878">
        <f t="shared" si="26"/>
        <v>1</v>
      </c>
      <c r="F878">
        <f t="shared" si="27"/>
        <v>1</v>
      </c>
    </row>
    <row r="879" spans="1:6" x14ac:dyDescent="0.3">
      <c r="A879">
        <v>1</v>
      </c>
      <c r="B879">
        <v>0</v>
      </c>
      <c r="C879">
        <v>2</v>
      </c>
      <c r="D879">
        <v>0.3</v>
      </c>
      <c r="E879">
        <f t="shared" si="26"/>
        <v>2.2999999999999998</v>
      </c>
      <c r="F879">
        <f t="shared" si="27"/>
        <v>1</v>
      </c>
    </row>
    <row r="880" spans="1:6" x14ac:dyDescent="0.3">
      <c r="A880">
        <v>1</v>
      </c>
      <c r="B880">
        <v>0</v>
      </c>
      <c r="C880">
        <v>1</v>
      </c>
      <c r="D880">
        <v>0</v>
      </c>
      <c r="E880">
        <f t="shared" si="26"/>
        <v>1</v>
      </c>
      <c r="F880">
        <f t="shared" si="27"/>
        <v>1</v>
      </c>
    </row>
    <row r="881" spans="1:6" x14ac:dyDescent="0.3">
      <c r="A881">
        <v>1</v>
      </c>
      <c r="B881">
        <v>0</v>
      </c>
      <c r="C881">
        <v>1</v>
      </c>
      <c r="D881">
        <v>0</v>
      </c>
      <c r="E881">
        <f t="shared" si="26"/>
        <v>1</v>
      </c>
      <c r="F881">
        <f t="shared" si="27"/>
        <v>1</v>
      </c>
    </row>
    <row r="882" spans="1:6" x14ac:dyDescent="0.3">
      <c r="A882">
        <v>1</v>
      </c>
      <c r="B882">
        <v>0</v>
      </c>
      <c r="C882">
        <v>1</v>
      </c>
      <c r="D882">
        <v>0.3</v>
      </c>
      <c r="E882">
        <f t="shared" si="26"/>
        <v>1.3</v>
      </c>
      <c r="F882">
        <f t="shared" si="27"/>
        <v>1</v>
      </c>
    </row>
    <row r="883" spans="1:6" x14ac:dyDescent="0.3">
      <c r="A883">
        <v>0</v>
      </c>
      <c r="B883">
        <v>0</v>
      </c>
      <c r="C883">
        <v>2</v>
      </c>
      <c r="D883">
        <v>0.3</v>
      </c>
      <c r="E883">
        <f t="shared" si="26"/>
        <v>2.2999999999999998</v>
      </c>
      <c r="F883">
        <f t="shared" si="27"/>
        <v>0</v>
      </c>
    </row>
    <row r="884" spans="1:6" x14ac:dyDescent="0.3">
      <c r="A884">
        <v>0</v>
      </c>
      <c r="B884">
        <v>0</v>
      </c>
      <c r="C884">
        <v>2</v>
      </c>
      <c r="D884">
        <v>0.3</v>
      </c>
      <c r="E884">
        <f t="shared" si="26"/>
        <v>2.2999999999999998</v>
      </c>
      <c r="F884">
        <f t="shared" si="27"/>
        <v>0</v>
      </c>
    </row>
    <row r="885" spans="1:6" x14ac:dyDescent="0.3">
      <c r="A885">
        <v>1</v>
      </c>
      <c r="B885">
        <v>0</v>
      </c>
      <c r="C885">
        <v>1</v>
      </c>
      <c r="D885">
        <v>0</v>
      </c>
      <c r="E885">
        <f t="shared" si="26"/>
        <v>1</v>
      </c>
      <c r="F885">
        <f t="shared" si="27"/>
        <v>1</v>
      </c>
    </row>
    <row r="886" spans="1:6" x14ac:dyDescent="0.3">
      <c r="A886">
        <v>0</v>
      </c>
      <c r="B886">
        <v>0</v>
      </c>
      <c r="C886">
        <v>1</v>
      </c>
      <c r="D886">
        <v>0</v>
      </c>
      <c r="E886">
        <f t="shared" si="26"/>
        <v>1</v>
      </c>
      <c r="F886">
        <f t="shared" si="27"/>
        <v>0</v>
      </c>
    </row>
    <row r="887" spans="1:6" x14ac:dyDescent="0.3">
      <c r="A887">
        <v>1</v>
      </c>
      <c r="B887">
        <v>0</v>
      </c>
      <c r="C887">
        <v>2</v>
      </c>
      <c r="D887">
        <v>0</v>
      </c>
      <c r="E887">
        <f t="shared" si="26"/>
        <v>2</v>
      </c>
      <c r="F887">
        <f t="shared" si="27"/>
        <v>1</v>
      </c>
    </row>
    <row r="888" spans="1:6" x14ac:dyDescent="0.3">
      <c r="A888">
        <v>0</v>
      </c>
      <c r="B888">
        <v>0</v>
      </c>
      <c r="C888">
        <v>2</v>
      </c>
      <c r="D888">
        <v>0</v>
      </c>
      <c r="E888">
        <f t="shared" si="26"/>
        <v>2</v>
      </c>
      <c r="F888">
        <f t="shared" si="27"/>
        <v>0</v>
      </c>
    </row>
    <row r="889" spans="1:6" x14ac:dyDescent="0.3">
      <c r="A889">
        <v>0</v>
      </c>
      <c r="B889">
        <v>0</v>
      </c>
      <c r="C889">
        <v>1</v>
      </c>
      <c r="D889">
        <v>0.3</v>
      </c>
      <c r="E889">
        <f t="shared" si="26"/>
        <v>1.3</v>
      </c>
      <c r="F889">
        <f t="shared" si="27"/>
        <v>0</v>
      </c>
    </row>
    <row r="890" spans="1:6" x14ac:dyDescent="0.3">
      <c r="A890">
        <v>1</v>
      </c>
      <c r="B890">
        <v>0</v>
      </c>
      <c r="C890">
        <v>2</v>
      </c>
      <c r="D890">
        <v>0</v>
      </c>
      <c r="E890">
        <f t="shared" si="26"/>
        <v>2</v>
      </c>
      <c r="F890">
        <f t="shared" si="27"/>
        <v>1</v>
      </c>
    </row>
    <row r="891" spans="1:6" x14ac:dyDescent="0.3">
      <c r="A891">
        <v>1</v>
      </c>
      <c r="B891">
        <v>0</v>
      </c>
      <c r="C891">
        <v>1</v>
      </c>
      <c r="D891">
        <v>0</v>
      </c>
      <c r="E891">
        <f t="shared" si="26"/>
        <v>1</v>
      </c>
      <c r="F891">
        <f t="shared" si="27"/>
        <v>1</v>
      </c>
    </row>
    <row r="892" spans="1:6" x14ac:dyDescent="0.3">
      <c r="A892">
        <v>0</v>
      </c>
      <c r="B892">
        <v>0</v>
      </c>
      <c r="C892">
        <v>1</v>
      </c>
      <c r="D892">
        <v>0</v>
      </c>
      <c r="E892">
        <f t="shared" si="26"/>
        <v>1</v>
      </c>
      <c r="F892">
        <f t="shared" si="27"/>
        <v>0</v>
      </c>
    </row>
    <row r="893" spans="1:6" x14ac:dyDescent="0.3">
      <c r="A893">
        <v>0</v>
      </c>
      <c r="B893">
        <v>0</v>
      </c>
      <c r="C893">
        <v>2</v>
      </c>
      <c r="D893">
        <v>0.3</v>
      </c>
      <c r="E893">
        <f t="shared" si="26"/>
        <v>2.2999999999999998</v>
      </c>
      <c r="F893">
        <f t="shared" si="27"/>
        <v>0</v>
      </c>
    </row>
    <row r="894" spans="1:6" x14ac:dyDescent="0.3">
      <c r="A894">
        <v>0</v>
      </c>
      <c r="B894">
        <v>0.3</v>
      </c>
      <c r="C894">
        <v>1</v>
      </c>
      <c r="D894">
        <v>0</v>
      </c>
      <c r="E894">
        <f t="shared" si="26"/>
        <v>1</v>
      </c>
      <c r="F894">
        <f t="shared" si="27"/>
        <v>0.3</v>
      </c>
    </row>
    <row r="895" spans="1:6" x14ac:dyDescent="0.3">
      <c r="A895">
        <v>1</v>
      </c>
      <c r="B895">
        <v>0</v>
      </c>
      <c r="C895">
        <v>1</v>
      </c>
      <c r="D895">
        <v>0</v>
      </c>
      <c r="E895">
        <f t="shared" si="26"/>
        <v>1</v>
      </c>
      <c r="F895">
        <f t="shared" si="27"/>
        <v>1</v>
      </c>
    </row>
    <row r="896" spans="1:6" x14ac:dyDescent="0.3">
      <c r="A896">
        <v>0</v>
      </c>
      <c r="B896">
        <v>0</v>
      </c>
      <c r="C896">
        <v>2</v>
      </c>
      <c r="D896">
        <v>0</v>
      </c>
      <c r="E896">
        <f t="shared" si="26"/>
        <v>2</v>
      </c>
      <c r="F896">
        <f t="shared" si="27"/>
        <v>0</v>
      </c>
    </row>
    <row r="897" spans="1:6" x14ac:dyDescent="0.3">
      <c r="A897">
        <v>1</v>
      </c>
      <c r="B897">
        <v>0</v>
      </c>
      <c r="C897">
        <v>1</v>
      </c>
      <c r="D897">
        <v>0.3</v>
      </c>
      <c r="E897">
        <f t="shared" si="26"/>
        <v>1.3</v>
      </c>
      <c r="F897">
        <f t="shared" si="27"/>
        <v>1</v>
      </c>
    </row>
    <row r="898" spans="1:6" x14ac:dyDescent="0.3">
      <c r="A898">
        <v>0</v>
      </c>
      <c r="B898">
        <v>0</v>
      </c>
      <c r="C898">
        <v>1</v>
      </c>
      <c r="D898">
        <v>0</v>
      </c>
      <c r="E898">
        <f t="shared" ref="E898:E961" si="28">fb+hb</f>
        <v>1</v>
      </c>
      <c r="F898">
        <f t="shared" ref="F898:F961" si="29">bfb+bhb</f>
        <v>0</v>
      </c>
    </row>
    <row r="899" spans="1:6" x14ac:dyDescent="0.3">
      <c r="A899">
        <v>0</v>
      </c>
      <c r="B899">
        <v>0</v>
      </c>
      <c r="C899">
        <v>2</v>
      </c>
      <c r="D899">
        <v>0</v>
      </c>
      <c r="E899">
        <f t="shared" si="28"/>
        <v>2</v>
      </c>
      <c r="F899">
        <f t="shared" si="29"/>
        <v>0</v>
      </c>
    </row>
    <row r="900" spans="1:6" x14ac:dyDescent="0.3">
      <c r="A900">
        <v>1</v>
      </c>
      <c r="B900">
        <v>0</v>
      </c>
      <c r="C900">
        <v>2</v>
      </c>
      <c r="D900">
        <v>0.3</v>
      </c>
      <c r="E900">
        <f t="shared" si="28"/>
        <v>2.2999999999999998</v>
      </c>
      <c r="F900">
        <f t="shared" si="29"/>
        <v>1</v>
      </c>
    </row>
    <row r="901" spans="1:6" x14ac:dyDescent="0.3">
      <c r="A901">
        <v>0</v>
      </c>
      <c r="B901">
        <v>0</v>
      </c>
      <c r="C901">
        <v>1</v>
      </c>
      <c r="D901">
        <v>0</v>
      </c>
      <c r="E901">
        <f t="shared" si="28"/>
        <v>1</v>
      </c>
      <c r="F901">
        <f t="shared" si="29"/>
        <v>0</v>
      </c>
    </row>
    <row r="902" spans="1:6" x14ac:dyDescent="0.3">
      <c r="A902">
        <v>0</v>
      </c>
      <c r="B902">
        <v>0</v>
      </c>
      <c r="C902">
        <v>1</v>
      </c>
      <c r="D902">
        <v>0</v>
      </c>
      <c r="E902">
        <f t="shared" si="28"/>
        <v>1</v>
      </c>
      <c r="F902">
        <f t="shared" si="29"/>
        <v>0</v>
      </c>
    </row>
    <row r="903" spans="1:6" x14ac:dyDescent="0.3">
      <c r="A903">
        <v>1</v>
      </c>
      <c r="B903">
        <v>0</v>
      </c>
      <c r="C903">
        <v>1</v>
      </c>
      <c r="D903">
        <v>0</v>
      </c>
      <c r="E903">
        <f t="shared" si="28"/>
        <v>1</v>
      </c>
      <c r="F903">
        <f t="shared" si="29"/>
        <v>1</v>
      </c>
    </row>
    <row r="904" spans="1:6" x14ac:dyDescent="0.3">
      <c r="A904">
        <v>0</v>
      </c>
      <c r="B904">
        <v>0</v>
      </c>
      <c r="C904">
        <v>2</v>
      </c>
      <c r="D904">
        <v>0.3</v>
      </c>
      <c r="E904">
        <f t="shared" si="28"/>
        <v>2.2999999999999998</v>
      </c>
      <c r="F904">
        <f t="shared" si="29"/>
        <v>0</v>
      </c>
    </row>
    <row r="905" spans="1:6" x14ac:dyDescent="0.3">
      <c r="A905">
        <v>0</v>
      </c>
      <c r="B905">
        <v>0</v>
      </c>
      <c r="C905">
        <v>2</v>
      </c>
      <c r="D905">
        <v>0</v>
      </c>
      <c r="E905">
        <f t="shared" si="28"/>
        <v>2</v>
      </c>
      <c r="F905">
        <f t="shared" si="29"/>
        <v>0</v>
      </c>
    </row>
    <row r="906" spans="1:6" x14ac:dyDescent="0.3">
      <c r="A906">
        <v>0</v>
      </c>
      <c r="B906">
        <v>0</v>
      </c>
      <c r="C906">
        <v>1</v>
      </c>
      <c r="D906">
        <v>0</v>
      </c>
      <c r="E906">
        <f t="shared" si="28"/>
        <v>1</v>
      </c>
      <c r="F906">
        <f t="shared" si="29"/>
        <v>0</v>
      </c>
    </row>
    <row r="907" spans="1:6" x14ac:dyDescent="0.3">
      <c r="A907">
        <v>1</v>
      </c>
      <c r="B907">
        <v>0</v>
      </c>
      <c r="C907">
        <v>1</v>
      </c>
      <c r="D907">
        <v>0</v>
      </c>
      <c r="E907">
        <f t="shared" si="28"/>
        <v>1</v>
      </c>
      <c r="F907">
        <f t="shared" si="29"/>
        <v>1</v>
      </c>
    </row>
    <row r="908" spans="1:6" x14ac:dyDescent="0.3">
      <c r="A908">
        <v>1</v>
      </c>
      <c r="B908">
        <v>0</v>
      </c>
      <c r="C908">
        <v>2</v>
      </c>
      <c r="D908">
        <v>0</v>
      </c>
      <c r="E908">
        <f t="shared" si="28"/>
        <v>2</v>
      </c>
      <c r="F908">
        <f t="shared" si="29"/>
        <v>1</v>
      </c>
    </row>
    <row r="909" spans="1:6" x14ac:dyDescent="0.3">
      <c r="A909">
        <v>0</v>
      </c>
      <c r="B909">
        <v>0</v>
      </c>
      <c r="C909">
        <v>1</v>
      </c>
      <c r="D909">
        <v>0.3</v>
      </c>
      <c r="E909">
        <f t="shared" si="28"/>
        <v>1.3</v>
      </c>
      <c r="F909">
        <f t="shared" si="29"/>
        <v>0</v>
      </c>
    </row>
    <row r="910" spans="1:6" x14ac:dyDescent="0.3">
      <c r="A910">
        <v>1</v>
      </c>
      <c r="B910">
        <v>0</v>
      </c>
      <c r="C910">
        <v>1</v>
      </c>
      <c r="D910">
        <v>0</v>
      </c>
      <c r="E910">
        <f t="shared" si="28"/>
        <v>1</v>
      </c>
      <c r="F910">
        <f t="shared" si="29"/>
        <v>1</v>
      </c>
    </row>
    <row r="911" spans="1:6" x14ac:dyDescent="0.3">
      <c r="A911">
        <v>0</v>
      </c>
      <c r="B911">
        <v>0</v>
      </c>
      <c r="C911">
        <v>2</v>
      </c>
      <c r="D911">
        <v>0.3</v>
      </c>
      <c r="E911">
        <f t="shared" si="28"/>
        <v>2.2999999999999998</v>
      </c>
      <c r="F911">
        <f t="shared" si="29"/>
        <v>0</v>
      </c>
    </row>
    <row r="912" spans="1:6" x14ac:dyDescent="0.3">
      <c r="A912">
        <v>0</v>
      </c>
      <c r="B912">
        <v>0</v>
      </c>
      <c r="C912">
        <v>2</v>
      </c>
      <c r="D912">
        <v>0</v>
      </c>
      <c r="E912">
        <f t="shared" si="28"/>
        <v>2</v>
      </c>
      <c r="F912">
        <f t="shared" si="29"/>
        <v>0</v>
      </c>
    </row>
    <row r="913" spans="1:6" x14ac:dyDescent="0.3">
      <c r="A913">
        <v>0</v>
      </c>
      <c r="B913">
        <v>0</v>
      </c>
      <c r="C913">
        <v>1</v>
      </c>
      <c r="D913">
        <v>0.3</v>
      </c>
      <c r="E913">
        <f t="shared" si="28"/>
        <v>1.3</v>
      </c>
      <c r="F913">
        <f t="shared" si="29"/>
        <v>0</v>
      </c>
    </row>
    <row r="914" spans="1:6" x14ac:dyDescent="0.3">
      <c r="A914">
        <v>0</v>
      </c>
      <c r="B914">
        <v>0</v>
      </c>
      <c r="C914">
        <v>1</v>
      </c>
      <c r="D914">
        <v>0</v>
      </c>
      <c r="E914">
        <f t="shared" si="28"/>
        <v>1</v>
      </c>
      <c r="F914">
        <f t="shared" si="29"/>
        <v>0</v>
      </c>
    </row>
    <row r="915" spans="1:6" x14ac:dyDescent="0.3">
      <c r="A915">
        <v>0</v>
      </c>
      <c r="B915">
        <v>0</v>
      </c>
      <c r="C915">
        <v>2</v>
      </c>
      <c r="D915">
        <v>0</v>
      </c>
      <c r="E915">
        <f t="shared" si="28"/>
        <v>2</v>
      </c>
      <c r="F915">
        <f t="shared" si="29"/>
        <v>0</v>
      </c>
    </row>
    <row r="916" spans="1:6" x14ac:dyDescent="0.3">
      <c r="A916">
        <v>0</v>
      </c>
      <c r="B916">
        <v>0</v>
      </c>
      <c r="C916">
        <v>2</v>
      </c>
      <c r="D916">
        <v>0.3</v>
      </c>
      <c r="E916">
        <f t="shared" si="28"/>
        <v>2.2999999999999998</v>
      </c>
      <c r="F916">
        <f t="shared" si="29"/>
        <v>0</v>
      </c>
    </row>
    <row r="917" spans="1:6" x14ac:dyDescent="0.3">
      <c r="A917">
        <v>0</v>
      </c>
      <c r="B917">
        <v>0</v>
      </c>
      <c r="C917">
        <v>1</v>
      </c>
      <c r="D917">
        <v>0.3</v>
      </c>
      <c r="E917">
        <f t="shared" si="28"/>
        <v>1.3</v>
      </c>
      <c r="F917">
        <f t="shared" si="29"/>
        <v>0</v>
      </c>
    </row>
    <row r="918" spans="1:6" x14ac:dyDescent="0.3">
      <c r="A918">
        <v>1</v>
      </c>
      <c r="B918">
        <v>0</v>
      </c>
      <c r="C918">
        <v>0</v>
      </c>
      <c r="D918">
        <v>0</v>
      </c>
      <c r="E918">
        <f t="shared" si="28"/>
        <v>0</v>
      </c>
      <c r="F918">
        <f t="shared" si="29"/>
        <v>1</v>
      </c>
    </row>
    <row r="919" spans="1:6" x14ac:dyDescent="0.3">
      <c r="A919">
        <v>0</v>
      </c>
      <c r="B919">
        <v>0</v>
      </c>
      <c r="C919">
        <v>1</v>
      </c>
      <c r="D919">
        <v>0</v>
      </c>
      <c r="E919">
        <f t="shared" si="28"/>
        <v>1</v>
      </c>
      <c r="F919">
        <f t="shared" si="29"/>
        <v>0</v>
      </c>
    </row>
    <row r="920" spans="1:6" x14ac:dyDescent="0.3">
      <c r="A920">
        <v>1</v>
      </c>
      <c r="B920">
        <v>0</v>
      </c>
      <c r="C920">
        <v>2</v>
      </c>
      <c r="D920">
        <v>0.3</v>
      </c>
      <c r="E920">
        <f t="shared" si="28"/>
        <v>2.2999999999999998</v>
      </c>
      <c r="F920">
        <f t="shared" si="29"/>
        <v>1</v>
      </c>
    </row>
    <row r="921" spans="1:6" x14ac:dyDescent="0.3">
      <c r="A921">
        <v>1</v>
      </c>
      <c r="B921">
        <v>0</v>
      </c>
      <c r="C921">
        <v>1</v>
      </c>
      <c r="D921">
        <v>0</v>
      </c>
      <c r="E921">
        <f t="shared" si="28"/>
        <v>1</v>
      </c>
      <c r="F921">
        <f t="shared" si="29"/>
        <v>1</v>
      </c>
    </row>
    <row r="922" spans="1:6" x14ac:dyDescent="0.3">
      <c r="A922">
        <v>0</v>
      </c>
      <c r="B922">
        <v>0.3</v>
      </c>
      <c r="C922">
        <v>2</v>
      </c>
      <c r="D922">
        <v>0.3</v>
      </c>
      <c r="E922">
        <f t="shared" si="28"/>
        <v>2.2999999999999998</v>
      </c>
      <c r="F922">
        <f t="shared" si="29"/>
        <v>0.3</v>
      </c>
    </row>
    <row r="923" spans="1:6" x14ac:dyDescent="0.3">
      <c r="A923">
        <v>2</v>
      </c>
      <c r="B923">
        <v>0</v>
      </c>
      <c r="C923">
        <v>2</v>
      </c>
      <c r="D923">
        <v>0.6</v>
      </c>
      <c r="E923">
        <f t="shared" si="28"/>
        <v>2.6</v>
      </c>
      <c r="F923">
        <f t="shared" si="29"/>
        <v>2</v>
      </c>
    </row>
    <row r="924" spans="1:6" x14ac:dyDescent="0.3">
      <c r="A924">
        <v>0</v>
      </c>
      <c r="B924">
        <v>0</v>
      </c>
      <c r="C924">
        <v>2</v>
      </c>
      <c r="D924">
        <v>0</v>
      </c>
      <c r="E924">
        <f t="shared" si="28"/>
        <v>2</v>
      </c>
      <c r="F924">
        <f t="shared" si="29"/>
        <v>0</v>
      </c>
    </row>
    <row r="925" spans="1:6" x14ac:dyDescent="0.3">
      <c r="A925">
        <v>1</v>
      </c>
      <c r="B925">
        <v>0</v>
      </c>
      <c r="C925">
        <v>2</v>
      </c>
      <c r="D925">
        <v>0</v>
      </c>
      <c r="E925">
        <f t="shared" si="28"/>
        <v>2</v>
      </c>
      <c r="F925">
        <f t="shared" si="29"/>
        <v>1</v>
      </c>
    </row>
    <row r="926" spans="1:6" x14ac:dyDescent="0.3">
      <c r="A926">
        <v>1</v>
      </c>
      <c r="B926">
        <v>0</v>
      </c>
      <c r="C926">
        <v>2</v>
      </c>
      <c r="D926">
        <v>0</v>
      </c>
      <c r="E926">
        <f t="shared" si="28"/>
        <v>2</v>
      </c>
      <c r="F926">
        <f t="shared" si="29"/>
        <v>1</v>
      </c>
    </row>
    <row r="927" spans="1:6" x14ac:dyDescent="0.3">
      <c r="A927">
        <v>0</v>
      </c>
      <c r="B927">
        <v>0.3</v>
      </c>
      <c r="C927">
        <v>2</v>
      </c>
      <c r="D927">
        <v>0</v>
      </c>
      <c r="E927">
        <f t="shared" si="28"/>
        <v>2</v>
      </c>
      <c r="F927">
        <f t="shared" si="29"/>
        <v>0.3</v>
      </c>
    </row>
    <row r="928" spans="1:6" x14ac:dyDescent="0.3">
      <c r="A928">
        <v>0</v>
      </c>
      <c r="B928">
        <v>0</v>
      </c>
      <c r="C928">
        <v>2</v>
      </c>
      <c r="D928">
        <v>0.3</v>
      </c>
      <c r="E928">
        <f t="shared" si="28"/>
        <v>2.2999999999999998</v>
      </c>
      <c r="F928">
        <f t="shared" si="29"/>
        <v>0</v>
      </c>
    </row>
    <row r="929" spans="1:6" x14ac:dyDescent="0.3">
      <c r="A929">
        <v>0</v>
      </c>
      <c r="B929">
        <v>0</v>
      </c>
      <c r="C929">
        <v>2</v>
      </c>
      <c r="D929">
        <v>0.3</v>
      </c>
      <c r="E929">
        <f t="shared" si="28"/>
        <v>2.2999999999999998</v>
      </c>
      <c r="F929">
        <f t="shared" si="29"/>
        <v>0</v>
      </c>
    </row>
    <row r="930" spans="1:6" x14ac:dyDescent="0.3">
      <c r="A930">
        <v>0</v>
      </c>
      <c r="B930">
        <v>0</v>
      </c>
      <c r="C930">
        <v>2</v>
      </c>
      <c r="D930">
        <v>0</v>
      </c>
      <c r="E930">
        <f t="shared" si="28"/>
        <v>2</v>
      </c>
      <c r="F930">
        <f t="shared" si="29"/>
        <v>0</v>
      </c>
    </row>
    <row r="931" spans="1:6" x14ac:dyDescent="0.3">
      <c r="A931">
        <v>0</v>
      </c>
      <c r="B931">
        <v>0</v>
      </c>
      <c r="C931">
        <v>2</v>
      </c>
      <c r="D931">
        <v>0.3</v>
      </c>
      <c r="E931">
        <f t="shared" si="28"/>
        <v>2.2999999999999998</v>
      </c>
      <c r="F931">
        <f t="shared" si="29"/>
        <v>0</v>
      </c>
    </row>
    <row r="932" spans="1:6" x14ac:dyDescent="0.3">
      <c r="A932">
        <v>0</v>
      </c>
      <c r="B932">
        <v>0</v>
      </c>
      <c r="C932">
        <v>2</v>
      </c>
      <c r="D932">
        <v>0</v>
      </c>
      <c r="E932">
        <f t="shared" si="28"/>
        <v>2</v>
      </c>
      <c r="F932">
        <f t="shared" si="29"/>
        <v>0</v>
      </c>
    </row>
    <row r="933" spans="1:6" x14ac:dyDescent="0.3">
      <c r="A933">
        <v>0</v>
      </c>
      <c r="B933">
        <v>0.3</v>
      </c>
      <c r="C933">
        <v>1</v>
      </c>
      <c r="D933">
        <v>0</v>
      </c>
      <c r="E933">
        <f t="shared" si="28"/>
        <v>1</v>
      </c>
      <c r="F933">
        <f t="shared" si="29"/>
        <v>0.3</v>
      </c>
    </row>
    <row r="934" spans="1:6" x14ac:dyDescent="0.3">
      <c r="A934">
        <v>0</v>
      </c>
      <c r="B934">
        <v>0</v>
      </c>
      <c r="C934">
        <v>2</v>
      </c>
      <c r="D934">
        <v>0</v>
      </c>
      <c r="E934">
        <f t="shared" si="28"/>
        <v>2</v>
      </c>
      <c r="F934">
        <f t="shared" si="29"/>
        <v>0</v>
      </c>
    </row>
    <row r="935" spans="1:6" x14ac:dyDescent="0.3">
      <c r="A935">
        <v>0</v>
      </c>
      <c r="B935">
        <v>0</v>
      </c>
      <c r="C935">
        <v>2</v>
      </c>
      <c r="D935">
        <v>0</v>
      </c>
      <c r="E935">
        <f t="shared" si="28"/>
        <v>2</v>
      </c>
      <c r="F935">
        <f t="shared" si="29"/>
        <v>0</v>
      </c>
    </row>
    <row r="936" spans="1:6" x14ac:dyDescent="0.3">
      <c r="A936">
        <v>1</v>
      </c>
      <c r="B936">
        <v>0</v>
      </c>
      <c r="C936">
        <v>2</v>
      </c>
      <c r="D936">
        <v>0</v>
      </c>
      <c r="E936">
        <f t="shared" si="28"/>
        <v>2</v>
      </c>
      <c r="F936">
        <f t="shared" si="29"/>
        <v>1</v>
      </c>
    </row>
    <row r="937" spans="1:6" x14ac:dyDescent="0.3">
      <c r="A937">
        <v>0</v>
      </c>
      <c r="B937">
        <v>0</v>
      </c>
      <c r="C937">
        <v>1</v>
      </c>
      <c r="D937">
        <v>0</v>
      </c>
      <c r="E937">
        <f t="shared" si="28"/>
        <v>1</v>
      </c>
      <c r="F937">
        <f t="shared" si="29"/>
        <v>0</v>
      </c>
    </row>
    <row r="938" spans="1:6" x14ac:dyDescent="0.3">
      <c r="A938">
        <v>1</v>
      </c>
      <c r="B938">
        <v>0</v>
      </c>
      <c r="C938">
        <v>2</v>
      </c>
      <c r="D938">
        <v>0</v>
      </c>
      <c r="E938">
        <f t="shared" si="28"/>
        <v>2</v>
      </c>
      <c r="F938">
        <f t="shared" si="29"/>
        <v>1</v>
      </c>
    </row>
    <row r="939" spans="1:6" x14ac:dyDescent="0.3">
      <c r="A939">
        <v>0</v>
      </c>
      <c r="B939">
        <v>0</v>
      </c>
      <c r="C939">
        <v>2</v>
      </c>
      <c r="D939">
        <v>0.3</v>
      </c>
      <c r="E939">
        <f t="shared" si="28"/>
        <v>2.2999999999999998</v>
      </c>
      <c r="F939">
        <f t="shared" si="29"/>
        <v>0</v>
      </c>
    </row>
    <row r="940" spans="1:6" x14ac:dyDescent="0.3">
      <c r="A940">
        <v>0</v>
      </c>
      <c r="B940">
        <v>0</v>
      </c>
      <c r="C940">
        <v>2</v>
      </c>
      <c r="D940">
        <v>0.3</v>
      </c>
      <c r="E940">
        <f t="shared" si="28"/>
        <v>2.2999999999999998</v>
      </c>
      <c r="F940">
        <f t="shared" si="29"/>
        <v>0</v>
      </c>
    </row>
    <row r="941" spans="1:6" x14ac:dyDescent="0.3">
      <c r="A941">
        <v>0</v>
      </c>
      <c r="B941">
        <v>0</v>
      </c>
      <c r="C941">
        <v>2</v>
      </c>
      <c r="D941">
        <v>0</v>
      </c>
      <c r="E941">
        <f t="shared" si="28"/>
        <v>2</v>
      </c>
      <c r="F941">
        <f t="shared" si="29"/>
        <v>0</v>
      </c>
    </row>
    <row r="942" spans="1:6" x14ac:dyDescent="0.3">
      <c r="A942">
        <v>0</v>
      </c>
      <c r="B942">
        <v>0</v>
      </c>
      <c r="C942">
        <v>2</v>
      </c>
      <c r="D942">
        <v>0</v>
      </c>
      <c r="E942">
        <f t="shared" si="28"/>
        <v>2</v>
      </c>
      <c r="F942">
        <f t="shared" si="29"/>
        <v>0</v>
      </c>
    </row>
    <row r="943" spans="1:6" x14ac:dyDescent="0.3">
      <c r="A943">
        <v>1</v>
      </c>
      <c r="B943">
        <v>0</v>
      </c>
      <c r="C943">
        <v>2</v>
      </c>
      <c r="D943">
        <v>0.3</v>
      </c>
      <c r="E943">
        <f t="shared" si="28"/>
        <v>2.2999999999999998</v>
      </c>
      <c r="F943">
        <f t="shared" si="29"/>
        <v>1</v>
      </c>
    </row>
    <row r="944" spans="1:6" x14ac:dyDescent="0.3">
      <c r="A944">
        <v>2</v>
      </c>
      <c r="B944">
        <v>0</v>
      </c>
      <c r="C944">
        <v>2</v>
      </c>
      <c r="D944">
        <v>0</v>
      </c>
      <c r="E944">
        <f t="shared" si="28"/>
        <v>2</v>
      </c>
      <c r="F944">
        <f t="shared" si="29"/>
        <v>2</v>
      </c>
    </row>
    <row r="945" spans="1:6" x14ac:dyDescent="0.3">
      <c r="A945">
        <v>0</v>
      </c>
      <c r="B945">
        <v>0</v>
      </c>
      <c r="C945">
        <v>2</v>
      </c>
      <c r="D945">
        <v>0</v>
      </c>
      <c r="E945">
        <f t="shared" si="28"/>
        <v>2</v>
      </c>
      <c r="F945">
        <f t="shared" si="29"/>
        <v>0</v>
      </c>
    </row>
    <row r="946" spans="1:6" x14ac:dyDescent="0.3">
      <c r="A946">
        <v>0</v>
      </c>
      <c r="B946">
        <v>0.3</v>
      </c>
      <c r="C946">
        <v>1</v>
      </c>
      <c r="D946">
        <v>0</v>
      </c>
      <c r="E946">
        <f t="shared" si="28"/>
        <v>1</v>
      </c>
      <c r="F946">
        <f t="shared" si="29"/>
        <v>0.3</v>
      </c>
    </row>
    <row r="947" spans="1:6" x14ac:dyDescent="0.3">
      <c r="A947">
        <v>0</v>
      </c>
      <c r="B947">
        <v>0</v>
      </c>
      <c r="C947">
        <v>1</v>
      </c>
      <c r="D947">
        <v>0</v>
      </c>
      <c r="E947">
        <f t="shared" si="28"/>
        <v>1</v>
      </c>
      <c r="F947">
        <f t="shared" si="29"/>
        <v>0</v>
      </c>
    </row>
    <row r="948" spans="1:6" x14ac:dyDescent="0.3">
      <c r="A948">
        <v>1</v>
      </c>
      <c r="B948">
        <v>0</v>
      </c>
      <c r="C948">
        <v>1</v>
      </c>
      <c r="D948">
        <v>0</v>
      </c>
      <c r="E948">
        <f t="shared" si="28"/>
        <v>1</v>
      </c>
      <c r="F948">
        <f t="shared" si="29"/>
        <v>1</v>
      </c>
    </row>
    <row r="949" spans="1:6" x14ac:dyDescent="0.3">
      <c r="A949">
        <v>1</v>
      </c>
      <c r="B949">
        <v>0</v>
      </c>
      <c r="C949">
        <v>2</v>
      </c>
      <c r="D949">
        <v>0</v>
      </c>
      <c r="E949">
        <f t="shared" si="28"/>
        <v>2</v>
      </c>
      <c r="F949">
        <f t="shared" si="29"/>
        <v>1</v>
      </c>
    </row>
    <row r="950" spans="1:6" x14ac:dyDescent="0.3">
      <c r="A950">
        <v>0</v>
      </c>
      <c r="B950">
        <v>0</v>
      </c>
      <c r="C950">
        <v>2</v>
      </c>
      <c r="D950">
        <v>0.3</v>
      </c>
      <c r="E950">
        <f t="shared" si="28"/>
        <v>2.2999999999999998</v>
      </c>
      <c r="F950">
        <f t="shared" si="29"/>
        <v>0</v>
      </c>
    </row>
    <row r="951" spans="1:6" x14ac:dyDescent="0.3">
      <c r="A951">
        <v>1</v>
      </c>
      <c r="B951">
        <v>0</v>
      </c>
      <c r="C951">
        <v>1</v>
      </c>
      <c r="D951">
        <v>0.3</v>
      </c>
      <c r="E951">
        <f t="shared" si="28"/>
        <v>1.3</v>
      </c>
      <c r="F951">
        <f t="shared" si="29"/>
        <v>1</v>
      </c>
    </row>
    <row r="952" spans="1:6" x14ac:dyDescent="0.3">
      <c r="A952">
        <v>1</v>
      </c>
      <c r="B952">
        <v>0</v>
      </c>
      <c r="C952">
        <v>1</v>
      </c>
      <c r="D952">
        <v>0</v>
      </c>
      <c r="E952">
        <f t="shared" si="28"/>
        <v>1</v>
      </c>
      <c r="F952">
        <f t="shared" si="29"/>
        <v>1</v>
      </c>
    </row>
    <row r="953" spans="1:6" x14ac:dyDescent="0.3">
      <c r="A953">
        <v>1</v>
      </c>
      <c r="B953">
        <v>0</v>
      </c>
      <c r="C953">
        <v>1</v>
      </c>
      <c r="D953">
        <v>0</v>
      </c>
      <c r="E953">
        <f t="shared" si="28"/>
        <v>1</v>
      </c>
      <c r="F953">
        <f t="shared" si="29"/>
        <v>1</v>
      </c>
    </row>
    <row r="954" spans="1:6" x14ac:dyDescent="0.3">
      <c r="A954">
        <v>0</v>
      </c>
      <c r="B954">
        <v>0.3</v>
      </c>
      <c r="C954">
        <v>1</v>
      </c>
      <c r="D954">
        <v>0</v>
      </c>
      <c r="E954">
        <f t="shared" si="28"/>
        <v>1</v>
      </c>
      <c r="F954">
        <f t="shared" si="29"/>
        <v>0.3</v>
      </c>
    </row>
    <row r="955" spans="1:6" x14ac:dyDescent="0.3">
      <c r="A955">
        <v>0</v>
      </c>
      <c r="B955">
        <v>0.3</v>
      </c>
      <c r="C955">
        <v>2</v>
      </c>
      <c r="D955">
        <v>0.3</v>
      </c>
      <c r="E955">
        <f t="shared" si="28"/>
        <v>2.2999999999999998</v>
      </c>
      <c r="F955">
        <f t="shared" si="29"/>
        <v>0.3</v>
      </c>
    </row>
    <row r="956" spans="1:6" x14ac:dyDescent="0.3">
      <c r="A956">
        <v>0</v>
      </c>
      <c r="B956">
        <v>0.6</v>
      </c>
      <c r="C956">
        <v>2</v>
      </c>
      <c r="D956">
        <v>0</v>
      </c>
      <c r="E956">
        <f t="shared" si="28"/>
        <v>2</v>
      </c>
      <c r="F956">
        <f t="shared" si="29"/>
        <v>0.6</v>
      </c>
    </row>
    <row r="957" spans="1:6" x14ac:dyDescent="0.3">
      <c r="A957">
        <v>0</v>
      </c>
      <c r="B957">
        <v>0</v>
      </c>
      <c r="C957">
        <v>2</v>
      </c>
      <c r="D957">
        <v>0</v>
      </c>
      <c r="E957">
        <f t="shared" si="28"/>
        <v>2</v>
      </c>
      <c r="F957">
        <f t="shared" si="29"/>
        <v>0</v>
      </c>
    </row>
    <row r="958" spans="1:6" x14ac:dyDescent="0.3">
      <c r="A958">
        <v>0</v>
      </c>
      <c r="B958">
        <v>0</v>
      </c>
      <c r="C958">
        <v>1</v>
      </c>
      <c r="D958">
        <v>0.3</v>
      </c>
      <c r="E958">
        <f t="shared" si="28"/>
        <v>1.3</v>
      </c>
      <c r="F958">
        <f t="shared" si="29"/>
        <v>0</v>
      </c>
    </row>
    <row r="959" spans="1:6" x14ac:dyDescent="0.3">
      <c r="A959">
        <v>0</v>
      </c>
      <c r="B959">
        <v>0</v>
      </c>
      <c r="C959">
        <v>1</v>
      </c>
      <c r="D959">
        <v>0</v>
      </c>
      <c r="E959">
        <f t="shared" si="28"/>
        <v>1</v>
      </c>
      <c r="F959">
        <f t="shared" si="29"/>
        <v>0</v>
      </c>
    </row>
    <row r="960" spans="1:6" x14ac:dyDescent="0.3">
      <c r="A960">
        <v>1</v>
      </c>
      <c r="B960">
        <v>0</v>
      </c>
      <c r="C960">
        <v>2</v>
      </c>
      <c r="D960">
        <v>0</v>
      </c>
      <c r="E960">
        <f t="shared" si="28"/>
        <v>2</v>
      </c>
      <c r="F960">
        <f t="shared" si="29"/>
        <v>1</v>
      </c>
    </row>
    <row r="961" spans="1:6" x14ac:dyDescent="0.3">
      <c r="A961">
        <v>1</v>
      </c>
      <c r="B961">
        <v>0</v>
      </c>
      <c r="C961">
        <v>2</v>
      </c>
      <c r="D961">
        <v>0.3</v>
      </c>
      <c r="E961">
        <f t="shared" si="28"/>
        <v>2.2999999999999998</v>
      </c>
      <c r="F961">
        <f t="shared" si="29"/>
        <v>1</v>
      </c>
    </row>
    <row r="962" spans="1:6" x14ac:dyDescent="0.3">
      <c r="A962">
        <v>1</v>
      </c>
      <c r="B962">
        <v>0</v>
      </c>
      <c r="C962">
        <v>1</v>
      </c>
      <c r="D962">
        <v>0</v>
      </c>
      <c r="E962">
        <f t="shared" ref="E962:E1025" si="30">fb+hb</f>
        <v>1</v>
      </c>
      <c r="F962">
        <f t="shared" ref="F962:F1025" si="31">bfb+bhb</f>
        <v>1</v>
      </c>
    </row>
    <row r="963" spans="1:6" x14ac:dyDescent="0.3">
      <c r="A963">
        <v>1</v>
      </c>
      <c r="B963">
        <v>0</v>
      </c>
      <c r="C963">
        <v>2</v>
      </c>
      <c r="D963">
        <v>0.3</v>
      </c>
      <c r="E963">
        <f t="shared" si="30"/>
        <v>2.2999999999999998</v>
      </c>
      <c r="F963">
        <f t="shared" si="31"/>
        <v>1</v>
      </c>
    </row>
    <row r="964" spans="1:6" x14ac:dyDescent="0.3">
      <c r="A964">
        <v>1</v>
      </c>
      <c r="B964">
        <v>0</v>
      </c>
      <c r="C964">
        <v>2</v>
      </c>
      <c r="D964">
        <v>0.3</v>
      </c>
      <c r="E964">
        <f t="shared" si="30"/>
        <v>2.2999999999999998</v>
      </c>
      <c r="F964">
        <f t="shared" si="31"/>
        <v>1</v>
      </c>
    </row>
    <row r="965" spans="1:6" x14ac:dyDescent="0.3">
      <c r="A965">
        <v>0</v>
      </c>
      <c r="B965">
        <v>0</v>
      </c>
      <c r="C965">
        <v>2</v>
      </c>
      <c r="D965">
        <v>0</v>
      </c>
      <c r="E965">
        <f t="shared" si="30"/>
        <v>2</v>
      </c>
      <c r="F965">
        <f t="shared" si="31"/>
        <v>0</v>
      </c>
    </row>
    <row r="966" spans="1:6" x14ac:dyDescent="0.3">
      <c r="A966">
        <v>1</v>
      </c>
      <c r="B966">
        <v>0</v>
      </c>
      <c r="C966">
        <v>2</v>
      </c>
      <c r="D966">
        <v>0.3</v>
      </c>
      <c r="E966">
        <f t="shared" si="30"/>
        <v>2.2999999999999998</v>
      </c>
      <c r="F966">
        <f t="shared" si="31"/>
        <v>1</v>
      </c>
    </row>
    <row r="967" spans="1:6" x14ac:dyDescent="0.3">
      <c r="A967">
        <v>0</v>
      </c>
      <c r="B967">
        <v>0</v>
      </c>
      <c r="C967">
        <v>2</v>
      </c>
      <c r="D967">
        <v>0.3</v>
      </c>
      <c r="E967">
        <f t="shared" si="30"/>
        <v>2.2999999999999998</v>
      </c>
      <c r="F967">
        <f t="shared" si="31"/>
        <v>0</v>
      </c>
    </row>
    <row r="968" spans="1:6" x14ac:dyDescent="0.3">
      <c r="A968">
        <v>1</v>
      </c>
      <c r="B968">
        <v>0</v>
      </c>
      <c r="C968">
        <v>1</v>
      </c>
      <c r="D968">
        <v>0.3</v>
      </c>
      <c r="E968">
        <f t="shared" si="30"/>
        <v>1.3</v>
      </c>
      <c r="F968">
        <f t="shared" si="31"/>
        <v>1</v>
      </c>
    </row>
    <row r="969" spans="1:6" x14ac:dyDescent="0.3">
      <c r="A969">
        <v>1</v>
      </c>
      <c r="B969">
        <v>0</v>
      </c>
      <c r="C969">
        <v>1</v>
      </c>
      <c r="D969">
        <v>0</v>
      </c>
      <c r="E969">
        <f t="shared" si="30"/>
        <v>1</v>
      </c>
      <c r="F969">
        <f t="shared" si="31"/>
        <v>1</v>
      </c>
    </row>
    <row r="970" spans="1:6" x14ac:dyDescent="0.3">
      <c r="A970">
        <v>0</v>
      </c>
      <c r="B970">
        <v>0</v>
      </c>
      <c r="C970">
        <v>1</v>
      </c>
      <c r="D970">
        <v>0</v>
      </c>
      <c r="E970">
        <f t="shared" si="30"/>
        <v>1</v>
      </c>
      <c r="F970">
        <f t="shared" si="31"/>
        <v>0</v>
      </c>
    </row>
    <row r="971" spans="1:6" x14ac:dyDescent="0.3">
      <c r="A971">
        <v>1</v>
      </c>
      <c r="B971">
        <v>0</v>
      </c>
      <c r="C971">
        <v>1</v>
      </c>
      <c r="D971">
        <v>0</v>
      </c>
      <c r="E971">
        <f t="shared" si="30"/>
        <v>1</v>
      </c>
      <c r="F971">
        <f t="shared" si="31"/>
        <v>1</v>
      </c>
    </row>
    <row r="972" spans="1:6" x14ac:dyDescent="0.3">
      <c r="A972">
        <v>0</v>
      </c>
      <c r="B972">
        <v>0</v>
      </c>
      <c r="C972">
        <v>1</v>
      </c>
      <c r="D972">
        <v>0.3</v>
      </c>
      <c r="E972">
        <f t="shared" si="30"/>
        <v>1.3</v>
      </c>
      <c r="F972">
        <f t="shared" si="31"/>
        <v>0</v>
      </c>
    </row>
    <row r="973" spans="1:6" x14ac:dyDescent="0.3">
      <c r="A973">
        <v>0</v>
      </c>
      <c r="B973">
        <v>0</v>
      </c>
      <c r="C973">
        <v>2</v>
      </c>
      <c r="D973">
        <v>0</v>
      </c>
      <c r="E973">
        <f t="shared" si="30"/>
        <v>2</v>
      </c>
      <c r="F973">
        <f t="shared" si="31"/>
        <v>0</v>
      </c>
    </row>
    <row r="974" spans="1:6" x14ac:dyDescent="0.3">
      <c r="A974">
        <v>0</v>
      </c>
      <c r="B974">
        <v>0</v>
      </c>
      <c r="C974">
        <v>2</v>
      </c>
      <c r="D974">
        <v>0</v>
      </c>
      <c r="E974">
        <f t="shared" si="30"/>
        <v>2</v>
      </c>
      <c r="F974">
        <f t="shared" si="31"/>
        <v>0</v>
      </c>
    </row>
    <row r="975" spans="1:6" x14ac:dyDescent="0.3">
      <c r="A975">
        <v>0</v>
      </c>
      <c r="B975">
        <v>0</v>
      </c>
      <c r="C975">
        <v>2</v>
      </c>
      <c r="D975">
        <v>0</v>
      </c>
      <c r="E975">
        <f t="shared" si="30"/>
        <v>2</v>
      </c>
      <c r="F975">
        <f t="shared" si="31"/>
        <v>0</v>
      </c>
    </row>
    <row r="976" spans="1:6" x14ac:dyDescent="0.3">
      <c r="A976">
        <v>0</v>
      </c>
      <c r="B976">
        <v>0</v>
      </c>
      <c r="C976">
        <v>1</v>
      </c>
      <c r="D976">
        <v>0</v>
      </c>
      <c r="E976">
        <f t="shared" si="30"/>
        <v>1</v>
      </c>
      <c r="F976">
        <f t="shared" si="31"/>
        <v>0</v>
      </c>
    </row>
    <row r="977" spans="1:6" x14ac:dyDescent="0.3">
      <c r="A977">
        <v>1</v>
      </c>
      <c r="B977">
        <v>0</v>
      </c>
      <c r="C977">
        <v>2</v>
      </c>
      <c r="D977">
        <v>0.3</v>
      </c>
      <c r="E977">
        <f t="shared" si="30"/>
        <v>2.2999999999999998</v>
      </c>
      <c r="F977">
        <f t="shared" si="31"/>
        <v>1</v>
      </c>
    </row>
    <row r="978" spans="1:6" x14ac:dyDescent="0.3">
      <c r="A978">
        <v>0</v>
      </c>
      <c r="B978">
        <v>0</v>
      </c>
      <c r="C978">
        <v>1</v>
      </c>
      <c r="D978">
        <v>0</v>
      </c>
      <c r="E978">
        <f t="shared" si="30"/>
        <v>1</v>
      </c>
      <c r="F978">
        <f t="shared" si="31"/>
        <v>0</v>
      </c>
    </row>
    <row r="979" spans="1:6" x14ac:dyDescent="0.3">
      <c r="A979">
        <v>1</v>
      </c>
      <c r="B979">
        <v>0</v>
      </c>
      <c r="C979">
        <v>1</v>
      </c>
      <c r="D979">
        <v>0.3</v>
      </c>
      <c r="E979">
        <f t="shared" si="30"/>
        <v>1.3</v>
      </c>
      <c r="F979">
        <f t="shared" si="31"/>
        <v>1</v>
      </c>
    </row>
    <row r="980" spans="1:6" x14ac:dyDescent="0.3">
      <c r="A980">
        <v>0</v>
      </c>
      <c r="B980">
        <v>0</v>
      </c>
      <c r="C980">
        <v>1</v>
      </c>
      <c r="D980">
        <v>0</v>
      </c>
      <c r="E980">
        <f t="shared" si="30"/>
        <v>1</v>
      </c>
      <c r="F980">
        <f t="shared" si="31"/>
        <v>0</v>
      </c>
    </row>
    <row r="981" spans="1:6" x14ac:dyDescent="0.3">
      <c r="A981">
        <v>1</v>
      </c>
      <c r="B981">
        <v>0</v>
      </c>
      <c r="C981">
        <v>1</v>
      </c>
      <c r="D981">
        <v>0</v>
      </c>
      <c r="E981">
        <f t="shared" si="30"/>
        <v>1</v>
      </c>
      <c r="F981">
        <f t="shared" si="31"/>
        <v>1</v>
      </c>
    </row>
    <row r="982" spans="1:6" x14ac:dyDescent="0.3">
      <c r="A982">
        <v>1</v>
      </c>
      <c r="B982">
        <v>0</v>
      </c>
      <c r="C982">
        <v>1</v>
      </c>
      <c r="D982">
        <v>0</v>
      </c>
      <c r="E982">
        <f t="shared" si="30"/>
        <v>1</v>
      </c>
      <c r="F982">
        <f t="shared" si="31"/>
        <v>1</v>
      </c>
    </row>
    <row r="983" spans="1:6" x14ac:dyDescent="0.3">
      <c r="A983">
        <v>1</v>
      </c>
      <c r="B983">
        <v>0</v>
      </c>
      <c r="C983">
        <v>2</v>
      </c>
      <c r="D983">
        <v>0.3</v>
      </c>
      <c r="E983">
        <f t="shared" si="30"/>
        <v>2.2999999999999998</v>
      </c>
      <c r="F983">
        <f t="shared" si="31"/>
        <v>1</v>
      </c>
    </row>
    <row r="984" spans="1:6" x14ac:dyDescent="0.3">
      <c r="A984">
        <v>0</v>
      </c>
      <c r="B984">
        <v>0</v>
      </c>
      <c r="C984">
        <v>2</v>
      </c>
      <c r="D984">
        <v>0</v>
      </c>
      <c r="E984">
        <f t="shared" si="30"/>
        <v>2</v>
      </c>
      <c r="F984">
        <f t="shared" si="31"/>
        <v>0</v>
      </c>
    </row>
    <row r="985" spans="1:6" x14ac:dyDescent="0.3">
      <c r="A985">
        <v>0</v>
      </c>
      <c r="B985">
        <v>0</v>
      </c>
      <c r="C985">
        <v>2</v>
      </c>
      <c r="D985">
        <v>0.3</v>
      </c>
      <c r="E985">
        <f t="shared" si="30"/>
        <v>2.2999999999999998</v>
      </c>
      <c r="F985">
        <f t="shared" si="31"/>
        <v>0</v>
      </c>
    </row>
    <row r="986" spans="1:6" x14ac:dyDescent="0.3">
      <c r="A986">
        <v>0</v>
      </c>
      <c r="B986">
        <v>0</v>
      </c>
      <c r="C986">
        <v>2</v>
      </c>
      <c r="D986">
        <v>0</v>
      </c>
      <c r="E986">
        <f t="shared" si="30"/>
        <v>2</v>
      </c>
      <c r="F986">
        <f t="shared" si="31"/>
        <v>0</v>
      </c>
    </row>
    <row r="987" spans="1:6" x14ac:dyDescent="0.3">
      <c r="A987">
        <v>1</v>
      </c>
      <c r="B987">
        <v>0</v>
      </c>
      <c r="C987">
        <v>1</v>
      </c>
      <c r="D987">
        <v>0</v>
      </c>
      <c r="E987">
        <f t="shared" si="30"/>
        <v>1</v>
      </c>
      <c r="F987">
        <f t="shared" si="31"/>
        <v>1</v>
      </c>
    </row>
    <row r="988" spans="1:6" x14ac:dyDescent="0.3">
      <c r="A988">
        <v>0</v>
      </c>
      <c r="B988">
        <v>0</v>
      </c>
      <c r="C988">
        <v>1</v>
      </c>
      <c r="D988">
        <v>0</v>
      </c>
      <c r="E988">
        <f t="shared" si="30"/>
        <v>1</v>
      </c>
      <c r="F988">
        <f t="shared" si="31"/>
        <v>0</v>
      </c>
    </row>
    <row r="989" spans="1:6" x14ac:dyDescent="0.3">
      <c r="A989">
        <v>1</v>
      </c>
      <c r="B989">
        <v>0</v>
      </c>
      <c r="C989">
        <v>2</v>
      </c>
      <c r="D989">
        <v>0.3</v>
      </c>
      <c r="E989">
        <f t="shared" si="30"/>
        <v>2.2999999999999998</v>
      </c>
      <c r="F989">
        <f t="shared" si="31"/>
        <v>1</v>
      </c>
    </row>
    <row r="990" spans="1:6" x14ac:dyDescent="0.3">
      <c r="A990">
        <v>0</v>
      </c>
      <c r="B990">
        <v>0</v>
      </c>
      <c r="C990">
        <v>2</v>
      </c>
      <c r="D990">
        <v>0.3</v>
      </c>
      <c r="E990">
        <f t="shared" si="30"/>
        <v>2.2999999999999998</v>
      </c>
      <c r="F990">
        <f t="shared" si="31"/>
        <v>0</v>
      </c>
    </row>
    <row r="991" spans="1:6" x14ac:dyDescent="0.3">
      <c r="A991">
        <v>0</v>
      </c>
      <c r="B991">
        <v>0</v>
      </c>
      <c r="C991">
        <v>2</v>
      </c>
      <c r="D991">
        <v>0.3</v>
      </c>
      <c r="E991">
        <f t="shared" si="30"/>
        <v>2.2999999999999998</v>
      </c>
      <c r="F991">
        <f t="shared" si="31"/>
        <v>0</v>
      </c>
    </row>
    <row r="992" spans="1:6" x14ac:dyDescent="0.3">
      <c r="A992">
        <v>1</v>
      </c>
      <c r="B992">
        <v>0</v>
      </c>
      <c r="C992">
        <v>2</v>
      </c>
      <c r="D992">
        <v>0.3</v>
      </c>
      <c r="E992">
        <f t="shared" si="30"/>
        <v>2.2999999999999998</v>
      </c>
      <c r="F992">
        <f t="shared" si="31"/>
        <v>1</v>
      </c>
    </row>
    <row r="993" spans="1:6" x14ac:dyDescent="0.3">
      <c r="A993">
        <v>0</v>
      </c>
      <c r="B993">
        <v>0</v>
      </c>
      <c r="C993">
        <v>1</v>
      </c>
      <c r="D993">
        <v>0.3</v>
      </c>
      <c r="E993">
        <f t="shared" si="30"/>
        <v>1.3</v>
      </c>
      <c r="F993">
        <f t="shared" si="31"/>
        <v>0</v>
      </c>
    </row>
    <row r="994" spans="1:6" x14ac:dyDescent="0.3">
      <c r="A994">
        <v>0</v>
      </c>
      <c r="B994">
        <v>0</v>
      </c>
      <c r="C994">
        <v>2</v>
      </c>
      <c r="D994">
        <v>0.3</v>
      </c>
      <c r="E994">
        <f t="shared" si="30"/>
        <v>2.2999999999999998</v>
      </c>
      <c r="F994">
        <f t="shared" si="31"/>
        <v>0</v>
      </c>
    </row>
    <row r="995" spans="1:6" x14ac:dyDescent="0.3">
      <c r="A995">
        <v>0</v>
      </c>
      <c r="B995">
        <v>0</v>
      </c>
      <c r="C995">
        <v>2</v>
      </c>
      <c r="D995">
        <v>0.3</v>
      </c>
      <c r="E995">
        <f t="shared" si="30"/>
        <v>2.2999999999999998</v>
      </c>
      <c r="F995">
        <f t="shared" si="31"/>
        <v>0</v>
      </c>
    </row>
    <row r="996" spans="1:6" x14ac:dyDescent="0.3">
      <c r="A996">
        <v>1</v>
      </c>
      <c r="B996">
        <v>0</v>
      </c>
      <c r="C996">
        <v>2</v>
      </c>
      <c r="D996">
        <v>0</v>
      </c>
      <c r="E996">
        <f t="shared" si="30"/>
        <v>2</v>
      </c>
      <c r="F996">
        <f t="shared" si="31"/>
        <v>1</v>
      </c>
    </row>
    <row r="997" spans="1:6" x14ac:dyDescent="0.3">
      <c r="A997">
        <v>1</v>
      </c>
      <c r="B997">
        <v>0</v>
      </c>
      <c r="C997">
        <v>1</v>
      </c>
      <c r="D997">
        <v>0.3</v>
      </c>
      <c r="E997">
        <f t="shared" si="30"/>
        <v>1.3</v>
      </c>
      <c r="F997">
        <f t="shared" si="31"/>
        <v>1</v>
      </c>
    </row>
    <row r="998" spans="1:6" x14ac:dyDescent="0.3">
      <c r="A998">
        <v>1</v>
      </c>
      <c r="B998">
        <v>0</v>
      </c>
      <c r="C998">
        <v>1</v>
      </c>
      <c r="D998">
        <v>0</v>
      </c>
      <c r="E998">
        <f t="shared" si="30"/>
        <v>1</v>
      </c>
      <c r="F998">
        <f t="shared" si="31"/>
        <v>1</v>
      </c>
    </row>
    <row r="999" spans="1:6" x14ac:dyDescent="0.3">
      <c r="A999">
        <v>0</v>
      </c>
      <c r="B999">
        <v>0</v>
      </c>
      <c r="C999">
        <v>2</v>
      </c>
      <c r="D999">
        <v>0</v>
      </c>
      <c r="E999">
        <f t="shared" si="30"/>
        <v>2</v>
      </c>
      <c r="F999">
        <f t="shared" si="31"/>
        <v>0</v>
      </c>
    </row>
    <row r="1000" spans="1:6" x14ac:dyDescent="0.3">
      <c r="A1000">
        <v>0</v>
      </c>
      <c r="B1000">
        <v>0</v>
      </c>
      <c r="C1000">
        <v>1</v>
      </c>
      <c r="D1000">
        <v>0</v>
      </c>
      <c r="E1000">
        <f t="shared" si="30"/>
        <v>1</v>
      </c>
      <c r="F1000">
        <f t="shared" si="31"/>
        <v>0</v>
      </c>
    </row>
    <row r="1001" spans="1:6" x14ac:dyDescent="0.3">
      <c r="A1001">
        <v>1</v>
      </c>
      <c r="B1001">
        <v>0</v>
      </c>
      <c r="C1001">
        <v>2</v>
      </c>
      <c r="D1001">
        <v>0</v>
      </c>
      <c r="E1001">
        <f t="shared" si="30"/>
        <v>2</v>
      </c>
      <c r="F1001">
        <f t="shared" si="31"/>
        <v>1</v>
      </c>
    </row>
    <row r="1002" spans="1:6" x14ac:dyDescent="0.3">
      <c r="A1002">
        <v>0</v>
      </c>
      <c r="B1002">
        <v>0</v>
      </c>
      <c r="C1002">
        <v>1</v>
      </c>
      <c r="D1002">
        <v>0</v>
      </c>
      <c r="E1002">
        <f t="shared" si="30"/>
        <v>1</v>
      </c>
      <c r="F1002">
        <f t="shared" si="31"/>
        <v>0</v>
      </c>
    </row>
    <row r="1003" spans="1:6" x14ac:dyDescent="0.3">
      <c r="A1003">
        <v>0</v>
      </c>
      <c r="B1003">
        <v>0</v>
      </c>
      <c r="C1003">
        <v>1</v>
      </c>
      <c r="D1003">
        <v>0</v>
      </c>
      <c r="E1003">
        <f t="shared" si="30"/>
        <v>1</v>
      </c>
      <c r="F1003">
        <f t="shared" si="31"/>
        <v>0</v>
      </c>
    </row>
    <row r="1004" spans="1:6" x14ac:dyDescent="0.3">
      <c r="A1004">
        <v>0</v>
      </c>
      <c r="B1004">
        <v>0</v>
      </c>
      <c r="C1004">
        <v>2</v>
      </c>
      <c r="D1004">
        <v>0</v>
      </c>
      <c r="E1004">
        <f t="shared" si="30"/>
        <v>2</v>
      </c>
      <c r="F1004">
        <f t="shared" si="31"/>
        <v>0</v>
      </c>
    </row>
    <row r="1005" spans="1:6" x14ac:dyDescent="0.3">
      <c r="A1005">
        <v>0</v>
      </c>
      <c r="B1005">
        <v>0</v>
      </c>
      <c r="C1005">
        <v>2</v>
      </c>
      <c r="D1005">
        <v>0</v>
      </c>
      <c r="E1005">
        <f t="shared" si="30"/>
        <v>2</v>
      </c>
      <c r="F1005">
        <f t="shared" si="31"/>
        <v>0</v>
      </c>
    </row>
    <row r="1006" spans="1:6" x14ac:dyDescent="0.3">
      <c r="A1006">
        <v>0</v>
      </c>
      <c r="B1006">
        <v>0</v>
      </c>
      <c r="C1006">
        <v>2</v>
      </c>
      <c r="D1006">
        <v>0</v>
      </c>
      <c r="E1006">
        <f t="shared" si="30"/>
        <v>2</v>
      </c>
      <c r="F1006">
        <f t="shared" si="31"/>
        <v>0</v>
      </c>
    </row>
    <row r="1007" spans="1:6" x14ac:dyDescent="0.3">
      <c r="A1007">
        <v>0</v>
      </c>
      <c r="B1007">
        <v>0</v>
      </c>
      <c r="C1007">
        <v>2</v>
      </c>
      <c r="D1007">
        <v>0</v>
      </c>
      <c r="E1007">
        <f t="shared" si="30"/>
        <v>2</v>
      </c>
      <c r="F1007">
        <f t="shared" si="31"/>
        <v>0</v>
      </c>
    </row>
    <row r="1008" spans="1:6" x14ac:dyDescent="0.3">
      <c r="A1008">
        <v>0</v>
      </c>
      <c r="B1008">
        <v>0.3</v>
      </c>
      <c r="C1008">
        <v>2</v>
      </c>
      <c r="D1008">
        <v>0</v>
      </c>
      <c r="E1008">
        <f t="shared" si="30"/>
        <v>2</v>
      </c>
      <c r="F1008">
        <f t="shared" si="31"/>
        <v>0.3</v>
      </c>
    </row>
    <row r="1009" spans="1:6" x14ac:dyDescent="0.3">
      <c r="A1009">
        <v>0</v>
      </c>
      <c r="B1009">
        <v>0</v>
      </c>
      <c r="C1009">
        <v>1</v>
      </c>
      <c r="D1009">
        <v>0.3</v>
      </c>
      <c r="E1009">
        <f t="shared" si="30"/>
        <v>1.3</v>
      </c>
      <c r="F1009">
        <f t="shared" si="31"/>
        <v>0</v>
      </c>
    </row>
    <row r="1010" spans="1:6" x14ac:dyDescent="0.3">
      <c r="A1010">
        <v>0</v>
      </c>
      <c r="B1010">
        <v>0</v>
      </c>
      <c r="C1010">
        <v>2</v>
      </c>
      <c r="D1010">
        <v>0</v>
      </c>
      <c r="E1010">
        <f t="shared" si="30"/>
        <v>2</v>
      </c>
      <c r="F1010">
        <f t="shared" si="31"/>
        <v>0</v>
      </c>
    </row>
    <row r="1011" spans="1:6" x14ac:dyDescent="0.3">
      <c r="A1011">
        <v>0</v>
      </c>
      <c r="B1011">
        <v>0</v>
      </c>
      <c r="C1011">
        <v>2</v>
      </c>
      <c r="D1011">
        <v>0</v>
      </c>
      <c r="E1011">
        <f t="shared" si="30"/>
        <v>2</v>
      </c>
      <c r="F1011">
        <f t="shared" si="31"/>
        <v>0</v>
      </c>
    </row>
    <row r="1012" spans="1:6" x14ac:dyDescent="0.3">
      <c r="A1012">
        <v>0</v>
      </c>
      <c r="B1012">
        <v>0</v>
      </c>
      <c r="C1012">
        <v>2</v>
      </c>
      <c r="D1012">
        <v>0</v>
      </c>
      <c r="E1012">
        <f t="shared" si="30"/>
        <v>2</v>
      </c>
      <c r="F1012">
        <f t="shared" si="31"/>
        <v>0</v>
      </c>
    </row>
    <row r="1013" spans="1:6" x14ac:dyDescent="0.3">
      <c r="A1013">
        <v>0</v>
      </c>
      <c r="B1013">
        <v>0</v>
      </c>
      <c r="C1013">
        <v>2</v>
      </c>
      <c r="D1013">
        <v>0</v>
      </c>
      <c r="E1013">
        <f t="shared" si="30"/>
        <v>2</v>
      </c>
      <c r="F1013">
        <f t="shared" si="31"/>
        <v>0</v>
      </c>
    </row>
    <row r="1014" spans="1:6" x14ac:dyDescent="0.3">
      <c r="A1014">
        <v>0</v>
      </c>
      <c r="B1014">
        <v>0</v>
      </c>
      <c r="C1014">
        <v>1</v>
      </c>
      <c r="D1014">
        <v>0.3</v>
      </c>
      <c r="E1014">
        <f t="shared" si="30"/>
        <v>1.3</v>
      </c>
      <c r="F1014">
        <f t="shared" si="31"/>
        <v>0</v>
      </c>
    </row>
    <row r="1015" spans="1:6" x14ac:dyDescent="0.3">
      <c r="A1015">
        <v>1</v>
      </c>
      <c r="B1015">
        <v>0</v>
      </c>
      <c r="C1015">
        <v>1</v>
      </c>
      <c r="D1015">
        <v>0</v>
      </c>
      <c r="E1015">
        <f t="shared" si="30"/>
        <v>1</v>
      </c>
      <c r="F1015">
        <f t="shared" si="31"/>
        <v>1</v>
      </c>
    </row>
    <row r="1016" spans="1:6" x14ac:dyDescent="0.3">
      <c r="A1016">
        <v>0</v>
      </c>
      <c r="B1016">
        <v>0</v>
      </c>
      <c r="C1016">
        <v>1</v>
      </c>
      <c r="D1016">
        <v>0</v>
      </c>
      <c r="E1016">
        <f t="shared" si="30"/>
        <v>1</v>
      </c>
      <c r="F1016">
        <f t="shared" si="31"/>
        <v>0</v>
      </c>
    </row>
    <row r="1017" spans="1:6" x14ac:dyDescent="0.3">
      <c r="A1017">
        <v>1</v>
      </c>
      <c r="B1017">
        <v>0</v>
      </c>
      <c r="C1017">
        <v>2</v>
      </c>
      <c r="D1017">
        <v>0.3</v>
      </c>
      <c r="E1017">
        <f t="shared" si="30"/>
        <v>2.2999999999999998</v>
      </c>
      <c r="F1017">
        <f t="shared" si="31"/>
        <v>1</v>
      </c>
    </row>
    <row r="1018" spans="1:6" x14ac:dyDescent="0.3">
      <c r="A1018">
        <v>1</v>
      </c>
      <c r="B1018">
        <v>0</v>
      </c>
      <c r="C1018">
        <v>2</v>
      </c>
      <c r="D1018">
        <v>0</v>
      </c>
      <c r="E1018">
        <f t="shared" si="30"/>
        <v>2</v>
      </c>
      <c r="F1018">
        <f t="shared" si="31"/>
        <v>1</v>
      </c>
    </row>
    <row r="1019" spans="1:6" x14ac:dyDescent="0.3">
      <c r="A1019">
        <v>1</v>
      </c>
      <c r="B1019">
        <v>0</v>
      </c>
      <c r="C1019">
        <v>1</v>
      </c>
      <c r="D1019">
        <v>0</v>
      </c>
      <c r="E1019">
        <f t="shared" si="30"/>
        <v>1</v>
      </c>
      <c r="F1019">
        <f t="shared" si="31"/>
        <v>1</v>
      </c>
    </row>
    <row r="1020" spans="1:6" x14ac:dyDescent="0.3">
      <c r="A1020">
        <v>0</v>
      </c>
      <c r="B1020">
        <v>0</v>
      </c>
      <c r="C1020">
        <v>2</v>
      </c>
      <c r="D1020">
        <v>0.3</v>
      </c>
      <c r="E1020">
        <f t="shared" si="30"/>
        <v>2.2999999999999998</v>
      </c>
      <c r="F1020">
        <f t="shared" si="31"/>
        <v>0</v>
      </c>
    </row>
    <row r="1021" spans="1:6" x14ac:dyDescent="0.3">
      <c r="A1021">
        <v>0</v>
      </c>
      <c r="B1021">
        <v>0</v>
      </c>
      <c r="C1021">
        <v>2</v>
      </c>
      <c r="D1021">
        <v>0</v>
      </c>
      <c r="E1021">
        <f t="shared" si="30"/>
        <v>2</v>
      </c>
      <c r="F1021">
        <f t="shared" si="31"/>
        <v>0</v>
      </c>
    </row>
    <row r="1022" spans="1:6" x14ac:dyDescent="0.3">
      <c r="A1022">
        <v>1</v>
      </c>
      <c r="B1022">
        <v>0</v>
      </c>
      <c r="C1022">
        <v>1</v>
      </c>
      <c r="D1022">
        <v>0.3</v>
      </c>
      <c r="E1022">
        <f t="shared" si="30"/>
        <v>1.3</v>
      </c>
      <c r="F1022">
        <f t="shared" si="31"/>
        <v>1</v>
      </c>
    </row>
    <row r="1023" spans="1:6" x14ac:dyDescent="0.3">
      <c r="A1023">
        <v>1</v>
      </c>
      <c r="B1023">
        <v>0</v>
      </c>
      <c r="C1023">
        <v>2</v>
      </c>
      <c r="D1023">
        <v>0</v>
      </c>
      <c r="E1023">
        <f t="shared" si="30"/>
        <v>2</v>
      </c>
      <c r="F1023">
        <f t="shared" si="31"/>
        <v>1</v>
      </c>
    </row>
    <row r="1024" spans="1:6" x14ac:dyDescent="0.3">
      <c r="A1024">
        <v>0</v>
      </c>
      <c r="B1024">
        <v>0</v>
      </c>
      <c r="C1024">
        <v>1</v>
      </c>
      <c r="D1024">
        <v>0</v>
      </c>
      <c r="E1024">
        <f t="shared" si="30"/>
        <v>1</v>
      </c>
      <c r="F1024">
        <f t="shared" si="31"/>
        <v>0</v>
      </c>
    </row>
    <row r="1025" spans="1:6" x14ac:dyDescent="0.3">
      <c r="A1025">
        <v>0</v>
      </c>
      <c r="B1025">
        <v>0</v>
      </c>
      <c r="C1025">
        <v>2</v>
      </c>
      <c r="D1025">
        <v>0</v>
      </c>
      <c r="E1025">
        <f t="shared" si="30"/>
        <v>2</v>
      </c>
      <c r="F1025">
        <f t="shared" si="31"/>
        <v>0</v>
      </c>
    </row>
    <row r="1026" spans="1:6" x14ac:dyDescent="0.3">
      <c r="A1026">
        <v>1</v>
      </c>
      <c r="B1026">
        <v>0</v>
      </c>
      <c r="C1026">
        <v>2</v>
      </c>
      <c r="D1026">
        <v>0</v>
      </c>
      <c r="E1026">
        <f t="shared" ref="E1026:E1089" si="32">fb+hb</f>
        <v>2</v>
      </c>
      <c r="F1026">
        <f t="shared" ref="F1026:F1089" si="33">bfb+bhb</f>
        <v>1</v>
      </c>
    </row>
    <row r="1027" spans="1:6" x14ac:dyDescent="0.3">
      <c r="A1027">
        <v>1</v>
      </c>
      <c r="B1027">
        <v>0</v>
      </c>
      <c r="C1027">
        <v>1</v>
      </c>
      <c r="D1027">
        <v>0</v>
      </c>
      <c r="E1027">
        <f t="shared" si="32"/>
        <v>1</v>
      </c>
      <c r="F1027">
        <f t="shared" si="33"/>
        <v>1</v>
      </c>
    </row>
    <row r="1028" spans="1:6" x14ac:dyDescent="0.3">
      <c r="A1028">
        <v>1</v>
      </c>
      <c r="B1028">
        <v>0</v>
      </c>
      <c r="C1028">
        <v>1</v>
      </c>
      <c r="D1028">
        <v>0</v>
      </c>
      <c r="E1028">
        <f t="shared" si="32"/>
        <v>1</v>
      </c>
      <c r="F1028">
        <f t="shared" si="33"/>
        <v>1</v>
      </c>
    </row>
    <row r="1029" spans="1:6" x14ac:dyDescent="0.3">
      <c r="A1029">
        <v>1</v>
      </c>
      <c r="B1029">
        <v>0</v>
      </c>
      <c r="C1029">
        <v>2</v>
      </c>
      <c r="D1029">
        <v>0</v>
      </c>
      <c r="E1029">
        <f t="shared" si="32"/>
        <v>2</v>
      </c>
      <c r="F1029">
        <f t="shared" si="33"/>
        <v>1</v>
      </c>
    </row>
    <row r="1030" spans="1:6" x14ac:dyDescent="0.3">
      <c r="A1030">
        <v>1</v>
      </c>
      <c r="B1030">
        <v>0</v>
      </c>
      <c r="C1030">
        <v>1</v>
      </c>
      <c r="D1030">
        <v>0</v>
      </c>
      <c r="E1030">
        <f t="shared" si="32"/>
        <v>1</v>
      </c>
      <c r="F1030">
        <f t="shared" si="33"/>
        <v>1</v>
      </c>
    </row>
    <row r="1031" spans="1:6" x14ac:dyDescent="0.3">
      <c r="A1031">
        <v>0</v>
      </c>
      <c r="B1031">
        <v>0.3</v>
      </c>
      <c r="C1031">
        <v>1</v>
      </c>
      <c r="D1031">
        <v>0.3</v>
      </c>
      <c r="E1031">
        <f t="shared" si="32"/>
        <v>1.3</v>
      </c>
      <c r="F1031">
        <f t="shared" si="33"/>
        <v>0.3</v>
      </c>
    </row>
    <row r="1032" spans="1:6" x14ac:dyDescent="0.3">
      <c r="A1032">
        <v>0</v>
      </c>
      <c r="B1032">
        <v>0</v>
      </c>
      <c r="C1032">
        <v>2</v>
      </c>
      <c r="D1032">
        <v>0</v>
      </c>
      <c r="E1032">
        <f t="shared" si="32"/>
        <v>2</v>
      </c>
      <c r="F1032">
        <f t="shared" si="33"/>
        <v>0</v>
      </c>
    </row>
    <row r="1033" spans="1:6" x14ac:dyDescent="0.3">
      <c r="A1033">
        <v>1</v>
      </c>
      <c r="B1033">
        <v>0</v>
      </c>
      <c r="C1033">
        <v>2</v>
      </c>
      <c r="D1033">
        <v>0.3</v>
      </c>
      <c r="E1033">
        <f t="shared" si="32"/>
        <v>2.2999999999999998</v>
      </c>
      <c r="F1033">
        <f t="shared" si="33"/>
        <v>1</v>
      </c>
    </row>
    <row r="1034" spans="1:6" x14ac:dyDescent="0.3">
      <c r="A1034">
        <v>1</v>
      </c>
      <c r="B1034">
        <v>0</v>
      </c>
      <c r="C1034">
        <v>2</v>
      </c>
      <c r="D1034">
        <v>0.3</v>
      </c>
      <c r="E1034">
        <f t="shared" si="32"/>
        <v>2.2999999999999998</v>
      </c>
      <c r="F1034">
        <f t="shared" si="33"/>
        <v>1</v>
      </c>
    </row>
    <row r="1035" spans="1:6" x14ac:dyDescent="0.3">
      <c r="A1035">
        <v>1</v>
      </c>
      <c r="B1035">
        <v>0</v>
      </c>
      <c r="C1035">
        <v>2</v>
      </c>
      <c r="D1035">
        <v>0</v>
      </c>
      <c r="E1035">
        <f t="shared" si="32"/>
        <v>2</v>
      </c>
      <c r="F1035">
        <f t="shared" si="33"/>
        <v>1</v>
      </c>
    </row>
    <row r="1036" spans="1:6" x14ac:dyDescent="0.3">
      <c r="A1036">
        <v>0</v>
      </c>
      <c r="B1036">
        <v>0</v>
      </c>
      <c r="C1036">
        <v>1</v>
      </c>
      <c r="D1036">
        <v>0</v>
      </c>
      <c r="E1036">
        <f t="shared" si="32"/>
        <v>1</v>
      </c>
      <c r="F1036">
        <f t="shared" si="33"/>
        <v>0</v>
      </c>
    </row>
    <row r="1037" spans="1:6" x14ac:dyDescent="0.3">
      <c r="A1037">
        <v>0</v>
      </c>
      <c r="B1037">
        <v>0</v>
      </c>
      <c r="C1037">
        <v>1</v>
      </c>
      <c r="D1037">
        <v>0</v>
      </c>
      <c r="E1037">
        <f t="shared" si="32"/>
        <v>1</v>
      </c>
      <c r="F1037">
        <f t="shared" si="33"/>
        <v>0</v>
      </c>
    </row>
    <row r="1038" spans="1:6" x14ac:dyDescent="0.3">
      <c r="A1038">
        <v>1</v>
      </c>
      <c r="B1038">
        <v>0</v>
      </c>
      <c r="C1038">
        <v>2</v>
      </c>
      <c r="D1038">
        <v>0</v>
      </c>
      <c r="E1038">
        <f t="shared" si="32"/>
        <v>2</v>
      </c>
      <c r="F1038">
        <f t="shared" si="33"/>
        <v>1</v>
      </c>
    </row>
    <row r="1039" spans="1:6" x14ac:dyDescent="0.3">
      <c r="A1039">
        <v>0</v>
      </c>
      <c r="B1039">
        <v>0</v>
      </c>
      <c r="C1039">
        <v>2</v>
      </c>
      <c r="D1039">
        <v>0.3</v>
      </c>
      <c r="E1039">
        <f t="shared" si="32"/>
        <v>2.2999999999999998</v>
      </c>
      <c r="F1039">
        <f t="shared" si="33"/>
        <v>0</v>
      </c>
    </row>
    <row r="1040" spans="1:6" x14ac:dyDescent="0.3">
      <c r="A1040">
        <v>0</v>
      </c>
      <c r="B1040">
        <v>0</v>
      </c>
      <c r="C1040">
        <v>1</v>
      </c>
      <c r="D1040">
        <v>0.3</v>
      </c>
      <c r="E1040">
        <f t="shared" si="32"/>
        <v>1.3</v>
      </c>
      <c r="F1040">
        <f t="shared" si="33"/>
        <v>0</v>
      </c>
    </row>
    <row r="1041" spans="1:6" x14ac:dyDescent="0.3">
      <c r="A1041">
        <v>1</v>
      </c>
      <c r="B1041">
        <v>0</v>
      </c>
      <c r="C1041">
        <v>1</v>
      </c>
      <c r="D1041">
        <v>0</v>
      </c>
      <c r="E1041">
        <f t="shared" si="32"/>
        <v>1</v>
      </c>
      <c r="F1041">
        <f t="shared" si="33"/>
        <v>1</v>
      </c>
    </row>
    <row r="1042" spans="1:6" x14ac:dyDescent="0.3">
      <c r="A1042">
        <v>1</v>
      </c>
      <c r="B1042">
        <v>0</v>
      </c>
      <c r="C1042">
        <v>2</v>
      </c>
      <c r="D1042">
        <v>0</v>
      </c>
      <c r="E1042">
        <f t="shared" si="32"/>
        <v>2</v>
      </c>
      <c r="F1042">
        <f t="shared" si="33"/>
        <v>1</v>
      </c>
    </row>
    <row r="1043" spans="1:6" x14ac:dyDescent="0.3">
      <c r="A1043">
        <v>0</v>
      </c>
      <c r="B1043">
        <v>0.3</v>
      </c>
      <c r="C1043">
        <v>1</v>
      </c>
      <c r="D1043">
        <v>0.3</v>
      </c>
      <c r="E1043">
        <f t="shared" si="32"/>
        <v>1.3</v>
      </c>
      <c r="F1043">
        <f t="shared" si="33"/>
        <v>0.3</v>
      </c>
    </row>
    <row r="1044" spans="1:6" x14ac:dyDescent="0.3">
      <c r="A1044">
        <v>1</v>
      </c>
      <c r="B1044">
        <v>0</v>
      </c>
      <c r="C1044">
        <v>2</v>
      </c>
      <c r="D1044">
        <v>0</v>
      </c>
      <c r="E1044">
        <f t="shared" si="32"/>
        <v>2</v>
      </c>
      <c r="F1044">
        <f t="shared" si="33"/>
        <v>1</v>
      </c>
    </row>
    <row r="1045" spans="1:6" x14ac:dyDescent="0.3">
      <c r="A1045">
        <v>1</v>
      </c>
      <c r="B1045">
        <v>0</v>
      </c>
      <c r="C1045">
        <v>2</v>
      </c>
      <c r="D1045">
        <v>0.3</v>
      </c>
      <c r="E1045">
        <f t="shared" si="32"/>
        <v>2.2999999999999998</v>
      </c>
      <c r="F1045">
        <f t="shared" si="33"/>
        <v>1</v>
      </c>
    </row>
    <row r="1046" spans="1:6" x14ac:dyDescent="0.3">
      <c r="A1046">
        <v>1</v>
      </c>
      <c r="B1046">
        <v>0</v>
      </c>
      <c r="C1046">
        <v>2</v>
      </c>
      <c r="D1046">
        <v>0.3</v>
      </c>
      <c r="E1046">
        <f t="shared" si="32"/>
        <v>2.2999999999999998</v>
      </c>
      <c r="F1046">
        <f t="shared" si="33"/>
        <v>1</v>
      </c>
    </row>
    <row r="1047" spans="1:6" x14ac:dyDescent="0.3">
      <c r="A1047">
        <v>0</v>
      </c>
      <c r="B1047">
        <v>0</v>
      </c>
      <c r="C1047">
        <v>2</v>
      </c>
      <c r="D1047">
        <v>0</v>
      </c>
      <c r="E1047">
        <f t="shared" si="32"/>
        <v>2</v>
      </c>
      <c r="F1047">
        <f t="shared" si="33"/>
        <v>0</v>
      </c>
    </row>
    <row r="1048" spans="1:6" x14ac:dyDescent="0.3">
      <c r="A1048">
        <v>0</v>
      </c>
      <c r="B1048">
        <v>0</v>
      </c>
      <c r="C1048">
        <v>3</v>
      </c>
      <c r="D1048">
        <v>0.3</v>
      </c>
      <c r="E1048">
        <f t="shared" si="32"/>
        <v>3.3</v>
      </c>
      <c r="F1048">
        <f t="shared" si="33"/>
        <v>0</v>
      </c>
    </row>
    <row r="1049" spans="1:6" x14ac:dyDescent="0.3">
      <c r="A1049">
        <v>0</v>
      </c>
      <c r="B1049">
        <v>0.3</v>
      </c>
      <c r="C1049">
        <v>1</v>
      </c>
      <c r="D1049">
        <v>0</v>
      </c>
      <c r="E1049">
        <f t="shared" si="32"/>
        <v>1</v>
      </c>
      <c r="F1049">
        <f t="shared" si="33"/>
        <v>0.3</v>
      </c>
    </row>
    <row r="1050" spans="1:6" x14ac:dyDescent="0.3">
      <c r="A1050">
        <v>0</v>
      </c>
      <c r="B1050">
        <v>0</v>
      </c>
      <c r="C1050">
        <v>1</v>
      </c>
      <c r="D1050">
        <v>0</v>
      </c>
      <c r="E1050">
        <f t="shared" si="32"/>
        <v>1</v>
      </c>
      <c r="F1050">
        <f t="shared" si="33"/>
        <v>0</v>
      </c>
    </row>
    <row r="1051" spans="1:6" x14ac:dyDescent="0.3">
      <c r="A1051">
        <v>0</v>
      </c>
      <c r="B1051">
        <v>0</v>
      </c>
      <c r="C1051">
        <v>1</v>
      </c>
      <c r="D1051">
        <v>0</v>
      </c>
      <c r="E1051">
        <f t="shared" si="32"/>
        <v>1</v>
      </c>
      <c r="F1051">
        <f t="shared" si="33"/>
        <v>0</v>
      </c>
    </row>
    <row r="1052" spans="1:6" x14ac:dyDescent="0.3">
      <c r="A1052">
        <v>0</v>
      </c>
      <c r="B1052">
        <v>0</v>
      </c>
      <c r="C1052">
        <v>2</v>
      </c>
      <c r="D1052">
        <v>0</v>
      </c>
      <c r="E1052">
        <f t="shared" si="32"/>
        <v>2</v>
      </c>
      <c r="F1052">
        <f t="shared" si="33"/>
        <v>0</v>
      </c>
    </row>
    <row r="1053" spans="1:6" x14ac:dyDescent="0.3">
      <c r="A1053">
        <v>0</v>
      </c>
      <c r="B1053">
        <v>0</v>
      </c>
      <c r="C1053">
        <v>2</v>
      </c>
      <c r="D1053">
        <v>0</v>
      </c>
      <c r="E1053">
        <f t="shared" si="32"/>
        <v>2</v>
      </c>
      <c r="F1053">
        <f t="shared" si="33"/>
        <v>0</v>
      </c>
    </row>
    <row r="1054" spans="1:6" x14ac:dyDescent="0.3">
      <c r="A1054">
        <v>0</v>
      </c>
      <c r="B1054">
        <v>0.3</v>
      </c>
      <c r="C1054">
        <v>1</v>
      </c>
      <c r="D1054">
        <v>0.3</v>
      </c>
      <c r="E1054">
        <f t="shared" si="32"/>
        <v>1.3</v>
      </c>
      <c r="F1054">
        <f t="shared" si="33"/>
        <v>0.3</v>
      </c>
    </row>
    <row r="1055" spans="1:6" x14ac:dyDescent="0.3">
      <c r="A1055">
        <v>0</v>
      </c>
      <c r="B1055">
        <v>0</v>
      </c>
      <c r="C1055">
        <v>1</v>
      </c>
      <c r="D1055">
        <v>0</v>
      </c>
      <c r="E1055">
        <f t="shared" si="32"/>
        <v>1</v>
      </c>
      <c r="F1055">
        <f t="shared" si="33"/>
        <v>0</v>
      </c>
    </row>
    <row r="1056" spans="1:6" x14ac:dyDescent="0.3">
      <c r="A1056">
        <v>1</v>
      </c>
      <c r="B1056">
        <v>0</v>
      </c>
      <c r="C1056">
        <v>2</v>
      </c>
      <c r="D1056">
        <v>0.3</v>
      </c>
      <c r="E1056">
        <f t="shared" si="32"/>
        <v>2.2999999999999998</v>
      </c>
      <c r="F1056">
        <f t="shared" si="33"/>
        <v>1</v>
      </c>
    </row>
    <row r="1057" spans="1:6" x14ac:dyDescent="0.3">
      <c r="A1057">
        <v>0</v>
      </c>
      <c r="B1057">
        <v>0.3</v>
      </c>
      <c r="C1057">
        <v>2</v>
      </c>
      <c r="D1057">
        <v>0</v>
      </c>
      <c r="E1057">
        <f t="shared" si="32"/>
        <v>2</v>
      </c>
      <c r="F1057">
        <f t="shared" si="33"/>
        <v>0.3</v>
      </c>
    </row>
    <row r="1058" spans="1:6" x14ac:dyDescent="0.3">
      <c r="A1058">
        <v>1</v>
      </c>
      <c r="B1058">
        <v>0</v>
      </c>
      <c r="C1058">
        <v>2</v>
      </c>
      <c r="D1058">
        <v>0</v>
      </c>
      <c r="E1058">
        <f t="shared" si="32"/>
        <v>2</v>
      </c>
      <c r="F1058">
        <f t="shared" si="33"/>
        <v>1</v>
      </c>
    </row>
    <row r="1059" spans="1:6" x14ac:dyDescent="0.3">
      <c r="A1059">
        <v>0</v>
      </c>
      <c r="B1059">
        <v>0</v>
      </c>
      <c r="C1059">
        <v>2</v>
      </c>
      <c r="D1059">
        <v>0.3</v>
      </c>
      <c r="E1059">
        <f t="shared" si="32"/>
        <v>2.2999999999999998</v>
      </c>
      <c r="F1059">
        <f t="shared" si="33"/>
        <v>0</v>
      </c>
    </row>
    <row r="1060" spans="1:6" x14ac:dyDescent="0.3">
      <c r="A1060">
        <v>1</v>
      </c>
      <c r="B1060">
        <v>0</v>
      </c>
      <c r="C1060">
        <v>2</v>
      </c>
      <c r="D1060">
        <v>0.3</v>
      </c>
      <c r="E1060">
        <f t="shared" si="32"/>
        <v>2.2999999999999998</v>
      </c>
      <c r="F1060">
        <f t="shared" si="33"/>
        <v>1</v>
      </c>
    </row>
    <row r="1061" spans="1:6" x14ac:dyDescent="0.3">
      <c r="A1061">
        <v>0</v>
      </c>
      <c r="B1061">
        <v>0</v>
      </c>
      <c r="C1061">
        <v>1</v>
      </c>
      <c r="D1061">
        <v>0.3</v>
      </c>
      <c r="E1061">
        <f t="shared" si="32"/>
        <v>1.3</v>
      </c>
      <c r="F1061">
        <f t="shared" si="33"/>
        <v>0</v>
      </c>
    </row>
    <row r="1062" spans="1:6" x14ac:dyDescent="0.3">
      <c r="A1062">
        <v>1</v>
      </c>
      <c r="B1062">
        <v>0</v>
      </c>
      <c r="C1062">
        <v>2</v>
      </c>
      <c r="D1062">
        <v>0</v>
      </c>
      <c r="E1062">
        <f t="shared" si="32"/>
        <v>2</v>
      </c>
      <c r="F1062">
        <f t="shared" si="33"/>
        <v>1</v>
      </c>
    </row>
    <row r="1063" spans="1:6" x14ac:dyDescent="0.3">
      <c r="A1063">
        <v>0</v>
      </c>
      <c r="B1063">
        <v>0</v>
      </c>
      <c r="C1063">
        <v>1</v>
      </c>
      <c r="D1063">
        <v>0</v>
      </c>
      <c r="E1063">
        <f t="shared" si="32"/>
        <v>1</v>
      </c>
      <c r="F1063">
        <f t="shared" si="33"/>
        <v>0</v>
      </c>
    </row>
    <row r="1064" spans="1:6" x14ac:dyDescent="0.3">
      <c r="A1064">
        <v>0</v>
      </c>
      <c r="B1064">
        <v>0</v>
      </c>
      <c r="C1064">
        <v>2</v>
      </c>
      <c r="D1064">
        <v>0</v>
      </c>
      <c r="E1064">
        <f t="shared" si="32"/>
        <v>2</v>
      </c>
      <c r="F1064">
        <f t="shared" si="33"/>
        <v>0</v>
      </c>
    </row>
    <row r="1065" spans="1:6" x14ac:dyDescent="0.3">
      <c r="A1065">
        <v>0</v>
      </c>
      <c r="B1065">
        <v>0</v>
      </c>
      <c r="C1065">
        <v>1</v>
      </c>
      <c r="D1065">
        <v>0</v>
      </c>
      <c r="E1065">
        <f t="shared" si="32"/>
        <v>1</v>
      </c>
      <c r="F1065">
        <f t="shared" si="33"/>
        <v>0</v>
      </c>
    </row>
    <row r="1066" spans="1:6" x14ac:dyDescent="0.3">
      <c r="A1066">
        <v>0</v>
      </c>
      <c r="B1066">
        <v>0</v>
      </c>
      <c r="C1066">
        <v>1</v>
      </c>
      <c r="D1066">
        <v>0.3</v>
      </c>
      <c r="E1066">
        <f t="shared" si="32"/>
        <v>1.3</v>
      </c>
      <c r="F1066">
        <f t="shared" si="33"/>
        <v>0</v>
      </c>
    </row>
    <row r="1067" spans="1:6" x14ac:dyDescent="0.3">
      <c r="A1067">
        <v>1</v>
      </c>
      <c r="B1067">
        <v>0</v>
      </c>
      <c r="C1067">
        <v>2</v>
      </c>
      <c r="D1067">
        <v>0.3</v>
      </c>
      <c r="E1067">
        <f t="shared" si="32"/>
        <v>2.2999999999999998</v>
      </c>
      <c r="F1067">
        <f t="shared" si="33"/>
        <v>1</v>
      </c>
    </row>
    <row r="1068" spans="1:6" x14ac:dyDescent="0.3">
      <c r="A1068">
        <v>0</v>
      </c>
      <c r="B1068">
        <v>0</v>
      </c>
      <c r="C1068">
        <v>2</v>
      </c>
      <c r="D1068">
        <v>0.3</v>
      </c>
      <c r="E1068">
        <f t="shared" si="32"/>
        <v>2.2999999999999998</v>
      </c>
      <c r="F1068">
        <f t="shared" si="33"/>
        <v>0</v>
      </c>
    </row>
    <row r="1069" spans="1:6" x14ac:dyDescent="0.3">
      <c r="A1069">
        <v>1</v>
      </c>
      <c r="B1069">
        <v>0</v>
      </c>
      <c r="C1069">
        <v>1</v>
      </c>
      <c r="D1069">
        <v>0.3</v>
      </c>
      <c r="E1069">
        <f t="shared" si="32"/>
        <v>1.3</v>
      </c>
      <c r="F1069">
        <f t="shared" si="33"/>
        <v>1</v>
      </c>
    </row>
    <row r="1070" spans="1:6" x14ac:dyDescent="0.3">
      <c r="A1070">
        <v>1</v>
      </c>
      <c r="B1070">
        <v>0</v>
      </c>
      <c r="C1070">
        <v>2</v>
      </c>
      <c r="D1070">
        <v>0.3</v>
      </c>
      <c r="E1070">
        <f t="shared" si="32"/>
        <v>2.2999999999999998</v>
      </c>
      <c r="F1070">
        <f t="shared" si="33"/>
        <v>1</v>
      </c>
    </row>
    <row r="1071" spans="1:6" x14ac:dyDescent="0.3">
      <c r="A1071">
        <v>0</v>
      </c>
      <c r="B1071">
        <v>0.3</v>
      </c>
      <c r="C1071">
        <v>1</v>
      </c>
      <c r="D1071">
        <v>0</v>
      </c>
      <c r="E1071">
        <f t="shared" si="32"/>
        <v>1</v>
      </c>
      <c r="F1071">
        <f t="shared" si="33"/>
        <v>0.3</v>
      </c>
    </row>
    <row r="1072" spans="1:6" x14ac:dyDescent="0.3">
      <c r="A1072">
        <v>1</v>
      </c>
      <c r="B1072">
        <v>0</v>
      </c>
      <c r="C1072">
        <v>1</v>
      </c>
      <c r="D1072">
        <v>0</v>
      </c>
      <c r="E1072">
        <f t="shared" si="32"/>
        <v>1</v>
      </c>
      <c r="F1072">
        <f t="shared" si="33"/>
        <v>1</v>
      </c>
    </row>
    <row r="1073" spans="1:6" x14ac:dyDescent="0.3">
      <c r="A1073">
        <v>0</v>
      </c>
      <c r="B1073">
        <v>0</v>
      </c>
      <c r="C1073">
        <v>1</v>
      </c>
      <c r="D1073">
        <v>0.3</v>
      </c>
      <c r="E1073">
        <f t="shared" si="32"/>
        <v>1.3</v>
      </c>
      <c r="F1073">
        <f t="shared" si="33"/>
        <v>0</v>
      </c>
    </row>
    <row r="1074" spans="1:6" x14ac:dyDescent="0.3">
      <c r="A1074">
        <v>1</v>
      </c>
      <c r="B1074">
        <v>0.3</v>
      </c>
      <c r="C1074">
        <v>1</v>
      </c>
      <c r="D1074">
        <v>0</v>
      </c>
      <c r="E1074">
        <f t="shared" si="32"/>
        <v>1</v>
      </c>
      <c r="F1074">
        <f t="shared" si="33"/>
        <v>1.3</v>
      </c>
    </row>
    <row r="1075" spans="1:6" x14ac:dyDescent="0.3">
      <c r="A1075">
        <v>0</v>
      </c>
      <c r="B1075">
        <v>0</v>
      </c>
      <c r="C1075">
        <v>1</v>
      </c>
      <c r="D1075">
        <v>0.3</v>
      </c>
      <c r="E1075">
        <f t="shared" si="32"/>
        <v>1.3</v>
      </c>
      <c r="F1075">
        <f t="shared" si="33"/>
        <v>0</v>
      </c>
    </row>
    <row r="1076" spans="1:6" x14ac:dyDescent="0.3">
      <c r="A1076">
        <v>0</v>
      </c>
      <c r="B1076">
        <v>0</v>
      </c>
      <c r="C1076">
        <v>2</v>
      </c>
      <c r="D1076">
        <v>0</v>
      </c>
      <c r="E1076">
        <f t="shared" si="32"/>
        <v>2</v>
      </c>
      <c r="F1076">
        <f t="shared" si="33"/>
        <v>0</v>
      </c>
    </row>
    <row r="1077" spans="1:6" x14ac:dyDescent="0.3">
      <c r="A1077">
        <v>0</v>
      </c>
      <c r="B1077">
        <v>0</v>
      </c>
      <c r="C1077">
        <v>1</v>
      </c>
      <c r="D1077">
        <v>0.3</v>
      </c>
      <c r="E1077">
        <f t="shared" si="32"/>
        <v>1.3</v>
      </c>
      <c r="F1077">
        <f t="shared" si="33"/>
        <v>0</v>
      </c>
    </row>
    <row r="1078" spans="1:6" x14ac:dyDescent="0.3">
      <c r="A1078">
        <v>0</v>
      </c>
      <c r="B1078">
        <v>0.3</v>
      </c>
      <c r="C1078">
        <v>2</v>
      </c>
      <c r="D1078">
        <v>0</v>
      </c>
      <c r="E1078">
        <f t="shared" si="32"/>
        <v>2</v>
      </c>
      <c r="F1078">
        <f t="shared" si="33"/>
        <v>0.3</v>
      </c>
    </row>
    <row r="1079" spans="1:6" x14ac:dyDescent="0.3">
      <c r="A1079">
        <v>1</v>
      </c>
      <c r="B1079">
        <v>0</v>
      </c>
      <c r="C1079">
        <v>1</v>
      </c>
      <c r="D1079">
        <v>0</v>
      </c>
      <c r="E1079">
        <f t="shared" si="32"/>
        <v>1</v>
      </c>
      <c r="F1079">
        <f t="shared" si="33"/>
        <v>1</v>
      </c>
    </row>
    <row r="1080" spans="1:6" x14ac:dyDescent="0.3">
      <c r="A1080">
        <v>1</v>
      </c>
      <c r="B1080">
        <v>0</v>
      </c>
      <c r="C1080">
        <v>1</v>
      </c>
      <c r="D1080">
        <v>0</v>
      </c>
      <c r="E1080">
        <f t="shared" si="32"/>
        <v>1</v>
      </c>
      <c r="F1080">
        <f t="shared" si="33"/>
        <v>1</v>
      </c>
    </row>
    <row r="1081" spans="1:6" x14ac:dyDescent="0.3">
      <c r="A1081">
        <v>0</v>
      </c>
      <c r="B1081">
        <v>0</v>
      </c>
      <c r="C1081">
        <v>1</v>
      </c>
      <c r="D1081">
        <v>0</v>
      </c>
      <c r="E1081">
        <f t="shared" si="32"/>
        <v>1</v>
      </c>
      <c r="F1081">
        <f t="shared" si="33"/>
        <v>0</v>
      </c>
    </row>
    <row r="1082" spans="1:6" x14ac:dyDescent="0.3">
      <c r="A1082">
        <v>0</v>
      </c>
      <c r="B1082">
        <v>0.3</v>
      </c>
      <c r="C1082">
        <v>2</v>
      </c>
      <c r="D1082">
        <v>0</v>
      </c>
      <c r="E1082">
        <f t="shared" si="32"/>
        <v>2</v>
      </c>
      <c r="F1082">
        <f t="shared" si="33"/>
        <v>0.3</v>
      </c>
    </row>
    <row r="1083" spans="1:6" x14ac:dyDescent="0.3">
      <c r="A1083">
        <v>1</v>
      </c>
      <c r="B1083">
        <v>0</v>
      </c>
      <c r="C1083">
        <v>1</v>
      </c>
      <c r="D1083">
        <v>0.3</v>
      </c>
      <c r="E1083">
        <f t="shared" si="32"/>
        <v>1.3</v>
      </c>
      <c r="F1083">
        <f t="shared" si="33"/>
        <v>1</v>
      </c>
    </row>
    <row r="1084" spans="1:6" x14ac:dyDescent="0.3">
      <c r="A1084">
        <v>0</v>
      </c>
      <c r="B1084">
        <v>0</v>
      </c>
      <c r="C1084">
        <v>2</v>
      </c>
      <c r="D1084">
        <v>0</v>
      </c>
      <c r="E1084">
        <f t="shared" si="32"/>
        <v>2</v>
      </c>
      <c r="F1084">
        <f t="shared" si="33"/>
        <v>0</v>
      </c>
    </row>
    <row r="1085" spans="1:6" x14ac:dyDescent="0.3">
      <c r="A1085">
        <v>1</v>
      </c>
      <c r="B1085">
        <v>0</v>
      </c>
      <c r="C1085">
        <v>1</v>
      </c>
      <c r="D1085">
        <v>0</v>
      </c>
      <c r="E1085">
        <f t="shared" si="32"/>
        <v>1</v>
      </c>
      <c r="F1085">
        <f t="shared" si="33"/>
        <v>1</v>
      </c>
    </row>
    <row r="1086" spans="1:6" x14ac:dyDescent="0.3">
      <c r="A1086">
        <v>0</v>
      </c>
      <c r="B1086">
        <v>0</v>
      </c>
      <c r="C1086">
        <v>2</v>
      </c>
      <c r="D1086">
        <v>0.3</v>
      </c>
      <c r="E1086">
        <f t="shared" si="32"/>
        <v>2.2999999999999998</v>
      </c>
      <c r="F1086">
        <f t="shared" si="33"/>
        <v>0</v>
      </c>
    </row>
    <row r="1087" spans="1:6" x14ac:dyDescent="0.3">
      <c r="A1087">
        <v>1</v>
      </c>
      <c r="B1087">
        <v>0</v>
      </c>
      <c r="C1087">
        <v>1</v>
      </c>
      <c r="D1087">
        <v>0</v>
      </c>
      <c r="E1087">
        <f t="shared" si="32"/>
        <v>1</v>
      </c>
      <c r="F1087">
        <f t="shared" si="33"/>
        <v>1</v>
      </c>
    </row>
    <row r="1088" spans="1:6" x14ac:dyDescent="0.3">
      <c r="A1088">
        <v>0</v>
      </c>
      <c r="B1088">
        <v>0</v>
      </c>
      <c r="C1088">
        <v>1</v>
      </c>
      <c r="D1088">
        <v>0.3</v>
      </c>
      <c r="E1088">
        <f t="shared" si="32"/>
        <v>1.3</v>
      </c>
      <c r="F1088">
        <f t="shared" si="33"/>
        <v>0</v>
      </c>
    </row>
    <row r="1089" spans="1:6" x14ac:dyDescent="0.3">
      <c r="A1089">
        <v>0</v>
      </c>
      <c r="B1089">
        <v>0</v>
      </c>
      <c r="C1089">
        <v>2</v>
      </c>
      <c r="D1089">
        <v>0.3</v>
      </c>
      <c r="E1089">
        <f t="shared" si="32"/>
        <v>2.2999999999999998</v>
      </c>
      <c r="F1089">
        <f t="shared" si="33"/>
        <v>0</v>
      </c>
    </row>
    <row r="1090" spans="1:6" x14ac:dyDescent="0.3">
      <c r="A1090">
        <v>0</v>
      </c>
      <c r="B1090">
        <v>0</v>
      </c>
      <c r="C1090">
        <v>2</v>
      </c>
      <c r="D1090">
        <v>0</v>
      </c>
      <c r="E1090">
        <f t="shared" ref="E1090:E1153" si="34">fb+hb</f>
        <v>2</v>
      </c>
      <c r="F1090">
        <f t="shared" ref="F1090:F1153" si="35">bfb+bhb</f>
        <v>0</v>
      </c>
    </row>
    <row r="1091" spans="1:6" x14ac:dyDescent="0.3">
      <c r="A1091">
        <v>1</v>
      </c>
      <c r="B1091">
        <v>0</v>
      </c>
      <c r="C1091">
        <v>1</v>
      </c>
      <c r="D1091">
        <v>0.3</v>
      </c>
      <c r="E1091">
        <f t="shared" si="34"/>
        <v>1.3</v>
      </c>
      <c r="F1091">
        <f t="shared" si="35"/>
        <v>1</v>
      </c>
    </row>
    <row r="1092" spans="1:6" x14ac:dyDescent="0.3">
      <c r="A1092">
        <v>0</v>
      </c>
      <c r="B1092">
        <v>0</v>
      </c>
      <c r="C1092">
        <v>2</v>
      </c>
      <c r="D1092">
        <v>0</v>
      </c>
      <c r="E1092">
        <f t="shared" si="34"/>
        <v>2</v>
      </c>
      <c r="F1092">
        <f t="shared" si="35"/>
        <v>0</v>
      </c>
    </row>
    <row r="1093" spans="1:6" x14ac:dyDescent="0.3">
      <c r="A1093">
        <v>1</v>
      </c>
      <c r="B1093">
        <v>0</v>
      </c>
      <c r="C1093">
        <v>2</v>
      </c>
      <c r="D1093">
        <v>0.3</v>
      </c>
      <c r="E1093">
        <f t="shared" si="34"/>
        <v>2.2999999999999998</v>
      </c>
      <c r="F1093">
        <f t="shared" si="35"/>
        <v>1</v>
      </c>
    </row>
    <row r="1094" spans="1:6" x14ac:dyDescent="0.3">
      <c r="A1094">
        <v>0</v>
      </c>
      <c r="B1094">
        <v>0</v>
      </c>
      <c r="C1094">
        <v>2</v>
      </c>
      <c r="D1094">
        <v>0</v>
      </c>
      <c r="E1094">
        <f t="shared" si="34"/>
        <v>2</v>
      </c>
      <c r="F1094">
        <f t="shared" si="35"/>
        <v>0</v>
      </c>
    </row>
    <row r="1095" spans="1:6" x14ac:dyDescent="0.3">
      <c r="A1095">
        <v>1</v>
      </c>
      <c r="B1095">
        <v>0</v>
      </c>
      <c r="C1095">
        <v>1</v>
      </c>
      <c r="D1095">
        <v>0.3</v>
      </c>
      <c r="E1095">
        <f t="shared" si="34"/>
        <v>1.3</v>
      </c>
      <c r="F1095">
        <f t="shared" si="35"/>
        <v>1</v>
      </c>
    </row>
    <row r="1096" spans="1:6" x14ac:dyDescent="0.3">
      <c r="A1096">
        <v>1</v>
      </c>
      <c r="B1096">
        <v>0</v>
      </c>
      <c r="C1096">
        <v>1</v>
      </c>
      <c r="D1096">
        <v>0</v>
      </c>
      <c r="E1096">
        <f t="shared" si="34"/>
        <v>1</v>
      </c>
      <c r="F1096">
        <f t="shared" si="35"/>
        <v>1</v>
      </c>
    </row>
    <row r="1097" spans="1:6" x14ac:dyDescent="0.3">
      <c r="A1097">
        <v>0</v>
      </c>
      <c r="B1097">
        <v>0</v>
      </c>
      <c r="C1097">
        <v>2</v>
      </c>
      <c r="D1097">
        <v>0</v>
      </c>
      <c r="E1097">
        <f t="shared" si="34"/>
        <v>2</v>
      </c>
      <c r="F1097">
        <f t="shared" si="35"/>
        <v>0</v>
      </c>
    </row>
    <row r="1098" spans="1:6" x14ac:dyDescent="0.3">
      <c r="A1098">
        <v>0</v>
      </c>
      <c r="B1098">
        <v>0</v>
      </c>
      <c r="C1098">
        <v>1</v>
      </c>
      <c r="D1098">
        <v>0.3</v>
      </c>
      <c r="E1098">
        <f t="shared" si="34"/>
        <v>1.3</v>
      </c>
      <c r="F1098">
        <f t="shared" si="35"/>
        <v>0</v>
      </c>
    </row>
    <row r="1099" spans="1:6" x14ac:dyDescent="0.3">
      <c r="A1099">
        <v>0</v>
      </c>
      <c r="B1099">
        <v>0</v>
      </c>
      <c r="C1099">
        <v>1</v>
      </c>
      <c r="D1099">
        <v>0.3</v>
      </c>
      <c r="E1099">
        <f t="shared" si="34"/>
        <v>1.3</v>
      </c>
      <c r="F1099">
        <f t="shared" si="35"/>
        <v>0</v>
      </c>
    </row>
    <row r="1100" spans="1:6" x14ac:dyDescent="0.3">
      <c r="A1100">
        <v>0</v>
      </c>
      <c r="B1100">
        <v>0</v>
      </c>
      <c r="C1100">
        <v>1</v>
      </c>
      <c r="D1100">
        <v>0</v>
      </c>
      <c r="E1100">
        <f t="shared" si="34"/>
        <v>1</v>
      </c>
      <c r="F1100">
        <f t="shared" si="35"/>
        <v>0</v>
      </c>
    </row>
    <row r="1101" spans="1:6" x14ac:dyDescent="0.3">
      <c r="A1101">
        <v>0</v>
      </c>
      <c r="B1101">
        <v>0</v>
      </c>
      <c r="C1101">
        <v>2</v>
      </c>
      <c r="D1101">
        <v>0</v>
      </c>
      <c r="E1101">
        <f t="shared" si="34"/>
        <v>2</v>
      </c>
      <c r="F1101">
        <f t="shared" si="35"/>
        <v>0</v>
      </c>
    </row>
    <row r="1102" spans="1:6" x14ac:dyDescent="0.3">
      <c r="A1102">
        <v>0</v>
      </c>
      <c r="B1102">
        <v>0</v>
      </c>
      <c r="C1102">
        <v>1</v>
      </c>
      <c r="D1102">
        <v>0</v>
      </c>
      <c r="E1102">
        <f t="shared" si="34"/>
        <v>1</v>
      </c>
      <c r="F1102">
        <f t="shared" si="35"/>
        <v>0</v>
      </c>
    </row>
    <row r="1103" spans="1:6" x14ac:dyDescent="0.3">
      <c r="A1103">
        <v>0</v>
      </c>
      <c r="B1103">
        <v>0</v>
      </c>
      <c r="C1103">
        <v>1</v>
      </c>
      <c r="D1103">
        <v>0</v>
      </c>
      <c r="E1103">
        <f t="shared" si="34"/>
        <v>1</v>
      </c>
      <c r="F1103">
        <f t="shared" si="35"/>
        <v>0</v>
      </c>
    </row>
    <row r="1104" spans="1:6" x14ac:dyDescent="0.3">
      <c r="A1104">
        <v>0</v>
      </c>
      <c r="B1104">
        <v>0</v>
      </c>
      <c r="C1104">
        <v>1</v>
      </c>
      <c r="D1104">
        <v>0</v>
      </c>
      <c r="E1104">
        <f t="shared" si="34"/>
        <v>1</v>
      </c>
      <c r="F1104">
        <f t="shared" si="35"/>
        <v>0</v>
      </c>
    </row>
    <row r="1105" spans="1:6" x14ac:dyDescent="0.3">
      <c r="A1105">
        <v>0</v>
      </c>
      <c r="B1105">
        <v>0.3</v>
      </c>
      <c r="C1105">
        <v>1</v>
      </c>
      <c r="D1105">
        <v>0</v>
      </c>
      <c r="E1105">
        <f t="shared" si="34"/>
        <v>1</v>
      </c>
      <c r="F1105">
        <f t="shared" si="35"/>
        <v>0.3</v>
      </c>
    </row>
    <row r="1106" spans="1:6" x14ac:dyDescent="0.3">
      <c r="A1106">
        <v>0</v>
      </c>
      <c r="B1106">
        <v>0</v>
      </c>
      <c r="C1106">
        <v>2</v>
      </c>
      <c r="D1106">
        <v>0.3</v>
      </c>
      <c r="E1106">
        <f t="shared" si="34"/>
        <v>2.2999999999999998</v>
      </c>
      <c r="F1106">
        <f t="shared" si="35"/>
        <v>0</v>
      </c>
    </row>
    <row r="1107" spans="1:6" x14ac:dyDescent="0.3">
      <c r="A1107">
        <v>1</v>
      </c>
      <c r="B1107">
        <v>0</v>
      </c>
      <c r="C1107">
        <v>2</v>
      </c>
      <c r="D1107">
        <v>0.3</v>
      </c>
      <c r="E1107">
        <f t="shared" si="34"/>
        <v>2.2999999999999998</v>
      </c>
      <c r="F1107">
        <f t="shared" si="35"/>
        <v>1</v>
      </c>
    </row>
    <row r="1108" spans="1:6" x14ac:dyDescent="0.3">
      <c r="A1108">
        <v>1</v>
      </c>
      <c r="B1108">
        <v>0</v>
      </c>
      <c r="C1108">
        <v>2</v>
      </c>
      <c r="D1108">
        <v>0</v>
      </c>
      <c r="E1108">
        <f t="shared" si="34"/>
        <v>2</v>
      </c>
      <c r="F1108">
        <f t="shared" si="35"/>
        <v>1</v>
      </c>
    </row>
    <row r="1109" spans="1:6" x14ac:dyDescent="0.3">
      <c r="A1109">
        <v>0</v>
      </c>
      <c r="B1109">
        <v>0</v>
      </c>
      <c r="C1109">
        <v>2</v>
      </c>
      <c r="D1109">
        <v>0.3</v>
      </c>
      <c r="E1109">
        <f t="shared" si="34"/>
        <v>2.2999999999999998</v>
      </c>
      <c r="F1109">
        <f t="shared" si="35"/>
        <v>0</v>
      </c>
    </row>
    <row r="1110" spans="1:6" x14ac:dyDescent="0.3">
      <c r="A1110">
        <v>0</v>
      </c>
      <c r="B1110">
        <v>0</v>
      </c>
      <c r="C1110">
        <v>2</v>
      </c>
      <c r="D1110">
        <v>0.3</v>
      </c>
      <c r="E1110">
        <f t="shared" si="34"/>
        <v>2.2999999999999998</v>
      </c>
      <c r="F1110">
        <f t="shared" si="35"/>
        <v>0</v>
      </c>
    </row>
    <row r="1111" spans="1:6" x14ac:dyDescent="0.3">
      <c r="A1111">
        <v>1</v>
      </c>
      <c r="B1111">
        <v>0</v>
      </c>
      <c r="C1111">
        <v>2</v>
      </c>
      <c r="D1111">
        <v>0</v>
      </c>
      <c r="E1111">
        <f t="shared" si="34"/>
        <v>2</v>
      </c>
      <c r="F1111">
        <f t="shared" si="35"/>
        <v>1</v>
      </c>
    </row>
    <row r="1112" spans="1:6" x14ac:dyDescent="0.3">
      <c r="A1112">
        <v>1</v>
      </c>
      <c r="B1112">
        <v>0</v>
      </c>
      <c r="C1112">
        <v>2</v>
      </c>
      <c r="D1112">
        <v>0.3</v>
      </c>
      <c r="E1112">
        <f t="shared" si="34"/>
        <v>2.2999999999999998</v>
      </c>
      <c r="F1112">
        <f t="shared" si="35"/>
        <v>1</v>
      </c>
    </row>
    <row r="1113" spans="1:6" x14ac:dyDescent="0.3">
      <c r="A1113">
        <v>0</v>
      </c>
      <c r="B1113">
        <v>0</v>
      </c>
      <c r="C1113">
        <v>2</v>
      </c>
      <c r="D1113">
        <v>0.3</v>
      </c>
      <c r="E1113">
        <f t="shared" si="34"/>
        <v>2.2999999999999998</v>
      </c>
      <c r="F1113">
        <f t="shared" si="35"/>
        <v>0</v>
      </c>
    </row>
    <row r="1114" spans="1:6" x14ac:dyDescent="0.3">
      <c r="A1114">
        <v>1</v>
      </c>
      <c r="B1114">
        <v>0</v>
      </c>
      <c r="C1114">
        <v>1</v>
      </c>
      <c r="D1114">
        <v>0</v>
      </c>
      <c r="E1114">
        <f t="shared" si="34"/>
        <v>1</v>
      </c>
      <c r="F1114">
        <f t="shared" si="35"/>
        <v>1</v>
      </c>
    </row>
    <row r="1115" spans="1:6" x14ac:dyDescent="0.3">
      <c r="A1115">
        <v>1</v>
      </c>
      <c r="B1115">
        <v>0</v>
      </c>
      <c r="C1115">
        <v>1</v>
      </c>
      <c r="D1115">
        <v>0</v>
      </c>
      <c r="E1115">
        <f t="shared" si="34"/>
        <v>1</v>
      </c>
      <c r="F1115">
        <f t="shared" si="35"/>
        <v>1</v>
      </c>
    </row>
    <row r="1116" spans="1:6" x14ac:dyDescent="0.3">
      <c r="A1116">
        <v>0</v>
      </c>
      <c r="B1116">
        <v>0</v>
      </c>
      <c r="C1116">
        <v>1</v>
      </c>
      <c r="D1116">
        <v>0</v>
      </c>
      <c r="E1116">
        <f t="shared" si="34"/>
        <v>1</v>
      </c>
      <c r="F1116">
        <f t="shared" si="35"/>
        <v>0</v>
      </c>
    </row>
    <row r="1117" spans="1:6" x14ac:dyDescent="0.3">
      <c r="A1117">
        <v>1</v>
      </c>
      <c r="B1117">
        <v>0</v>
      </c>
      <c r="C1117">
        <v>2</v>
      </c>
      <c r="D1117">
        <v>0</v>
      </c>
      <c r="E1117">
        <f t="shared" si="34"/>
        <v>2</v>
      </c>
      <c r="F1117">
        <f t="shared" si="35"/>
        <v>1</v>
      </c>
    </row>
    <row r="1118" spans="1:6" x14ac:dyDescent="0.3">
      <c r="A1118">
        <v>1</v>
      </c>
      <c r="B1118">
        <v>0</v>
      </c>
      <c r="C1118">
        <v>2</v>
      </c>
      <c r="D1118">
        <v>0.3</v>
      </c>
      <c r="E1118">
        <f t="shared" si="34"/>
        <v>2.2999999999999998</v>
      </c>
      <c r="F1118">
        <f t="shared" si="35"/>
        <v>1</v>
      </c>
    </row>
    <row r="1119" spans="1:6" x14ac:dyDescent="0.3">
      <c r="A1119">
        <v>1</v>
      </c>
      <c r="B1119">
        <v>0</v>
      </c>
      <c r="C1119">
        <v>1</v>
      </c>
      <c r="D1119">
        <v>0</v>
      </c>
      <c r="E1119">
        <f t="shared" si="34"/>
        <v>1</v>
      </c>
      <c r="F1119">
        <f t="shared" si="35"/>
        <v>1</v>
      </c>
    </row>
    <row r="1120" spans="1:6" x14ac:dyDescent="0.3">
      <c r="A1120">
        <v>0</v>
      </c>
      <c r="B1120">
        <v>0.3</v>
      </c>
      <c r="C1120">
        <v>1</v>
      </c>
      <c r="D1120">
        <v>0</v>
      </c>
      <c r="E1120">
        <f t="shared" si="34"/>
        <v>1</v>
      </c>
      <c r="F1120">
        <f t="shared" si="35"/>
        <v>0.3</v>
      </c>
    </row>
    <row r="1121" spans="1:6" x14ac:dyDescent="0.3">
      <c r="A1121">
        <v>0</v>
      </c>
      <c r="B1121">
        <v>0</v>
      </c>
      <c r="C1121">
        <v>1</v>
      </c>
      <c r="D1121">
        <v>0</v>
      </c>
      <c r="E1121">
        <f t="shared" si="34"/>
        <v>1</v>
      </c>
      <c r="F1121">
        <f t="shared" si="35"/>
        <v>0</v>
      </c>
    </row>
    <row r="1122" spans="1:6" x14ac:dyDescent="0.3">
      <c r="A1122">
        <v>0</v>
      </c>
      <c r="B1122">
        <v>0</v>
      </c>
      <c r="C1122">
        <v>1</v>
      </c>
      <c r="D1122">
        <v>0</v>
      </c>
      <c r="E1122">
        <f t="shared" si="34"/>
        <v>1</v>
      </c>
      <c r="F1122">
        <f t="shared" si="35"/>
        <v>0</v>
      </c>
    </row>
    <row r="1123" spans="1:6" x14ac:dyDescent="0.3">
      <c r="A1123">
        <v>0</v>
      </c>
      <c r="B1123">
        <v>0</v>
      </c>
      <c r="C1123">
        <v>2</v>
      </c>
      <c r="D1123">
        <v>0</v>
      </c>
      <c r="E1123">
        <f t="shared" si="34"/>
        <v>2</v>
      </c>
      <c r="F1123">
        <f t="shared" si="35"/>
        <v>0</v>
      </c>
    </row>
    <row r="1124" spans="1:6" x14ac:dyDescent="0.3">
      <c r="A1124">
        <v>0</v>
      </c>
      <c r="B1124">
        <v>0</v>
      </c>
      <c r="C1124">
        <v>1</v>
      </c>
      <c r="D1124">
        <v>0</v>
      </c>
      <c r="E1124">
        <f t="shared" si="34"/>
        <v>1</v>
      </c>
      <c r="F1124">
        <f t="shared" si="35"/>
        <v>0</v>
      </c>
    </row>
    <row r="1125" spans="1:6" x14ac:dyDescent="0.3">
      <c r="A1125">
        <v>0</v>
      </c>
      <c r="B1125">
        <v>0.3</v>
      </c>
      <c r="C1125">
        <v>1</v>
      </c>
      <c r="D1125">
        <v>0</v>
      </c>
      <c r="E1125">
        <f t="shared" si="34"/>
        <v>1</v>
      </c>
      <c r="F1125">
        <f t="shared" si="35"/>
        <v>0.3</v>
      </c>
    </row>
    <row r="1126" spans="1:6" x14ac:dyDescent="0.3">
      <c r="A1126">
        <v>0</v>
      </c>
      <c r="B1126">
        <v>0</v>
      </c>
      <c r="C1126">
        <v>2</v>
      </c>
      <c r="D1126">
        <v>0.3</v>
      </c>
      <c r="E1126">
        <f t="shared" si="34"/>
        <v>2.2999999999999998</v>
      </c>
      <c r="F1126">
        <f t="shared" si="35"/>
        <v>0</v>
      </c>
    </row>
    <row r="1127" spans="1:6" x14ac:dyDescent="0.3">
      <c r="A1127">
        <v>0</v>
      </c>
      <c r="B1127">
        <v>0</v>
      </c>
      <c r="C1127">
        <v>1</v>
      </c>
      <c r="D1127">
        <v>0</v>
      </c>
      <c r="E1127">
        <f t="shared" si="34"/>
        <v>1</v>
      </c>
      <c r="F1127">
        <f t="shared" si="35"/>
        <v>0</v>
      </c>
    </row>
    <row r="1128" spans="1:6" x14ac:dyDescent="0.3">
      <c r="A1128">
        <v>0</v>
      </c>
      <c r="B1128">
        <v>0</v>
      </c>
      <c r="C1128">
        <v>2</v>
      </c>
      <c r="D1128">
        <v>0</v>
      </c>
      <c r="E1128">
        <f t="shared" si="34"/>
        <v>2</v>
      </c>
      <c r="F1128">
        <f t="shared" si="35"/>
        <v>0</v>
      </c>
    </row>
    <row r="1129" spans="1:6" x14ac:dyDescent="0.3">
      <c r="A1129">
        <v>1</v>
      </c>
      <c r="B1129">
        <v>0</v>
      </c>
      <c r="C1129">
        <v>2</v>
      </c>
      <c r="D1129">
        <v>0</v>
      </c>
      <c r="E1129">
        <f t="shared" si="34"/>
        <v>2</v>
      </c>
      <c r="F1129">
        <f t="shared" si="35"/>
        <v>1</v>
      </c>
    </row>
    <row r="1130" spans="1:6" x14ac:dyDescent="0.3">
      <c r="A1130">
        <v>0</v>
      </c>
      <c r="B1130">
        <v>0</v>
      </c>
      <c r="C1130">
        <v>2</v>
      </c>
      <c r="D1130">
        <v>0.3</v>
      </c>
      <c r="E1130">
        <f t="shared" si="34"/>
        <v>2.2999999999999998</v>
      </c>
      <c r="F1130">
        <f t="shared" si="35"/>
        <v>0</v>
      </c>
    </row>
    <row r="1131" spans="1:6" x14ac:dyDescent="0.3">
      <c r="A1131">
        <v>1</v>
      </c>
      <c r="B1131">
        <v>0</v>
      </c>
      <c r="C1131">
        <v>1</v>
      </c>
      <c r="D1131">
        <v>0</v>
      </c>
      <c r="E1131">
        <f t="shared" si="34"/>
        <v>1</v>
      </c>
      <c r="F1131">
        <f t="shared" si="35"/>
        <v>1</v>
      </c>
    </row>
    <row r="1132" spans="1:6" x14ac:dyDescent="0.3">
      <c r="A1132">
        <v>1</v>
      </c>
      <c r="B1132">
        <v>0</v>
      </c>
      <c r="C1132">
        <v>2</v>
      </c>
      <c r="D1132">
        <v>0</v>
      </c>
      <c r="E1132">
        <f t="shared" si="34"/>
        <v>2</v>
      </c>
      <c r="F1132">
        <f t="shared" si="35"/>
        <v>1</v>
      </c>
    </row>
    <row r="1133" spans="1:6" x14ac:dyDescent="0.3">
      <c r="A1133">
        <v>0</v>
      </c>
      <c r="B1133">
        <v>0</v>
      </c>
      <c r="C1133">
        <v>1</v>
      </c>
      <c r="D1133">
        <v>0</v>
      </c>
      <c r="E1133">
        <f t="shared" si="34"/>
        <v>1</v>
      </c>
      <c r="F1133">
        <f t="shared" si="35"/>
        <v>0</v>
      </c>
    </row>
    <row r="1134" spans="1:6" x14ac:dyDescent="0.3">
      <c r="A1134">
        <v>0</v>
      </c>
      <c r="B1134">
        <v>0</v>
      </c>
      <c r="C1134">
        <v>2</v>
      </c>
      <c r="D1134">
        <v>0</v>
      </c>
      <c r="E1134">
        <f t="shared" si="34"/>
        <v>2</v>
      </c>
      <c r="F1134">
        <f t="shared" si="35"/>
        <v>0</v>
      </c>
    </row>
    <row r="1135" spans="1:6" x14ac:dyDescent="0.3">
      <c r="A1135">
        <v>0</v>
      </c>
      <c r="B1135">
        <v>0</v>
      </c>
      <c r="C1135">
        <v>2</v>
      </c>
      <c r="D1135">
        <v>0.3</v>
      </c>
      <c r="E1135">
        <f t="shared" si="34"/>
        <v>2.2999999999999998</v>
      </c>
      <c r="F1135">
        <f t="shared" si="35"/>
        <v>0</v>
      </c>
    </row>
    <row r="1136" spans="1:6" x14ac:dyDescent="0.3">
      <c r="A1136">
        <v>0</v>
      </c>
      <c r="B1136">
        <v>0</v>
      </c>
      <c r="C1136">
        <v>2</v>
      </c>
      <c r="D1136">
        <v>0.3</v>
      </c>
      <c r="E1136">
        <f t="shared" si="34"/>
        <v>2.2999999999999998</v>
      </c>
      <c r="F1136">
        <f t="shared" si="35"/>
        <v>0</v>
      </c>
    </row>
    <row r="1137" spans="1:6" x14ac:dyDescent="0.3">
      <c r="A1137">
        <v>0</v>
      </c>
      <c r="B1137">
        <v>0</v>
      </c>
      <c r="C1137">
        <v>1</v>
      </c>
      <c r="D1137">
        <v>0</v>
      </c>
      <c r="E1137">
        <f t="shared" si="34"/>
        <v>1</v>
      </c>
      <c r="F1137">
        <f t="shared" si="35"/>
        <v>0</v>
      </c>
    </row>
    <row r="1138" spans="1:6" x14ac:dyDescent="0.3">
      <c r="A1138">
        <v>0</v>
      </c>
      <c r="B1138">
        <v>0</v>
      </c>
      <c r="C1138">
        <v>1</v>
      </c>
      <c r="D1138">
        <v>0</v>
      </c>
      <c r="E1138">
        <f t="shared" si="34"/>
        <v>1</v>
      </c>
      <c r="F1138">
        <f t="shared" si="35"/>
        <v>0</v>
      </c>
    </row>
    <row r="1139" spans="1:6" x14ac:dyDescent="0.3">
      <c r="A1139">
        <v>0</v>
      </c>
      <c r="B1139">
        <v>0</v>
      </c>
      <c r="C1139">
        <v>1</v>
      </c>
      <c r="D1139">
        <v>0</v>
      </c>
      <c r="E1139">
        <f t="shared" si="34"/>
        <v>1</v>
      </c>
      <c r="F1139">
        <f t="shared" si="35"/>
        <v>0</v>
      </c>
    </row>
    <row r="1140" spans="1:6" x14ac:dyDescent="0.3">
      <c r="A1140">
        <v>1</v>
      </c>
      <c r="B1140">
        <v>0</v>
      </c>
      <c r="C1140">
        <v>2</v>
      </c>
      <c r="D1140">
        <v>0</v>
      </c>
      <c r="E1140">
        <f t="shared" si="34"/>
        <v>2</v>
      </c>
      <c r="F1140">
        <f t="shared" si="35"/>
        <v>1</v>
      </c>
    </row>
    <row r="1141" spans="1:6" x14ac:dyDescent="0.3">
      <c r="A1141">
        <v>0</v>
      </c>
      <c r="B1141">
        <v>0</v>
      </c>
      <c r="C1141">
        <v>1</v>
      </c>
      <c r="D1141">
        <v>0</v>
      </c>
      <c r="E1141">
        <f t="shared" si="34"/>
        <v>1</v>
      </c>
      <c r="F1141">
        <f t="shared" si="35"/>
        <v>0</v>
      </c>
    </row>
    <row r="1142" spans="1:6" x14ac:dyDescent="0.3">
      <c r="A1142">
        <v>1</v>
      </c>
      <c r="B1142">
        <v>0</v>
      </c>
      <c r="C1142">
        <v>1</v>
      </c>
      <c r="D1142">
        <v>0</v>
      </c>
      <c r="E1142">
        <f t="shared" si="34"/>
        <v>1</v>
      </c>
      <c r="F1142">
        <f t="shared" si="35"/>
        <v>1</v>
      </c>
    </row>
    <row r="1143" spans="1:6" x14ac:dyDescent="0.3">
      <c r="A1143">
        <v>1</v>
      </c>
      <c r="B1143">
        <v>0</v>
      </c>
      <c r="C1143">
        <v>2</v>
      </c>
      <c r="D1143">
        <v>0.3</v>
      </c>
      <c r="E1143">
        <f t="shared" si="34"/>
        <v>2.2999999999999998</v>
      </c>
      <c r="F1143">
        <f t="shared" si="35"/>
        <v>1</v>
      </c>
    </row>
    <row r="1144" spans="1:6" x14ac:dyDescent="0.3">
      <c r="A1144">
        <v>1</v>
      </c>
      <c r="B1144">
        <v>0</v>
      </c>
      <c r="C1144">
        <v>3</v>
      </c>
      <c r="D1144">
        <v>0</v>
      </c>
      <c r="E1144">
        <f t="shared" si="34"/>
        <v>3</v>
      </c>
      <c r="F1144">
        <f t="shared" si="35"/>
        <v>1</v>
      </c>
    </row>
    <row r="1145" spans="1:6" x14ac:dyDescent="0.3">
      <c r="A1145">
        <v>0</v>
      </c>
      <c r="B1145">
        <v>0</v>
      </c>
      <c r="C1145">
        <v>1</v>
      </c>
      <c r="D1145">
        <v>0</v>
      </c>
      <c r="E1145">
        <f t="shared" si="34"/>
        <v>1</v>
      </c>
      <c r="F1145">
        <f t="shared" si="35"/>
        <v>0</v>
      </c>
    </row>
    <row r="1146" spans="1:6" x14ac:dyDescent="0.3">
      <c r="A1146">
        <v>1</v>
      </c>
      <c r="B1146">
        <v>0</v>
      </c>
      <c r="C1146">
        <v>1</v>
      </c>
      <c r="D1146">
        <v>0</v>
      </c>
      <c r="E1146">
        <f t="shared" si="34"/>
        <v>1</v>
      </c>
      <c r="F1146">
        <f t="shared" si="35"/>
        <v>1</v>
      </c>
    </row>
    <row r="1147" spans="1:6" x14ac:dyDescent="0.3">
      <c r="A1147">
        <v>0</v>
      </c>
      <c r="B1147">
        <v>0</v>
      </c>
      <c r="C1147">
        <v>1</v>
      </c>
      <c r="D1147">
        <v>0</v>
      </c>
      <c r="E1147">
        <f t="shared" si="34"/>
        <v>1</v>
      </c>
      <c r="F1147">
        <f t="shared" si="35"/>
        <v>0</v>
      </c>
    </row>
    <row r="1148" spans="1:6" x14ac:dyDescent="0.3">
      <c r="A1148">
        <v>1</v>
      </c>
      <c r="B1148">
        <v>0</v>
      </c>
      <c r="C1148">
        <v>2</v>
      </c>
      <c r="D1148">
        <v>0</v>
      </c>
      <c r="E1148">
        <f t="shared" si="34"/>
        <v>2</v>
      </c>
      <c r="F1148">
        <f t="shared" si="35"/>
        <v>1</v>
      </c>
    </row>
    <row r="1149" spans="1:6" x14ac:dyDescent="0.3">
      <c r="A1149">
        <v>0</v>
      </c>
      <c r="B1149">
        <v>0</v>
      </c>
      <c r="C1149">
        <v>1</v>
      </c>
      <c r="D1149">
        <v>0.3</v>
      </c>
      <c r="E1149">
        <f t="shared" si="34"/>
        <v>1.3</v>
      </c>
      <c r="F1149">
        <f t="shared" si="35"/>
        <v>0</v>
      </c>
    </row>
    <row r="1150" spans="1:6" x14ac:dyDescent="0.3">
      <c r="A1150">
        <v>0</v>
      </c>
      <c r="B1150">
        <v>0</v>
      </c>
      <c r="C1150">
        <v>1</v>
      </c>
      <c r="D1150">
        <v>0</v>
      </c>
      <c r="E1150">
        <f t="shared" si="34"/>
        <v>1</v>
      </c>
      <c r="F1150">
        <f t="shared" si="35"/>
        <v>0</v>
      </c>
    </row>
    <row r="1151" spans="1:6" x14ac:dyDescent="0.3">
      <c r="A1151">
        <v>0</v>
      </c>
      <c r="B1151">
        <v>0.3</v>
      </c>
      <c r="C1151">
        <v>1</v>
      </c>
      <c r="D1151">
        <v>0</v>
      </c>
      <c r="E1151">
        <f t="shared" si="34"/>
        <v>1</v>
      </c>
      <c r="F1151">
        <f t="shared" si="35"/>
        <v>0.3</v>
      </c>
    </row>
    <row r="1152" spans="1:6" x14ac:dyDescent="0.3">
      <c r="A1152">
        <v>0</v>
      </c>
      <c r="B1152">
        <v>0</v>
      </c>
      <c r="C1152">
        <v>1</v>
      </c>
      <c r="D1152">
        <v>0</v>
      </c>
      <c r="E1152">
        <f t="shared" si="34"/>
        <v>1</v>
      </c>
      <c r="F1152">
        <f t="shared" si="35"/>
        <v>0</v>
      </c>
    </row>
    <row r="1153" spans="1:6" x14ac:dyDescent="0.3">
      <c r="A1153">
        <v>0</v>
      </c>
      <c r="B1153">
        <v>0</v>
      </c>
      <c r="C1153">
        <v>1</v>
      </c>
      <c r="D1153">
        <v>0.3</v>
      </c>
      <c r="E1153">
        <f t="shared" si="34"/>
        <v>1.3</v>
      </c>
      <c r="F1153">
        <f t="shared" si="35"/>
        <v>0</v>
      </c>
    </row>
    <row r="1154" spans="1:6" x14ac:dyDescent="0.3">
      <c r="A1154">
        <v>0</v>
      </c>
      <c r="B1154">
        <v>0</v>
      </c>
      <c r="C1154">
        <v>1</v>
      </c>
      <c r="D1154">
        <v>0</v>
      </c>
      <c r="E1154">
        <f t="shared" ref="E1154:E1217" si="36">fb+hb</f>
        <v>1</v>
      </c>
      <c r="F1154">
        <f t="shared" ref="F1154:F1217" si="37">bfb+bhb</f>
        <v>0</v>
      </c>
    </row>
    <row r="1155" spans="1:6" x14ac:dyDescent="0.3">
      <c r="A1155">
        <v>0</v>
      </c>
      <c r="B1155">
        <v>0</v>
      </c>
      <c r="C1155">
        <v>1</v>
      </c>
      <c r="D1155">
        <v>0</v>
      </c>
      <c r="E1155">
        <f t="shared" si="36"/>
        <v>1</v>
      </c>
      <c r="F1155">
        <f t="shared" si="37"/>
        <v>0</v>
      </c>
    </row>
    <row r="1156" spans="1:6" x14ac:dyDescent="0.3">
      <c r="A1156">
        <v>0</v>
      </c>
      <c r="B1156">
        <v>0</v>
      </c>
      <c r="C1156">
        <v>1</v>
      </c>
      <c r="D1156">
        <v>0.6</v>
      </c>
      <c r="E1156">
        <f t="shared" si="36"/>
        <v>1.6</v>
      </c>
      <c r="F1156">
        <f t="shared" si="37"/>
        <v>0</v>
      </c>
    </row>
    <row r="1157" spans="1:6" x14ac:dyDescent="0.3">
      <c r="A1157">
        <v>1</v>
      </c>
      <c r="B1157">
        <v>0</v>
      </c>
      <c r="C1157">
        <v>2</v>
      </c>
      <c r="D1157">
        <v>0</v>
      </c>
      <c r="E1157">
        <f t="shared" si="36"/>
        <v>2</v>
      </c>
      <c r="F1157">
        <f t="shared" si="37"/>
        <v>1</v>
      </c>
    </row>
    <row r="1158" spans="1:6" x14ac:dyDescent="0.3">
      <c r="A1158">
        <v>0</v>
      </c>
      <c r="B1158">
        <v>0.3</v>
      </c>
      <c r="C1158">
        <v>2</v>
      </c>
      <c r="D1158">
        <v>0</v>
      </c>
      <c r="E1158">
        <f t="shared" si="36"/>
        <v>2</v>
      </c>
      <c r="F1158">
        <f t="shared" si="37"/>
        <v>0.3</v>
      </c>
    </row>
    <row r="1159" spans="1:6" x14ac:dyDescent="0.3">
      <c r="A1159">
        <v>1</v>
      </c>
      <c r="B1159">
        <v>0</v>
      </c>
      <c r="C1159">
        <v>2</v>
      </c>
      <c r="D1159">
        <v>0</v>
      </c>
      <c r="E1159">
        <f t="shared" si="36"/>
        <v>2</v>
      </c>
      <c r="F1159">
        <f t="shared" si="37"/>
        <v>1</v>
      </c>
    </row>
    <row r="1160" spans="1:6" x14ac:dyDescent="0.3">
      <c r="A1160">
        <v>0</v>
      </c>
      <c r="B1160">
        <v>0</v>
      </c>
      <c r="C1160">
        <v>2</v>
      </c>
      <c r="D1160">
        <v>0</v>
      </c>
      <c r="E1160">
        <f t="shared" si="36"/>
        <v>2</v>
      </c>
      <c r="F1160">
        <f t="shared" si="37"/>
        <v>0</v>
      </c>
    </row>
    <row r="1161" spans="1:6" x14ac:dyDescent="0.3">
      <c r="A1161">
        <v>0</v>
      </c>
      <c r="B1161">
        <v>0</v>
      </c>
      <c r="C1161">
        <v>2</v>
      </c>
      <c r="D1161">
        <v>0.3</v>
      </c>
      <c r="E1161">
        <f t="shared" si="36"/>
        <v>2.2999999999999998</v>
      </c>
      <c r="F1161">
        <f t="shared" si="37"/>
        <v>0</v>
      </c>
    </row>
    <row r="1162" spans="1:6" x14ac:dyDescent="0.3">
      <c r="A1162">
        <v>0</v>
      </c>
      <c r="B1162">
        <v>0</v>
      </c>
      <c r="C1162">
        <v>2</v>
      </c>
      <c r="D1162">
        <v>0.3</v>
      </c>
      <c r="E1162">
        <f t="shared" si="36"/>
        <v>2.2999999999999998</v>
      </c>
      <c r="F1162">
        <f t="shared" si="37"/>
        <v>0</v>
      </c>
    </row>
    <row r="1163" spans="1:6" x14ac:dyDescent="0.3">
      <c r="A1163">
        <v>1</v>
      </c>
      <c r="B1163">
        <v>0</v>
      </c>
      <c r="C1163">
        <v>1</v>
      </c>
      <c r="D1163">
        <v>0</v>
      </c>
      <c r="E1163">
        <f t="shared" si="36"/>
        <v>1</v>
      </c>
      <c r="F1163">
        <f t="shared" si="37"/>
        <v>1</v>
      </c>
    </row>
    <row r="1164" spans="1:6" x14ac:dyDescent="0.3">
      <c r="A1164">
        <v>0</v>
      </c>
      <c r="B1164">
        <v>0</v>
      </c>
      <c r="C1164">
        <v>1</v>
      </c>
      <c r="D1164">
        <v>0</v>
      </c>
      <c r="E1164">
        <f t="shared" si="36"/>
        <v>1</v>
      </c>
      <c r="F1164">
        <f t="shared" si="37"/>
        <v>0</v>
      </c>
    </row>
    <row r="1165" spans="1:6" x14ac:dyDescent="0.3">
      <c r="A1165">
        <v>2</v>
      </c>
      <c r="B1165">
        <v>0</v>
      </c>
      <c r="C1165">
        <v>0</v>
      </c>
      <c r="D1165">
        <v>0.6</v>
      </c>
      <c r="E1165">
        <f t="shared" si="36"/>
        <v>0.6</v>
      </c>
      <c r="F1165">
        <f t="shared" si="37"/>
        <v>2</v>
      </c>
    </row>
    <row r="1166" spans="1:6" x14ac:dyDescent="0.3">
      <c r="A1166">
        <v>1</v>
      </c>
      <c r="B1166">
        <v>0</v>
      </c>
      <c r="C1166">
        <v>1</v>
      </c>
      <c r="D1166">
        <v>0.3</v>
      </c>
      <c r="E1166">
        <f t="shared" si="36"/>
        <v>1.3</v>
      </c>
      <c r="F1166">
        <f t="shared" si="37"/>
        <v>1</v>
      </c>
    </row>
    <row r="1167" spans="1:6" x14ac:dyDescent="0.3">
      <c r="A1167">
        <v>0</v>
      </c>
      <c r="B1167">
        <v>0</v>
      </c>
      <c r="C1167">
        <v>2</v>
      </c>
      <c r="D1167">
        <v>0</v>
      </c>
      <c r="E1167">
        <f t="shared" si="36"/>
        <v>2</v>
      </c>
      <c r="F1167">
        <f t="shared" si="37"/>
        <v>0</v>
      </c>
    </row>
    <row r="1168" spans="1:6" x14ac:dyDescent="0.3">
      <c r="A1168">
        <v>0</v>
      </c>
      <c r="B1168">
        <v>0</v>
      </c>
      <c r="C1168">
        <v>2</v>
      </c>
      <c r="D1168">
        <v>0</v>
      </c>
      <c r="E1168">
        <f t="shared" si="36"/>
        <v>2</v>
      </c>
      <c r="F1168">
        <f t="shared" si="37"/>
        <v>0</v>
      </c>
    </row>
    <row r="1169" spans="1:6" x14ac:dyDescent="0.3">
      <c r="A1169">
        <v>1</v>
      </c>
      <c r="B1169">
        <v>0</v>
      </c>
      <c r="C1169">
        <v>2</v>
      </c>
      <c r="D1169">
        <v>0.3</v>
      </c>
      <c r="E1169">
        <f t="shared" si="36"/>
        <v>2.2999999999999998</v>
      </c>
      <c r="F1169">
        <f t="shared" si="37"/>
        <v>1</v>
      </c>
    </row>
    <row r="1170" spans="1:6" x14ac:dyDescent="0.3">
      <c r="A1170">
        <v>0</v>
      </c>
      <c r="B1170">
        <v>0</v>
      </c>
      <c r="C1170">
        <v>2</v>
      </c>
      <c r="D1170">
        <v>0</v>
      </c>
      <c r="E1170">
        <f t="shared" si="36"/>
        <v>2</v>
      </c>
      <c r="F1170">
        <f t="shared" si="37"/>
        <v>0</v>
      </c>
    </row>
    <row r="1171" spans="1:6" x14ac:dyDescent="0.3">
      <c r="A1171">
        <v>1</v>
      </c>
      <c r="B1171">
        <v>0</v>
      </c>
      <c r="C1171">
        <v>3</v>
      </c>
      <c r="D1171">
        <v>0.3</v>
      </c>
      <c r="E1171">
        <f t="shared" si="36"/>
        <v>3.3</v>
      </c>
      <c r="F1171">
        <f t="shared" si="37"/>
        <v>1</v>
      </c>
    </row>
    <row r="1172" spans="1:6" x14ac:dyDescent="0.3">
      <c r="A1172">
        <v>1</v>
      </c>
      <c r="B1172">
        <v>0</v>
      </c>
      <c r="C1172">
        <v>1</v>
      </c>
      <c r="D1172">
        <v>0</v>
      </c>
      <c r="E1172">
        <f t="shared" si="36"/>
        <v>1</v>
      </c>
      <c r="F1172">
        <f t="shared" si="37"/>
        <v>1</v>
      </c>
    </row>
    <row r="1173" spans="1:6" x14ac:dyDescent="0.3">
      <c r="A1173">
        <v>1</v>
      </c>
      <c r="B1173">
        <v>0</v>
      </c>
      <c r="C1173">
        <v>1</v>
      </c>
      <c r="D1173">
        <v>0</v>
      </c>
      <c r="E1173">
        <f t="shared" si="36"/>
        <v>1</v>
      </c>
      <c r="F1173">
        <f t="shared" si="37"/>
        <v>1</v>
      </c>
    </row>
    <row r="1174" spans="1:6" x14ac:dyDescent="0.3">
      <c r="A1174">
        <v>0</v>
      </c>
      <c r="B1174">
        <v>0</v>
      </c>
      <c r="C1174">
        <v>2</v>
      </c>
      <c r="D1174">
        <v>0.3</v>
      </c>
      <c r="E1174">
        <f t="shared" si="36"/>
        <v>2.2999999999999998</v>
      </c>
      <c r="F1174">
        <f t="shared" si="37"/>
        <v>0</v>
      </c>
    </row>
    <row r="1175" spans="1:6" x14ac:dyDescent="0.3">
      <c r="A1175">
        <v>0</v>
      </c>
      <c r="B1175">
        <v>0</v>
      </c>
      <c r="C1175">
        <v>3</v>
      </c>
      <c r="D1175">
        <v>0</v>
      </c>
      <c r="E1175">
        <f t="shared" si="36"/>
        <v>3</v>
      </c>
      <c r="F1175">
        <f t="shared" si="37"/>
        <v>0</v>
      </c>
    </row>
    <row r="1176" spans="1:6" x14ac:dyDescent="0.3">
      <c r="A1176">
        <v>0</v>
      </c>
      <c r="B1176">
        <v>0</v>
      </c>
      <c r="C1176">
        <v>2</v>
      </c>
      <c r="D1176">
        <v>0.3</v>
      </c>
      <c r="E1176">
        <f t="shared" si="36"/>
        <v>2.2999999999999998</v>
      </c>
      <c r="F1176">
        <f t="shared" si="37"/>
        <v>0</v>
      </c>
    </row>
    <row r="1177" spans="1:6" x14ac:dyDescent="0.3">
      <c r="A1177">
        <v>0</v>
      </c>
      <c r="B1177">
        <v>0</v>
      </c>
      <c r="C1177">
        <v>2</v>
      </c>
      <c r="D1177">
        <v>0.3</v>
      </c>
      <c r="E1177">
        <f t="shared" si="36"/>
        <v>2.2999999999999998</v>
      </c>
      <c r="F1177">
        <f t="shared" si="37"/>
        <v>0</v>
      </c>
    </row>
    <row r="1178" spans="1:6" x14ac:dyDescent="0.3">
      <c r="A1178">
        <v>1</v>
      </c>
      <c r="B1178">
        <v>0</v>
      </c>
      <c r="C1178">
        <v>1</v>
      </c>
      <c r="D1178">
        <v>0</v>
      </c>
      <c r="E1178">
        <f t="shared" si="36"/>
        <v>1</v>
      </c>
      <c r="F1178">
        <f t="shared" si="37"/>
        <v>1</v>
      </c>
    </row>
    <row r="1179" spans="1:6" x14ac:dyDescent="0.3">
      <c r="A1179">
        <v>0</v>
      </c>
      <c r="B1179">
        <v>0</v>
      </c>
      <c r="C1179">
        <v>1</v>
      </c>
      <c r="D1179">
        <v>0</v>
      </c>
      <c r="E1179">
        <f t="shared" si="36"/>
        <v>1</v>
      </c>
      <c r="F1179">
        <f t="shared" si="37"/>
        <v>0</v>
      </c>
    </row>
    <row r="1180" spans="1:6" x14ac:dyDescent="0.3">
      <c r="A1180">
        <v>0</v>
      </c>
      <c r="B1180">
        <v>0</v>
      </c>
      <c r="C1180">
        <v>1</v>
      </c>
      <c r="D1180">
        <v>0.3</v>
      </c>
      <c r="E1180">
        <f t="shared" si="36"/>
        <v>1.3</v>
      </c>
      <c r="F1180">
        <f t="shared" si="37"/>
        <v>0</v>
      </c>
    </row>
    <row r="1181" spans="1:6" x14ac:dyDescent="0.3">
      <c r="A1181">
        <v>0</v>
      </c>
      <c r="B1181">
        <v>0</v>
      </c>
      <c r="C1181">
        <v>1</v>
      </c>
      <c r="D1181">
        <v>0</v>
      </c>
      <c r="E1181">
        <f t="shared" si="36"/>
        <v>1</v>
      </c>
      <c r="F1181">
        <f t="shared" si="37"/>
        <v>0</v>
      </c>
    </row>
    <row r="1182" spans="1:6" x14ac:dyDescent="0.3">
      <c r="A1182">
        <v>0</v>
      </c>
      <c r="B1182">
        <v>0</v>
      </c>
      <c r="C1182">
        <v>2</v>
      </c>
      <c r="D1182">
        <v>0.3</v>
      </c>
      <c r="E1182">
        <f t="shared" si="36"/>
        <v>2.2999999999999998</v>
      </c>
      <c r="F1182">
        <f t="shared" si="37"/>
        <v>0</v>
      </c>
    </row>
    <row r="1183" spans="1:6" x14ac:dyDescent="0.3">
      <c r="A1183">
        <v>1</v>
      </c>
      <c r="B1183">
        <v>0.3</v>
      </c>
      <c r="C1183">
        <v>2</v>
      </c>
      <c r="D1183">
        <v>0</v>
      </c>
      <c r="E1183">
        <f t="shared" si="36"/>
        <v>2</v>
      </c>
      <c r="F1183">
        <f t="shared" si="37"/>
        <v>1.3</v>
      </c>
    </row>
    <row r="1184" spans="1:6" x14ac:dyDescent="0.3">
      <c r="A1184">
        <v>1</v>
      </c>
      <c r="B1184">
        <v>0</v>
      </c>
      <c r="C1184">
        <v>3</v>
      </c>
      <c r="D1184">
        <v>0.3</v>
      </c>
      <c r="E1184">
        <f t="shared" si="36"/>
        <v>3.3</v>
      </c>
      <c r="F1184">
        <f t="shared" si="37"/>
        <v>1</v>
      </c>
    </row>
    <row r="1185" spans="1:6" x14ac:dyDescent="0.3">
      <c r="A1185">
        <v>1</v>
      </c>
      <c r="B1185">
        <v>0</v>
      </c>
      <c r="C1185">
        <v>1</v>
      </c>
      <c r="D1185">
        <v>0</v>
      </c>
      <c r="E1185">
        <f t="shared" si="36"/>
        <v>1</v>
      </c>
      <c r="F1185">
        <f t="shared" si="37"/>
        <v>1</v>
      </c>
    </row>
    <row r="1186" spans="1:6" x14ac:dyDescent="0.3">
      <c r="A1186">
        <v>1</v>
      </c>
      <c r="B1186">
        <v>0</v>
      </c>
      <c r="C1186">
        <v>1</v>
      </c>
      <c r="D1186">
        <v>0.3</v>
      </c>
      <c r="E1186">
        <f t="shared" si="36"/>
        <v>1.3</v>
      </c>
      <c r="F1186">
        <f t="shared" si="37"/>
        <v>1</v>
      </c>
    </row>
    <row r="1187" spans="1:6" x14ac:dyDescent="0.3">
      <c r="A1187">
        <v>1</v>
      </c>
      <c r="B1187">
        <v>0</v>
      </c>
      <c r="C1187">
        <v>1</v>
      </c>
      <c r="D1187">
        <v>0</v>
      </c>
      <c r="E1187">
        <f t="shared" si="36"/>
        <v>1</v>
      </c>
      <c r="F1187">
        <f t="shared" si="37"/>
        <v>1</v>
      </c>
    </row>
    <row r="1188" spans="1:6" x14ac:dyDescent="0.3">
      <c r="A1188">
        <v>1</v>
      </c>
      <c r="B1188">
        <v>0</v>
      </c>
      <c r="C1188">
        <v>2</v>
      </c>
      <c r="D1188">
        <v>0</v>
      </c>
      <c r="E1188">
        <f t="shared" si="36"/>
        <v>2</v>
      </c>
      <c r="F1188">
        <f t="shared" si="37"/>
        <v>1</v>
      </c>
    </row>
    <row r="1189" spans="1:6" x14ac:dyDescent="0.3">
      <c r="A1189">
        <v>1</v>
      </c>
      <c r="B1189">
        <v>0</v>
      </c>
      <c r="C1189">
        <v>2</v>
      </c>
      <c r="D1189">
        <v>0</v>
      </c>
      <c r="E1189">
        <f t="shared" si="36"/>
        <v>2</v>
      </c>
      <c r="F1189">
        <f t="shared" si="37"/>
        <v>1</v>
      </c>
    </row>
    <row r="1190" spans="1:6" x14ac:dyDescent="0.3">
      <c r="A1190">
        <v>0</v>
      </c>
      <c r="B1190">
        <v>0</v>
      </c>
      <c r="C1190">
        <v>2</v>
      </c>
      <c r="D1190">
        <v>0.3</v>
      </c>
      <c r="E1190">
        <f t="shared" si="36"/>
        <v>2.2999999999999998</v>
      </c>
      <c r="F1190">
        <f t="shared" si="37"/>
        <v>0</v>
      </c>
    </row>
    <row r="1191" spans="1:6" x14ac:dyDescent="0.3">
      <c r="A1191">
        <v>0</v>
      </c>
      <c r="B1191">
        <v>0</v>
      </c>
      <c r="C1191">
        <v>2</v>
      </c>
      <c r="D1191">
        <v>0.3</v>
      </c>
      <c r="E1191">
        <f t="shared" si="36"/>
        <v>2.2999999999999998</v>
      </c>
      <c r="F1191">
        <f t="shared" si="37"/>
        <v>0</v>
      </c>
    </row>
    <row r="1192" spans="1:6" x14ac:dyDescent="0.3">
      <c r="A1192">
        <v>1</v>
      </c>
      <c r="B1192">
        <v>0</v>
      </c>
      <c r="C1192">
        <v>1</v>
      </c>
      <c r="D1192">
        <v>0</v>
      </c>
      <c r="E1192">
        <f t="shared" si="36"/>
        <v>1</v>
      </c>
      <c r="F1192">
        <f t="shared" si="37"/>
        <v>1</v>
      </c>
    </row>
    <row r="1193" spans="1:6" x14ac:dyDescent="0.3">
      <c r="A1193">
        <v>0</v>
      </c>
      <c r="B1193">
        <v>0</v>
      </c>
      <c r="C1193">
        <v>2</v>
      </c>
      <c r="D1193">
        <v>0.3</v>
      </c>
      <c r="E1193">
        <f t="shared" si="36"/>
        <v>2.2999999999999998</v>
      </c>
      <c r="F1193">
        <f t="shared" si="37"/>
        <v>0</v>
      </c>
    </row>
    <row r="1194" spans="1:6" x14ac:dyDescent="0.3">
      <c r="A1194">
        <v>0</v>
      </c>
      <c r="B1194">
        <v>0</v>
      </c>
      <c r="C1194">
        <v>1</v>
      </c>
      <c r="D1194">
        <v>0</v>
      </c>
      <c r="E1194">
        <f t="shared" si="36"/>
        <v>1</v>
      </c>
      <c r="F1194">
        <f t="shared" si="37"/>
        <v>0</v>
      </c>
    </row>
    <row r="1195" spans="1:6" x14ac:dyDescent="0.3">
      <c r="A1195">
        <v>1</v>
      </c>
      <c r="B1195">
        <v>0</v>
      </c>
      <c r="C1195">
        <v>2</v>
      </c>
      <c r="D1195">
        <v>0</v>
      </c>
      <c r="E1195">
        <f t="shared" si="36"/>
        <v>2</v>
      </c>
      <c r="F1195">
        <f t="shared" si="37"/>
        <v>1</v>
      </c>
    </row>
    <row r="1196" spans="1:6" x14ac:dyDescent="0.3">
      <c r="A1196">
        <v>0</v>
      </c>
      <c r="B1196">
        <v>0</v>
      </c>
      <c r="C1196">
        <v>1</v>
      </c>
      <c r="D1196">
        <v>0.3</v>
      </c>
      <c r="E1196">
        <f t="shared" si="36"/>
        <v>1.3</v>
      </c>
      <c r="F1196">
        <f t="shared" si="37"/>
        <v>0</v>
      </c>
    </row>
    <row r="1197" spans="1:6" x14ac:dyDescent="0.3">
      <c r="A1197">
        <v>0</v>
      </c>
      <c r="B1197">
        <v>0</v>
      </c>
      <c r="C1197">
        <v>2</v>
      </c>
      <c r="D1197">
        <v>0.3</v>
      </c>
      <c r="E1197">
        <f t="shared" si="36"/>
        <v>2.2999999999999998</v>
      </c>
      <c r="F1197">
        <f t="shared" si="37"/>
        <v>0</v>
      </c>
    </row>
    <row r="1198" spans="1:6" x14ac:dyDescent="0.3">
      <c r="A1198">
        <v>0</v>
      </c>
      <c r="B1198">
        <v>0</v>
      </c>
      <c r="C1198">
        <v>2</v>
      </c>
      <c r="D1198">
        <v>0.3</v>
      </c>
      <c r="E1198">
        <f t="shared" si="36"/>
        <v>2.2999999999999998</v>
      </c>
      <c r="F1198">
        <f t="shared" si="37"/>
        <v>0</v>
      </c>
    </row>
    <row r="1199" spans="1:6" x14ac:dyDescent="0.3">
      <c r="A1199">
        <v>0</v>
      </c>
      <c r="B1199">
        <v>0</v>
      </c>
      <c r="C1199">
        <v>1</v>
      </c>
      <c r="D1199">
        <v>0</v>
      </c>
      <c r="E1199">
        <f t="shared" si="36"/>
        <v>1</v>
      </c>
      <c r="F1199">
        <f t="shared" si="37"/>
        <v>0</v>
      </c>
    </row>
    <row r="1200" spans="1:6" x14ac:dyDescent="0.3">
      <c r="A1200">
        <v>0</v>
      </c>
      <c r="B1200">
        <v>0</v>
      </c>
      <c r="C1200">
        <v>2</v>
      </c>
      <c r="D1200">
        <v>0</v>
      </c>
      <c r="E1200">
        <f t="shared" si="36"/>
        <v>2</v>
      </c>
      <c r="F1200">
        <f t="shared" si="37"/>
        <v>0</v>
      </c>
    </row>
    <row r="1201" spans="1:6" x14ac:dyDescent="0.3">
      <c r="A1201">
        <v>0</v>
      </c>
      <c r="B1201">
        <v>0</v>
      </c>
      <c r="C1201">
        <v>1</v>
      </c>
      <c r="D1201">
        <v>0.3</v>
      </c>
      <c r="E1201">
        <f t="shared" si="36"/>
        <v>1.3</v>
      </c>
      <c r="F1201">
        <f t="shared" si="37"/>
        <v>0</v>
      </c>
    </row>
    <row r="1202" spans="1:6" x14ac:dyDescent="0.3">
      <c r="A1202">
        <v>0</v>
      </c>
      <c r="B1202">
        <v>0</v>
      </c>
      <c r="C1202">
        <v>1</v>
      </c>
      <c r="D1202">
        <v>0</v>
      </c>
      <c r="E1202">
        <f t="shared" si="36"/>
        <v>1</v>
      </c>
      <c r="F1202">
        <f t="shared" si="37"/>
        <v>0</v>
      </c>
    </row>
    <row r="1203" spans="1:6" x14ac:dyDescent="0.3">
      <c r="A1203">
        <v>0</v>
      </c>
      <c r="B1203">
        <v>0</v>
      </c>
      <c r="C1203">
        <v>2</v>
      </c>
      <c r="D1203">
        <v>0.3</v>
      </c>
      <c r="E1203">
        <f t="shared" si="36"/>
        <v>2.2999999999999998</v>
      </c>
      <c r="F1203">
        <f t="shared" si="37"/>
        <v>0</v>
      </c>
    </row>
    <row r="1204" spans="1:6" x14ac:dyDescent="0.3">
      <c r="A1204">
        <v>1</v>
      </c>
      <c r="B1204">
        <v>0</v>
      </c>
      <c r="C1204">
        <v>1</v>
      </c>
      <c r="D1204">
        <v>0</v>
      </c>
      <c r="E1204">
        <f t="shared" si="36"/>
        <v>1</v>
      </c>
      <c r="F1204">
        <f t="shared" si="37"/>
        <v>1</v>
      </c>
    </row>
    <row r="1205" spans="1:6" x14ac:dyDescent="0.3">
      <c r="A1205">
        <v>0</v>
      </c>
      <c r="B1205">
        <v>0</v>
      </c>
      <c r="C1205">
        <v>2</v>
      </c>
      <c r="D1205">
        <v>0</v>
      </c>
      <c r="E1205">
        <f t="shared" si="36"/>
        <v>2</v>
      </c>
      <c r="F1205">
        <f t="shared" si="37"/>
        <v>0</v>
      </c>
    </row>
    <row r="1206" spans="1:6" x14ac:dyDescent="0.3">
      <c r="A1206">
        <v>1</v>
      </c>
      <c r="B1206">
        <v>0</v>
      </c>
      <c r="C1206">
        <v>1</v>
      </c>
      <c r="D1206">
        <v>0.3</v>
      </c>
      <c r="E1206">
        <f t="shared" si="36"/>
        <v>1.3</v>
      </c>
      <c r="F1206">
        <f t="shared" si="37"/>
        <v>1</v>
      </c>
    </row>
    <row r="1207" spans="1:6" x14ac:dyDescent="0.3">
      <c r="A1207">
        <v>0</v>
      </c>
      <c r="B1207">
        <v>0</v>
      </c>
      <c r="C1207">
        <v>2</v>
      </c>
      <c r="D1207">
        <v>0</v>
      </c>
      <c r="E1207">
        <f t="shared" si="36"/>
        <v>2</v>
      </c>
      <c r="F1207">
        <f t="shared" si="37"/>
        <v>0</v>
      </c>
    </row>
    <row r="1208" spans="1:6" x14ac:dyDescent="0.3">
      <c r="A1208">
        <v>1</v>
      </c>
      <c r="B1208">
        <v>0</v>
      </c>
      <c r="C1208">
        <v>1</v>
      </c>
      <c r="D1208">
        <v>0</v>
      </c>
      <c r="E1208">
        <f t="shared" si="36"/>
        <v>1</v>
      </c>
      <c r="F1208">
        <f t="shared" si="37"/>
        <v>1</v>
      </c>
    </row>
    <row r="1209" spans="1:6" x14ac:dyDescent="0.3">
      <c r="A1209">
        <v>1</v>
      </c>
      <c r="B1209">
        <v>0</v>
      </c>
      <c r="C1209">
        <v>2</v>
      </c>
      <c r="D1209">
        <v>0</v>
      </c>
      <c r="E1209">
        <f t="shared" si="36"/>
        <v>2</v>
      </c>
      <c r="F1209">
        <f t="shared" si="37"/>
        <v>1</v>
      </c>
    </row>
    <row r="1210" spans="1:6" x14ac:dyDescent="0.3">
      <c r="A1210">
        <v>1</v>
      </c>
      <c r="B1210">
        <v>0</v>
      </c>
      <c r="C1210">
        <v>1</v>
      </c>
      <c r="D1210">
        <v>0</v>
      </c>
      <c r="E1210">
        <f t="shared" si="36"/>
        <v>1</v>
      </c>
      <c r="F1210">
        <f t="shared" si="37"/>
        <v>1</v>
      </c>
    </row>
    <row r="1211" spans="1:6" x14ac:dyDescent="0.3">
      <c r="A1211">
        <v>1</v>
      </c>
      <c r="B1211">
        <v>0</v>
      </c>
      <c r="C1211">
        <v>2</v>
      </c>
      <c r="D1211">
        <v>0</v>
      </c>
      <c r="E1211">
        <f t="shared" si="36"/>
        <v>2</v>
      </c>
      <c r="F1211">
        <f t="shared" si="37"/>
        <v>1</v>
      </c>
    </row>
    <row r="1212" spans="1:6" x14ac:dyDescent="0.3">
      <c r="A1212">
        <v>0</v>
      </c>
      <c r="B1212">
        <v>0</v>
      </c>
      <c r="C1212">
        <v>2</v>
      </c>
      <c r="D1212">
        <v>0.3</v>
      </c>
      <c r="E1212">
        <f t="shared" si="36"/>
        <v>2.2999999999999998</v>
      </c>
      <c r="F1212">
        <f t="shared" si="37"/>
        <v>0</v>
      </c>
    </row>
    <row r="1213" spans="1:6" x14ac:dyDescent="0.3">
      <c r="A1213">
        <v>0</v>
      </c>
      <c r="B1213">
        <v>0</v>
      </c>
      <c r="C1213">
        <v>2</v>
      </c>
      <c r="D1213">
        <v>0</v>
      </c>
      <c r="E1213">
        <f t="shared" si="36"/>
        <v>2</v>
      </c>
      <c r="F1213">
        <f t="shared" si="37"/>
        <v>0</v>
      </c>
    </row>
    <row r="1214" spans="1:6" x14ac:dyDescent="0.3">
      <c r="A1214">
        <v>1</v>
      </c>
      <c r="B1214">
        <v>0</v>
      </c>
      <c r="C1214">
        <v>1</v>
      </c>
      <c r="D1214">
        <v>0</v>
      </c>
      <c r="E1214">
        <f t="shared" si="36"/>
        <v>1</v>
      </c>
      <c r="F1214">
        <f t="shared" si="37"/>
        <v>1</v>
      </c>
    </row>
    <row r="1215" spans="1:6" x14ac:dyDescent="0.3">
      <c r="A1215">
        <v>1</v>
      </c>
      <c r="B1215">
        <v>0.3</v>
      </c>
      <c r="C1215">
        <v>0</v>
      </c>
      <c r="D1215">
        <v>0</v>
      </c>
      <c r="E1215">
        <f t="shared" si="36"/>
        <v>0</v>
      </c>
      <c r="F1215">
        <f t="shared" si="37"/>
        <v>1.3</v>
      </c>
    </row>
    <row r="1216" spans="1:6" x14ac:dyDescent="0.3">
      <c r="A1216">
        <v>1</v>
      </c>
      <c r="B1216">
        <v>0</v>
      </c>
      <c r="C1216">
        <v>1</v>
      </c>
      <c r="D1216">
        <v>0</v>
      </c>
      <c r="E1216">
        <f t="shared" si="36"/>
        <v>1</v>
      </c>
      <c r="F1216">
        <f t="shared" si="37"/>
        <v>1</v>
      </c>
    </row>
    <row r="1217" spans="1:6" x14ac:dyDescent="0.3">
      <c r="A1217">
        <v>0</v>
      </c>
      <c r="B1217">
        <v>0</v>
      </c>
      <c r="C1217">
        <v>1</v>
      </c>
      <c r="D1217">
        <v>0</v>
      </c>
      <c r="E1217">
        <f t="shared" si="36"/>
        <v>1</v>
      </c>
      <c r="F1217">
        <f t="shared" si="37"/>
        <v>0</v>
      </c>
    </row>
    <row r="1218" spans="1:6" x14ac:dyDescent="0.3">
      <c r="A1218">
        <v>0</v>
      </c>
      <c r="B1218">
        <v>0</v>
      </c>
      <c r="C1218">
        <v>2</v>
      </c>
      <c r="D1218">
        <v>0</v>
      </c>
      <c r="E1218">
        <f t="shared" ref="E1218:E1281" si="38">fb+hb</f>
        <v>2</v>
      </c>
      <c r="F1218">
        <f t="shared" ref="F1218:F1281" si="39">bfb+bhb</f>
        <v>0</v>
      </c>
    </row>
    <row r="1219" spans="1:6" x14ac:dyDescent="0.3">
      <c r="A1219">
        <v>1</v>
      </c>
      <c r="B1219">
        <v>0</v>
      </c>
      <c r="C1219">
        <v>2</v>
      </c>
      <c r="D1219">
        <v>0</v>
      </c>
      <c r="E1219">
        <f t="shared" si="38"/>
        <v>2</v>
      </c>
      <c r="F1219">
        <f t="shared" si="39"/>
        <v>1</v>
      </c>
    </row>
    <row r="1220" spans="1:6" x14ac:dyDescent="0.3">
      <c r="A1220">
        <v>0</v>
      </c>
      <c r="B1220">
        <v>0</v>
      </c>
      <c r="C1220">
        <v>1</v>
      </c>
      <c r="D1220">
        <v>0</v>
      </c>
      <c r="E1220">
        <f t="shared" si="38"/>
        <v>1</v>
      </c>
      <c r="F1220">
        <f t="shared" si="39"/>
        <v>0</v>
      </c>
    </row>
    <row r="1221" spans="1:6" x14ac:dyDescent="0.3">
      <c r="A1221">
        <v>0</v>
      </c>
      <c r="B1221">
        <v>0</v>
      </c>
      <c r="C1221">
        <v>1</v>
      </c>
      <c r="D1221">
        <v>0.3</v>
      </c>
      <c r="E1221">
        <f t="shared" si="38"/>
        <v>1.3</v>
      </c>
      <c r="F1221">
        <f t="shared" si="39"/>
        <v>0</v>
      </c>
    </row>
    <row r="1222" spans="1:6" x14ac:dyDescent="0.3">
      <c r="A1222">
        <v>0</v>
      </c>
      <c r="B1222">
        <v>0</v>
      </c>
      <c r="C1222">
        <v>1</v>
      </c>
      <c r="D1222">
        <v>0</v>
      </c>
      <c r="E1222">
        <f t="shared" si="38"/>
        <v>1</v>
      </c>
      <c r="F1222">
        <f t="shared" si="39"/>
        <v>0</v>
      </c>
    </row>
    <row r="1223" spans="1:6" x14ac:dyDescent="0.3">
      <c r="A1223">
        <v>0</v>
      </c>
      <c r="B1223">
        <v>0</v>
      </c>
      <c r="C1223">
        <v>1</v>
      </c>
      <c r="D1223">
        <v>0</v>
      </c>
      <c r="E1223">
        <f t="shared" si="38"/>
        <v>1</v>
      </c>
      <c r="F1223">
        <f t="shared" si="39"/>
        <v>0</v>
      </c>
    </row>
    <row r="1224" spans="1:6" x14ac:dyDescent="0.3">
      <c r="A1224">
        <v>0</v>
      </c>
      <c r="B1224">
        <v>0</v>
      </c>
      <c r="C1224">
        <v>2</v>
      </c>
      <c r="D1224">
        <v>0</v>
      </c>
      <c r="E1224">
        <f t="shared" si="38"/>
        <v>2</v>
      </c>
      <c r="F1224">
        <f t="shared" si="39"/>
        <v>0</v>
      </c>
    </row>
    <row r="1225" spans="1:6" x14ac:dyDescent="0.3">
      <c r="A1225">
        <v>0</v>
      </c>
      <c r="B1225">
        <v>0</v>
      </c>
      <c r="C1225">
        <v>2</v>
      </c>
      <c r="D1225">
        <v>0</v>
      </c>
      <c r="E1225">
        <f t="shared" si="38"/>
        <v>2</v>
      </c>
      <c r="F1225">
        <f t="shared" si="39"/>
        <v>0</v>
      </c>
    </row>
    <row r="1226" spans="1:6" x14ac:dyDescent="0.3">
      <c r="A1226">
        <v>1</v>
      </c>
      <c r="B1226">
        <v>0</v>
      </c>
      <c r="C1226">
        <v>2</v>
      </c>
      <c r="D1226">
        <v>0.3</v>
      </c>
      <c r="E1226">
        <f t="shared" si="38"/>
        <v>2.2999999999999998</v>
      </c>
      <c r="F1226">
        <f t="shared" si="39"/>
        <v>1</v>
      </c>
    </row>
    <row r="1227" spans="1:6" x14ac:dyDescent="0.3">
      <c r="A1227">
        <v>0</v>
      </c>
      <c r="B1227">
        <v>0.3</v>
      </c>
      <c r="C1227">
        <v>1</v>
      </c>
      <c r="D1227">
        <v>0</v>
      </c>
      <c r="E1227">
        <f t="shared" si="38"/>
        <v>1</v>
      </c>
      <c r="F1227">
        <f t="shared" si="39"/>
        <v>0.3</v>
      </c>
    </row>
    <row r="1228" spans="1:6" x14ac:dyDescent="0.3">
      <c r="A1228">
        <v>0</v>
      </c>
      <c r="B1228">
        <v>0</v>
      </c>
      <c r="C1228">
        <v>2</v>
      </c>
      <c r="D1228">
        <v>0.3</v>
      </c>
      <c r="E1228">
        <f t="shared" si="38"/>
        <v>2.2999999999999998</v>
      </c>
      <c r="F1228">
        <f t="shared" si="39"/>
        <v>0</v>
      </c>
    </row>
    <row r="1229" spans="1:6" x14ac:dyDescent="0.3">
      <c r="A1229">
        <v>1</v>
      </c>
      <c r="B1229">
        <v>0</v>
      </c>
      <c r="C1229">
        <v>1</v>
      </c>
      <c r="D1229">
        <v>0</v>
      </c>
      <c r="E1229">
        <f t="shared" si="38"/>
        <v>1</v>
      </c>
      <c r="F1229">
        <f t="shared" si="39"/>
        <v>1</v>
      </c>
    </row>
    <row r="1230" spans="1:6" x14ac:dyDescent="0.3">
      <c r="A1230">
        <v>1</v>
      </c>
      <c r="B1230">
        <v>0</v>
      </c>
      <c r="C1230">
        <v>1</v>
      </c>
      <c r="D1230">
        <v>0.3</v>
      </c>
      <c r="E1230">
        <f t="shared" si="38"/>
        <v>1.3</v>
      </c>
      <c r="F1230">
        <f t="shared" si="39"/>
        <v>1</v>
      </c>
    </row>
    <row r="1231" spans="1:6" x14ac:dyDescent="0.3">
      <c r="A1231">
        <v>0</v>
      </c>
      <c r="B1231">
        <v>0</v>
      </c>
      <c r="C1231">
        <v>2</v>
      </c>
      <c r="D1231">
        <v>0</v>
      </c>
      <c r="E1231">
        <f t="shared" si="38"/>
        <v>2</v>
      </c>
      <c r="F1231">
        <f t="shared" si="39"/>
        <v>0</v>
      </c>
    </row>
    <row r="1232" spans="1:6" x14ac:dyDescent="0.3">
      <c r="A1232">
        <v>0</v>
      </c>
      <c r="B1232">
        <v>0</v>
      </c>
      <c r="C1232">
        <v>2</v>
      </c>
      <c r="D1232">
        <v>0.6</v>
      </c>
      <c r="E1232">
        <f t="shared" si="38"/>
        <v>2.6</v>
      </c>
      <c r="F1232">
        <f t="shared" si="39"/>
        <v>0</v>
      </c>
    </row>
    <row r="1233" spans="1:6" x14ac:dyDescent="0.3">
      <c r="A1233">
        <v>1</v>
      </c>
      <c r="B1233">
        <v>0</v>
      </c>
      <c r="C1233">
        <v>1</v>
      </c>
      <c r="D1233">
        <v>0</v>
      </c>
      <c r="E1233">
        <f t="shared" si="38"/>
        <v>1</v>
      </c>
      <c r="F1233">
        <f t="shared" si="39"/>
        <v>1</v>
      </c>
    </row>
    <row r="1234" spans="1:6" x14ac:dyDescent="0.3">
      <c r="A1234">
        <v>0</v>
      </c>
      <c r="B1234">
        <v>0</v>
      </c>
      <c r="C1234">
        <v>2</v>
      </c>
      <c r="D1234">
        <v>0</v>
      </c>
      <c r="E1234">
        <f t="shared" si="38"/>
        <v>2</v>
      </c>
      <c r="F1234">
        <f t="shared" si="39"/>
        <v>0</v>
      </c>
    </row>
    <row r="1235" spans="1:6" x14ac:dyDescent="0.3">
      <c r="A1235">
        <v>1</v>
      </c>
      <c r="B1235">
        <v>0</v>
      </c>
      <c r="C1235">
        <v>1</v>
      </c>
      <c r="D1235">
        <v>0</v>
      </c>
      <c r="E1235">
        <f t="shared" si="38"/>
        <v>1</v>
      </c>
      <c r="F1235">
        <f t="shared" si="39"/>
        <v>1</v>
      </c>
    </row>
    <row r="1236" spans="1:6" x14ac:dyDescent="0.3">
      <c r="A1236">
        <v>0</v>
      </c>
      <c r="B1236">
        <v>0</v>
      </c>
      <c r="C1236">
        <v>1</v>
      </c>
      <c r="D1236">
        <v>0.3</v>
      </c>
      <c r="E1236">
        <f t="shared" si="38"/>
        <v>1.3</v>
      </c>
      <c r="F1236">
        <f t="shared" si="39"/>
        <v>0</v>
      </c>
    </row>
    <row r="1237" spans="1:6" x14ac:dyDescent="0.3">
      <c r="A1237">
        <v>0</v>
      </c>
      <c r="B1237">
        <v>0</v>
      </c>
      <c r="C1237">
        <v>1</v>
      </c>
      <c r="D1237">
        <v>0.3</v>
      </c>
      <c r="E1237">
        <f t="shared" si="38"/>
        <v>1.3</v>
      </c>
      <c r="F1237">
        <f t="shared" si="39"/>
        <v>0</v>
      </c>
    </row>
    <row r="1238" spans="1:6" x14ac:dyDescent="0.3">
      <c r="A1238">
        <v>0</v>
      </c>
      <c r="B1238">
        <v>0</v>
      </c>
      <c r="C1238">
        <v>2</v>
      </c>
      <c r="D1238">
        <v>0.3</v>
      </c>
      <c r="E1238">
        <f t="shared" si="38"/>
        <v>2.2999999999999998</v>
      </c>
      <c r="F1238">
        <f t="shared" si="39"/>
        <v>0</v>
      </c>
    </row>
    <row r="1239" spans="1:6" x14ac:dyDescent="0.3">
      <c r="A1239">
        <v>0</v>
      </c>
      <c r="B1239">
        <v>0</v>
      </c>
      <c r="C1239">
        <v>2</v>
      </c>
      <c r="D1239">
        <v>0.3</v>
      </c>
      <c r="E1239">
        <f t="shared" si="38"/>
        <v>2.2999999999999998</v>
      </c>
      <c r="F1239">
        <f t="shared" si="39"/>
        <v>0</v>
      </c>
    </row>
    <row r="1240" spans="1:6" x14ac:dyDescent="0.3">
      <c r="A1240">
        <v>0</v>
      </c>
      <c r="B1240">
        <v>0</v>
      </c>
      <c r="C1240">
        <v>1</v>
      </c>
      <c r="D1240">
        <v>0.3</v>
      </c>
      <c r="E1240">
        <f t="shared" si="38"/>
        <v>1.3</v>
      </c>
      <c r="F1240">
        <f t="shared" si="39"/>
        <v>0</v>
      </c>
    </row>
    <row r="1241" spans="1:6" x14ac:dyDescent="0.3">
      <c r="A1241">
        <v>0</v>
      </c>
      <c r="B1241">
        <v>0</v>
      </c>
      <c r="C1241">
        <v>2</v>
      </c>
      <c r="D1241">
        <v>0</v>
      </c>
      <c r="E1241">
        <f t="shared" si="38"/>
        <v>2</v>
      </c>
      <c r="F1241">
        <f t="shared" si="39"/>
        <v>0</v>
      </c>
    </row>
    <row r="1242" spans="1:6" x14ac:dyDescent="0.3">
      <c r="A1242">
        <v>1</v>
      </c>
      <c r="B1242">
        <v>0</v>
      </c>
      <c r="C1242">
        <v>2</v>
      </c>
      <c r="D1242">
        <v>0.3</v>
      </c>
      <c r="E1242">
        <f t="shared" si="38"/>
        <v>2.2999999999999998</v>
      </c>
      <c r="F1242">
        <f t="shared" si="39"/>
        <v>1</v>
      </c>
    </row>
    <row r="1243" spans="1:6" x14ac:dyDescent="0.3">
      <c r="A1243">
        <v>0</v>
      </c>
      <c r="B1243">
        <v>0</v>
      </c>
      <c r="C1243">
        <v>2</v>
      </c>
      <c r="D1243">
        <v>0</v>
      </c>
      <c r="E1243">
        <f t="shared" si="38"/>
        <v>2</v>
      </c>
      <c r="F1243">
        <f t="shared" si="39"/>
        <v>0</v>
      </c>
    </row>
    <row r="1244" spans="1:6" x14ac:dyDescent="0.3">
      <c r="A1244">
        <v>1</v>
      </c>
      <c r="B1244">
        <v>0</v>
      </c>
      <c r="C1244">
        <v>2</v>
      </c>
      <c r="D1244">
        <v>0</v>
      </c>
      <c r="E1244">
        <f t="shared" si="38"/>
        <v>2</v>
      </c>
      <c r="F1244">
        <f t="shared" si="39"/>
        <v>1</v>
      </c>
    </row>
    <row r="1245" spans="1:6" x14ac:dyDescent="0.3">
      <c r="A1245">
        <v>1</v>
      </c>
      <c r="B1245">
        <v>0</v>
      </c>
      <c r="C1245">
        <v>2</v>
      </c>
      <c r="D1245">
        <v>0.3</v>
      </c>
      <c r="E1245">
        <f t="shared" si="38"/>
        <v>2.2999999999999998</v>
      </c>
      <c r="F1245">
        <f t="shared" si="39"/>
        <v>1</v>
      </c>
    </row>
    <row r="1246" spans="1:6" x14ac:dyDescent="0.3">
      <c r="A1246">
        <v>0</v>
      </c>
      <c r="B1246">
        <v>0</v>
      </c>
      <c r="C1246">
        <v>1</v>
      </c>
      <c r="D1246">
        <v>0</v>
      </c>
      <c r="E1246">
        <f t="shared" si="38"/>
        <v>1</v>
      </c>
      <c r="F1246">
        <f t="shared" si="39"/>
        <v>0</v>
      </c>
    </row>
    <row r="1247" spans="1:6" x14ac:dyDescent="0.3">
      <c r="A1247">
        <v>0</v>
      </c>
      <c r="B1247">
        <v>0</v>
      </c>
      <c r="C1247">
        <v>3</v>
      </c>
      <c r="D1247">
        <v>0.3</v>
      </c>
      <c r="E1247">
        <f t="shared" si="38"/>
        <v>3.3</v>
      </c>
      <c r="F1247">
        <f t="shared" si="39"/>
        <v>0</v>
      </c>
    </row>
    <row r="1248" spans="1:6" x14ac:dyDescent="0.3">
      <c r="A1248">
        <v>0</v>
      </c>
      <c r="B1248">
        <v>0</v>
      </c>
      <c r="C1248">
        <v>2</v>
      </c>
      <c r="D1248">
        <v>0.3</v>
      </c>
      <c r="E1248">
        <f t="shared" si="38"/>
        <v>2.2999999999999998</v>
      </c>
      <c r="F1248">
        <f t="shared" si="39"/>
        <v>0</v>
      </c>
    </row>
    <row r="1249" spans="1:6" x14ac:dyDescent="0.3">
      <c r="A1249">
        <v>1</v>
      </c>
      <c r="B1249">
        <v>0</v>
      </c>
      <c r="C1249">
        <v>1</v>
      </c>
      <c r="D1249">
        <v>0</v>
      </c>
      <c r="E1249">
        <f t="shared" si="38"/>
        <v>1</v>
      </c>
      <c r="F1249">
        <f t="shared" si="39"/>
        <v>1</v>
      </c>
    </row>
    <row r="1250" spans="1:6" x14ac:dyDescent="0.3">
      <c r="A1250">
        <v>0</v>
      </c>
      <c r="B1250">
        <v>0</v>
      </c>
      <c r="C1250">
        <v>1</v>
      </c>
      <c r="D1250">
        <v>0.3</v>
      </c>
      <c r="E1250">
        <f t="shared" si="38"/>
        <v>1.3</v>
      </c>
      <c r="F1250">
        <f t="shared" si="39"/>
        <v>0</v>
      </c>
    </row>
    <row r="1251" spans="1:6" x14ac:dyDescent="0.3">
      <c r="A1251">
        <v>0</v>
      </c>
      <c r="B1251">
        <v>0</v>
      </c>
      <c r="C1251">
        <v>1</v>
      </c>
      <c r="D1251">
        <v>0</v>
      </c>
      <c r="E1251">
        <f t="shared" si="38"/>
        <v>1</v>
      </c>
      <c r="F1251">
        <f t="shared" si="39"/>
        <v>0</v>
      </c>
    </row>
    <row r="1252" spans="1:6" x14ac:dyDescent="0.3">
      <c r="A1252">
        <v>1</v>
      </c>
      <c r="B1252">
        <v>0</v>
      </c>
      <c r="C1252">
        <v>2</v>
      </c>
      <c r="D1252">
        <v>0.3</v>
      </c>
      <c r="E1252">
        <f t="shared" si="38"/>
        <v>2.2999999999999998</v>
      </c>
      <c r="F1252">
        <f t="shared" si="39"/>
        <v>1</v>
      </c>
    </row>
    <row r="1253" spans="1:6" x14ac:dyDescent="0.3">
      <c r="A1253">
        <v>0</v>
      </c>
      <c r="B1253">
        <v>0</v>
      </c>
      <c r="C1253">
        <v>2</v>
      </c>
      <c r="D1253">
        <v>0</v>
      </c>
      <c r="E1253">
        <f t="shared" si="38"/>
        <v>2</v>
      </c>
      <c r="F1253">
        <f t="shared" si="39"/>
        <v>0</v>
      </c>
    </row>
    <row r="1254" spans="1:6" x14ac:dyDescent="0.3">
      <c r="A1254">
        <v>1</v>
      </c>
      <c r="B1254">
        <v>0</v>
      </c>
      <c r="C1254">
        <v>1</v>
      </c>
      <c r="D1254">
        <v>0</v>
      </c>
      <c r="E1254">
        <f t="shared" si="38"/>
        <v>1</v>
      </c>
      <c r="F1254">
        <f t="shared" si="39"/>
        <v>1</v>
      </c>
    </row>
    <row r="1255" spans="1:6" x14ac:dyDescent="0.3">
      <c r="A1255">
        <v>1</v>
      </c>
      <c r="B1255">
        <v>0</v>
      </c>
      <c r="C1255">
        <v>2</v>
      </c>
      <c r="D1255">
        <v>0.3</v>
      </c>
      <c r="E1255">
        <f t="shared" si="38"/>
        <v>2.2999999999999998</v>
      </c>
      <c r="F1255">
        <f t="shared" si="39"/>
        <v>1</v>
      </c>
    </row>
    <row r="1256" spans="1:6" x14ac:dyDescent="0.3">
      <c r="A1256">
        <v>0</v>
      </c>
      <c r="B1256">
        <v>0</v>
      </c>
      <c r="C1256">
        <v>2</v>
      </c>
      <c r="D1256">
        <v>0.3</v>
      </c>
      <c r="E1256">
        <f t="shared" si="38"/>
        <v>2.2999999999999998</v>
      </c>
      <c r="F1256">
        <f t="shared" si="39"/>
        <v>0</v>
      </c>
    </row>
    <row r="1257" spans="1:6" x14ac:dyDescent="0.3">
      <c r="A1257">
        <v>0</v>
      </c>
      <c r="B1257">
        <v>0</v>
      </c>
      <c r="C1257">
        <v>1</v>
      </c>
      <c r="D1257">
        <v>0</v>
      </c>
      <c r="E1257">
        <f t="shared" si="38"/>
        <v>1</v>
      </c>
      <c r="F1257">
        <f t="shared" si="39"/>
        <v>0</v>
      </c>
    </row>
    <row r="1258" spans="1:6" x14ac:dyDescent="0.3">
      <c r="A1258">
        <v>1</v>
      </c>
      <c r="B1258">
        <v>0</v>
      </c>
      <c r="C1258">
        <v>2</v>
      </c>
      <c r="D1258">
        <v>0</v>
      </c>
      <c r="E1258">
        <f t="shared" si="38"/>
        <v>2</v>
      </c>
      <c r="F1258">
        <f t="shared" si="39"/>
        <v>1</v>
      </c>
    </row>
    <row r="1259" spans="1:6" x14ac:dyDescent="0.3">
      <c r="A1259">
        <v>0</v>
      </c>
      <c r="B1259">
        <v>0</v>
      </c>
      <c r="C1259">
        <v>1</v>
      </c>
      <c r="D1259">
        <v>0</v>
      </c>
      <c r="E1259">
        <f t="shared" si="38"/>
        <v>1</v>
      </c>
      <c r="F1259">
        <f t="shared" si="39"/>
        <v>0</v>
      </c>
    </row>
    <row r="1260" spans="1:6" x14ac:dyDescent="0.3">
      <c r="A1260">
        <v>1</v>
      </c>
      <c r="B1260">
        <v>0</v>
      </c>
      <c r="C1260">
        <v>2</v>
      </c>
      <c r="D1260">
        <v>0</v>
      </c>
      <c r="E1260">
        <f t="shared" si="38"/>
        <v>2</v>
      </c>
      <c r="F1260">
        <f t="shared" si="39"/>
        <v>1</v>
      </c>
    </row>
    <row r="1261" spans="1:6" x14ac:dyDescent="0.3">
      <c r="A1261">
        <v>1</v>
      </c>
      <c r="B1261">
        <v>0</v>
      </c>
      <c r="C1261">
        <v>1</v>
      </c>
      <c r="D1261">
        <v>0.3</v>
      </c>
      <c r="E1261">
        <f t="shared" si="38"/>
        <v>1.3</v>
      </c>
      <c r="F1261">
        <f t="shared" si="39"/>
        <v>1</v>
      </c>
    </row>
    <row r="1262" spans="1:6" x14ac:dyDescent="0.3">
      <c r="A1262">
        <v>0</v>
      </c>
      <c r="B1262">
        <v>0</v>
      </c>
      <c r="C1262">
        <v>2</v>
      </c>
      <c r="D1262">
        <v>0.3</v>
      </c>
      <c r="E1262">
        <f t="shared" si="38"/>
        <v>2.2999999999999998</v>
      </c>
      <c r="F1262">
        <f t="shared" si="39"/>
        <v>0</v>
      </c>
    </row>
    <row r="1263" spans="1:6" x14ac:dyDescent="0.3">
      <c r="A1263">
        <v>0</v>
      </c>
      <c r="B1263">
        <v>0</v>
      </c>
      <c r="C1263">
        <v>1</v>
      </c>
      <c r="D1263">
        <v>0</v>
      </c>
      <c r="E1263">
        <f t="shared" si="38"/>
        <v>1</v>
      </c>
      <c r="F1263">
        <f t="shared" si="39"/>
        <v>0</v>
      </c>
    </row>
    <row r="1264" spans="1:6" x14ac:dyDescent="0.3">
      <c r="A1264">
        <v>1</v>
      </c>
      <c r="B1264">
        <v>0</v>
      </c>
      <c r="C1264">
        <v>1</v>
      </c>
      <c r="D1264">
        <v>0</v>
      </c>
      <c r="E1264">
        <f t="shared" si="38"/>
        <v>1</v>
      </c>
      <c r="F1264">
        <f t="shared" si="39"/>
        <v>1</v>
      </c>
    </row>
    <row r="1265" spans="1:6" x14ac:dyDescent="0.3">
      <c r="A1265">
        <v>0</v>
      </c>
      <c r="B1265">
        <v>0</v>
      </c>
      <c r="C1265">
        <v>1</v>
      </c>
      <c r="D1265">
        <v>0</v>
      </c>
      <c r="E1265">
        <f t="shared" si="38"/>
        <v>1</v>
      </c>
      <c r="F1265">
        <f t="shared" si="39"/>
        <v>0</v>
      </c>
    </row>
    <row r="1266" spans="1:6" x14ac:dyDescent="0.3">
      <c r="A1266">
        <v>1</v>
      </c>
      <c r="B1266">
        <v>0</v>
      </c>
      <c r="C1266">
        <v>2</v>
      </c>
      <c r="D1266">
        <v>0</v>
      </c>
      <c r="E1266">
        <f t="shared" si="38"/>
        <v>2</v>
      </c>
      <c r="F1266">
        <f t="shared" si="39"/>
        <v>1</v>
      </c>
    </row>
    <row r="1267" spans="1:6" x14ac:dyDescent="0.3">
      <c r="A1267">
        <v>1</v>
      </c>
      <c r="B1267">
        <v>0</v>
      </c>
      <c r="C1267">
        <v>2</v>
      </c>
      <c r="D1267">
        <v>0.3</v>
      </c>
      <c r="E1267">
        <f t="shared" si="38"/>
        <v>2.2999999999999998</v>
      </c>
      <c r="F1267">
        <f t="shared" si="39"/>
        <v>1</v>
      </c>
    </row>
    <row r="1268" spans="1:6" x14ac:dyDescent="0.3">
      <c r="A1268">
        <v>0</v>
      </c>
      <c r="B1268">
        <v>0</v>
      </c>
      <c r="C1268">
        <v>1</v>
      </c>
      <c r="D1268">
        <v>0.3</v>
      </c>
      <c r="E1268">
        <f t="shared" si="38"/>
        <v>1.3</v>
      </c>
      <c r="F1268">
        <f t="shared" si="39"/>
        <v>0</v>
      </c>
    </row>
    <row r="1269" spans="1:6" x14ac:dyDescent="0.3">
      <c r="A1269">
        <v>0</v>
      </c>
      <c r="B1269">
        <v>0</v>
      </c>
      <c r="C1269">
        <v>2</v>
      </c>
      <c r="D1269">
        <v>0</v>
      </c>
      <c r="E1269">
        <f t="shared" si="38"/>
        <v>2</v>
      </c>
      <c r="F1269">
        <f t="shared" si="39"/>
        <v>0</v>
      </c>
    </row>
    <row r="1270" spans="1:6" x14ac:dyDescent="0.3">
      <c r="A1270">
        <v>0</v>
      </c>
      <c r="B1270">
        <v>0</v>
      </c>
      <c r="C1270">
        <v>3</v>
      </c>
      <c r="D1270">
        <v>0.3</v>
      </c>
      <c r="E1270">
        <f t="shared" si="38"/>
        <v>3.3</v>
      </c>
      <c r="F1270">
        <f t="shared" si="39"/>
        <v>0</v>
      </c>
    </row>
    <row r="1271" spans="1:6" x14ac:dyDescent="0.3">
      <c r="A1271">
        <v>0</v>
      </c>
      <c r="B1271">
        <v>0</v>
      </c>
      <c r="C1271">
        <v>1</v>
      </c>
      <c r="D1271">
        <v>0.3</v>
      </c>
      <c r="E1271">
        <f t="shared" si="38"/>
        <v>1.3</v>
      </c>
      <c r="F1271">
        <f t="shared" si="39"/>
        <v>0</v>
      </c>
    </row>
    <row r="1272" spans="1:6" x14ac:dyDescent="0.3">
      <c r="A1272">
        <v>2</v>
      </c>
      <c r="B1272">
        <v>0</v>
      </c>
      <c r="C1272">
        <v>0</v>
      </c>
      <c r="D1272">
        <v>0.3</v>
      </c>
      <c r="E1272">
        <f t="shared" si="38"/>
        <v>0.3</v>
      </c>
      <c r="F1272">
        <f t="shared" si="39"/>
        <v>2</v>
      </c>
    </row>
    <row r="1273" spans="1:6" x14ac:dyDescent="0.3">
      <c r="A1273">
        <v>0</v>
      </c>
      <c r="B1273">
        <v>0</v>
      </c>
      <c r="C1273">
        <v>2</v>
      </c>
      <c r="D1273">
        <v>0</v>
      </c>
      <c r="E1273">
        <f t="shared" si="38"/>
        <v>2</v>
      </c>
      <c r="F1273">
        <f t="shared" si="39"/>
        <v>0</v>
      </c>
    </row>
    <row r="1274" spans="1:6" x14ac:dyDescent="0.3">
      <c r="A1274">
        <v>1</v>
      </c>
      <c r="B1274">
        <v>0</v>
      </c>
      <c r="C1274">
        <v>1</v>
      </c>
      <c r="D1274">
        <v>0</v>
      </c>
      <c r="E1274">
        <f t="shared" si="38"/>
        <v>1</v>
      </c>
      <c r="F1274">
        <f t="shared" si="39"/>
        <v>1</v>
      </c>
    </row>
    <row r="1275" spans="1:6" x14ac:dyDescent="0.3">
      <c r="A1275">
        <v>1</v>
      </c>
      <c r="B1275">
        <v>0</v>
      </c>
      <c r="C1275">
        <v>1</v>
      </c>
      <c r="D1275">
        <v>0</v>
      </c>
      <c r="E1275">
        <f t="shared" si="38"/>
        <v>1</v>
      </c>
      <c r="F1275">
        <f t="shared" si="39"/>
        <v>1</v>
      </c>
    </row>
    <row r="1276" spans="1:6" x14ac:dyDescent="0.3">
      <c r="A1276">
        <v>0</v>
      </c>
      <c r="B1276">
        <v>0</v>
      </c>
      <c r="C1276">
        <v>2</v>
      </c>
      <c r="D1276">
        <v>0</v>
      </c>
      <c r="E1276">
        <f t="shared" si="38"/>
        <v>2</v>
      </c>
      <c r="F1276">
        <f t="shared" si="39"/>
        <v>0</v>
      </c>
    </row>
    <row r="1277" spans="1:6" x14ac:dyDescent="0.3">
      <c r="A1277">
        <v>0</v>
      </c>
      <c r="B1277">
        <v>0</v>
      </c>
      <c r="C1277">
        <v>2</v>
      </c>
      <c r="D1277">
        <v>0</v>
      </c>
      <c r="E1277">
        <f t="shared" si="38"/>
        <v>2</v>
      </c>
      <c r="F1277">
        <f t="shared" si="39"/>
        <v>0</v>
      </c>
    </row>
    <row r="1278" spans="1:6" x14ac:dyDescent="0.3">
      <c r="A1278">
        <v>0</v>
      </c>
      <c r="B1278">
        <v>0.3</v>
      </c>
      <c r="C1278">
        <v>1</v>
      </c>
      <c r="D1278">
        <v>0.3</v>
      </c>
      <c r="E1278">
        <f t="shared" si="38"/>
        <v>1.3</v>
      </c>
      <c r="F1278">
        <f t="shared" si="39"/>
        <v>0.3</v>
      </c>
    </row>
    <row r="1279" spans="1:6" x14ac:dyDescent="0.3">
      <c r="A1279">
        <v>1</v>
      </c>
      <c r="B1279">
        <v>0</v>
      </c>
      <c r="C1279">
        <v>1</v>
      </c>
      <c r="D1279">
        <v>0.3</v>
      </c>
      <c r="E1279">
        <f t="shared" si="38"/>
        <v>1.3</v>
      </c>
      <c r="F1279">
        <f t="shared" si="39"/>
        <v>1</v>
      </c>
    </row>
    <row r="1280" spans="1:6" x14ac:dyDescent="0.3">
      <c r="A1280">
        <v>1</v>
      </c>
      <c r="B1280">
        <v>0</v>
      </c>
      <c r="C1280">
        <v>2</v>
      </c>
      <c r="D1280">
        <v>0.3</v>
      </c>
      <c r="E1280">
        <f t="shared" si="38"/>
        <v>2.2999999999999998</v>
      </c>
      <c r="F1280">
        <f t="shared" si="39"/>
        <v>1</v>
      </c>
    </row>
    <row r="1281" spans="1:6" x14ac:dyDescent="0.3">
      <c r="A1281">
        <v>0</v>
      </c>
      <c r="B1281">
        <v>0</v>
      </c>
      <c r="C1281">
        <v>1</v>
      </c>
      <c r="D1281">
        <v>0</v>
      </c>
      <c r="E1281">
        <f t="shared" si="38"/>
        <v>1</v>
      </c>
      <c r="F1281">
        <f t="shared" si="39"/>
        <v>0</v>
      </c>
    </row>
    <row r="1282" spans="1:6" x14ac:dyDescent="0.3">
      <c r="A1282">
        <v>1</v>
      </c>
      <c r="B1282">
        <v>0</v>
      </c>
      <c r="C1282">
        <v>2</v>
      </c>
      <c r="D1282">
        <v>0</v>
      </c>
      <c r="E1282">
        <f t="shared" ref="E1282:E1345" si="40">fb+hb</f>
        <v>2</v>
      </c>
      <c r="F1282">
        <f t="shared" ref="F1282:F1345" si="41">bfb+bhb</f>
        <v>1</v>
      </c>
    </row>
    <row r="1283" spans="1:6" x14ac:dyDescent="0.3">
      <c r="A1283">
        <v>1</v>
      </c>
      <c r="B1283">
        <v>0</v>
      </c>
      <c r="C1283">
        <v>2</v>
      </c>
      <c r="D1283">
        <v>0</v>
      </c>
      <c r="E1283">
        <f t="shared" si="40"/>
        <v>2</v>
      </c>
      <c r="F1283">
        <f t="shared" si="41"/>
        <v>1</v>
      </c>
    </row>
    <row r="1284" spans="1:6" x14ac:dyDescent="0.3">
      <c r="A1284">
        <v>0</v>
      </c>
      <c r="B1284">
        <v>0</v>
      </c>
      <c r="C1284">
        <v>2</v>
      </c>
      <c r="D1284">
        <v>0</v>
      </c>
      <c r="E1284">
        <f t="shared" si="40"/>
        <v>2</v>
      </c>
      <c r="F1284">
        <f t="shared" si="41"/>
        <v>0</v>
      </c>
    </row>
    <row r="1285" spans="1:6" x14ac:dyDescent="0.3">
      <c r="A1285">
        <v>0</v>
      </c>
      <c r="B1285">
        <v>0</v>
      </c>
      <c r="C1285">
        <v>2</v>
      </c>
      <c r="D1285">
        <v>0.6</v>
      </c>
      <c r="E1285">
        <f t="shared" si="40"/>
        <v>2.6</v>
      </c>
      <c r="F1285">
        <f t="shared" si="41"/>
        <v>0</v>
      </c>
    </row>
    <row r="1286" spans="1:6" x14ac:dyDescent="0.3">
      <c r="A1286">
        <v>0</v>
      </c>
      <c r="B1286">
        <v>0</v>
      </c>
      <c r="C1286">
        <v>2</v>
      </c>
      <c r="D1286">
        <v>0</v>
      </c>
      <c r="E1286">
        <f t="shared" si="40"/>
        <v>2</v>
      </c>
      <c r="F1286">
        <f t="shared" si="41"/>
        <v>0</v>
      </c>
    </row>
    <row r="1287" spans="1:6" x14ac:dyDescent="0.3">
      <c r="A1287">
        <v>0</v>
      </c>
      <c r="B1287">
        <v>0</v>
      </c>
      <c r="C1287">
        <v>1</v>
      </c>
      <c r="D1287">
        <v>0</v>
      </c>
      <c r="E1287">
        <f t="shared" si="40"/>
        <v>1</v>
      </c>
      <c r="F1287">
        <f t="shared" si="41"/>
        <v>0</v>
      </c>
    </row>
    <row r="1288" spans="1:6" x14ac:dyDescent="0.3">
      <c r="A1288">
        <v>1</v>
      </c>
      <c r="B1288">
        <v>0</v>
      </c>
      <c r="C1288">
        <v>1</v>
      </c>
      <c r="D1288">
        <v>0.3</v>
      </c>
      <c r="E1288">
        <f t="shared" si="40"/>
        <v>1.3</v>
      </c>
      <c r="F1288">
        <f t="shared" si="41"/>
        <v>1</v>
      </c>
    </row>
    <row r="1289" spans="1:6" x14ac:dyDescent="0.3">
      <c r="A1289">
        <v>0</v>
      </c>
      <c r="B1289">
        <v>0.3</v>
      </c>
      <c r="C1289">
        <v>2</v>
      </c>
      <c r="D1289">
        <v>0</v>
      </c>
      <c r="E1289">
        <f t="shared" si="40"/>
        <v>2</v>
      </c>
      <c r="F1289">
        <f t="shared" si="41"/>
        <v>0.3</v>
      </c>
    </row>
    <row r="1290" spans="1:6" x14ac:dyDescent="0.3">
      <c r="A1290">
        <v>1</v>
      </c>
      <c r="B1290">
        <v>0</v>
      </c>
      <c r="C1290">
        <v>2</v>
      </c>
      <c r="D1290">
        <v>0</v>
      </c>
      <c r="E1290">
        <f t="shared" si="40"/>
        <v>2</v>
      </c>
      <c r="F1290">
        <f t="shared" si="41"/>
        <v>1</v>
      </c>
    </row>
    <row r="1291" spans="1:6" x14ac:dyDescent="0.3">
      <c r="A1291">
        <v>0</v>
      </c>
      <c r="B1291">
        <v>0</v>
      </c>
      <c r="C1291">
        <v>2</v>
      </c>
      <c r="D1291">
        <v>0.3</v>
      </c>
      <c r="E1291">
        <f t="shared" si="40"/>
        <v>2.2999999999999998</v>
      </c>
      <c r="F1291">
        <f t="shared" si="41"/>
        <v>0</v>
      </c>
    </row>
    <row r="1292" spans="1:6" x14ac:dyDescent="0.3">
      <c r="A1292">
        <v>1</v>
      </c>
      <c r="B1292">
        <v>0</v>
      </c>
      <c r="C1292">
        <v>1</v>
      </c>
      <c r="D1292">
        <v>0</v>
      </c>
      <c r="E1292">
        <f t="shared" si="40"/>
        <v>1</v>
      </c>
      <c r="F1292">
        <f t="shared" si="41"/>
        <v>1</v>
      </c>
    </row>
    <row r="1293" spans="1:6" x14ac:dyDescent="0.3">
      <c r="A1293">
        <v>0</v>
      </c>
      <c r="B1293">
        <v>0</v>
      </c>
      <c r="C1293">
        <v>2</v>
      </c>
      <c r="D1293">
        <v>0.3</v>
      </c>
      <c r="E1293">
        <f t="shared" si="40"/>
        <v>2.2999999999999998</v>
      </c>
      <c r="F1293">
        <f t="shared" si="41"/>
        <v>0</v>
      </c>
    </row>
    <row r="1294" spans="1:6" x14ac:dyDescent="0.3">
      <c r="A1294">
        <v>0</v>
      </c>
      <c r="B1294">
        <v>0</v>
      </c>
      <c r="C1294">
        <v>2</v>
      </c>
      <c r="D1294">
        <v>0</v>
      </c>
      <c r="E1294">
        <f t="shared" si="40"/>
        <v>2</v>
      </c>
      <c r="F1294">
        <f t="shared" si="41"/>
        <v>0</v>
      </c>
    </row>
    <row r="1295" spans="1:6" x14ac:dyDescent="0.3">
      <c r="A1295">
        <v>0</v>
      </c>
      <c r="B1295">
        <v>0</v>
      </c>
      <c r="C1295">
        <v>2</v>
      </c>
      <c r="D1295">
        <v>0.3</v>
      </c>
      <c r="E1295">
        <f t="shared" si="40"/>
        <v>2.2999999999999998</v>
      </c>
      <c r="F1295">
        <f t="shared" si="41"/>
        <v>0</v>
      </c>
    </row>
    <row r="1296" spans="1:6" x14ac:dyDescent="0.3">
      <c r="A1296">
        <v>1</v>
      </c>
      <c r="B1296">
        <v>0</v>
      </c>
      <c r="C1296">
        <v>1</v>
      </c>
      <c r="D1296">
        <v>0</v>
      </c>
      <c r="E1296">
        <f t="shared" si="40"/>
        <v>1</v>
      </c>
      <c r="F1296">
        <f t="shared" si="41"/>
        <v>1</v>
      </c>
    </row>
    <row r="1297" spans="1:6" x14ac:dyDescent="0.3">
      <c r="A1297">
        <v>1</v>
      </c>
      <c r="B1297">
        <v>0</v>
      </c>
      <c r="C1297">
        <v>1</v>
      </c>
      <c r="D1297">
        <v>0.3</v>
      </c>
      <c r="E1297">
        <f t="shared" si="40"/>
        <v>1.3</v>
      </c>
      <c r="F1297">
        <f t="shared" si="41"/>
        <v>1</v>
      </c>
    </row>
    <row r="1298" spans="1:6" x14ac:dyDescent="0.3">
      <c r="A1298">
        <v>1</v>
      </c>
      <c r="B1298">
        <v>0</v>
      </c>
      <c r="C1298">
        <v>2</v>
      </c>
      <c r="D1298">
        <v>0</v>
      </c>
      <c r="E1298">
        <f t="shared" si="40"/>
        <v>2</v>
      </c>
      <c r="F1298">
        <f t="shared" si="41"/>
        <v>1</v>
      </c>
    </row>
    <row r="1299" spans="1:6" x14ac:dyDescent="0.3">
      <c r="A1299">
        <v>1</v>
      </c>
      <c r="B1299">
        <v>0</v>
      </c>
      <c r="C1299">
        <v>2</v>
      </c>
      <c r="D1299">
        <v>0</v>
      </c>
      <c r="E1299">
        <f t="shared" si="40"/>
        <v>2</v>
      </c>
      <c r="F1299">
        <f t="shared" si="41"/>
        <v>1</v>
      </c>
    </row>
    <row r="1300" spans="1:6" x14ac:dyDescent="0.3">
      <c r="A1300">
        <v>2</v>
      </c>
      <c r="B1300">
        <v>0</v>
      </c>
      <c r="C1300">
        <v>2</v>
      </c>
      <c r="D1300">
        <v>0.3</v>
      </c>
      <c r="E1300">
        <f t="shared" si="40"/>
        <v>2.2999999999999998</v>
      </c>
      <c r="F1300">
        <f t="shared" si="41"/>
        <v>2</v>
      </c>
    </row>
    <row r="1301" spans="1:6" x14ac:dyDescent="0.3">
      <c r="A1301">
        <v>1</v>
      </c>
      <c r="B1301">
        <v>0</v>
      </c>
      <c r="C1301">
        <v>1</v>
      </c>
      <c r="D1301">
        <v>0.3</v>
      </c>
      <c r="E1301">
        <f t="shared" si="40"/>
        <v>1.3</v>
      </c>
      <c r="F1301">
        <f t="shared" si="41"/>
        <v>1</v>
      </c>
    </row>
    <row r="1302" spans="1:6" x14ac:dyDescent="0.3">
      <c r="A1302">
        <v>0</v>
      </c>
      <c r="B1302">
        <v>0</v>
      </c>
      <c r="C1302">
        <v>2</v>
      </c>
      <c r="D1302">
        <v>0.3</v>
      </c>
      <c r="E1302">
        <f t="shared" si="40"/>
        <v>2.2999999999999998</v>
      </c>
      <c r="F1302">
        <f t="shared" si="41"/>
        <v>0</v>
      </c>
    </row>
    <row r="1303" spans="1:6" x14ac:dyDescent="0.3">
      <c r="A1303">
        <v>0</v>
      </c>
      <c r="B1303">
        <v>0</v>
      </c>
      <c r="C1303">
        <v>1</v>
      </c>
      <c r="D1303">
        <v>0</v>
      </c>
      <c r="E1303">
        <f t="shared" si="40"/>
        <v>1</v>
      </c>
      <c r="F1303">
        <f t="shared" si="41"/>
        <v>0</v>
      </c>
    </row>
    <row r="1304" spans="1:6" x14ac:dyDescent="0.3">
      <c r="A1304">
        <v>1</v>
      </c>
      <c r="B1304">
        <v>0</v>
      </c>
      <c r="C1304">
        <v>2</v>
      </c>
      <c r="D1304">
        <v>0.3</v>
      </c>
      <c r="E1304">
        <f t="shared" si="40"/>
        <v>2.2999999999999998</v>
      </c>
      <c r="F1304">
        <f t="shared" si="41"/>
        <v>1</v>
      </c>
    </row>
    <row r="1305" spans="1:6" x14ac:dyDescent="0.3">
      <c r="A1305">
        <v>0</v>
      </c>
      <c r="B1305">
        <v>0</v>
      </c>
      <c r="C1305">
        <v>2</v>
      </c>
      <c r="D1305">
        <v>0</v>
      </c>
      <c r="E1305">
        <f t="shared" si="40"/>
        <v>2</v>
      </c>
      <c r="F1305">
        <f t="shared" si="41"/>
        <v>0</v>
      </c>
    </row>
    <row r="1306" spans="1:6" x14ac:dyDescent="0.3">
      <c r="A1306">
        <v>0</v>
      </c>
      <c r="B1306">
        <v>0</v>
      </c>
      <c r="C1306">
        <v>2</v>
      </c>
      <c r="D1306">
        <v>0</v>
      </c>
      <c r="E1306">
        <f t="shared" si="40"/>
        <v>2</v>
      </c>
      <c r="F1306">
        <f t="shared" si="41"/>
        <v>0</v>
      </c>
    </row>
    <row r="1307" spans="1:6" x14ac:dyDescent="0.3">
      <c r="A1307">
        <v>1</v>
      </c>
      <c r="B1307">
        <v>0</v>
      </c>
      <c r="C1307">
        <v>2</v>
      </c>
      <c r="D1307">
        <v>0</v>
      </c>
      <c r="E1307">
        <f t="shared" si="40"/>
        <v>2</v>
      </c>
      <c r="F1307">
        <f t="shared" si="41"/>
        <v>1</v>
      </c>
    </row>
    <row r="1308" spans="1:6" x14ac:dyDescent="0.3">
      <c r="A1308">
        <v>0</v>
      </c>
      <c r="B1308">
        <v>0</v>
      </c>
      <c r="C1308">
        <v>2</v>
      </c>
      <c r="D1308">
        <v>0</v>
      </c>
      <c r="E1308">
        <f t="shared" si="40"/>
        <v>2</v>
      </c>
      <c r="F1308">
        <f t="shared" si="41"/>
        <v>0</v>
      </c>
    </row>
    <row r="1309" spans="1:6" x14ac:dyDescent="0.3">
      <c r="A1309">
        <v>1</v>
      </c>
      <c r="B1309">
        <v>0</v>
      </c>
      <c r="C1309">
        <v>1</v>
      </c>
      <c r="D1309">
        <v>0</v>
      </c>
      <c r="E1309">
        <f t="shared" si="40"/>
        <v>1</v>
      </c>
      <c r="F1309">
        <f t="shared" si="41"/>
        <v>1</v>
      </c>
    </row>
    <row r="1310" spans="1:6" x14ac:dyDescent="0.3">
      <c r="A1310">
        <v>1</v>
      </c>
      <c r="B1310">
        <v>0</v>
      </c>
      <c r="C1310">
        <v>1</v>
      </c>
      <c r="D1310">
        <v>0</v>
      </c>
      <c r="E1310">
        <f t="shared" si="40"/>
        <v>1</v>
      </c>
      <c r="F1310">
        <f t="shared" si="41"/>
        <v>1</v>
      </c>
    </row>
    <row r="1311" spans="1:6" x14ac:dyDescent="0.3">
      <c r="A1311">
        <v>1</v>
      </c>
      <c r="B1311">
        <v>0</v>
      </c>
      <c r="C1311">
        <v>2</v>
      </c>
      <c r="D1311">
        <v>0</v>
      </c>
      <c r="E1311">
        <f t="shared" si="40"/>
        <v>2</v>
      </c>
      <c r="F1311">
        <f t="shared" si="41"/>
        <v>1</v>
      </c>
    </row>
    <row r="1312" spans="1:6" x14ac:dyDescent="0.3">
      <c r="A1312">
        <v>1</v>
      </c>
      <c r="B1312">
        <v>0</v>
      </c>
      <c r="C1312">
        <v>2</v>
      </c>
      <c r="D1312">
        <v>0</v>
      </c>
      <c r="E1312">
        <f t="shared" si="40"/>
        <v>2</v>
      </c>
      <c r="F1312">
        <f t="shared" si="41"/>
        <v>1</v>
      </c>
    </row>
    <row r="1313" spans="1:6" x14ac:dyDescent="0.3">
      <c r="A1313">
        <v>1</v>
      </c>
      <c r="B1313">
        <v>0</v>
      </c>
      <c r="C1313">
        <v>2</v>
      </c>
      <c r="D1313">
        <v>0</v>
      </c>
      <c r="E1313">
        <f t="shared" si="40"/>
        <v>2</v>
      </c>
      <c r="F1313">
        <f t="shared" si="41"/>
        <v>1</v>
      </c>
    </row>
    <row r="1314" spans="1:6" x14ac:dyDescent="0.3">
      <c r="A1314">
        <v>0</v>
      </c>
      <c r="B1314">
        <v>0</v>
      </c>
      <c r="C1314">
        <v>2</v>
      </c>
      <c r="D1314">
        <v>0.3</v>
      </c>
      <c r="E1314">
        <f t="shared" si="40"/>
        <v>2.2999999999999998</v>
      </c>
      <c r="F1314">
        <f t="shared" si="41"/>
        <v>0</v>
      </c>
    </row>
    <row r="1315" spans="1:6" x14ac:dyDescent="0.3">
      <c r="A1315">
        <v>0</v>
      </c>
      <c r="B1315">
        <v>0</v>
      </c>
      <c r="C1315">
        <v>2</v>
      </c>
      <c r="D1315">
        <v>0.3</v>
      </c>
      <c r="E1315">
        <f t="shared" si="40"/>
        <v>2.2999999999999998</v>
      </c>
      <c r="F1315">
        <f t="shared" si="41"/>
        <v>0</v>
      </c>
    </row>
    <row r="1316" spans="1:6" x14ac:dyDescent="0.3">
      <c r="A1316">
        <v>1</v>
      </c>
      <c r="B1316">
        <v>0</v>
      </c>
      <c r="C1316">
        <v>1</v>
      </c>
      <c r="D1316">
        <v>0</v>
      </c>
      <c r="E1316">
        <f t="shared" si="40"/>
        <v>1</v>
      </c>
      <c r="F1316">
        <f t="shared" si="41"/>
        <v>1</v>
      </c>
    </row>
    <row r="1317" spans="1:6" x14ac:dyDescent="0.3">
      <c r="A1317">
        <v>0</v>
      </c>
      <c r="B1317">
        <v>0</v>
      </c>
      <c r="C1317">
        <v>2</v>
      </c>
      <c r="D1317">
        <v>0.3</v>
      </c>
      <c r="E1317">
        <f t="shared" si="40"/>
        <v>2.2999999999999998</v>
      </c>
      <c r="F1317">
        <f t="shared" si="41"/>
        <v>0</v>
      </c>
    </row>
    <row r="1318" spans="1:6" x14ac:dyDescent="0.3">
      <c r="A1318">
        <v>1</v>
      </c>
      <c r="B1318">
        <v>0</v>
      </c>
      <c r="C1318">
        <v>2</v>
      </c>
      <c r="D1318">
        <v>0</v>
      </c>
      <c r="E1318">
        <f t="shared" si="40"/>
        <v>2</v>
      </c>
      <c r="F1318">
        <f t="shared" si="41"/>
        <v>1</v>
      </c>
    </row>
    <row r="1319" spans="1:6" x14ac:dyDescent="0.3">
      <c r="A1319">
        <v>0</v>
      </c>
      <c r="B1319">
        <v>0</v>
      </c>
      <c r="C1319">
        <v>2</v>
      </c>
      <c r="D1319">
        <v>0</v>
      </c>
      <c r="E1319">
        <f t="shared" si="40"/>
        <v>2</v>
      </c>
      <c r="F1319">
        <f t="shared" si="41"/>
        <v>0</v>
      </c>
    </row>
    <row r="1320" spans="1:6" x14ac:dyDescent="0.3">
      <c r="A1320">
        <v>0</v>
      </c>
      <c r="B1320">
        <v>0</v>
      </c>
      <c r="C1320">
        <v>2</v>
      </c>
      <c r="D1320">
        <v>0</v>
      </c>
      <c r="E1320">
        <f t="shared" si="40"/>
        <v>2</v>
      </c>
      <c r="F1320">
        <f t="shared" si="41"/>
        <v>0</v>
      </c>
    </row>
    <row r="1321" spans="1:6" x14ac:dyDescent="0.3">
      <c r="A1321">
        <v>0</v>
      </c>
      <c r="B1321">
        <v>0</v>
      </c>
      <c r="C1321">
        <v>1</v>
      </c>
      <c r="D1321">
        <v>0</v>
      </c>
      <c r="E1321">
        <f t="shared" si="40"/>
        <v>1</v>
      </c>
      <c r="F1321">
        <f t="shared" si="41"/>
        <v>0</v>
      </c>
    </row>
    <row r="1322" spans="1:6" x14ac:dyDescent="0.3">
      <c r="A1322">
        <v>1</v>
      </c>
      <c r="B1322">
        <v>0</v>
      </c>
      <c r="C1322">
        <v>1</v>
      </c>
      <c r="D1322">
        <v>0.3</v>
      </c>
      <c r="E1322">
        <f t="shared" si="40"/>
        <v>1.3</v>
      </c>
      <c r="F1322">
        <f t="shared" si="41"/>
        <v>1</v>
      </c>
    </row>
    <row r="1323" spans="1:6" x14ac:dyDescent="0.3">
      <c r="A1323">
        <v>0</v>
      </c>
      <c r="B1323">
        <v>0</v>
      </c>
      <c r="C1323">
        <v>1</v>
      </c>
      <c r="D1323">
        <v>0</v>
      </c>
      <c r="E1323">
        <f t="shared" si="40"/>
        <v>1</v>
      </c>
      <c r="F1323">
        <f t="shared" si="41"/>
        <v>0</v>
      </c>
    </row>
    <row r="1324" spans="1:6" x14ac:dyDescent="0.3">
      <c r="A1324">
        <v>1</v>
      </c>
      <c r="B1324">
        <v>0</v>
      </c>
      <c r="C1324">
        <v>2</v>
      </c>
      <c r="D1324">
        <v>0.3</v>
      </c>
      <c r="E1324">
        <f t="shared" si="40"/>
        <v>2.2999999999999998</v>
      </c>
      <c r="F1324">
        <f t="shared" si="41"/>
        <v>1</v>
      </c>
    </row>
    <row r="1325" spans="1:6" x14ac:dyDescent="0.3">
      <c r="A1325">
        <v>0</v>
      </c>
      <c r="B1325">
        <v>0</v>
      </c>
      <c r="C1325">
        <v>1</v>
      </c>
      <c r="D1325">
        <v>0</v>
      </c>
      <c r="E1325">
        <f t="shared" si="40"/>
        <v>1</v>
      </c>
      <c r="F1325">
        <f t="shared" si="41"/>
        <v>0</v>
      </c>
    </row>
    <row r="1326" spans="1:6" x14ac:dyDescent="0.3">
      <c r="A1326">
        <v>0</v>
      </c>
      <c r="B1326">
        <v>0</v>
      </c>
      <c r="C1326">
        <v>2</v>
      </c>
      <c r="D1326">
        <v>0</v>
      </c>
      <c r="E1326">
        <f t="shared" si="40"/>
        <v>2</v>
      </c>
      <c r="F1326">
        <f t="shared" si="41"/>
        <v>0</v>
      </c>
    </row>
    <row r="1327" spans="1:6" x14ac:dyDescent="0.3">
      <c r="A1327">
        <v>0</v>
      </c>
      <c r="B1327">
        <v>0</v>
      </c>
      <c r="C1327">
        <v>1</v>
      </c>
      <c r="D1327">
        <v>0</v>
      </c>
      <c r="E1327">
        <f t="shared" si="40"/>
        <v>1</v>
      </c>
      <c r="F1327">
        <f t="shared" si="41"/>
        <v>0</v>
      </c>
    </row>
    <row r="1328" spans="1:6" x14ac:dyDescent="0.3">
      <c r="A1328">
        <v>0</v>
      </c>
      <c r="B1328">
        <v>0</v>
      </c>
      <c r="C1328">
        <v>1</v>
      </c>
      <c r="D1328">
        <v>0</v>
      </c>
      <c r="E1328">
        <f t="shared" si="40"/>
        <v>1</v>
      </c>
      <c r="F1328">
        <f t="shared" si="41"/>
        <v>0</v>
      </c>
    </row>
    <row r="1329" spans="1:6" x14ac:dyDescent="0.3">
      <c r="A1329">
        <v>0</v>
      </c>
      <c r="B1329">
        <v>0.3</v>
      </c>
      <c r="C1329">
        <v>1</v>
      </c>
      <c r="D1329">
        <v>0</v>
      </c>
      <c r="E1329">
        <f t="shared" si="40"/>
        <v>1</v>
      </c>
      <c r="F1329">
        <f t="shared" si="41"/>
        <v>0.3</v>
      </c>
    </row>
    <row r="1330" spans="1:6" x14ac:dyDescent="0.3">
      <c r="A1330">
        <v>0</v>
      </c>
      <c r="B1330">
        <v>0</v>
      </c>
      <c r="C1330">
        <v>2</v>
      </c>
      <c r="D1330">
        <v>0</v>
      </c>
      <c r="E1330">
        <f t="shared" si="40"/>
        <v>2</v>
      </c>
      <c r="F1330">
        <f t="shared" si="41"/>
        <v>0</v>
      </c>
    </row>
    <row r="1331" spans="1:6" x14ac:dyDescent="0.3">
      <c r="A1331">
        <v>0</v>
      </c>
      <c r="B1331">
        <v>0</v>
      </c>
      <c r="C1331">
        <v>2</v>
      </c>
      <c r="D1331">
        <v>0.3</v>
      </c>
      <c r="E1331">
        <f t="shared" si="40"/>
        <v>2.2999999999999998</v>
      </c>
      <c r="F1331">
        <f t="shared" si="41"/>
        <v>0</v>
      </c>
    </row>
    <row r="1332" spans="1:6" x14ac:dyDescent="0.3">
      <c r="A1332">
        <v>0</v>
      </c>
      <c r="B1332">
        <v>0</v>
      </c>
      <c r="C1332">
        <v>2</v>
      </c>
      <c r="D1332">
        <v>0</v>
      </c>
      <c r="E1332">
        <f t="shared" si="40"/>
        <v>2</v>
      </c>
      <c r="F1332">
        <f t="shared" si="41"/>
        <v>0</v>
      </c>
    </row>
    <row r="1333" spans="1:6" x14ac:dyDescent="0.3">
      <c r="A1333">
        <v>0</v>
      </c>
      <c r="B1333">
        <v>0</v>
      </c>
      <c r="C1333">
        <v>1</v>
      </c>
      <c r="D1333">
        <v>0</v>
      </c>
      <c r="E1333">
        <f t="shared" si="40"/>
        <v>1</v>
      </c>
      <c r="F1333">
        <f t="shared" si="41"/>
        <v>0</v>
      </c>
    </row>
    <row r="1334" spans="1:6" x14ac:dyDescent="0.3">
      <c r="A1334">
        <v>1</v>
      </c>
      <c r="B1334">
        <v>0</v>
      </c>
      <c r="C1334">
        <v>1</v>
      </c>
      <c r="D1334">
        <v>0</v>
      </c>
      <c r="E1334">
        <f t="shared" si="40"/>
        <v>1</v>
      </c>
      <c r="F1334">
        <f t="shared" si="41"/>
        <v>1</v>
      </c>
    </row>
    <row r="1335" spans="1:6" x14ac:dyDescent="0.3">
      <c r="A1335">
        <v>0</v>
      </c>
      <c r="B1335">
        <v>0</v>
      </c>
      <c r="C1335">
        <v>1</v>
      </c>
      <c r="D1335">
        <v>0.3</v>
      </c>
      <c r="E1335">
        <f t="shared" si="40"/>
        <v>1.3</v>
      </c>
      <c r="F1335">
        <f t="shared" si="41"/>
        <v>0</v>
      </c>
    </row>
    <row r="1336" spans="1:6" x14ac:dyDescent="0.3">
      <c r="A1336">
        <v>0</v>
      </c>
      <c r="B1336">
        <v>0</v>
      </c>
      <c r="C1336">
        <v>1</v>
      </c>
      <c r="D1336">
        <v>0.3</v>
      </c>
      <c r="E1336">
        <f t="shared" si="40"/>
        <v>1.3</v>
      </c>
      <c r="F1336">
        <f t="shared" si="41"/>
        <v>0</v>
      </c>
    </row>
    <row r="1337" spans="1:6" x14ac:dyDescent="0.3">
      <c r="A1337">
        <v>0</v>
      </c>
      <c r="B1337">
        <v>0.3</v>
      </c>
      <c r="C1337">
        <v>2</v>
      </c>
      <c r="D1337">
        <v>0</v>
      </c>
      <c r="E1337">
        <f t="shared" si="40"/>
        <v>2</v>
      </c>
      <c r="F1337">
        <f t="shared" si="41"/>
        <v>0.3</v>
      </c>
    </row>
    <row r="1338" spans="1:6" x14ac:dyDescent="0.3">
      <c r="A1338">
        <v>0</v>
      </c>
      <c r="B1338">
        <v>0</v>
      </c>
      <c r="C1338">
        <v>2</v>
      </c>
      <c r="D1338">
        <v>0</v>
      </c>
      <c r="E1338">
        <f t="shared" si="40"/>
        <v>2</v>
      </c>
      <c r="F1338">
        <f t="shared" si="41"/>
        <v>0</v>
      </c>
    </row>
    <row r="1339" spans="1:6" x14ac:dyDescent="0.3">
      <c r="A1339">
        <v>0</v>
      </c>
      <c r="B1339">
        <v>0</v>
      </c>
      <c r="C1339">
        <v>1</v>
      </c>
      <c r="D1339">
        <v>0</v>
      </c>
      <c r="E1339">
        <f t="shared" si="40"/>
        <v>1</v>
      </c>
      <c r="F1339">
        <f t="shared" si="41"/>
        <v>0</v>
      </c>
    </row>
    <row r="1340" spans="1:6" x14ac:dyDescent="0.3">
      <c r="A1340">
        <v>1</v>
      </c>
      <c r="B1340">
        <v>0</v>
      </c>
      <c r="C1340">
        <v>2</v>
      </c>
      <c r="D1340">
        <v>0.3</v>
      </c>
      <c r="E1340">
        <f t="shared" si="40"/>
        <v>2.2999999999999998</v>
      </c>
      <c r="F1340">
        <f t="shared" si="41"/>
        <v>1</v>
      </c>
    </row>
    <row r="1341" spans="1:6" x14ac:dyDescent="0.3">
      <c r="A1341">
        <v>0</v>
      </c>
      <c r="B1341">
        <v>0</v>
      </c>
      <c r="C1341">
        <v>1</v>
      </c>
      <c r="D1341">
        <v>0</v>
      </c>
      <c r="E1341">
        <f t="shared" si="40"/>
        <v>1</v>
      </c>
      <c r="F1341">
        <f t="shared" si="41"/>
        <v>0</v>
      </c>
    </row>
    <row r="1342" spans="1:6" x14ac:dyDescent="0.3">
      <c r="A1342">
        <v>0</v>
      </c>
      <c r="B1342">
        <v>0</v>
      </c>
      <c r="C1342">
        <v>1</v>
      </c>
      <c r="D1342">
        <v>0</v>
      </c>
      <c r="E1342">
        <f t="shared" si="40"/>
        <v>1</v>
      </c>
      <c r="F1342">
        <f t="shared" si="41"/>
        <v>0</v>
      </c>
    </row>
    <row r="1343" spans="1:6" x14ac:dyDescent="0.3">
      <c r="A1343">
        <v>1</v>
      </c>
      <c r="B1343">
        <v>0</v>
      </c>
      <c r="C1343">
        <v>1</v>
      </c>
      <c r="D1343">
        <v>0</v>
      </c>
      <c r="E1343">
        <f t="shared" si="40"/>
        <v>1</v>
      </c>
      <c r="F1343">
        <f t="shared" si="41"/>
        <v>1</v>
      </c>
    </row>
    <row r="1344" spans="1:6" x14ac:dyDescent="0.3">
      <c r="A1344">
        <v>0</v>
      </c>
      <c r="B1344">
        <v>0</v>
      </c>
      <c r="C1344">
        <v>2</v>
      </c>
      <c r="D1344">
        <v>0.3</v>
      </c>
      <c r="E1344">
        <f t="shared" si="40"/>
        <v>2.2999999999999998</v>
      </c>
      <c r="F1344">
        <f t="shared" si="41"/>
        <v>0</v>
      </c>
    </row>
    <row r="1345" spans="1:6" x14ac:dyDescent="0.3">
      <c r="A1345">
        <v>0</v>
      </c>
      <c r="B1345">
        <v>0</v>
      </c>
      <c r="C1345">
        <v>1</v>
      </c>
      <c r="D1345">
        <v>0.3</v>
      </c>
      <c r="E1345">
        <f t="shared" si="40"/>
        <v>1.3</v>
      </c>
      <c r="F1345">
        <f t="shared" si="41"/>
        <v>0</v>
      </c>
    </row>
    <row r="1346" spans="1:6" x14ac:dyDescent="0.3">
      <c r="A1346">
        <v>0</v>
      </c>
      <c r="B1346">
        <v>0</v>
      </c>
      <c r="C1346">
        <v>2</v>
      </c>
      <c r="D1346">
        <v>0.3</v>
      </c>
      <c r="E1346">
        <f t="shared" ref="E1346:E1409" si="42">fb+hb</f>
        <v>2.2999999999999998</v>
      </c>
      <c r="F1346">
        <f t="shared" ref="F1346:F1409" si="43">bfb+bhb</f>
        <v>0</v>
      </c>
    </row>
    <row r="1347" spans="1:6" x14ac:dyDescent="0.3">
      <c r="A1347">
        <v>0</v>
      </c>
      <c r="B1347">
        <v>0</v>
      </c>
      <c r="C1347">
        <v>1</v>
      </c>
      <c r="D1347">
        <v>0</v>
      </c>
      <c r="E1347">
        <f t="shared" si="42"/>
        <v>1</v>
      </c>
      <c r="F1347">
        <f t="shared" si="43"/>
        <v>0</v>
      </c>
    </row>
    <row r="1348" spans="1:6" x14ac:dyDescent="0.3">
      <c r="A1348">
        <v>0</v>
      </c>
      <c r="B1348">
        <v>0</v>
      </c>
      <c r="C1348">
        <v>2</v>
      </c>
      <c r="D1348">
        <v>0</v>
      </c>
      <c r="E1348">
        <f t="shared" si="42"/>
        <v>2</v>
      </c>
      <c r="F1348">
        <f t="shared" si="43"/>
        <v>0</v>
      </c>
    </row>
    <row r="1349" spans="1:6" x14ac:dyDescent="0.3">
      <c r="A1349">
        <v>1</v>
      </c>
      <c r="B1349">
        <v>0</v>
      </c>
      <c r="C1349">
        <v>2</v>
      </c>
      <c r="D1349">
        <v>0</v>
      </c>
      <c r="E1349">
        <f t="shared" si="42"/>
        <v>2</v>
      </c>
      <c r="F1349">
        <f t="shared" si="43"/>
        <v>1</v>
      </c>
    </row>
    <row r="1350" spans="1:6" x14ac:dyDescent="0.3">
      <c r="A1350">
        <v>1</v>
      </c>
      <c r="B1350">
        <v>0</v>
      </c>
      <c r="C1350">
        <v>2</v>
      </c>
      <c r="D1350">
        <v>0</v>
      </c>
      <c r="E1350">
        <f t="shared" si="42"/>
        <v>2</v>
      </c>
      <c r="F1350">
        <f t="shared" si="43"/>
        <v>1</v>
      </c>
    </row>
    <row r="1351" spans="1:6" x14ac:dyDescent="0.3">
      <c r="A1351">
        <v>0</v>
      </c>
      <c r="B1351">
        <v>0</v>
      </c>
      <c r="C1351">
        <v>2</v>
      </c>
      <c r="D1351">
        <v>0</v>
      </c>
      <c r="E1351">
        <f t="shared" si="42"/>
        <v>2</v>
      </c>
      <c r="F1351">
        <f t="shared" si="43"/>
        <v>0</v>
      </c>
    </row>
    <row r="1352" spans="1:6" x14ac:dyDescent="0.3">
      <c r="A1352">
        <v>1</v>
      </c>
      <c r="B1352">
        <v>0.3</v>
      </c>
      <c r="C1352">
        <v>2</v>
      </c>
      <c r="D1352">
        <v>0.6</v>
      </c>
      <c r="E1352">
        <f t="shared" si="42"/>
        <v>2.6</v>
      </c>
      <c r="F1352">
        <f t="shared" si="43"/>
        <v>1.3</v>
      </c>
    </row>
    <row r="1353" spans="1:6" x14ac:dyDescent="0.3">
      <c r="A1353">
        <v>0</v>
      </c>
      <c r="B1353">
        <v>0</v>
      </c>
      <c r="C1353">
        <v>1</v>
      </c>
      <c r="D1353">
        <v>0.3</v>
      </c>
      <c r="E1353">
        <f t="shared" si="42"/>
        <v>1.3</v>
      </c>
      <c r="F1353">
        <f t="shared" si="43"/>
        <v>0</v>
      </c>
    </row>
    <row r="1354" spans="1:6" x14ac:dyDescent="0.3">
      <c r="A1354">
        <v>0</v>
      </c>
      <c r="B1354">
        <v>0</v>
      </c>
      <c r="C1354">
        <v>1</v>
      </c>
      <c r="D1354">
        <v>0</v>
      </c>
      <c r="E1354">
        <f t="shared" si="42"/>
        <v>1</v>
      </c>
      <c r="F1354">
        <f t="shared" si="43"/>
        <v>0</v>
      </c>
    </row>
    <row r="1355" spans="1:6" x14ac:dyDescent="0.3">
      <c r="A1355">
        <v>1</v>
      </c>
      <c r="B1355">
        <v>0</v>
      </c>
      <c r="C1355">
        <v>2</v>
      </c>
      <c r="D1355">
        <v>0.3</v>
      </c>
      <c r="E1355">
        <f t="shared" si="42"/>
        <v>2.2999999999999998</v>
      </c>
      <c r="F1355">
        <f t="shared" si="43"/>
        <v>1</v>
      </c>
    </row>
    <row r="1356" spans="1:6" x14ac:dyDescent="0.3">
      <c r="A1356">
        <v>1</v>
      </c>
      <c r="B1356">
        <v>0</v>
      </c>
      <c r="C1356">
        <v>2</v>
      </c>
      <c r="D1356">
        <v>0.3</v>
      </c>
      <c r="E1356">
        <f t="shared" si="42"/>
        <v>2.2999999999999998</v>
      </c>
      <c r="F1356">
        <f t="shared" si="43"/>
        <v>1</v>
      </c>
    </row>
    <row r="1357" spans="1:6" x14ac:dyDescent="0.3">
      <c r="A1357">
        <v>0</v>
      </c>
      <c r="B1357">
        <v>0</v>
      </c>
      <c r="C1357">
        <v>3</v>
      </c>
      <c r="D1357">
        <v>0</v>
      </c>
      <c r="E1357">
        <f t="shared" si="42"/>
        <v>3</v>
      </c>
      <c r="F1357">
        <f t="shared" si="43"/>
        <v>0</v>
      </c>
    </row>
    <row r="1358" spans="1:6" x14ac:dyDescent="0.3">
      <c r="A1358">
        <v>0</v>
      </c>
      <c r="B1358">
        <v>0</v>
      </c>
      <c r="C1358">
        <v>1</v>
      </c>
      <c r="D1358">
        <v>0</v>
      </c>
      <c r="E1358">
        <f t="shared" si="42"/>
        <v>1</v>
      </c>
      <c r="F1358">
        <f t="shared" si="43"/>
        <v>0</v>
      </c>
    </row>
    <row r="1359" spans="1:6" x14ac:dyDescent="0.3">
      <c r="A1359">
        <v>1</v>
      </c>
      <c r="B1359">
        <v>0</v>
      </c>
      <c r="C1359">
        <v>1</v>
      </c>
      <c r="D1359">
        <v>0.3</v>
      </c>
      <c r="E1359">
        <f t="shared" si="42"/>
        <v>1.3</v>
      </c>
      <c r="F1359">
        <f t="shared" si="43"/>
        <v>1</v>
      </c>
    </row>
    <row r="1360" spans="1:6" x14ac:dyDescent="0.3">
      <c r="A1360">
        <v>0</v>
      </c>
      <c r="B1360">
        <v>0</v>
      </c>
      <c r="C1360">
        <v>2</v>
      </c>
      <c r="D1360">
        <v>0.3</v>
      </c>
      <c r="E1360">
        <f t="shared" si="42"/>
        <v>2.2999999999999998</v>
      </c>
      <c r="F1360">
        <f t="shared" si="43"/>
        <v>0</v>
      </c>
    </row>
    <row r="1361" spans="1:6" x14ac:dyDescent="0.3">
      <c r="A1361">
        <v>1</v>
      </c>
      <c r="B1361">
        <v>0</v>
      </c>
      <c r="C1361">
        <v>2</v>
      </c>
      <c r="D1361">
        <v>0</v>
      </c>
      <c r="E1361">
        <f t="shared" si="42"/>
        <v>2</v>
      </c>
      <c r="F1361">
        <f t="shared" si="43"/>
        <v>1</v>
      </c>
    </row>
    <row r="1362" spans="1:6" x14ac:dyDescent="0.3">
      <c r="A1362">
        <v>0</v>
      </c>
      <c r="B1362">
        <v>0</v>
      </c>
      <c r="C1362">
        <v>3</v>
      </c>
      <c r="D1362">
        <v>0.3</v>
      </c>
      <c r="E1362">
        <f t="shared" si="42"/>
        <v>3.3</v>
      </c>
      <c r="F1362">
        <f t="shared" si="43"/>
        <v>0</v>
      </c>
    </row>
    <row r="1363" spans="1:6" x14ac:dyDescent="0.3">
      <c r="A1363">
        <v>1</v>
      </c>
      <c r="B1363">
        <v>0</v>
      </c>
      <c r="C1363">
        <v>2</v>
      </c>
      <c r="D1363">
        <v>0</v>
      </c>
      <c r="E1363">
        <f t="shared" si="42"/>
        <v>2</v>
      </c>
      <c r="F1363">
        <f t="shared" si="43"/>
        <v>1</v>
      </c>
    </row>
    <row r="1364" spans="1:6" x14ac:dyDescent="0.3">
      <c r="A1364">
        <v>0</v>
      </c>
      <c r="B1364">
        <v>0</v>
      </c>
      <c r="C1364">
        <v>2</v>
      </c>
      <c r="D1364">
        <v>0</v>
      </c>
      <c r="E1364">
        <f t="shared" si="42"/>
        <v>2</v>
      </c>
      <c r="F1364">
        <f t="shared" si="43"/>
        <v>0</v>
      </c>
    </row>
    <row r="1365" spans="1:6" x14ac:dyDescent="0.3">
      <c r="A1365">
        <v>0</v>
      </c>
      <c r="B1365">
        <v>0</v>
      </c>
      <c r="C1365">
        <v>2</v>
      </c>
      <c r="D1365">
        <v>0.3</v>
      </c>
      <c r="E1365">
        <f t="shared" si="42"/>
        <v>2.2999999999999998</v>
      </c>
      <c r="F1365">
        <f t="shared" si="43"/>
        <v>0</v>
      </c>
    </row>
    <row r="1366" spans="1:6" x14ac:dyDescent="0.3">
      <c r="A1366">
        <v>0</v>
      </c>
      <c r="B1366">
        <v>0</v>
      </c>
      <c r="C1366">
        <v>2</v>
      </c>
      <c r="D1366">
        <v>0.3</v>
      </c>
      <c r="E1366">
        <f t="shared" si="42"/>
        <v>2.2999999999999998</v>
      </c>
      <c r="F1366">
        <f t="shared" si="43"/>
        <v>0</v>
      </c>
    </row>
    <row r="1367" spans="1:6" x14ac:dyDescent="0.3">
      <c r="A1367">
        <v>1</v>
      </c>
      <c r="B1367">
        <v>0</v>
      </c>
      <c r="C1367">
        <v>2</v>
      </c>
      <c r="D1367">
        <v>0.3</v>
      </c>
      <c r="E1367">
        <f t="shared" si="42"/>
        <v>2.2999999999999998</v>
      </c>
      <c r="F1367">
        <f t="shared" si="43"/>
        <v>1</v>
      </c>
    </row>
    <row r="1368" spans="1:6" x14ac:dyDescent="0.3">
      <c r="A1368">
        <v>1</v>
      </c>
      <c r="B1368">
        <v>0</v>
      </c>
      <c r="C1368">
        <v>2</v>
      </c>
      <c r="D1368">
        <v>0.3</v>
      </c>
      <c r="E1368">
        <f t="shared" si="42"/>
        <v>2.2999999999999998</v>
      </c>
      <c r="F1368">
        <f t="shared" si="43"/>
        <v>1</v>
      </c>
    </row>
    <row r="1369" spans="1:6" x14ac:dyDescent="0.3">
      <c r="A1369">
        <v>0</v>
      </c>
      <c r="B1369">
        <v>0</v>
      </c>
      <c r="C1369">
        <v>2</v>
      </c>
      <c r="D1369">
        <v>0</v>
      </c>
      <c r="E1369">
        <f t="shared" si="42"/>
        <v>2</v>
      </c>
      <c r="F1369">
        <f t="shared" si="43"/>
        <v>0</v>
      </c>
    </row>
    <row r="1370" spans="1:6" x14ac:dyDescent="0.3">
      <c r="A1370">
        <v>1</v>
      </c>
      <c r="B1370">
        <v>0</v>
      </c>
      <c r="C1370">
        <v>1</v>
      </c>
      <c r="D1370">
        <v>0</v>
      </c>
      <c r="E1370">
        <f t="shared" si="42"/>
        <v>1</v>
      </c>
      <c r="F1370">
        <f t="shared" si="43"/>
        <v>1</v>
      </c>
    </row>
    <row r="1371" spans="1:6" x14ac:dyDescent="0.3">
      <c r="A1371">
        <v>1</v>
      </c>
      <c r="B1371">
        <v>0</v>
      </c>
      <c r="C1371">
        <v>2</v>
      </c>
      <c r="D1371">
        <v>0</v>
      </c>
      <c r="E1371">
        <f t="shared" si="42"/>
        <v>2</v>
      </c>
      <c r="F1371">
        <f t="shared" si="43"/>
        <v>1</v>
      </c>
    </row>
    <row r="1372" spans="1:6" x14ac:dyDescent="0.3">
      <c r="A1372">
        <v>0</v>
      </c>
      <c r="B1372">
        <v>0</v>
      </c>
      <c r="C1372">
        <v>1</v>
      </c>
      <c r="D1372">
        <v>0</v>
      </c>
      <c r="E1372">
        <f t="shared" si="42"/>
        <v>1</v>
      </c>
      <c r="F1372">
        <f t="shared" si="43"/>
        <v>0</v>
      </c>
    </row>
    <row r="1373" spans="1:6" x14ac:dyDescent="0.3">
      <c r="A1373">
        <v>1</v>
      </c>
      <c r="B1373">
        <v>0</v>
      </c>
      <c r="C1373">
        <v>1</v>
      </c>
      <c r="D1373">
        <v>0</v>
      </c>
      <c r="E1373">
        <f t="shared" si="42"/>
        <v>1</v>
      </c>
      <c r="F1373">
        <f t="shared" si="43"/>
        <v>1</v>
      </c>
    </row>
    <row r="1374" spans="1:6" x14ac:dyDescent="0.3">
      <c r="A1374">
        <v>1</v>
      </c>
      <c r="B1374">
        <v>0</v>
      </c>
      <c r="C1374">
        <v>2</v>
      </c>
      <c r="D1374">
        <v>0.3</v>
      </c>
      <c r="E1374">
        <f t="shared" si="42"/>
        <v>2.2999999999999998</v>
      </c>
      <c r="F1374">
        <f t="shared" si="43"/>
        <v>1</v>
      </c>
    </row>
    <row r="1375" spans="1:6" x14ac:dyDescent="0.3">
      <c r="A1375">
        <v>1</v>
      </c>
      <c r="B1375">
        <v>0</v>
      </c>
      <c r="C1375">
        <v>2</v>
      </c>
      <c r="D1375">
        <v>0.3</v>
      </c>
      <c r="E1375">
        <f t="shared" si="42"/>
        <v>2.2999999999999998</v>
      </c>
      <c r="F1375">
        <f t="shared" si="43"/>
        <v>1</v>
      </c>
    </row>
    <row r="1376" spans="1:6" x14ac:dyDescent="0.3">
      <c r="A1376">
        <v>0</v>
      </c>
      <c r="B1376">
        <v>0</v>
      </c>
      <c r="C1376">
        <v>2</v>
      </c>
      <c r="D1376">
        <v>0.3</v>
      </c>
      <c r="E1376">
        <f t="shared" si="42"/>
        <v>2.2999999999999998</v>
      </c>
      <c r="F1376">
        <f t="shared" si="43"/>
        <v>0</v>
      </c>
    </row>
    <row r="1377" spans="1:6" x14ac:dyDescent="0.3">
      <c r="A1377">
        <v>0</v>
      </c>
      <c r="B1377">
        <v>0</v>
      </c>
      <c r="C1377">
        <v>2</v>
      </c>
      <c r="D1377">
        <v>0</v>
      </c>
      <c r="E1377">
        <f t="shared" si="42"/>
        <v>2</v>
      </c>
      <c r="F1377">
        <f t="shared" si="43"/>
        <v>0</v>
      </c>
    </row>
    <row r="1378" spans="1:6" x14ac:dyDescent="0.3">
      <c r="A1378">
        <v>0</v>
      </c>
      <c r="B1378">
        <v>0</v>
      </c>
      <c r="C1378">
        <v>1</v>
      </c>
      <c r="D1378">
        <v>0</v>
      </c>
      <c r="E1378">
        <f t="shared" si="42"/>
        <v>1</v>
      </c>
      <c r="F1378">
        <f t="shared" si="43"/>
        <v>0</v>
      </c>
    </row>
    <row r="1379" spans="1:6" x14ac:dyDescent="0.3">
      <c r="A1379">
        <v>0</v>
      </c>
      <c r="B1379">
        <v>0</v>
      </c>
      <c r="C1379">
        <v>2</v>
      </c>
      <c r="D1379">
        <v>0</v>
      </c>
      <c r="E1379">
        <f t="shared" si="42"/>
        <v>2</v>
      </c>
      <c r="F1379">
        <f t="shared" si="43"/>
        <v>0</v>
      </c>
    </row>
    <row r="1380" spans="1:6" x14ac:dyDescent="0.3">
      <c r="A1380">
        <v>0</v>
      </c>
      <c r="B1380">
        <v>0</v>
      </c>
      <c r="C1380">
        <v>1</v>
      </c>
      <c r="D1380">
        <v>0.3</v>
      </c>
      <c r="E1380">
        <f t="shared" si="42"/>
        <v>1.3</v>
      </c>
      <c r="F1380">
        <f t="shared" si="43"/>
        <v>0</v>
      </c>
    </row>
    <row r="1381" spans="1:6" x14ac:dyDescent="0.3">
      <c r="A1381">
        <v>0</v>
      </c>
      <c r="B1381">
        <v>0</v>
      </c>
      <c r="C1381">
        <v>2</v>
      </c>
      <c r="D1381">
        <v>0.3</v>
      </c>
      <c r="E1381">
        <f t="shared" si="42"/>
        <v>2.2999999999999998</v>
      </c>
      <c r="F1381">
        <f t="shared" si="43"/>
        <v>0</v>
      </c>
    </row>
    <row r="1382" spans="1:6" x14ac:dyDescent="0.3">
      <c r="A1382">
        <v>1</v>
      </c>
      <c r="B1382">
        <v>0</v>
      </c>
      <c r="C1382">
        <v>1</v>
      </c>
      <c r="D1382">
        <v>0</v>
      </c>
      <c r="E1382">
        <f t="shared" si="42"/>
        <v>1</v>
      </c>
      <c r="F1382">
        <f t="shared" si="43"/>
        <v>1</v>
      </c>
    </row>
    <row r="1383" spans="1:6" x14ac:dyDescent="0.3">
      <c r="A1383">
        <v>0</v>
      </c>
      <c r="B1383">
        <v>0</v>
      </c>
      <c r="C1383">
        <v>2</v>
      </c>
      <c r="D1383">
        <v>0.3</v>
      </c>
      <c r="E1383">
        <f t="shared" si="42"/>
        <v>2.2999999999999998</v>
      </c>
      <c r="F1383">
        <f t="shared" si="43"/>
        <v>0</v>
      </c>
    </row>
    <row r="1384" spans="1:6" x14ac:dyDescent="0.3">
      <c r="A1384">
        <v>1</v>
      </c>
      <c r="B1384">
        <v>0</v>
      </c>
      <c r="C1384">
        <v>1</v>
      </c>
      <c r="D1384">
        <v>0.3</v>
      </c>
      <c r="E1384">
        <f t="shared" si="42"/>
        <v>1.3</v>
      </c>
      <c r="F1384">
        <f t="shared" si="43"/>
        <v>1</v>
      </c>
    </row>
    <row r="1385" spans="1:6" x14ac:dyDescent="0.3">
      <c r="A1385">
        <v>0</v>
      </c>
      <c r="B1385">
        <v>0</v>
      </c>
      <c r="C1385">
        <v>2</v>
      </c>
      <c r="D1385">
        <v>0</v>
      </c>
      <c r="E1385">
        <f t="shared" si="42"/>
        <v>2</v>
      </c>
      <c r="F1385">
        <f t="shared" si="43"/>
        <v>0</v>
      </c>
    </row>
    <row r="1386" spans="1:6" x14ac:dyDescent="0.3">
      <c r="A1386">
        <v>0</v>
      </c>
      <c r="B1386">
        <v>0</v>
      </c>
      <c r="C1386">
        <v>1</v>
      </c>
      <c r="D1386">
        <v>0</v>
      </c>
      <c r="E1386">
        <f t="shared" si="42"/>
        <v>1</v>
      </c>
      <c r="F1386">
        <f t="shared" si="43"/>
        <v>0</v>
      </c>
    </row>
    <row r="1387" spans="1:6" x14ac:dyDescent="0.3">
      <c r="A1387">
        <v>1</v>
      </c>
      <c r="B1387">
        <v>0</v>
      </c>
      <c r="C1387">
        <v>1</v>
      </c>
      <c r="D1387">
        <v>0</v>
      </c>
      <c r="E1387">
        <f t="shared" si="42"/>
        <v>1</v>
      </c>
      <c r="F1387">
        <f t="shared" si="43"/>
        <v>1</v>
      </c>
    </row>
    <row r="1388" spans="1:6" x14ac:dyDescent="0.3">
      <c r="A1388">
        <v>1</v>
      </c>
      <c r="B1388">
        <v>0</v>
      </c>
      <c r="C1388">
        <v>3</v>
      </c>
      <c r="D1388">
        <v>0.3</v>
      </c>
      <c r="E1388">
        <f t="shared" si="42"/>
        <v>3.3</v>
      </c>
      <c r="F1388">
        <f t="shared" si="43"/>
        <v>1</v>
      </c>
    </row>
    <row r="1389" spans="1:6" x14ac:dyDescent="0.3">
      <c r="A1389">
        <v>0</v>
      </c>
      <c r="B1389">
        <v>0</v>
      </c>
      <c r="C1389">
        <v>2</v>
      </c>
      <c r="D1389">
        <v>0</v>
      </c>
      <c r="E1389">
        <f t="shared" si="42"/>
        <v>2</v>
      </c>
      <c r="F1389">
        <f t="shared" si="43"/>
        <v>0</v>
      </c>
    </row>
    <row r="1390" spans="1:6" x14ac:dyDescent="0.3">
      <c r="A1390">
        <v>1</v>
      </c>
      <c r="B1390">
        <v>0</v>
      </c>
      <c r="C1390">
        <v>2</v>
      </c>
      <c r="D1390">
        <v>0</v>
      </c>
      <c r="E1390">
        <f t="shared" si="42"/>
        <v>2</v>
      </c>
      <c r="F1390">
        <f t="shared" si="43"/>
        <v>1</v>
      </c>
    </row>
    <row r="1391" spans="1:6" x14ac:dyDescent="0.3">
      <c r="A1391">
        <v>0</v>
      </c>
      <c r="B1391">
        <v>0.3</v>
      </c>
      <c r="C1391">
        <v>1</v>
      </c>
      <c r="D1391">
        <v>0</v>
      </c>
      <c r="E1391">
        <f t="shared" si="42"/>
        <v>1</v>
      </c>
      <c r="F1391">
        <f t="shared" si="43"/>
        <v>0.3</v>
      </c>
    </row>
    <row r="1392" spans="1:6" x14ac:dyDescent="0.3">
      <c r="A1392">
        <v>1</v>
      </c>
      <c r="B1392">
        <v>0</v>
      </c>
      <c r="C1392">
        <v>2</v>
      </c>
      <c r="D1392">
        <v>0</v>
      </c>
      <c r="E1392">
        <f t="shared" si="42"/>
        <v>2</v>
      </c>
      <c r="F1392">
        <f t="shared" si="43"/>
        <v>1</v>
      </c>
    </row>
    <row r="1393" spans="1:6" x14ac:dyDescent="0.3">
      <c r="A1393">
        <v>0</v>
      </c>
      <c r="B1393">
        <v>0</v>
      </c>
      <c r="C1393">
        <v>2</v>
      </c>
      <c r="D1393">
        <v>0</v>
      </c>
      <c r="E1393">
        <f t="shared" si="42"/>
        <v>2</v>
      </c>
      <c r="F1393">
        <f t="shared" si="43"/>
        <v>0</v>
      </c>
    </row>
    <row r="1394" spans="1:6" x14ac:dyDescent="0.3">
      <c r="A1394">
        <v>1</v>
      </c>
      <c r="B1394">
        <v>0</v>
      </c>
      <c r="C1394">
        <v>1</v>
      </c>
      <c r="D1394">
        <v>0</v>
      </c>
      <c r="E1394">
        <f t="shared" si="42"/>
        <v>1</v>
      </c>
      <c r="F1394">
        <f t="shared" si="43"/>
        <v>1</v>
      </c>
    </row>
    <row r="1395" spans="1:6" x14ac:dyDescent="0.3">
      <c r="A1395">
        <v>0</v>
      </c>
      <c r="B1395">
        <v>0</v>
      </c>
      <c r="C1395">
        <v>2</v>
      </c>
      <c r="D1395">
        <v>0</v>
      </c>
      <c r="E1395">
        <f t="shared" si="42"/>
        <v>2</v>
      </c>
      <c r="F1395">
        <f t="shared" si="43"/>
        <v>0</v>
      </c>
    </row>
    <row r="1396" spans="1:6" x14ac:dyDescent="0.3">
      <c r="A1396">
        <v>1</v>
      </c>
      <c r="B1396">
        <v>0</v>
      </c>
      <c r="C1396">
        <v>2</v>
      </c>
      <c r="D1396">
        <v>0</v>
      </c>
      <c r="E1396">
        <f t="shared" si="42"/>
        <v>2</v>
      </c>
      <c r="F1396">
        <f t="shared" si="43"/>
        <v>1</v>
      </c>
    </row>
    <row r="1397" spans="1:6" x14ac:dyDescent="0.3">
      <c r="A1397">
        <v>0</v>
      </c>
      <c r="B1397">
        <v>0</v>
      </c>
      <c r="C1397">
        <v>2</v>
      </c>
      <c r="D1397">
        <v>0.3</v>
      </c>
      <c r="E1397">
        <f t="shared" si="42"/>
        <v>2.2999999999999998</v>
      </c>
      <c r="F1397">
        <f t="shared" si="43"/>
        <v>0</v>
      </c>
    </row>
    <row r="1398" spans="1:6" x14ac:dyDescent="0.3">
      <c r="A1398">
        <v>1</v>
      </c>
      <c r="B1398">
        <v>0</v>
      </c>
      <c r="C1398">
        <v>1</v>
      </c>
      <c r="D1398">
        <v>0</v>
      </c>
      <c r="E1398">
        <f t="shared" si="42"/>
        <v>1</v>
      </c>
      <c r="F1398">
        <f t="shared" si="43"/>
        <v>1</v>
      </c>
    </row>
    <row r="1399" spans="1:6" x14ac:dyDescent="0.3">
      <c r="A1399">
        <v>0</v>
      </c>
      <c r="B1399">
        <v>0</v>
      </c>
      <c r="C1399">
        <v>1</v>
      </c>
      <c r="D1399">
        <v>0.3</v>
      </c>
      <c r="E1399">
        <f t="shared" si="42"/>
        <v>1.3</v>
      </c>
      <c r="F1399">
        <f t="shared" si="43"/>
        <v>0</v>
      </c>
    </row>
    <row r="1400" spans="1:6" x14ac:dyDescent="0.3">
      <c r="A1400">
        <v>1</v>
      </c>
      <c r="B1400">
        <v>0</v>
      </c>
      <c r="C1400">
        <v>1</v>
      </c>
      <c r="D1400">
        <v>0.3</v>
      </c>
      <c r="E1400">
        <f t="shared" si="42"/>
        <v>1.3</v>
      </c>
      <c r="F1400">
        <f t="shared" si="43"/>
        <v>1</v>
      </c>
    </row>
    <row r="1401" spans="1:6" x14ac:dyDescent="0.3">
      <c r="A1401">
        <v>0</v>
      </c>
      <c r="B1401">
        <v>0</v>
      </c>
      <c r="C1401">
        <v>2</v>
      </c>
      <c r="D1401">
        <v>0.3</v>
      </c>
      <c r="E1401">
        <f t="shared" si="42"/>
        <v>2.2999999999999998</v>
      </c>
      <c r="F1401">
        <f t="shared" si="43"/>
        <v>0</v>
      </c>
    </row>
    <row r="1402" spans="1:6" x14ac:dyDescent="0.3">
      <c r="A1402">
        <v>0</v>
      </c>
      <c r="B1402">
        <v>0</v>
      </c>
      <c r="C1402">
        <v>1</v>
      </c>
      <c r="D1402">
        <v>0</v>
      </c>
      <c r="E1402">
        <f t="shared" si="42"/>
        <v>1</v>
      </c>
      <c r="F1402">
        <f t="shared" si="43"/>
        <v>0</v>
      </c>
    </row>
    <row r="1403" spans="1:6" x14ac:dyDescent="0.3">
      <c r="A1403">
        <v>1</v>
      </c>
      <c r="B1403">
        <v>0</v>
      </c>
      <c r="C1403">
        <v>2</v>
      </c>
      <c r="D1403">
        <v>0.3</v>
      </c>
      <c r="E1403">
        <f t="shared" si="42"/>
        <v>2.2999999999999998</v>
      </c>
      <c r="F1403">
        <f t="shared" si="43"/>
        <v>1</v>
      </c>
    </row>
    <row r="1404" spans="1:6" x14ac:dyDescent="0.3">
      <c r="A1404">
        <v>0</v>
      </c>
      <c r="B1404">
        <v>0</v>
      </c>
      <c r="C1404">
        <v>2</v>
      </c>
      <c r="D1404">
        <v>0</v>
      </c>
      <c r="E1404">
        <f t="shared" si="42"/>
        <v>2</v>
      </c>
      <c r="F1404">
        <f t="shared" si="43"/>
        <v>0</v>
      </c>
    </row>
    <row r="1405" spans="1:6" x14ac:dyDescent="0.3">
      <c r="A1405">
        <v>1</v>
      </c>
      <c r="B1405">
        <v>0</v>
      </c>
      <c r="C1405">
        <v>2</v>
      </c>
      <c r="D1405">
        <v>0</v>
      </c>
      <c r="E1405">
        <f t="shared" si="42"/>
        <v>2</v>
      </c>
      <c r="F1405">
        <f t="shared" si="43"/>
        <v>1</v>
      </c>
    </row>
    <row r="1406" spans="1:6" x14ac:dyDescent="0.3">
      <c r="A1406">
        <v>0</v>
      </c>
      <c r="B1406">
        <v>0</v>
      </c>
      <c r="C1406">
        <v>1</v>
      </c>
      <c r="D1406">
        <v>0</v>
      </c>
      <c r="E1406">
        <f t="shared" si="42"/>
        <v>1</v>
      </c>
      <c r="F1406">
        <f t="shared" si="43"/>
        <v>0</v>
      </c>
    </row>
    <row r="1407" spans="1:6" x14ac:dyDescent="0.3">
      <c r="A1407">
        <v>1</v>
      </c>
      <c r="B1407">
        <v>0.3</v>
      </c>
      <c r="C1407">
        <v>2</v>
      </c>
      <c r="D1407">
        <v>0</v>
      </c>
      <c r="E1407">
        <f t="shared" si="42"/>
        <v>2</v>
      </c>
      <c r="F1407">
        <f t="shared" si="43"/>
        <v>1.3</v>
      </c>
    </row>
    <row r="1408" spans="1:6" x14ac:dyDescent="0.3">
      <c r="A1408">
        <v>1</v>
      </c>
      <c r="B1408">
        <v>0</v>
      </c>
      <c r="C1408">
        <v>1</v>
      </c>
      <c r="D1408">
        <v>0</v>
      </c>
      <c r="E1408">
        <f t="shared" si="42"/>
        <v>1</v>
      </c>
      <c r="F1408">
        <f t="shared" si="43"/>
        <v>1</v>
      </c>
    </row>
    <row r="1409" spans="1:6" x14ac:dyDescent="0.3">
      <c r="A1409">
        <v>1</v>
      </c>
      <c r="B1409">
        <v>0</v>
      </c>
      <c r="C1409">
        <v>1</v>
      </c>
      <c r="D1409">
        <v>0</v>
      </c>
      <c r="E1409">
        <f t="shared" si="42"/>
        <v>1</v>
      </c>
      <c r="F1409">
        <f t="shared" si="43"/>
        <v>1</v>
      </c>
    </row>
    <row r="1410" spans="1:6" x14ac:dyDescent="0.3">
      <c r="A1410">
        <v>0</v>
      </c>
      <c r="B1410">
        <v>0</v>
      </c>
      <c r="C1410">
        <v>1</v>
      </c>
      <c r="D1410">
        <v>0</v>
      </c>
      <c r="E1410">
        <f t="shared" ref="E1410:E1461" si="44">fb+hb</f>
        <v>1</v>
      </c>
      <c r="F1410">
        <f t="shared" ref="F1410:F1461" si="45">bfb+bhb</f>
        <v>0</v>
      </c>
    </row>
    <row r="1411" spans="1:6" x14ac:dyDescent="0.3">
      <c r="A1411">
        <v>0</v>
      </c>
      <c r="B1411">
        <v>0</v>
      </c>
      <c r="C1411">
        <v>2</v>
      </c>
      <c r="D1411">
        <v>0.3</v>
      </c>
      <c r="E1411">
        <f t="shared" si="44"/>
        <v>2.2999999999999998</v>
      </c>
      <c r="F1411">
        <f t="shared" si="45"/>
        <v>0</v>
      </c>
    </row>
    <row r="1412" spans="1:6" x14ac:dyDescent="0.3">
      <c r="A1412">
        <v>1</v>
      </c>
      <c r="B1412">
        <v>0</v>
      </c>
      <c r="C1412">
        <v>2</v>
      </c>
      <c r="D1412">
        <v>0.3</v>
      </c>
      <c r="E1412">
        <f t="shared" si="44"/>
        <v>2.2999999999999998</v>
      </c>
      <c r="F1412">
        <f t="shared" si="45"/>
        <v>1</v>
      </c>
    </row>
    <row r="1413" spans="1:6" x14ac:dyDescent="0.3">
      <c r="A1413">
        <v>0</v>
      </c>
      <c r="B1413">
        <v>0</v>
      </c>
      <c r="C1413">
        <v>1</v>
      </c>
      <c r="D1413">
        <v>0.3</v>
      </c>
      <c r="E1413">
        <f t="shared" si="44"/>
        <v>1.3</v>
      </c>
      <c r="F1413">
        <f t="shared" si="45"/>
        <v>0</v>
      </c>
    </row>
    <row r="1414" spans="1:6" x14ac:dyDescent="0.3">
      <c r="A1414">
        <v>0</v>
      </c>
      <c r="B1414">
        <v>0</v>
      </c>
      <c r="C1414">
        <v>2</v>
      </c>
      <c r="D1414">
        <v>0</v>
      </c>
      <c r="E1414">
        <f t="shared" si="44"/>
        <v>2</v>
      </c>
      <c r="F1414">
        <f t="shared" si="45"/>
        <v>0</v>
      </c>
    </row>
    <row r="1415" spans="1:6" x14ac:dyDescent="0.3">
      <c r="A1415">
        <v>1</v>
      </c>
      <c r="B1415">
        <v>0</v>
      </c>
      <c r="C1415">
        <v>2</v>
      </c>
      <c r="D1415">
        <v>0</v>
      </c>
      <c r="E1415">
        <f t="shared" si="44"/>
        <v>2</v>
      </c>
      <c r="F1415">
        <f t="shared" si="45"/>
        <v>1</v>
      </c>
    </row>
    <row r="1416" spans="1:6" x14ac:dyDescent="0.3">
      <c r="A1416">
        <v>0</v>
      </c>
      <c r="B1416">
        <v>0</v>
      </c>
      <c r="C1416">
        <v>1</v>
      </c>
      <c r="D1416">
        <v>0.3</v>
      </c>
      <c r="E1416">
        <f t="shared" si="44"/>
        <v>1.3</v>
      </c>
      <c r="F1416">
        <f t="shared" si="45"/>
        <v>0</v>
      </c>
    </row>
    <row r="1417" spans="1:6" x14ac:dyDescent="0.3">
      <c r="A1417">
        <v>0</v>
      </c>
      <c r="B1417">
        <v>0.3</v>
      </c>
      <c r="C1417">
        <v>2</v>
      </c>
      <c r="D1417">
        <v>0</v>
      </c>
      <c r="E1417">
        <f t="shared" si="44"/>
        <v>2</v>
      </c>
      <c r="F1417">
        <f t="shared" si="45"/>
        <v>0.3</v>
      </c>
    </row>
    <row r="1418" spans="1:6" x14ac:dyDescent="0.3">
      <c r="A1418">
        <v>0</v>
      </c>
      <c r="B1418">
        <v>0</v>
      </c>
      <c r="C1418">
        <v>2</v>
      </c>
      <c r="D1418">
        <v>0</v>
      </c>
      <c r="E1418">
        <f t="shared" si="44"/>
        <v>2</v>
      </c>
      <c r="F1418">
        <f t="shared" si="45"/>
        <v>0</v>
      </c>
    </row>
    <row r="1419" spans="1:6" x14ac:dyDescent="0.3">
      <c r="A1419">
        <v>1</v>
      </c>
      <c r="B1419">
        <v>0</v>
      </c>
      <c r="C1419">
        <v>2</v>
      </c>
      <c r="D1419">
        <v>0.3</v>
      </c>
      <c r="E1419">
        <f t="shared" si="44"/>
        <v>2.2999999999999998</v>
      </c>
      <c r="F1419">
        <f t="shared" si="45"/>
        <v>1</v>
      </c>
    </row>
    <row r="1420" spans="1:6" x14ac:dyDescent="0.3">
      <c r="A1420">
        <v>1</v>
      </c>
      <c r="B1420">
        <v>0</v>
      </c>
      <c r="C1420">
        <v>1</v>
      </c>
      <c r="D1420">
        <v>0.3</v>
      </c>
      <c r="E1420">
        <f t="shared" si="44"/>
        <v>1.3</v>
      </c>
      <c r="F1420">
        <f t="shared" si="45"/>
        <v>1</v>
      </c>
    </row>
    <row r="1421" spans="1:6" x14ac:dyDescent="0.3">
      <c r="A1421">
        <v>1</v>
      </c>
      <c r="B1421">
        <v>0</v>
      </c>
      <c r="C1421">
        <v>2</v>
      </c>
      <c r="D1421">
        <v>0</v>
      </c>
      <c r="E1421">
        <f t="shared" si="44"/>
        <v>2</v>
      </c>
      <c r="F1421">
        <f t="shared" si="45"/>
        <v>1</v>
      </c>
    </row>
    <row r="1422" spans="1:6" x14ac:dyDescent="0.3">
      <c r="A1422">
        <v>0</v>
      </c>
      <c r="B1422">
        <v>0</v>
      </c>
      <c r="C1422">
        <v>2</v>
      </c>
      <c r="D1422">
        <v>0.3</v>
      </c>
      <c r="E1422">
        <f t="shared" si="44"/>
        <v>2.2999999999999998</v>
      </c>
      <c r="F1422">
        <f t="shared" si="45"/>
        <v>0</v>
      </c>
    </row>
    <row r="1423" spans="1:6" x14ac:dyDescent="0.3">
      <c r="A1423">
        <v>0</v>
      </c>
      <c r="B1423">
        <v>0</v>
      </c>
      <c r="C1423">
        <v>2</v>
      </c>
      <c r="D1423">
        <v>0</v>
      </c>
      <c r="E1423">
        <f t="shared" si="44"/>
        <v>2</v>
      </c>
      <c r="F1423">
        <f t="shared" si="45"/>
        <v>0</v>
      </c>
    </row>
    <row r="1424" spans="1:6" x14ac:dyDescent="0.3">
      <c r="A1424">
        <v>1</v>
      </c>
      <c r="B1424">
        <v>0</v>
      </c>
      <c r="C1424">
        <v>1</v>
      </c>
      <c r="D1424">
        <v>0</v>
      </c>
      <c r="E1424">
        <f t="shared" si="44"/>
        <v>1</v>
      </c>
      <c r="F1424">
        <f t="shared" si="45"/>
        <v>1</v>
      </c>
    </row>
    <row r="1425" spans="1:6" x14ac:dyDescent="0.3">
      <c r="A1425">
        <v>0</v>
      </c>
      <c r="B1425">
        <v>0</v>
      </c>
      <c r="C1425">
        <v>2</v>
      </c>
      <c r="D1425">
        <v>0</v>
      </c>
      <c r="E1425">
        <f t="shared" si="44"/>
        <v>2</v>
      </c>
      <c r="F1425">
        <f t="shared" si="45"/>
        <v>0</v>
      </c>
    </row>
    <row r="1426" spans="1:6" x14ac:dyDescent="0.3">
      <c r="A1426">
        <v>1</v>
      </c>
      <c r="B1426">
        <v>0</v>
      </c>
      <c r="C1426">
        <v>1</v>
      </c>
      <c r="D1426">
        <v>0</v>
      </c>
      <c r="E1426">
        <f t="shared" si="44"/>
        <v>1</v>
      </c>
      <c r="F1426">
        <f t="shared" si="45"/>
        <v>1</v>
      </c>
    </row>
    <row r="1427" spans="1:6" x14ac:dyDescent="0.3">
      <c r="A1427">
        <v>0</v>
      </c>
      <c r="B1427">
        <v>0</v>
      </c>
      <c r="C1427">
        <v>1</v>
      </c>
      <c r="D1427">
        <v>0</v>
      </c>
      <c r="E1427">
        <f t="shared" si="44"/>
        <v>1</v>
      </c>
      <c r="F1427">
        <f t="shared" si="45"/>
        <v>0</v>
      </c>
    </row>
    <row r="1428" spans="1:6" x14ac:dyDescent="0.3">
      <c r="A1428">
        <v>1</v>
      </c>
      <c r="B1428">
        <v>0</v>
      </c>
      <c r="C1428">
        <v>2</v>
      </c>
      <c r="D1428">
        <v>0.3</v>
      </c>
      <c r="E1428">
        <f t="shared" si="44"/>
        <v>2.2999999999999998</v>
      </c>
      <c r="F1428">
        <f t="shared" si="45"/>
        <v>1</v>
      </c>
    </row>
    <row r="1429" spans="1:6" x14ac:dyDescent="0.3">
      <c r="A1429">
        <v>1</v>
      </c>
      <c r="B1429">
        <v>0</v>
      </c>
      <c r="C1429">
        <v>1</v>
      </c>
      <c r="D1429">
        <v>0.3</v>
      </c>
      <c r="E1429">
        <f t="shared" si="44"/>
        <v>1.3</v>
      </c>
      <c r="F1429">
        <f t="shared" si="45"/>
        <v>1</v>
      </c>
    </row>
    <row r="1430" spans="1:6" x14ac:dyDescent="0.3">
      <c r="A1430">
        <v>1</v>
      </c>
      <c r="B1430">
        <v>0</v>
      </c>
      <c r="C1430">
        <v>1</v>
      </c>
      <c r="D1430">
        <v>0</v>
      </c>
      <c r="E1430">
        <f t="shared" si="44"/>
        <v>1</v>
      </c>
      <c r="F1430">
        <f t="shared" si="45"/>
        <v>1</v>
      </c>
    </row>
    <row r="1431" spans="1:6" x14ac:dyDescent="0.3">
      <c r="A1431">
        <v>0</v>
      </c>
      <c r="B1431">
        <v>0</v>
      </c>
      <c r="C1431">
        <v>2</v>
      </c>
      <c r="D1431">
        <v>0</v>
      </c>
      <c r="E1431">
        <f t="shared" si="44"/>
        <v>2</v>
      </c>
      <c r="F1431">
        <f t="shared" si="45"/>
        <v>0</v>
      </c>
    </row>
    <row r="1432" spans="1:6" x14ac:dyDescent="0.3">
      <c r="A1432">
        <v>0</v>
      </c>
      <c r="B1432">
        <v>0</v>
      </c>
      <c r="C1432">
        <v>2</v>
      </c>
      <c r="D1432">
        <v>0.3</v>
      </c>
      <c r="E1432">
        <f t="shared" si="44"/>
        <v>2.2999999999999998</v>
      </c>
      <c r="F1432">
        <f t="shared" si="45"/>
        <v>0</v>
      </c>
    </row>
    <row r="1433" spans="1:6" x14ac:dyDescent="0.3">
      <c r="A1433">
        <v>0</v>
      </c>
      <c r="B1433">
        <v>0</v>
      </c>
      <c r="C1433">
        <v>2</v>
      </c>
      <c r="D1433">
        <v>0</v>
      </c>
      <c r="E1433">
        <f t="shared" si="44"/>
        <v>2</v>
      </c>
      <c r="F1433">
        <f t="shared" si="45"/>
        <v>0</v>
      </c>
    </row>
    <row r="1434" spans="1:6" x14ac:dyDescent="0.3">
      <c r="A1434">
        <v>0</v>
      </c>
      <c r="B1434">
        <v>0</v>
      </c>
      <c r="C1434">
        <v>2</v>
      </c>
      <c r="D1434">
        <v>0</v>
      </c>
      <c r="E1434">
        <f t="shared" si="44"/>
        <v>2</v>
      </c>
      <c r="F1434">
        <f t="shared" si="45"/>
        <v>0</v>
      </c>
    </row>
    <row r="1435" spans="1:6" x14ac:dyDescent="0.3">
      <c r="A1435">
        <v>1</v>
      </c>
      <c r="B1435">
        <v>0</v>
      </c>
      <c r="C1435">
        <v>2</v>
      </c>
      <c r="D1435">
        <v>0.3</v>
      </c>
      <c r="E1435">
        <f t="shared" si="44"/>
        <v>2.2999999999999998</v>
      </c>
      <c r="F1435">
        <f t="shared" si="45"/>
        <v>1</v>
      </c>
    </row>
    <row r="1436" spans="1:6" x14ac:dyDescent="0.3">
      <c r="A1436">
        <v>1</v>
      </c>
      <c r="B1436">
        <v>0</v>
      </c>
      <c r="C1436">
        <v>2</v>
      </c>
      <c r="D1436">
        <v>0</v>
      </c>
      <c r="E1436">
        <f t="shared" si="44"/>
        <v>2</v>
      </c>
      <c r="F1436">
        <f t="shared" si="45"/>
        <v>1</v>
      </c>
    </row>
    <row r="1437" spans="1:6" x14ac:dyDescent="0.3">
      <c r="A1437">
        <v>1</v>
      </c>
      <c r="B1437">
        <v>0</v>
      </c>
      <c r="C1437">
        <v>1</v>
      </c>
      <c r="D1437">
        <v>0.3</v>
      </c>
      <c r="E1437">
        <f t="shared" si="44"/>
        <v>1.3</v>
      </c>
      <c r="F1437">
        <f t="shared" si="45"/>
        <v>1</v>
      </c>
    </row>
    <row r="1438" spans="1:6" x14ac:dyDescent="0.3">
      <c r="A1438">
        <v>0</v>
      </c>
      <c r="B1438">
        <v>0</v>
      </c>
      <c r="C1438">
        <v>1</v>
      </c>
      <c r="D1438">
        <v>0</v>
      </c>
      <c r="E1438">
        <f t="shared" si="44"/>
        <v>1</v>
      </c>
      <c r="F1438">
        <f t="shared" si="45"/>
        <v>0</v>
      </c>
    </row>
    <row r="1439" spans="1:6" x14ac:dyDescent="0.3">
      <c r="A1439">
        <v>1</v>
      </c>
      <c r="B1439">
        <v>0</v>
      </c>
      <c r="C1439">
        <v>2</v>
      </c>
      <c r="D1439">
        <v>0</v>
      </c>
      <c r="E1439">
        <f t="shared" si="44"/>
        <v>2</v>
      </c>
      <c r="F1439">
        <f t="shared" si="45"/>
        <v>1</v>
      </c>
    </row>
    <row r="1440" spans="1:6" x14ac:dyDescent="0.3">
      <c r="A1440">
        <v>1</v>
      </c>
      <c r="B1440">
        <v>0</v>
      </c>
      <c r="C1440">
        <v>1</v>
      </c>
      <c r="D1440">
        <v>0</v>
      </c>
      <c r="E1440">
        <f t="shared" si="44"/>
        <v>1</v>
      </c>
      <c r="F1440">
        <f t="shared" si="45"/>
        <v>1</v>
      </c>
    </row>
    <row r="1441" spans="1:6" x14ac:dyDescent="0.3">
      <c r="A1441">
        <v>0</v>
      </c>
      <c r="B1441">
        <v>0</v>
      </c>
      <c r="C1441">
        <v>2</v>
      </c>
      <c r="D1441">
        <v>0.3</v>
      </c>
      <c r="E1441">
        <f t="shared" si="44"/>
        <v>2.2999999999999998</v>
      </c>
      <c r="F1441">
        <f t="shared" si="45"/>
        <v>0</v>
      </c>
    </row>
    <row r="1442" spans="1:6" x14ac:dyDescent="0.3">
      <c r="A1442">
        <v>0</v>
      </c>
      <c r="B1442">
        <v>0</v>
      </c>
      <c r="C1442">
        <v>2</v>
      </c>
      <c r="D1442">
        <v>0</v>
      </c>
      <c r="E1442">
        <f t="shared" si="44"/>
        <v>2</v>
      </c>
      <c r="F1442">
        <f t="shared" si="45"/>
        <v>0</v>
      </c>
    </row>
    <row r="1443" spans="1:6" x14ac:dyDescent="0.3">
      <c r="A1443">
        <v>1</v>
      </c>
      <c r="B1443">
        <v>0</v>
      </c>
      <c r="C1443">
        <v>1</v>
      </c>
      <c r="D1443">
        <v>0</v>
      </c>
      <c r="E1443">
        <f t="shared" si="44"/>
        <v>1</v>
      </c>
      <c r="F1443">
        <f t="shared" si="45"/>
        <v>1</v>
      </c>
    </row>
    <row r="1444" spans="1:6" x14ac:dyDescent="0.3">
      <c r="A1444">
        <v>1</v>
      </c>
      <c r="B1444">
        <v>0</v>
      </c>
      <c r="C1444">
        <v>2</v>
      </c>
      <c r="D1444">
        <v>0.3</v>
      </c>
      <c r="E1444">
        <f t="shared" si="44"/>
        <v>2.2999999999999998</v>
      </c>
      <c r="F1444">
        <f t="shared" si="45"/>
        <v>1</v>
      </c>
    </row>
    <row r="1445" spans="1:6" x14ac:dyDescent="0.3">
      <c r="A1445">
        <v>0</v>
      </c>
      <c r="B1445">
        <v>0</v>
      </c>
      <c r="C1445">
        <v>1</v>
      </c>
      <c r="D1445">
        <v>0</v>
      </c>
      <c r="E1445">
        <f t="shared" si="44"/>
        <v>1</v>
      </c>
      <c r="F1445">
        <f t="shared" si="45"/>
        <v>0</v>
      </c>
    </row>
    <row r="1446" spans="1:6" x14ac:dyDescent="0.3">
      <c r="A1446">
        <v>0</v>
      </c>
      <c r="B1446">
        <v>0</v>
      </c>
      <c r="C1446">
        <v>2</v>
      </c>
      <c r="D1446">
        <v>0</v>
      </c>
      <c r="E1446">
        <f t="shared" si="44"/>
        <v>2</v>
      </c>
      <c r="F1446">
        <f t="shared" si="45"/>
        <v>0</v>
      </c>
    </row>
    <row r="1447" spans="1:6" x14ac:dyDescent="0.3">
      <c r="A1447">
        <v>1</v>
      </c>
      <c r="B1447">
        <v>0</v>
      </c>
      <c r="C1447">
        <v>1</v>
      </c>
      <c r="D1447">
        <v>0</v>
      </c>
      <c r="E1447">
        <f t="shared" si="44"/>
        <v>1</v>
      </c>
      <c r="F1447">
        <f t="shared" si="45"/>
        <v>1</v>
      </c>
    </row>
    <row r="1448" spans="1:6" x14ac:dyDescent="0.3">
      <c r="A1448">
        <v>0</v>
      </c>
      <c r="B1448">
        <v>0</v>
      </c>
      <c r="C1448">
        <v>1</v>
      </c>
      <c r="D1448">
        <v>0</v>
      </c>
      <c r="E1448">
        <f t="shared" si="44"/>
        <v>1</v>
      </c>
      <c r="F1448">
        <f t="shared" si="45"/>
        <v>0</v>
      </c>
    </row>
    <row r="1449" spans="1:6" x14ac:dyDescent="0.3">
      <c r="A1449">
        <v>1</v>
      </c>
      <c r="B1449">
        <v>0</v>
      </c>
      <c r="C1449">
        <v>2</v>
      </c>
      <c r="D1449">
        <v>0.3</v>
      </c>
      <c r="E1449">
        <f t="shared" si="44"/>
        <v>2.2999999999999998</v>
      </c>
      <c r="F1449">
        <f t="shared" si="45"/>
        <v>1</v>
      </c>
    </row>
    <row r="1450" spans="1:6" x14ac:dyDescent="0.3">
      <c r="A1450">
        <v>0</v>
      </c>
      <c r="B1450">
        <v>0</v>
      </c>
      <c r="C1450">
        <v>1</v>
      </c>
      <c r="D1450">
        <v>0.3</v>
      </c>
      <c r="E1450">
        <f t="shared" si="44"/>
        <v>1.3</v>
      </c>
      <c r="F1450">
        <f t="shared" si="45"/>
        <v>0</v>
      </c>
    </row>
    <row r="1451" spans="1:6" x14ac:dyDescent="0.3">
      <c r="A1451">
        <v>1</v>
      </c>
      <c r="B1451">
        <v>0</v>
      </c>
      <c r="C1451">
        <v>1</v>
      </c>
      <c r="D1451">
        <v>0</v>
      </c>
      <c r="E1451">
        <f t="shared" si="44"/>
        <v>1</v>
      </c>
      <c r="F1451">
        <f t="shared" si="45"/>
        <v>1</v>
      </c>
    </row>
    <row r="1452" spans="1:6" x14ac:dyDescent="0.3">
      <c r="A1452">
        <v>0</v>
      </c>
      <c r="B1452">
        <v>0</v>
      </c>
      <c r="C1452">
        <v>2</v>
      </c>
      <c r="D1452">
        <v>0.6</v>
      </c>
      <c r="E1452">
        <f t="shared" si="44"/>
        <v>2.6</v>
      </c>
      <c r="F1452">
        <f t="shared" si="45"/>
        <v>0</v>
      </c>
    </row>
    <row r="1453" spans="1:6" x14ac:dyDescent="0.3">
      <c r="A1453">
        <v>0</v>
      </c>
      <c r="B1453">
        <v>0</v>
      </c>
      <c r="C1453">
        <v>2</v>
      </c>
      <c r="D1453">
        <v>0</v>
      </c>
      <c r="E1453">
        <f t="shared" si="44"/>
        <v>2</v>
      </c>
      <c r="F1453">
        <f t="shared" si="45"/>
        <v>0</v>
      </c>
    </row>
    <row r="1454" spans="1:6" x14ac:dyDescent="0.3">
      <c r="A1454">
        <v>1</v>
      </c>
      <c r="B1454">
        <v>0</v>
      </c>
      <c r="C1454">
        <v>1</v>
      </c>
      <c r="D1454">
        <v>0</v>
      </c>
      <c r="E1454">
        <f t="shared" si="44"/>
        <v>1</v>
      </c>
      <c r="F1454">
        <f t="shared" si="45"/>
        <v>1</v>
      </c>
    </row>
    <row r="1455" spans="1:6" x14ac:dyDescent="0.3">
      <c r="A1455">
        <v>0</v>
      </c>
      <c r="B1455">
        <v>0</v>
      </c>
      <c r="C1455">
        <v>1</v>
      </c>
      <c r="D1455">
        <v>0</v>
      </c>
      <c r="E1455">
        <f t="shared" si="44"/>
        <v>1</v>
      </c>
      <c r="F1455">
        <f t="shared" si="45"/>
        <v>0</v>
      </c>
    </row>
    <row r="1456" spans="1:6" x14ac:dyDescent="0.3">
      <c r="A1456">
        <v>1</v>
      </c>
      <c r="B1456">
        <v>0</v>
      </c>
      <c r="C1456">
        <v>2</v>
      </c>
      <c r="D1456">
        <v>0</v>
      </c>
      <c r="E1456">
        <f t="shared" si="44"/>
        <v>2</v>
      </c>
      <c r="F1456">
        <f t="shared" si="45"/>
        <v>1</v>
      </c>
    </row>
    <row r="1457" spans="1:6" x14ac:dyDescent="0.3">
      <c r="A1457">
        <v>0</v>
      </c>
      <c r="B1457">
        <v>0</v>
      </c>
      <c r="C1457">
        <v>2</v>
      </c>
      <c r="D1457">
        <v>0.3</v>
      </c>
      <c r="E1457">
        <f t="shared" si="44"/>
        <v>2.2999999999999998</v>
      </c>
      <c r="F1457">
        <f t="shared" si="45"/>
        <v>0</v>
      </c>
    </row>
    <row r="1458" spans="1:6" x14ac:dyDescent="0.3">
      <c r="A1458">
        <v>1</v>
      </c>
      <c r="B1458">
        <v>0</v>
      </c>
      <c r="C1458">
        <v>2</v>
      </c>
      <c r="D1458">
        <v>0</v>
      </c>
      <c r="E1458">
        <f t="shared" si="44"/>
        <v>2</v>
      </c>
      <c r="F1458">
        <f t="shared" si="45"/>
        <v>1</v>
      </c>
    </row>
    <row r="1459" spans="1:6" x14ac:dyDescent="0.3">
      <c r="A1459">
        <v>0</v>
      </c>
      <c r="B1459">
        <v>0</v>
      </c>
      <c r="C1459">
        <v>2</v>
      </c>
      <c r="D1459">
        <v>0</v>
      </c>
      <c r="E1459">
        <f t="shared" si="44"/>
        <v>2</v>
      </c>
      <c r="F1459">
        <f t="shared" si="45"/>
        <v>0</v>
      </c>
    </row>
    <row r="1460" spans="1:6" x14ac:dyDescent="0.3">
      <c r="A1460">
        <v>1</v>
      </c>
      <c r="B1460">
        <v>0</v>
      </c>
      <c r="C1460">
        <v>1</v>
      </c>
      <c r="D1460">
        <v>0</v>
      </c>
      <c r="E1460">
        <f t="shared" si="44"/>
        <v>1</v>
      </c>
      <c r="F1460">
        <f t="shared" si="45"/>
        <v>1</v>
      </c>
    </row>
    <row r="1461" spans="1:6" x14ac:dyDescent="0.3">
      <c r="A1461">
        <v>1</v>
      </c>
      <c r="B1461">
        <v>0</v>
      </c>
      <c r="C1461">
        <v>1</v>
      </c>
      <c r="D1461">
        <v>0.3</v>
      </c>
      <c r="E1461">
        <f t="shared" si="44"/>
        <v>1.3</v>
      </c>
      <c r="F1461">
        <f t="shared" si="4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Year_typeOfBuilding</vt:lpstr>
      <vt:lpstr>Neighbourhood_yearsold</vt:lpstr>
      <vt:lpstr>2008_recession_yearsold</vt:lpstr>
      <vt:lpstr>MSZoning-Neighbourhood</vt:lpstr>
      <vt:lpstr>Dataset</vt:lpstr>
      <vt:lpstr>Sheet1</vt:lpstr>
      <vt:lpstr>Neighbourhood_salesprice</vt:lpstr>
      <vt:lpstr>Values</vt:lpstr>
      <vt:lpstr>Values_transposed</vt:lpstr>
      <vt:lpstr>Bath_columns</vt:lpstr>
      <vt:lpstr>BedroomAbvGr</vt:lpstr>
      <vt:lpstr>bfb</vt:lpstr>
      <vt:lpstr>bhb</vt:lpstr>
      <vt:lpstr>BldgType</vt:lpstr>
      <vt:lpstr>BsmtExposure</vt:lpstr>
      <vt:lpstr>BsmtQuality</vt:lpstr>
      <vt:lpstr>CentralAir</vt:lpstr>
      <vt:lpstr>Condition</vt:lpstr>
      <vt:lpstr>EnclosedPorch</vt:lpstr>
      <vt:lpstr>Exterior</vt:lpstr>
      <vt:lpstr>ExterQuality</vt:lpstr>
      <vt:lpstr>fb</vt:lpstr>
      <vt:lpstr>Fence</vt:lpstr>
      <vt:lpstr>FireplaceQuality</vt:lpstr>
      <vt:lpstr>Fireplaces</vt:lpstr>
      <vt:lpstr>Foundation</vt:lpstr>
      <vt:lpstr>GarageArea</vt:lpstr>
      <vt:lpstr>GarageCars</vt:lpstr>
      <vt:lpstr>GarageFinish</vt:lpstr>
      <vt:lpstr>GarageQuality</vt:lpstr>
      <vt:lpstr>GarageType</vt:lpstr>
      <vt:lpstr>GrLivArea</vt:lpstr>
      <vt:lpstr>hb</vt:lpstr>
      <vt:lpstr>HeatingQuality</vt:lpstr>
      <vt:lpstr>HouseStyle</vt:lpstr>
      <vt:lpstr>Id</vt:lpstr>
      <vt:lpstr>KitchenAbvGr</vt:lpstr>
      <vt:lpstr>KitchenQuality</vt:lpstr>
      <vt:lpstr>LandContour</vt:lpstr>
      <vt:lpstr>LotArea</vt:lpstr>
      <vt:lpstr>LotConfig</vt:lpstr>
      <vt:lpstr>LotShape</vt:lpstr>
      <vt:lpstr>MonthSold</vt:lpstr>
      <vt:lpstr>MSZoning</vt:lpstr>
      <vt:lpstr>Neighborhood</vt:lpstr>
      <vt:lpstr>OpenPorchSF</vt:lpstr>
      <vt:lpstr>OverallQuality</vt:lpstr>
      <vt:lpstr>PavedDrive</vt:lpstr>
      <vt:lpstr>RoofMaterial</vt:lpstr>
      <vt:lpstr>RoofStyle</vt:lpstr>
      <vt:lpstr>SaleCondition</vt:lpstr>
      <vt:lpstr>SalePrice</vt:lpstr>
      <vt:lpstr>SaleType</vt:lpstr>
      <vt:lpstr>ScreenPorch</vt:lpstr>
      <vt:lpstr>SeasonPorch</vt:lpstr>
      <vt:lpstr>Street</vt:lpstr>
      <vt:lpstr>TotalBsmtSF</vt:lpstr>
      <vt:lpstr>TotRmsAbvGrd</vt:lpstr>
      <vt:lpstr>Utilities</vt:lpstr>
      <vt:lpstr>WoodDeckSF</vt:lpstr>
      <vt:lpstr>YearBuilt</vt:lpstr>
      <vt:lpstr>YearRemodelled</vt:lpstr>
      <vt:lpstr>YrSold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Shubhasree PV</cp:lastModifiedBy>
  <dcterms:created xsi:type="dcterms:W3CDTF">2019-08-21T06:09:12Z</dcterms:created>
  <dcterms:modified xsi:type="dcterms:W3CDTF">2019-10-13T10:29:30Z</dcterms:modified>
</cp:coreProperties>
</file>