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6daee3536a88ef/Desktop/Assignment/Assignment 3/"/>
    </mc:Choice>
  </mc:AlternateContent>
  <xr:revisionPtr revIDLastSave="79" documentId="13_ncr:1_{C6B8C000-2976-4296-899A-1134F184DA19}" xr6:coauthVersionLast="47" xr6:coauthVersionMax="47" xr10:uidLastSave="{6F8CA949-0E52-420A-96E3-B61336DDA06D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I52" i="1"/>
  <c r="I49" i="1"/>
  <c r="I45" i="1"/>
  <c r="I48" i="1"/>
  <c r="I47" i="1"/>
  <c r="I44" i="1"/>
  <c r="I43" i="1"/>
  <c r="I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<sst xmlns="http://schemas.openxmlformats.org/spreadsheetml/2006/main" count="836" uniqueCount="73">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</sst>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43" workbookViewId="0">
      <selection activeCell="M49" sqref="M49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G29" t="s">
        <v>18</v>
      </c>
      <c r="H29" s="20">
        <f>COUNTIF(G2:G25,G29)</f>
        <v>4</v>
      </c>
    </row>
    <row r="30" spans="1:8" ht="15.6" x14ac:dyDescent="0.3">
      <c r="E30" s="14" t="s">
        <v>32</v>
      </c>
      <c r="G30" t="s">
        <v>17</v>
      </c>
      <c r="H30" s="20">
        <f>COUNTIF(D2:D25,G30)</f>
        <v>5</v>
      </c>
    </row>
    <row r="31" spans="1:8" ht="15.6" x14ac:dyDescent="0.3">
      <c r="E31" s="14" t="s">
        <v>33</v>
      </c>
      <c r="G31" t="s">
        <v>3</v>
      </c>
      <c r="H31" s="20">
        <f>COUNTIF(F2:F25,G31)</f>
        <v>8</v>
      </c>
    </row>
    <row r="32" spans="1:8" ht="15.6" x14ac:dyDescent="0.3">
      <c r="E32" s="14" t="s">
        <v>34</v>
      </c>
      <c r="G32" t="s">
        <v>14</v>
      </c>
      <c r="H32" s="20">
        <f>COUNTIF(C2:C25,G32)</f>
        <v>6</v>
      </c>
    </row>
    <row r="33" spans="5:9" ht="15.6" x14ac:dyDescent="0.3">
      <c r="E33" s="14" t="s">
        <v>26</v>
      </c>
      <c r="H33" s="20">
        <f>COUNTIF($E$2:$E$25,"&lt;20")</f>
        <v>9</v>
      </c>
    </row>
    <row r="34" spans="5:9" ht="15.6" x14ac:dyDescent="0.3">
      <c r="E34" s="14"/>
    </row>
    <row r="35" spans="5:9" ht="15.6" x14ac:dyDescent="0.3">
      <c r="E35" s="14"/>
      <c r="F35" s="2"/>
    </row>
    <row r="36" spans="5:9" ht="15.6" x14ac:dyDescent="0.3">
      <c r="E36" s="14" t="s">
        <v>23</v>
      </c>
      <c r="G36" t="s">
        <v>10</v>
      </c>
      <c r="H36" s="20">
        <f>SUMIF($D$2:$D$25,G36,$E$2:$E$25)</f>
        <v>105</v>
      </c>
    </row>
    <row r="37" spans="5:9" ht="15.6" x14ac:dyDescent="0.3">
      <c r="E37" s="14" t="s">
        <v>24</v>
      </c>
      <c r="G37" t="s">
        <v>9</v>
      </c>
      <c r="H37" s="20">
        <f>SUMIF($D$2:$D$25,G37,E2:E25)</f>
        <v>164</v>
      </c>
    </row>
    <row r="38" spans="5:9" ht="15.6" x14ac:dyDescent="0.3">
      <c r="E38" s="14" t="s">
        <v>30</v>
      </c>
      <c r="G38" t="s">
        <v>2</v>
      </c>
      <c r="H38" s="20">
        <f>SUMIF($F$2:$F$25,G38,E2:E25)</f>
        <v>156</v>
      </c>
    </row>
    <row r="39" spans="5:9" ht="15.6" x14ac:dyDescent="0.3">
      <c r="E39" s="14" t="s">
        <v>40</v>
      </c>
    </row>
    <row r="40" spans="5:9" ht="15.6" x14ac:dyDescent="0.3">
      <c r="E40" s="14"/>
    </row>
    <row r="41" spans="5:9" ht="15.6" x14ac:dyDescent="0.3">
      <c r="E41" s="14"/>
      <c r="F41" s="2"/>
    </row>
    <row r="42" spans="5:9" ht="15.6" x14ac:dyDescent="0.3">
      <c r="E42" s="14" t="s">
        <v>35</v>
      </c>
      <c r="G42" t="s">
        <v>17</v>
      </c>
      <c r="H42" t="s">
        <v>18</v>
      </c>
      <c r="I42" s="21">
        <f>COUNTIFS($D$2:$D$25,G42,$G$2:$G$25,H42)</f>
        <v>2</v>
      </c>
    </row>
    <row r="43" spans="5:9" ht="15.6" x14ac:dyDescent="0.3">
      <c r="E43" s="14" t="s">
        <v>36</v>
      </c>
      <c r="G43" t="s">
        <v>14</v>
      </c>
      <c r="H43" t="s">
        <v>4</v>
      </c>
      <c r="I43" s="21">
        <f>COUNTIFS($C$2:$C$25,G43,$F$2:$F$25,H43)</f>
        <v>2</v>
      </c>
    </row>
    <row r="44" spans="5:9" ht="15.6" x14ac:dyDescent="0.3">
      <c r="E44" s="14" t="s">
        <v>37</v>
      </c>
      <c r="G44" s="18">
        <v>41308</v>
      </c>
      <c r="I44" s="21">
        <f>COUNTIF($B$2:$B$25,"&gt;03-02-2013")</f>
        <v>17</v>
      </c>
    </row>
    <row r="45" spans="5:9" ht="15.6" x14ac:dyDescent="0.3">
      <c r="E45" s="14" t="s">
        <v>38</v>
      </c>
      <c r="I45" s="21">
        <f>COUNTIFS($B$2:$B$25,"&gt;=3-2-2013",$B$2:$B$25,"&lt;=6-2-2013")</f>
        <v>14</v>
      </c>
    </row>
    <row r="46" spans="5:9" ht="15.6" x14ac:dyDescent="0.3">
      <c r="E46" s="14"/>
      <c r="F46" s="2"/>
    </row>
    <row r="47" spans="5:9" ht="15.6" x14ac:dyDescent="0.3">
      <c r="E47" s="14" t="s">
        <v>27</v>
      </c>
      <c r="I47" s="21">
        <f>SUMIFS($E$2:$E$25,$D$2:$D$25,"microwave",$G$2:$G$25,"NY")</f>
        <v>25</v>
      </c>
    </row>
    <row r="48" spans="5:9" ht="15.6" x14ac:dyDescent="0.3">
      <c r="E48" s="14" t="s">
        <v>29</v>
      </c>
      <c r="I48" s="21">
        <f>SUMIFS($E$2:$E$25,$G$2:$G$25,"Pittsburgh",$F$2:$F$25,"truck 1")</f>
        <v>75</v>
      </c>
    </row>
    <row r="49" spans="5:9" ht="15.6" x14ac:dyDescent="0.3">
      <c r="E49" s="14" t="s">
        <v>39</v>
      </c>
      <c r="I49" s="21">
        <f>SUMIFS($E$2:$E$25,$B$2:$B$25,"&gt;=3-2-2013",$B$2:$B$25,"&lt;=6-2-2013")</f>
        <v>309</v>
      </c>
    </row>
    <row r="50" spans="5:9" ht="15.6" x14ac:dyDescent="0.3">
      <c r="E50" s="14"/>
    </row>
    <row r="51" spans="5:9" ht="15.6" x14ac:dyDescent="0.3">
      <c r="E51" s="14"/>
    </row>
    <row r="52" spans="5:9" ht="15.6" x14ac:dyDescent="0.3">
      <c r="E52" s="14" t="s">
        <v>28</v>
      </c>
      <c r="I52" s="21">
        <f>SUMIF($G$2:$G$25,"NY",$E$2:$E$25)+SUMIF($G$2:$G$25,"Baltimore",$E$2:$E$25)+SUMIF($G$2:$G$25,"Philadelphia",$E$2:$E$25)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I8" sqref="I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21">
        <f>COUNTIF($B$16:$B$241,A2)</f>
        <v>71</v>
      </c>
      <c r="C2" s="21">
        <f>SUMIF($B$16:$B$241,A2,$E$16:$E$241)</f>
        <v>717</v>
      </c>
      <c r="D2" s="21">
        <f>COUNTIFS($B$16:$B$241,A2,$D$16:$D$241,"cash")</f>
        <v>42</v>
      </c>
      <c r="E2" s="21">
        <f>COUNTIFS($B$16:$B$241,A2,$D$16:$D$241,"credit card")</f>
        <v>29</v>
      </c>
      <c r="F2" s="21">
        <f>SUMIFS($E$16:$E$241,$B$16:$B$241,A2,$D$16:$D$241,"cash")</f>
        <v>414</v>
      </c>
    </row>
    <row r="3" spans="1:6" x14ac:dyDescent="0.3">
      <c r="A3" s="6" t="s">
        <v>43</v>
      </c>
      <c r="B3" s="21">
        <f t="shared" ref="B3:B5" si="0">COUNTIF($B$16:$B$241,A3)</f>
        <v>46</v>
      </c>
      <c r="C3" s="21">
        <f t="shared" ref="C3:C5" si="1">SUMIF($B$16:$B$241,A3,$E$16:$E$241)</f>
        <v>1934</v>
      </c>
      <c r="D3" s="21">
        <f t="shared" ref="D3:D5" si="2">COUNTIFS($B$16:$B$241,A3,$D$16:$D$241,"cash")</f>
        <v>31</v>
      </c>
      <c r="E3" s="21">
        <f t="shared" ref="E3:E5" si="3">COUNTIFS($B$16:$B$241,A3,$D$16:$D$241,"credit card")</f>
        <v>15</v>
      </c>
      <c r="F3" s="21">
        <f t="shared" ref="F3:F5" si="4">SUMIFS($E$16:$E$241,$B$16:$B$241,A3,$D$16:$D$241,"cash")</f>
        <v>1350</v>
      </c>
    </row>
    <row r="4" spans="1:6" x14ac:dyDescent="0.3">
      <c r="A4" s="7" t="s">
        <v>44</v>
      </c>
      <c r="B4" s="21">
        <f t="shared" si="0"/>
        <v>50</v>
      </c>
      <c r="C4" s="21">
        <f t="shared" si="1"/>
        <v>1650</v>
      </c>
      <c r="D4" s="21">
        <f t="shared" si="2"/>
        <v>35</v>
      </c>
      <c r="E4" s="21">
        <f t="shared" si="3"/>
        <v>15</v>
      </c>
      <c r="F4" s="21">
        <f t="shared" si="4"/>
        <v>1155</v>
      </c>
    </row>
    <row r="5" spans="1:6" x14ac:dyDescent="0.3">
      <c r="A5" s="1" t="s">
        <v>48</v>
      </c>
      <c r="B5" s="21">
        <f t="shared" si="0"/>
        <v>32</v>
      </c>
      <c r="C5" s="21">
        <f t="shared" si="1"/>
        <v>1119</v>
      </c>
      <c r="D5" s="21">
        <f t="shared" si="2"/>
        <v>21</v>
      </c>
      <c r="E5" s="21">
        <f t="shared" si="3"/>
        <v>11</v>
      </c>
      <c r="F5" s="2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21">
        <f>COUNTIF($C$16:$C$241,A9)</f>
        <v>25</v>
      </c>
      <c r="C9" s="21">
        <f>SUMIFS($E$16:$E$241,$C$16:$C$241,A9)</f>
        <v>688</v>
      </c>
      <c r="D9" s="21">
        <f>COUNTIFS($C$16:$C$241,A9,$B$16:$B$241,"Shaving")</f>
        <v>7</v>
      </c>
      <c r="E9" s="21">
        <f>COUNTIFS($C$16:$C$241,A9,$B$16:$B$241,"Kids")</f>
        <v>1</v>
      </c>
      <c r="F9" s="21">
        <f>SUMIFS($E$16:$E$241,$C$16:$C$241,A9,$A$16:$A$241,"&gt;=10-5-2013",$A$16:$A$241,"&lt;=20-5-2013")</f>
        <v>316</v>
      </c>
    </row>
    <row r="10" spans="1:6" x14ac:dyDescent="0.3">
      <c r="A10" s="6" t="s">
        <v>50</v>
      </c>
      <c r="B10" s="21">
        <f t="shared" ref="B10:B11" si="5">COUNTIF($C$16:$C$241,A10)</f>
        <v>31</v>
      </c>
      <c r="C10" s="21">
        <f t="shared" ref="C10:C11" si="6">SUMIFS($E$16:$E$241,$C$16:$C$241,A10)</f>
        <v>965</v>
      </c>
      <c r="D10" s="21">
        <f t="shared" ref="D10:D11" si="7">COUNTIFS($C$16:$C$241,A10,$B$16:$B$241,"Shaving")</f>
        <v>8</v>
      </c>
      <c r="E10" s="21">
        <f t="shared" ref="E10:E11" si="8">COUNTIFS($C$16:$C$241,A10,$B$16:$B$241,"Kids")</f>
        <v>1</v>
      </c>
      <c r="F10" s="21">
        <f t="shared" ref="F10:F11" si="9">SUMIFS($E$16:$E$241,$C$16:$C$241,A10,$A$16:$A$241,"&gt;=10-5-2013",$A$16:$A$241,"&lt;=20-5-2013")</f>
        <v>429</v>
      </c>
    </row>
    <row r="11" spans="1:6" x14ac:dyDescent="0.3">
      <c r="A11" s="6" t="s">
        <v>52</v>
      </c>
      <c r="B11" s="21">
        <f t="shared" si="5"/>
        <v>23</v>
      </c>
      <c r="C11" s="21">
        <f t="shared" si="6"/>
        <v>701</v>
      </c>
      <c r="D11" s="21">
        <f t="shared" si="7"/>
        <v>5</v>
      </c>
      <c r="E11" s="21">
        <f t="shared" si="8"/>
        <v>1</v>
      </c>
      <c r="F11" s="21">
        <f t="shared" si="9"/>
        <v>352</v>
      </c>
    </row>
    <row r="12" spans="1:6" x14ac:dyDescent="0.3">
      <c r="B12" s="13"/>
    </row>
    <row r="13" spans="1:6" x14ac:dyDescent="0.3">
      <c r="B13" s="13"/>
    </row>
    <row r="14" spans="1:6" x14ac:dyDescent="0.3">
      <c r="A14" s="22" t="s">
        <v>61</v>
      </c>
      <c r="B14" s="22"/>
      <c r="C14" s="22"/>
      <c r="D14" s="22"/>
      <c r="E14" s="22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Shubham Patre</cp:lastModifiedBy>
  <dcterms:created xsi:type="dcterms:W3CDTF">2013-06-05T17:23:06Z</dcterms:created>
  <dcterms:modified xsi:type="dcterms:W3CDTF">2024-06-28T07:27:08Z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