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mileyguansc/Downloads/"/>
    </mc:Choice>
  </mc:AlternateContent>
  <bookViews>
    <workbookView xWindow="4080" yWindow="460" windowWidth="25600" windowHeight="14800" activeTab="5"/>
  </bookViews>
  <sheets>
    <sheet name="Fig2ab" sheetId="1" r:id="rId1"/>
    <sheet name="Fig2cd" sheetId="2" r:id="rId2"/>
    <sheet name="Fig3ac" sheetId="3" r:id="rId3"/>
    <sheet name="Fig3bc" sheetId="4" r:id="rId4"/>
    <sheet name="Fig4ac" sheetId="6" r:id="rId5"/>
    <sheet name="Fig4bc" sheetId="7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3" i="7"/>
  <c r="C38" i="7"/>
  <c r="G38" i="7"/>
  <c r="C50" i="7"/>
  <c r="G50" i="7"/>
  <c r="G62" i="7"/>
  <c r="C62" i="7"/>
  <c r="G74" i="7"/>
  <c r="C74" i="7"/>
  <c r="F74" i="7"/>
  <c r="B74" i="7"/>
  <c r="F73" i="7"/>
  <c r="B73" i="7"/>
  <c r="F62" i="7"/>
  <c r="B62" i="7"/>
  <c r="F61" i="7"/>
  <c r="B61" i="7"/>
  <c r="F50" i="7"/>
  <c r="B50" i="7"/>
  <c r="F49" i="7"/>
  <c r="B49" i="7"/>
  <c r="F38" i="7"/>
  <c r="B38" i="7"/>
  <c r="F37" i="7"/>
  <c r="B37" i="7"/>
  <c r="G25" i="7"/>
  <c r="F25" i="7"/>
  <c r="C25" i="7"/>
  <c r="B25" i="7"/>
  <c r="F24" i="7"/>
  <c r="B24" i="7"/>
  <c r="F23" i="7"/>
  <c r="B23" i="7"/>
  <c r="G22" i="7"/>
  <c r="C22" i="7"/>
  <c r="G21" i="7"/>
  <c r="C21" i="7"/>
  <c r="G20" i="7"/>
  <c r="C20" i="7"/>
  <c r="G19" i="7"/>
  <c r="C19" i="7"/>
  <c r="G18" i="7"/>
  <c r="C18" i="7"/>
  <c r="F17" i="7"/>
  <c r="B17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H12" i="7"/>
  <c r="G12" i="7"/>
  <c r="F12" i="7"/>
  <c r="B3" i="7"/>
  <c r="C3" i="7"/>
  <c r="E3" i="7"/>
  <c r="B4" i="7"/>
  <c r="C4" i="7"/>
  <c r="E4" i="7"/>
  <c r="B5" i="7"/>
  <c r="C5" i="7"/>
  <c r="E5" i="7"/>
  <c r="B6" i="7"/>
  <c r="C6" i="7"/>
  <c r="E6" i="7"/>
  <c r="B7" i="7"/>
  <c r="C7" i="7"/>
  <c r="E7" i="7"/>
  <c r="B8" i="7"/>
  <c r="C8" i="7"/>
  <c r="E8" i="7"/>
  <c r="B9" i="7"/>
  <c r="C9" i="7"/>
  <c r="E9" i="7"/>
  <c r="B10" i="7"/>
  <c r="C10" i="7"/>
  <c r="E10" i="7"/>
  <c r="E12" i="7"/>
  <c r="D3" i="7"/>
  <c r="D4" i="7"/>
  <c r="D5" i="7"/>
  <c r="D6" i="7"/>
  <c r="D7" i="7"/>
  <c r="D8" i="7"/>
  <c r="D9" i="7"/>
  <c r="D10" i="7"/>
  <c r="D12" i="7"/>
  <c r="C12" i="7"/>
  <c r="B12" i="7"/>
  <c r="H11" i="7"/>
  <c r="G11" i="7"/>
  <c r="F11" i="7"/>
  <c r="E11" i="7"/>
  <c r="D11" i="7"/>
  <c r="C11" i="7"/>
  <c r="B11" i="7"/>
  <c r="C12" i="4"/>
  <c r="D12" i="4"/>
  <c r="E12" i="4"/>
  <c r="F12" i="4"/>
  <c r="G12" i="4"/>
  <c r="H12" i="4"/>
  <c r="I12" i="4"/>
  <c r="B12" i="4"/>
  <c r="G10" i="4"/>
  <c r="G9" i="4"/>
  <c r="G8" i="4"/>
  <c r="G7" i="4"/>
  <c r="G6" i="4"/>
  <c r="G5" i="4"/>
  <c r="G4" i="4"/>
  <c r="G3" i="4"/>
  <c r="F10" i="4"/>
  <c r="F9" i="4"/>
  <c r="F8" i="4"/>
  <c r="F7" i="4"/>
  <c r="F6" i="4"/>
  <c r="F5" i="4"/>
  <c r="F4" i="4"/>
  <c r="F3" i="4"/>
  <c r="G18" i="4"/>
  <c r="G19" i="4"/>
  <c r="G20" i="4"/>
  <c r="G21" i="4"/>
  <c r="G22" i="4"/>
  <c r="C37" i="4"/>
  <c r="G37" i="4"/>
  <c r="C49" i="4"/>
  <c r="G49" i="4"/>
  <c r="C61" i="4"/>
  <c r="G61" i="4"/>
  <c r="C73" i="4"/>
  <c r="G73" i="4"/>
  <c r="G24" i="4"/>
  <c r="C38" i="4"/>
  <c r="G38" i="4"/>
  <c r="C50" i="4"/>
  <c r="G50" i="4"/>
  <c r="C62" i="4"/>
  <c r="G62" i="4"/>
  <c r="C74" i="4"/>
  <c r="G74" i="4"/>
  <c r="G25" i="4"/>
  <c r="F23" i="4"/>
  <c r="B37" i="4"/>
  <c r="F37" i="4"/>
  <c r="B49" i="4"/>
  <c r="F49" i="4"/>
  <c r="B61" i="4"/>
  <c r="F61" i="4"/>
  <c r="B73" i="4"/>
  <c r="F73" i="4"/>
  <c r="F24" i="4"/>
  <c r="B38" i="4"/>
  <c r="F38" i="4"/>
  <c r="B50" i="4"/>
  <c r="F50" i="4"/>
  <c r="B62" i="4"/>
  <c r="F62" i="4"/>
  <c r="B74" i="4"/>
  <c r="F74" i="4"/>
  <c r="F25" i="4"/>
  <c r="F17" i="4"/>
  <c r="B17" i="4"/>
  <c r="C18" i="4"/>
  <c r="C19" i="4"/>
  <c r="C20" i="4"/>
  <c r="C21" i="4"/>
  <c r="C22" i="4"/>
  <c r="C24" i="4"/>
  <c r="C25" i="4"/>
  <c r="B23" i="4"/>
  <c r="B24" i="4"/>
  <c r="B25" i="4"/>
  <c r="B3" i="4"/>
  <c r="C3" i="4"/>
  <c r="E3" i="4"/>
  <c r="B4" i="4"/>
  <c r="C4" i="4"/>
  <c r="E4" i="4"/>
  <c r="B5" i="4"/>
  <c r="C5" i="4"/>
  <c r="E5" i="4"/>
  <c r="B6" i="4"/>
  <c r="C6" i="4"/>
  <c r="E6" i="4"/>
  <c r="B7" i="4"/>
  <c r="C7" i="4"/>
  <c r="E7" i="4"/>
  <c r="B8" i="4"/>
  <c r="C8" i="4"/>
  <c r="E8" i="4"/>
  <c r="B9" i="4"/>
  <c r="C9" i="4"/>
  <c r="E9" i="4"/>
  <c r="B10" i="4"/>
  <c r="C10" i="4"/>
  <c r="E10" i="4"/>
  <c r="D3" i="4"/>
  <c r="D4" i="4"/>
  <c r="D5" i="4"/>
  <c r="D6" i="4"/>
  <c r="D7" i="4"/>
  <c r="D8" i="4"/>
  <c r="D9" i="4"/>
  <c r="D10" i="4"/>
  <c r="I3" i="4"/>
  <c r="I4" i="4"/>
  <c r="I5" i="4"/>
  <c r="I6" i="4"/>
  <c r="I7" i="4"/>
  <c r="I8" i="4"/>
  <c r="I9" i="4"/>
  <c r="I10" i="4"/>
  <c r="H3" i="4"/>
  <c r="H4" i="4"/>
  <c r="H5" i="4"/>
  <c r="H6" i="4"/>
  <c r="H7" i="4"/>
  <c r="H8" i="4"/>
  <c r="H9" i="4"/>
  <c r="H10" i="4"/>
  <c r="E11" i="4"/>
  <c r="D11" i="4"/>
  <c r="C11" i="4"/>
  <c r="B11" i="4"/>
  <c r="I11" i="4"/>
  <c r="H11" i="4"/>
  <c r="G11" i="4"/>
  <c r="F11" i="4"/>
  <c r="B12" i="6"/>
  <c r="C12" i="6"/>
  <c r="D12" i="6"/>
  <c r="E12" i="6"/>
  <c r="F12" i="6"/>
  <c r="G12" i="6"/>
  <c r="H12" i="6"/>
  <c r="I12" i="6"/>
  <c r="J12" i="6"/>
  <c r="K1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L12" i="6"/>
  <c r="D38" i="6"/>
  <c r="I38" i="6"/>
  <c r="D50" i="6"/>
  <c r="I50" i="6"/>
  <c r="D62" i="6"/>
  <c r="I62" i="6"/>
  <c r="D74" i="6"/>
  <c r="I74" i="6"/>
  <c r="D25" i="6"/>
  <c r="D22" i="6"/>
  <c r="D21" i="6"/>
  <c r="D20" i="6"/>
  <c r="D19" i="6"/>
  <c r="D18" i="6"/>
  <c r="C38" i="6"/>
  <c r="H38" i="6"/>
  <c r="C50" i="6"/>
  <c r="H50" i="6"/>
  <c r="C62" i="6"/>
  <c r="H62" i="6"/>
  <c r="C74" i="6"/>
  <c r="H74" i="6"/>
  <c r="C25" i="6"/>
  <c r="C37" i="6"/>
  <c r="H37" i="6"/>
  <c r="C49" i="6"/>
  <c r="H49" i="6"/>
  <c r="C61" i="6"/>
  <c r="H61" i="6"/>
  <c r="C73" i="6"/>
  <c r="H73" i="6"/>
  <c r="C24" i="6"/>
  <c r="C23" i="6"/>
  <c r="C17" i="6"/>
  <c r="B18" i="6"/>
  <c r="B19" i="6"/>
  <c r="B20" i="6"/>
  <c r="B21" i="6"/>
  <c r="B22" i="6"/>
  <c r="B23" i="6"/>
  <c r="B37" i="6"/>
  <c r="G37" i="6"/>
  <c r="B49" i="6"/>
  <c r="G49" i="6"/>
  <c r="B61" i="6"/>
  <c r="G61" i="6"/>
  <c r="B73" i="6"/>
  <c r="G73" i="6"/>
  <c r="B24" i="6"/>
  <c r="B38" i="6"/>
  <c r="G38" i="6"/>
  <c r="B50" i="6"/>
  <c r="G50" i="6"/>
  <c r="B62" i="6"/>
  <c r="G62" i="6"/>
  <c r="B74" i="6"/>
  <c r="G74" i="6"/>
  <c r="B25" i="6"/>
  <c r="B17" i="6"/>
  <c r="I25" i="6"/>
  <c r="I22" i="6"/>
  <c r="I21" i="6"/>
  <c r="I20" i="6"/>
  <c r="I19" i="6"/>
  <c r="I18" i="6"/>
  <c r="H25" i="6"/>
  <c r="H24" i="6"/>
  <c r="H23" i="6"/>
  <c r="H17" i="6"/>
  <c r="G24" i="6"/>
  <c r="G25" i="6"/>
  <c r="G23" i="6"/>
  <c r="G18" i="6"/>
  <c r="G19" i="6"/>
  <c r="G20" i="6"/>
  <c r="G21" i="6"/>
  <c r="G22" i="6"/>
  <c r="G17" i="6"/>
  <c r="F3" i="6"/>
  <c r="G3" i="6"/>
  <c r="I3" i="6"/>
  <c r="F4" i="6"/>
  <c r="G4" i="6"/>
  <c r="I4" i="6"/>
  <c r="F5" i="6"/>
  <c r="G5" i="6"/>
  <c r="I5" i="6"/>
  <c r="F6" i="6"/>
  <c r="G6" i="6"/>
  <c r="I6" i="6"/>
  <c r="F7" i="6"/>
  <c r="G7" i="6"/>
  <c r="I7" i="6"/>
  <c r="F8" i="6"/>
  <c r="G8" i="6"/>
  <c r="I8" i="6"/>
  <c r="F9" i="6"/>
  <c r="G9" i="6"/>
  <c r="I9" i="6"/>
  <c r="F10" i="6"/>
  <c r="G10" i="6"/>
  <c r="I10" i="6"/>
  <c r="H3" i="6"/>
  <c r="H4" i="6"/>
  <c r="H5" i="6"/>
  <c r="H6" i="6"/>
  <c r="H7" i="6"/>
  <c r="H8" i="6"/>
  <c r="H9" i="6"/>
  <c r="H10" i="6"/>
  <c r="B3" i="6"/>
  <c r="C3" i="6"/>
  <c r="E3" i="6"/>
  <c r="B4" i="6"/>
  <c r="C4" i="6"/>
  <c r="E4" i="6"/>
  <c r="B5" i="6"/>
  <c r="C5" i="6"/>
  <c r="E5" i="6"/>
  <c r="B6" i="6"/>
  <c r="C6" i="6"/>
  <c r="E6" i="6"/>
  <c r="B7" i="6"/>
  <c r="C7" i="6"/>
  <c r="E7" i="6"/>
  <c r="B8" i="6"/>
  <c r="C8" i="6"/>
  <c r="E8" i="6"/>
  <c r="B9" i="6"/>
  <c r="C9" i="6"/>
  <c r="E9" i="6"/>
  <c r="B10" i="6"/>
  <c r="C10" i="6"/>
  <c r="E10" i="6"/>
  <c r="D3" i="6"/>
  <c r="D4" i="6"/>
  <c r="D5" i="6"/>
  <c r="D6" i="6"/>
  <c r="D7" i="6"/>
  <c r="D8" i="6"/>
  <c r="D9" i="6"/>
  <c r="D10" i="6"/>
  <c r="L11" i="6"/>
  <c r="K11" i="6"/>
  <c r="J11" i="6"/>
  <c r="I11" i="6"/>
  <c r="H11" i="6"/>
  <c r="G11" i="6"/>
  <c r="F11" i="6"/>
  <c r="E11" i="6"/>
  <c r="D11" i="6"/>
  <c r="C11" i="6"/>
  <c r="B11" i="6"/>
  <c r="L12" i="3"/>
  <c r="M12" i="3"/>
  <c r="L13" i="3"/>
  <c r="M13" i="3"/>
  <c r="M4" i="3"/>
  <c r="M5" i="3"/>
  <c r="M6" i="3"/>
  <c r="M7" i="3"/>
  <c r="M8" i="3"/>
  <c r="M9" i="3"/>
  <c r="M10" i="3"/>
  <c r="M11" i="3"/>
  <c r="M3" i="3"/>
  <c r="L4" i="3"/>
  <c r="L5" i="3"/>
  <c r="L6" i="3"/>
  <c r="L7" i="3"/>
  <c r="L8" i="3"/>
  <c r="L9" i="3"/>
  <c r="L10" i="3"/>
  <c r="L11" i="3"/>
  <c r="L3" i="3"/>
  <c r="K13" i="3"/>
  <c r="K12" i="3"/>
  <c r="J13" i="3"/>
  <c r="J12" i="3"/>
  <c r="K11" i="3"/>
  <c r="K10" i="3"/>
  <c r="K9" i="3"/>
  <c r="K8" i="3"/>
  <c r="K7" i="3"/>
  <c r="K6" i="3"/>
  <c r="K5" i="3"/>
  <c r="K4" i="3"/>
  <c r="K3" i="3"/>
  <c r="J11" i="3"/>
  <c r="J10" i="3"/>
  <c r="J9" i="3"/>
  <c r="J8" i="3"/>
  <c r="J7" i="3"/>
  <c r="J6" i="3"/>
  <c r="J5" i="3"/>
  <c r="J4" i="3"/>
  <c r="J3" i="3"/>
  <c r="I26" i="3"/>
  <c r="I25" i="3"/>
  <c r="I23" i="3"/>
  <c r="I22" i="3"/>
  <c r="I21" i="3"/>
  <c r="I20" i="3"/>
  <c r="I19" i="3"/>
  <c r="G23" i="3"/>
  <c r="G22" i="3"/>
  <c r="G21" i="3"/>
  <c r="G20" i="3"/>
  <c r="G19" i="3"/>
  <c r="D26" i="3"/>
  <c r="D25" i="3"/>
  <c r="C39" i="3"/>
  <c r="C26" i="3"/>
  <c r="D20" i="3"/>
  <c r="D21" i="3"/>
  <c r="D22" i="3"/>
  <c r="D23" i="3"/>
  <c r="D19" i="3"/>
  <c r="B19" i="3"/>
  <c r="B20" i="3"/>
  <c r="B21" i="3"/>
  <c r="B22" i="3"/>
  <c r="B23" i="3"/>
  <c r="D87" i="3"/>
  <c r="D86" i="3"/>
  <c r="D75" i="3"/>
  <c r="D74" i="3"/>
  <c r="I75" i="3"/>
  <c r="I74" i="3"/>
  <c r="I63" i="3"/>
  <c r="I62" i="3"/>
  <c r="D63" i="3"/>
  <c r="D62" i="3"/>
  <c r="D51" i="3"/>
  <c r="D50" i="3"/>
  <c r="I51" i="3"/>
  <c r="I50" i="3"/>
  <c r="I39" i="3"/>
  <c r="I38" i="3"/>
  <c r="D39" i="3"/>
  <c r="D38" i="3"/>
  <c r="B18" i="3"/>
  <c r="C18" i="3"/>
  <c r="B24" i="3"/>
  <c r="C24" i="3"/>
  <c r="C87" i="3"/>
  <c r="B87" i="3"/>
  <c r="C86" i="3"/>
  <c r="B86" i="3"/>
  <c r="H75" i="3"/>
  <c r="G75" i="3"/>
  <c r="C75" i="3"/>
  <c r="B75" i="3"/>
  <c r="H74" i="3"/>
  <c r="G74" i="3"/>
  <c r="C74" i="3"/>
  <c r="B74" i="3"/>
  <c r="H63" i="3"/>
  <c r="G63" i="3"/>
  <c r="C63" i="3"/>
  <c r="B63" i="3"/>
  <c r="H62" i="3"/>
  <c r="G62" i="3"/>
  <c r="C62" i="3"/>
  <c r="B62" i="3"/>
  <c r="H51" i="3"/>
  <c r="G51" i="3"/>
  <c r="C51" i="3"/>
  <c r="B51" i="3"/>
  <c r="H50" i="3"/>
  <c r="G50" i="3"/>
  <c r="C50" i="3"/>
  <c r="B50" i="3"/>
  <c r="H39" i="3"/>
  <c r="G39" i="3"/>
  <c r="B39" i="3"/>
  <c r="H38" i="3"/>
  <c r="G38" i="3"/>
  <c r="C38" i="3"/>
  <c r="B38" i="3"/>
  <c r="H26" i="3"/>
  <c r="G26" i="3"/>
  <c r="B26" i="3"/>
  <c r="H25" i="3"/>
  <c r="G25" i="3"/>
  <c r="C25" i="3"/>
  <c r="B25" i="3"/>
  <c r="H24" i="3"/>
  <c r="G24" i="3"/>
  <c r="H18" i="3"/>
  <c r="G18" i="3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I13" i="3"/>
  <c r="H3" i="3"/>
  <c r="H4" i="3"/>
  <c r="H5" i="3"/>
  <c r="H6" i="3"/>
  <c r="H7" i="3"/>
  <c r="H8" i="3"/>
  <c r="H9" i="3"/>
  <c r="H10" i="3"/>
  <c r="H11" i="3"/>
  <c r="H13" i="3"/>
  <c r="G13" i="3"/>
  <c r="F13" i="3"/>
  <c r="B3" i="3"/>
  <c r="C3" i="3"/>
  <c r="E3" i="3"/>
  <c r="B4" i="3"/>
  <c r="C4" i="3"/>
  <c r="E4" i="3"/>
  <c r="B5" i="3"/>
  <c r="C5" i="3"/>
  <c r="E5" i="3"/>
  <c r="B6" i="3"/>
  <c r="C6" i="3"/>
  <c r="E6" i="3"/>
  <c r="B7" i="3"/>
  <c r="C7" i="3"/>
  <c r="E7" i="3"/>
  <c r="B8" i="3"/>
  <c r="C8" i="3"/>
  <c r="E8" i="3"/>
  <c r="B9" i="3"/>
  <c r="C9" i="3"/>
  <c r="E9" i="3"/>
  <c r="B10" i="3"/>
  <c r="C10" i="3"/>
  <c r="E10" i="3"/>
  <c r="B11" i="3"/>
  <c r="C11" i="3"/>
  <c r="E11" i="3"/>
  <c r="E13" i="3"/>
  <c r="D3" i="3"/>
  <c r="D4" i="3"/>
  <c r="D5" i="3"/>
  <c r="D6" i="3"/>
  <c r="D7" i="3"/>
  <c r="D8" i="3"/>
  <c r="D9" i="3"/>
  <c r="D10" i="3"/>
  <c r="D11" i="3"/>
  <c r="D13" i="3"/>
  <c r="C13" i="3"/>
  <c r="B13" i="3"/>
  <c r="I12" i="3"/>
  <c r="H12" i="3"/>
  <c r="G12" i="3"/>
  <c r="F12" i="3"/>
  <c r="E12" i="3"/>
  <c r="D12" i="3"/>
  <c r="C12" i="3"/>
  <c r="B12" i="3"/>
  <c r="B13" i="2"/>
  <c r="I13" i="2"/>
  <c r="H13" i="2"/>
  <c r="G13" i="2"/>
  <c r="F13" i="2"/>
  <c r="E13" i="2"/>
  <c r="D13" i="2"/>
  <c r="C13" i="2"/>
  <c r="E12" i="2"/>
  <c r="D12" i="2"/>
  <c r="C12" i="2"/>
  <c r="B12" i="2"/>
  <c r="G12" i="2"/>
  <c r="F12" i="2"/>
  <c r="I12" i="2"/>
  <c r="H12" i="2"/>
  <c r="I11" i="2"/>
  <c r="H11" i="2"/>
  <c r="I10" i="2"/>
  <c r="H10" i="2"/>
  <c r="G11" i="2"/>
  <c r="F11" i="2"/>
  <c r="G10" i="2"/>
  <c r="F10" i="2"/>
  <c r="E10" i="2"/>
  <c r="E11" i="2"/>
  <c r="D10" i="2"/>
  <c r="D11" i="2"/>
  <c r="C10" i="2"/>
  <c r="C11" i="2"/>
  <c r="B11" i="2"/>
  <c r="B10" i="2"/>
  <c r="B25" i="2"/>
  <c r="C25" i="2"/>
  <c r="B26" i="2"/>
  <c r="C26" i="2"/>
  <c r="C24" i="2"/>
  <c r="F25" i="2"/>
  <c r="G25" i="2"/>
  <c r="F26" i="2"/>
  <c r="G26" i="2"/>
  <c r="G19" i="2"/>
  <c r="G20" i="2"/>
  <c r="G21" i="2"/>
  <c r="G22" i="2"/>
  <c r="G23" i="2"/>
  <c r="F24" i="2"/>
  <c r="G24" i="2"/>
  <c r="G18" i="2"/>
  <c r="F18" i="2"/>
  <c r="B18" i="2"/>
  <c r="C19" i="2"/>
  <c r="C20" i="2"/>
  <c r="C21" i="2"/>
  <c r="C22" i="2"/>
  <c r="C23" i="2"/>
  <c r="C18" i="2"/>
  <c r="B24" i="2"/>
  <c r="C87" i="2"/>
  <c r="B87" i="2"/>
  <c r="C86" i="2"/>
  <c r="B86" i="2"/>
  <c r="G75" i="2"/>
  <c r="F75" i="2"/>
  <c r="G74" i="2"/>
  <c r="F74" i="2"/>
  <c r="C73" i="1"/>
  <c r="B73" i="1"/>
  <c r="C72" i="1"/>
  <c r="B72" i="1"/>
  <c r="G61" i="1"/>
  <c r="F61" i="1"/>
  <c r="G60" i="1"/>
  <c r="F60" i="1"/>
  <c r="C61" i="1"/>
  <c r="B61" i="1"/>
  <c r="C60" i="1"/>
  <c r="B60" i="1"/>
  <c r="C49" i="1"/>
  <c r="B49" i="1"/>
  <c r="C48" i="1"/>
  <c r="B48" i="1"/>
  <c r="G49" i="1"/>
  <c r="F49" i="1"/>
  <c r="G48" i="1"/>
  <c r="F48" i="1"/>
  <c r="G37" i="1"/>
  <c r="F37" i="1"/>
  <c r="G36" i="1"/>
  <c r="F36" i="1"/>
  <c r="C37" i="1"/>
  <c r="B37" i="1"/>
  <c r="C36" i="1"/>
  <c r="B36" i="1"/>
  <c r="B23" i="1"/>
  <c r="C23" i="1"/>
  <c r="B24" i="1"/>
  <c r="C24" i="1"/>
  <c r="F23" i="1"/>
  <c r="G23" i="1"/>
  <c r="F24" i="1"/>
  <c r="G24" i="1"/>
  <c r="C75" i="2"/>
  <c r="B75" i="2"/>
  <c r="C74" i="2"/>
  <c r="B74" i="2"/>
  <c r="G63" i="2"/>
  <c r="F63" i="2"/>
  <c r="G62" i="2"/>
  <c r="F62" i="2"/>
  <c r="C63" i="2"/>
  <c r="B63" i="2"/>
  <c r="C62" i="2"/>
  <c r="B62" i="2"/>
  <c r="C51" i="2"/>
  <c r="B51" i="2"/>
  <c r="C50" i="2"/>
  <c r="B50" i="2"/>
  <c r="G51" i="2"/>
  <c r="F51" i="2"/>
  <c r="G50" i="2"/>
  <c r="F50" i="2"/>
  <c r="G39" i="2"/>
  <c r="F39" i="2"/>
  <c r="G38" i="2"/>
  <c r="F38" i="2"/>
  <c r="C39" i="2"/>
  <c r="B39" i="2"/>
  <c r="C38" i="2"/>
  <c r="B38" i="2"/>
  <c r="G22" i="1"/>
  <c r="F22" i="1"/>
  <c r="C22" i="1"/>
  <c r="B22" i="1"/>
  <c r="F21" i="1"/>
  <c r="B21" i="1"/>
  <c r="F20" i="1"/>
  <c r="B20" i="1"/>
  <c r="F19" i="1"/>
  <c r="B19" i="1"/>
  <c r="F18" i="1"/>
  <c r="B18" i="1"/>
  <c r="F17" i="1"/>
  <c r="B17" i="1"/>
  <c r="G16" i="1"/>
  <c r="F16" i="1"/>
  <c r="C16" i="1"/>
  <c r="B16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I11" i="1"/>
  <c r="H3" i="1"/>
  <c r="H4" i="1"/>
  <c r="H5" i="1"/>
  <c r="H6" i="1"/>
  <c r="H7" i="1"/>
  <c r="H8" i="1"/>
  <c r="H9" i="1"/>
  <c r="H11" i="1"/>
  <c r="G11" i="1"/>
  <c r="F11" i="1"/>
  <c r="B3" i="1"/>
  <c r="C3" i="1"/>
  <c r="E3" i="1"/>
  <c r="B4" i="1"/>
  <c r="C4" i="1"/>
  <c r="E4" i="1"/>
  <c r="B5" i="1"/>
  <c r="C5" i="1"/>
  <c r="E5" i="1"/>
  <c r="B6" i="1"/>
  <c r="C6" i="1"/>
  <c r="E6" i="1"/>
  <c r="B7" i="1"/>
  <c r="C7" i="1"/>
  <c r="E7" i="1"/>
  <c r="B8" i="1"/>
  <c r="C8" i="1"/>
  <c r="E8" i="1"/>
  <c r="B9" i="1"/>
  <c r="C9" i="1"/>
  <c r="E9" i="1"/>
  <c r="E11" i="1"/>
  <c r="D3" i="1"/>
  <c r="D4" i="1"/>
  <c r="D5" i="1"/>
  <c r="D6" i="1"/>
  <c r="D7" i="1"/>
  <c r="D8" i="1"/>
  <c r="D9" i="1"/>
  <c r="D11" i="1"/>
  <c r="C11" i="1"/>
  <c r="B11" i="1"/>
  <c r="I10" i="1"/>
  <c r="H10" i="1"/>
  <c r="G10" i="1"/>
  <c r="F10" i="1"/>
  <c r="E10" i="1"/>
  <c r="D10" i="1"/>
  <c r="C10" i="1"/>
  <c r="B10" i="1"/>
  <c r="F3" i="2"/>
  <c r="G3" i="2"/>
  <c r="I3" i="2"/>
  <c r="F4" i="2"/>
  <c r="G4" i="2"/>
  <c r="I4" i="2"/>
  <c r="F5" i="2"/>
  <c r="G5" i="2"/>
  <c r="I5" i="2"/>
  <c r="F6" i="2"/>
  <c r="G6" i="2"/>
  <c r="I6" i="2"/>
  <c r="F7" i="2"/>
  <c r="G7" i="2"/>
  <c r="I7" i="2"/>
  <c r="F8" i="2"/>
  <c r="G8" i="2"/>
  <c r="I8" i="2"/>
  <c r="F9" i="2"/>
  <c r="G9" i="2"/>
  <c r="I9" i="2"/>
  <c r="H3" i="2"/>
  <c r="H4" i="2"/>
  <c r="H5" i="2"/>
  <c r="H6" i="2"/>
  <c r="H7" i="2"/>
  <c r="H8" i="2"/>
  <c r="H9" i="2"/>
  <c r="B3" i="2"/>
  <c r="C3" i="2"/>
  <c r="E3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D3" i="2"/>
  <c r="D4" i="2"/>
  <c r="D5" i="2"/>
  <c r="D6" i="2"/>
  <c r="D7" i="2"/>
  <c r="D8" i="2"/>
  <c r="D9" i="2"/>
</calcChain>
</file>

<file path=xl/sharedStrings.xml><?xml version="1.0" encoding="utf-8"?>
<sst xmlns="http://schemas.openxmlformats.org/spreadsheetml/2006/main" count="892" uniqueCount="65">
  <si>
    <t>Mean</t>
  </si>
  <si>
    <t>SE</t>
  </si>
  <si>
    <t>day1</t>
  </si>
  <si>
    <t>day2</t>
  </si>
  <si>
    <t>day3</t>
  </si>
  <si>
    <t>day4</t>
  </si>
  <si>
    <t>day5</t>
  </si>
  <si>
    <t>day6</t>
  </si>
  <si>
    <t>day7</t>
  </si>
  <si>
    <t>imp</t>
  </si>
  <si>
    <t>log_imp</t>
  </si>
  <si>
    <t>Participant#</t>
  </si>
  <si>
    <t>A TID_PreTraining</t>
  </si>
  <si>
    <t>A TID_PostTraining</t>
  </si>
  <si>
    <t>A TID_Improvement (log)</t>
  </si>
  <si>
    <t>A TID_Improvement</t>
  </si>
  <si>
    <t>V TID_PreTraining</t>
  </si>
  <si>
    <t>V TID_PostTraining</t>
  </si>
  <si>
    <t>V TID_Improvement</t>
  </si>
  <si>
    <t>V TID_Improvement (log)</t>
  </si>
  <si>
    <t>Mean (N = 7)</t>
  </si>
  <si>
    <t>A TID</t>
  </si>
  <si>
    <t>V TID</t>
  </si>
  <si>
    <t>SE (N = 7)</t>
  </si>
  <si>
    <t>Auditory TID training Baseline (Fig2b)</t>
  </si>
  <si>
    <t>Daily Training Results (mean, Fig2a)</t>
  </si>
  <si>
    <t>Daily Training Results (SE, Fig2a)</t>
  </si>
  <si>
    <t>#1</t>
  </si>
  <si>
    <t>#2</t>
  </si>
  <si>
    <t>#3</t>
  </si>
  <si>
    <t>#4</t>
  </si>
  <si>
    <t>#5</t>
  </si>
  <si>
    <t>#6</t>
  </si>
  <si>
    <t>#7</t>
  </si>
  <si>
    <t>Individual Training Results</t>
  </si>
  <si>
    <t>Visual TID training Baseline (Fig2d)</t>
  </si>
  <si>
    <t>Daily Training Results (SE, Fig2c)</t>
  </si>
  <si>
    <t>Daily Training Results (mean, Fig2c)</t>
  </si>
  <si>
    <t>#8</t>
  </si>
  <si>
    <t>#9</t>
  </si>
  <si>
    <t>Mean (N = 9)</t>
  </si>
  <si>
    <t>SE (N = 9)</t>
  </si>
  <si>
    <t>FD_PreTraining</t>
  </si>
  <si>
    <t>FD_PostTraining</t>
  </si>
  <si>
    <t>FD_Improvement</t>
  </si>
  <si>
    <t>FD_Improvement (log)</t>
  </si>
  <si>
    <t>Daily Training Results (mean, Fig3a)</t>
  </si>
  <si>
    <t>Daily Training Results (SE, Fig3a)</t>
  </si>
  <si>
    <t>FD</t>
  </si>
  <si>
    <t>Daily Training Results (mean, Fig4a)</t>
  </si>
  <si>
    <t>Daily Training Results (SE, Fig4a)</t>
  </si>
  <si>
    <t>CD</t>
  </si>
  <si>
    <t>Mean (N = 8)</t>
  </si>
  <si>
    <t>SE (N = 8)</t>
  </si>
  <si>
    <t>Daily Training Results (mean, Fig3b)</t>
  </si>
  <si>
    <t>Daily Training Results (SE, Fig3b)</t>
  </si>
  <si>
    <t>Visual TID double-training (Fig3c, left)</t>
  </si>
  <si>
    <t>Auditory TID double-training (Fig4c, left)</t>
  </si>
  <si>
    <t>Visual TID control (Fig3c, middle)</t>
  </si>
  <si>
    <t>Auditory TID control (Fig4c, middle)</t>
  </si>
  <si>
    <t>Daily Training Results (mean, Fig4b)</t>
  </si>
  <si>
    <t>Daily Training Results (SE, Fig4b)</t>
  </si>
  <si>
    <t>CD_PreTraining</t>
  </si>
  <si>
    <t>CD_PostTraining</t>
  </si>
  <si>
    <t>CD_Improvement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</si>
</sst>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Arial"/>
      <family val="2"/>
    </font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11"/>
      <name val="等线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5"/>
      <name val="Arial"/>
      <family val="2"/>
    </font>
    <font>
      <sz val="10"/>
      <color theme="1"/>
      <name val="等线"/>
      <family val="2"/>
      <scheme val="minor"/>
    </font>
    <font>
      <b/>
      <sz val="16"/>
      <name val="等线"/>
      <family val="2"/>
      <scheme val="minor"/>
    </font>
    <font>
      <sz val="9"/>
      <name val="等线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0" fillId="0" borderId="0" xfId="0" applyBorder="1"/>
    <xf numFmtId="0" fontId="0" fillId="0" borderId="0" xfId="0" applyFill="1"/>
    <xf numFmtId="0" fontId="5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76" fontId="4" fillId="0" borderId="5" xfId="0" applyNumberFormat="1" applyFont="1" applyFill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4" fillId="0" borderId="10" xfId="0" applyNumberFormat="1" applyFont="1" applyBorder="1" applyAlignment="1">
      <alignment horizontal="center"/>
    </xf>
    <xf numFmtId="176" fontId="4" fillId="0" borderId="10" xfId="0" applyNumberFormat="1" applyFont="1" applyFill="1" applyBorder="1" applyAlignment="1">
      <alignment horizont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8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4" xfId="0" applyFont="1" applyBorder="1"/>
    <xf numFmtId="0" fontId="7" fillId="0" borderId="4" xfId="0" applyFont="1" applyBorder="1"/>
    <xf numFmtId="0" fontId="7" fillId="0" borderId="6" xfId="0" applyFont="1" applyBorder="1"/>
    <xf numFmtId="0" fontId="9" fillId="0" borderId="0" xfId="0" applyFont="1"/>
    <xf numFmtId="0" fontId="7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4" fillId="0" borderId="0" xfId="0" applyFont="1"/>
    <xf numFmtId="0" fontId="6" fillId="0" borderId="0" xfId="0" applyFont="1"/>
    <xf numFmtId="176" fontId="4" fillId="0" borderId="7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176" fontId="4" fillId="0" borderId="9" xfId="0" applyNumberFormat="1" applyFont="1" applyBorder="1" applyAlignment="1">
      <alignment horizontal="center"/>
    </xf>
    <xf numFmtId="0" fontId="6" fillId="0" borderId="0" xfId="0" applyFont="1" applyBorder="1"/>
    <xf numFmtId="0" fontId="7" fillId="0" borderId="5" xfId="0" applyFont="1" applyBorder="1"/>
    <xf numFmtId="0" fontId="4" fillId="0" borderId="5" xfId="0" applyFont="1" applyBorder="1" applyAlignment="1">
      <alignment horizontal="center"/>
    </xf>
    <xf numFmtId="0" fontId="10" fillId="0" borderId="0" xfId="0" applyFont="1" applyFill="1" applyBorder="1" applyAlignment="1"/>
    <xf numFmtId="0" fontId="5" fillId="0" borderId="0" xfId="0" applyFont="1" applyFill="1" applyBorder="1"/>
    <xf numFmtId="0" fontId="4" fillId="0" borderId="10" xfId="0" applyFont="1" applyBorder="1"/>
    <xf numFmtId="0" fontId="4" fillId="0" borderId="9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76" fontId="4" fillId="0" borderId="0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sqref="A1:I1"/>
    </sheetView>
  </sheetViews>
  <sheetFormatPr baseColWidth="10" defaultRowHeight="15" x14ac:dyDescent="0.2"/>
  <sheetData>
    <row r="1" spans="1:10" ht="21" thickTop="1" x14ac:dyDescent="0.2">
      <c r="A1" s="67" t="s">
        <v>24</v>
      </c>
      <c r="B1" s="68"/>
      <c r="C1" s="68"/>
      <c r="D1" s="68"/>
      <c r="E1" s="68"/>
      <c r="F1" s="68"/>
      <c r="G1" s="68"/>
      <c r="H1" s="68"/>
      <c r="I1" s="69"/>
    </row>
    <row r="2" spans="1:10" x14ac:dyDescent="0.2">
      <c r="A2" s="32" t="s">
        <v>11</v>
      </c>
      <c r="B2" s="32" t="s">
        <v>12</v>
      </c>
      <c r="C2" s="32" t="s">
        <v>13</v>
      </c>
      <c r="D2" s="32" t="s">
        <v>15</v>
      </c>
      <c r="E2" s="32" t="s">
        <v>14</v>
      </c>
      <c r="F2" s="32" t="s">
        <v>16</v>
      </c>
      <c r="G2" s="32" t="s">
        <v>17</v>
      </c>
      <c r="H2" s="32" t="s">
        <v>18</v>
      </c>
      <c r="I2" s="32" t="s">
        <v>19</v>
      </c>
      <c r="J2" s="32"/>
    </row>
    <row r="3" spans="1:10" x14ac:dyDescent="0.2">
      <c r="A3" s="5">
        <v>1</v>
      </c>
      <c r="B3" s="7">
        <f>B29</f>
        <v>35.308308851773106</v>
      </c>
      <c r="C3" s="7">
        <f>B35</f>
        <v>9.3283649173242633</v>
      </c>
      <c r="D3" s="8">
        <f>(B3-C3)/B3</f>
        <v>0.73580255694246266</v>
      </c>
      <c r="E3" s="20">
        <f>LOG10(B3)-LOG10(C3)</f>
        <v>0.57807138986825823</v>
      </c>
      <c r="F3" s="7">
        <f>C29</f>
        <v>44.297123126767218</v>
      </c>
      <c r="G3" s="7">
        <f>C35</f>
        <v>23.11879318232663</v>
      </c>
      <c r="H3" s="8">
        <f>(F3-G3)/F3</f>
        <v>0.47809718666906509</v>
      </c>
      <c r="I3" s="9">
        <f>LOG10(F3)-LOG10(G3)</f>
        <v>0.28241036206232528</v>
      </c>
    </row>
    <row r="4" spans="1:10" x14ac:dyDescent="0.2">
      <c r="A4" s="5">
        <v>2</v>
      </c>
      <c r="B4" s="7">
        <f>F29</f>
        <v>16.074552224450532</v>
      </c>
      <c r="C4" s="7">
        <f>F35</f>
        <v>8.6474067288250343</v>
      </c>
      <c r="D4" s="8">
        <f t="shared" ref="D4:D8" si="0">(B4-C4)/B4</f>
        <v>0.46204369440091048</v>
      </c>
      <c r="E4" s="20">
        <f t="shared" ref="E4:E9" si="1">LOG10(B4)-LOG10(C4)</f>
        <v>0.26925299758237964</v>
      </c>
      <c r="F4" s="7">
        <f>G29</f>
        <v>25.414212997295486</v>
      </c>
      <c r="G4" s="7">
        <f>G35</f>
        <v>15.25134401265559</v>
      </c>
      <c r="H4" s="8">
        <f t="shared" ref="H4:H8" si="2">(F4-G4)/F4</f>
        <v>0.39988918742915242</v>
      </c>
      <c r="I4" s="9">
        <f t="shared" ref="I4:I9" si="3">LOG10(F4)-LOG10(G4)</f>
        <v>0.2217685482088243</v>
      </c>
    </row>
    <row r="5" spans="1:10" x14ac:dyDescent="0.2">
      <c r="A5" s="5">
        <v>3</v>
      </c>
      <c r="B5" s="7">
        <f>B41</f>
        <v>9.3916431591726859</v>
      </c>
      <c r="C5" s="7">
        <f>B47</f>
        <v>11.007959662751921</v>
      </c>
      <c r="D5" s="8">
        <f t="shared" si="0"/>
        <v>-0.17210156691277192</v>
      </c>
      <c r="E5" s="20">
        <f t="shared" si="1"/>
        <v>-6.8965246527260216E-2</v>
      </c>
      <c r="F5" s="7">
        <f>C41</f>
        <v>19.669262926279043</v>
      </c>
      <c r="G5" s="7">
        <f>C47</f>
        <v>19.844791717841588</v>
      </c>
      <c r="H5" s="8">
        <f t="shared" si="2"/>
        <v>-8.9240147035723767E-3</v>
      </c>
      <c r="I5" s="9">
        <f t="shared" si="3"/>
        <v>-3.8584593612109863E-3</v>
      </c>
    </row>
    <row r="6" spans="1:10" x14ac:dyDescent="0.2">
      <c r="A6" s="5">
        <v>4</v>
      </c>
      <c r="B6" s="7">
        <f>F41</f>
        <v>30.565247492896397</v>
      </c>
      <c r="C6" s="7">
        <f>F47</f>
        <v>12.209456654521585</v>
      </c>
      <c r="D6" s="8">
        <f>(B6-C6)/B6</f>
        <v>0.6005444857804878</v>
      </c>
      <c r="E6" s="20">
        <f t="shared" si="1"/>
        <v>0.39853157931554972</v>
      </c>
      <c r="F6" s="7">
        <f>G41</f>
        <v>61.814474043532002</v>
      </c>
      <c r="G6" s="7">
        <f>G47</f>
        <v>42.131773992981948</v>
      </c>
      <c r="H6" s="8">
        <f>(F6-G6)/F6</f>
        <v>0.31841571662793378</v>
      </c>
      <c r="I6" s="9">
        <f t="shared" si="3"/>
        <v>0.16648043250702727</v>
      </c>
    </row>
    <row r="7" spans="1:10" s="2" customFormat="1" x14ac:dyDescent="0.2">
      <c r="A7" s="6">
        <v>5</v>
      </c>
      <c r="B7" s="10">
        <f>B53</f>
        <v>39.098528261876254</v>
      </c>
      <c r="C7" s="10">
        <f>B59</f>
        <v>20.751426338533015</v>
      </c>
      <c r="D7" s="11">
        <f t="shared" si="0"/>
        <v>0.46925300616066723</v>
      </c>
      <c r="E7" s="21">
        <f t="shared" si="1"/>
        <v>0.27511245700687526</v>
      </c>
      <c r="F7" s="10">
        <f>C53</f>
        <v>24.861639156792712</v>
      </c>
      <c r="G7" s="10">
        <f>C59</f>
        <v>23.944501568214143</v>
      </c>
      <c r="H7" s="11">
        <f t="shared" si="2"/>
        <v>3.6889666960192705E-2</v>
      </c>
      <c r="I7" s="12">
        <f t="shared" si="3"/>
        <v>1.6323957646400489E-2</v>
      </c>
    </row>
    <row r="8" spans="1:10" x14ac:dyDescent="0.2">
      <c r="A8" s="5">
        <v>6</v>
      </c>
      <c r="B8" s="7">
        <f>F53</f>
        <v>21.073330759790441</v>
      </c>
      <c r="C8" s="7">
        <f>F59</f>
        <v>6.8987471585173772</v>
      </c>
      <c r="D8" s="8">
        <f t="shared" si="0"/>
        <v>0.6726313824257566</v>
      </c>
      <c r="E8" s="20">
        <f t="shared" si="1"/>
        <v>0.48496295555199531</v>
      </c>
      <c r="F8" s="7">
        <f>G53</f>
        <v>23.488632442117876</v>
      </c>
      <c r="G8" s="7">
        <f>G59</f>
        <v>16.906835392596534</v>
      </c>
      <c r="H8" s="8">
        <f t="shared" si="2"/>
        <v>0.28021201599286838</v>
      </c>
      <c r="I8" s="9">
        <f t="shared" si="3"/>
        <v>0.14279540764553489</v>
      </c>
    </row>
    <row r="9" spans="1:10" x14ac:dyDescent="0.2">
      <c r="A9" s="5">
        <v>7</v>
      </c>
      <c r="B9" s="7">
        <f>B65</f>
        <v>26.692764387035055</v>
      </c>
      <c r="C9" s="7">
        <f>B71</f>
        <v>19.121423813589292</v>
      </c>
      <c r="D9" s="8">
        <f>(B9-C9)/B9</f>
        <v>0.28364767558969051</v>
      </c>
      <c r="E9" s="20">
        <f t="shared" si="1"/>
        <v>0.14487332557916144</v>
      </c>
      <c r="F9" s="7">
        <f>C65</f>
        <v>36.616624999437178</v>
      </c>
      <c r="G9" s="7">
        <f>C71</f>
        <v>34.793054185964039</v>
      </c>
      <c r="H9" s="8">
        <f>(F9-G9)/F9</f>
        <v>4.9801717484917553E-2</v>
      </c>
      <c r="I9" s="9">
        <f t="shared" si="3"/>
        <v>2.2185758904075481E-2</v>
      </c>
    </row>
    <row r="10" spans="1:10" x14ac:dyDescent="0.2">
      <c r="A10" s="16" t="s">
        <v>0</v>
      </c>
      <c r="B10" s="7">
        <f>AVERAGE(B3:B9)</f>
        <v>25.457767876713497</v>
      </c>
      <c r="C10" s="7">
        <f t="shared" ref="C10:I10" si="4">AVERAGE(C3:C9)</f>
        <v>12.566397896294641</v>
      </c>
      <c r="D10" s="7">
        <f t="shared" si="4"/>
        <v>0.43597446205531482</v>
      </c>
      <c r="E10" s="22">
        <f t="shared" si="4"/>
        <v>0.2974056369109942</v>
      </c>
      <c r="F10" s="7">
        <f t="shared" si="4"/>
        <v>33.737424241745934</v>
      </c>
      <c r="G10" s="7">
        <f t="shared" si="4"/>
        <v>25.141584864654355</v>
      </c>
      <c r="H10" s="7">
        <f t="shared" si="4"/>
        <v>0.22205449663722251</v>
      </c>
      <c r="I10" s="13">
        <f t="shared" si="4"/>
        <v>0.12115800108756811</v>
      </c>
    </row>
    <row r="11" spans="1:10" ht="16" thickBot="1" x14ac:dyDescent="0.25">
      <c r="A11" s="17" t="s">
        <v>1</v>
      </c>
      <c r="B11" s="14">
        <f>STDEV(B3:B9)/SQRT(COUNT(B3:B9))</f>
        <v>4.0121940739204049</v>
      </c>
      <c r="C11" s="14">
        <f t="shared" ref="C11:I11" si="5">STDEV(C3:C9)/SQRT(COUNT(C3:C9))</f>
        <v>2.0147362251051142</v>
      </c>
      <c r="D11" s="14">
        <f t="shared" si="5"/>
        <v>0.11626464581630173</v>
      </c>
      <c r="E11" s="23">
        <f t="shared" si="5"/>
        <v>8.208020991239548E-2</v>
      </c>
      <c r="F11" s="14">
        <f t="shared" si="5"/>
        <v>5.6885935695111849</v>
      </c>
      <c r="G11" s="14">
        <f t="shared" si="5"/>
        <v>3.7194023518361439</v>
      </c>
      <c r="H11" s="14">
        <f t="shared" si="5"/>
        <v>7.3542816314186257E-2</v>
      </c>
      <c r="I11" s="15">
        <f t="shared" si="5"/>
        <v>4.2275148343771697E-2</v>
      </c>
    </row>
    <row r="12" spans="1:10" ht="16" thickTop="1" x14ac:dyDescent="0.2">
      <c r="A12" s="24"/>
      <c r="B12" s="7"/>
      <c r="C12" s="7"/>
      <c r="D12" s="7"/>
      <c r="E12" s="7"/>
      <c r="F12" s="7"/>
      <c r="G12" s="7"/>
      <c r="H12" s="7"/>
      <c r="I12" s="7"/>
    </row>
    <row r="13" spans="1:10" ht="16" thickBot="1" x14ac:dyDescent="0.25">
      <c r="A13" s="24"/>
      <c r="B13" s="7"/>
      <c r="C13" s="7"/>
      <c r="D13" s="7"/>
      <c r="E13" s="7"/>
      <c r="F13" s="7"/>
      <c r="G13" s="7"/>
      <c r="H13" s="7"/>
      <c r="I13" s="7"/>
    </row>
    <row r="14" spans="1:10" ht="16" thickTop="1" x14ac:dyDescent="0.2">
      <c r="A14" s="56" t="s">
        <v>25</v>
      </c>
      <c r="B14" s="57"/>
      <c r="C14" s="58"/>
      <c r="E14" s="56" t="s">
        <v>26</v>
      </c>
      <c r="F14" s="57"/>
      <c r="G14" s="58"/>
    </row>
    <row r="15" spans="1:10" x14ac:dyDescent="0.2">
      <c r="A15" s="25" t="s">
        <v>20</v>
      </c>
      <c r="B15" s="18" t="s">
        <v>21</v>
      </c>
      <c r="C15" s="19" t="s">
        <v>22</v>
      </c>
      <c r="E15" s="25" t="s">
        <v>23</v>
      </c>
      <c r="F15" s="18" t="s">
        <v>21</v>
      </c>
      <c r="G15" s="19" t="s">
        <v>22</v>
      </c>
    </row>
    <row r="16" spans="1:10" x14ac:dyDescent="0.2">
      <c r="A16" s="4" t="s">
        <v>2</v>
      </c>
      <c r="B16" s="27">
        <f>AVERAGE(B29,F29,B41,F41,B53,F53,B65)</f>
        <v>25.457767876713497</v>
      </c>
      <c r="C16" s="28">
        <f>AVERAGE(C29,G29,C41,G41,C53,G53,C65)</f>
        <v>33.737424241745934</v>
      </c>
      <c r="D16" s="3"/>
      <c r="E16" s="4" t="s">
        <v>2</v>
      </c>
      <c r="F16" s="27">
        <f>STDEV(B29,F29,B41,F41,B53,F53,B65)/SQRT(7)</f>
        <v>4.0121940739204049</v>
      </c>
      <c r="G16" s="28">
        <f>STDEV(C29,G29,C41,G41,C53,G53,C65)/SQRT(7)</f>
        <v>5.6885935695111849</v>
      </c>
    </row>
    <row r="17" spans="1:8" x14ac:dyDescent="0.2">
      <c r="A17" s="4" t="s">
        <v>3</v>
      </c>
      <c r="B17" s="27">
        <f t="shared" ref="B17:B24" si="6">AVERAGE(B30,F30,B42,F42,B54,F54,B66)</f>
        <v>22.245616846031481</v>
      </c>
      <c r="C17" s="28"/>
      <c r="E17" s="4" t="s">
        <v>3</v>
      </c>
      <c r="F17" s="27">
        <f t="shared" ref="F17:F24" si="7">STDEV(B30,F30,B42,F42,B54,F54,B66)/SQRT(7)</f>
        <v>6.3825239049760416</v>
      </c>
      <c r="G17" s="28"/>
    </row>
    <row r="18" spans="1:8" x14ac:dyDescent="0.2">
      <c r="A18" s="4" t="s">
        <v>4</v>
      </c>
      <c r="B18" s="27">
        <f t="shared" si="6"/>
        <v>14.390820937248423</v>
      </c>
      <c r="C18" s="28"/>
      <c r="E18" s="4" t="s">
        <v>4</v>
      </c>
      <c r="F18" s="27">
        <f t="shared" si="7"/>
        <v>2.2522887763313557</v>
      </c>
      <c r="G18" s="28"/>
    </row>
    <row r="19" spans="1:8" x14ac:dyDescent="0.2">
      <c r="A19" s="4" t="s">
        <v>5</v>
      </c>
      <c r="B19" s="27">
        <f t="shared" si="6"/>
        <v>14.768078648213093</v>
      </c>
      <c r="C19" s="28"/>
      <c r="E19" s="4" t="s">
        <v>5</v>
      </c>
      <c r="F19" s="27">
        <f t="shared" si="7"/>
        <v>3.6764549424333279</v>
      </c>
      <c r="G19" s="28"/>
    </row>
    <row r="20" spans="1:8" x14ac:dyDescent="0.2">
      <c r="A20" s="4" t="s">
        <v>6</v>
      </c>
      <c r="B20" s="27">
        <f t="shared" si="6"/>
        <v>12.982124883230307</v>
      </c>
      <c r="C20" s="28"/>
      <c r="E20" s="4" t="s">
        <v>6</v>
      </c>
      <c r="F20" s="27">
        <f t="shared" si="7"/>
        <v>3.12178908138939</v>
      </c>
      <c r="G20" s="28"/>
      <c r="H20" s="1"/>
    </row>
    <row r="21" spans="1:8" x14ac:dyDescent="0.2">
      <c r="A21" s="4" t="s">
        <v>7</v>
      </c>
      <c r="B21" s="27">
        <f t="shared" si="6"/>
        <v>12.244392330717352</v>
      </c>
      <c r="C21" s="28"/>
      <c r="E21" s="4" t="s">
        <v>7</v>
      </c>
      <c r="F21" s="27">
        <f t="shared" si="7"/>
        <v>2.648501616095813</v>
      </c>
      <c r="G21" s="28"/>
    </row>
    <row r="22" spans="1:8" x14ac:dyDescent="0.2">
      <c r="A22" s="4" t="s">
        <v>8</v>
      </c>
      <c r="B22" s="27">
        <f t="shared" si="6"/>
        <v>12.566397896294641</v>
      </c>
      <c r="C22" s="28">
        <f>AVERAGE(C35,G35,C47,G47,C59,G59,C71)</f>
        <v>25.141584864654355</v>
      </c>
      <c r="E22" s="4" t="s">
        <v>8</v>
      </c>
      <c r="F22" s="27">
        <f t="shared" si="7"/>
        <v>2.0147362251051142</v>
      </c>
      <c r="G22" s="28">
        <f>STDEV(C35,G35,C47,G47,C59,G59,C71)/SQRT(7)</f>
        <v>3.7194023518361439</v>
      </c>
    </row>
    <row r="23" spans="1:8" x14ac:dyDescent="0.2">
      <c r="A23" s="25" t="s">
        <v>10</v>
      </c>
      <c r="B23" s="27">
        <f t="shared" si="6"/>
        <v>0.2974056369109942</v>
      </c>
      <c r="C23" s="28">
        <f>AVERAGE(C36,G36,C48,G48,C60,G60,C72)</f>
        <v>0.12115800108756811</v>
      </c>
      <c r="E23" s="25" t="s">
        <v>10</v>
      </c>
      <c r="F23" s="27">
        <f t="shared" si="7"/>
        <v>8.208020991239548E-2</v>
      </c>
      <c r="G23" s="28">
        <f>STDEV(C36,G36,C48,G48,C60,G60,C72)/SQRT(7)</f>
        <v>4.2275148343771697E-2</v>
      </c>
    </row>
    <row r="24" spans="1:8" ht="16" thickBot="1" x14ac:dyDescent="0.25">
      <c r="A24" s="26" t="s">
        <v>9</v>
      </c>
      <c r="B24" s="29">
        <f t="shared" si="6"/>
        <v>0.43597446205531482</v>
      </c>
      <c r="C24" s="30">
        <f>AVERAGE(C37,G37,C49,G49,C61,G61,C73)</f>
        <v>0.22205449663722251</v>
      </c>
      <c r="E24" s="26" t="s">
        <v>9</v>
      </c>
      <c r="F24" s="29">
        <f t="shared" si="7"/>
        <v>0.11626464581630173</v>
      </c>
      <c r="G24" s="30">
        <f>STDEV(C37,G37,C49,G49,C61,G61,C73)/SQRT(7)</f>
        <v>7.3542816314186257E-2</v>
      </c>
    </row>
    <row r="25" spans="1:8" ht="16" thickTop="1" x14ac:dyDescent="0.2"/>
    <row r="26" spans="1:8" ht="16" thickBot="1" x14ac:dyDescent="0.25"/>
    <row r="27" spans="1:8" ht="16" thickTop="1" x14ac:dyDescent="0.2">
      <c r="A27" s="59" t="s">
        <v>34</v>
      </c>
      <c r="B27" s="60"/>
      <c r="C27" s="61"/>
      <c r="D27" s="27"/>
      <c r="E27" s="59" t="s">
        <v>34</v>
      </c>
      <c r="F27" s="60"/>
      <c r="G27" s="61"/>
    </row>
    <row r="28" spans="1:8" x14ac:dyDescent="0.2">
      <c r="A28" s="31" t="s">
        <v>27</v>
      </c>
      <c r="B28" s="32" t="s">
        <v>21</v>
      </c>
      <c r="C28" s="33" t="s">
        <v>22</v>
      </c>
      <c r="D28" s="27"/>
      <c r="E28" s="31" t="s">
        <v>28</v>
      </c>
      <c r="F28" s="32" t="s">
        <v>21</v>
      </c>
      <c r="G28" s="33" t="s">
        <v>22</v>
      </c>
    </row>
    <row r="29" spans="1:8" x14ac:dyDescent="0.2">
      <c r="A29" s="34" t="s">
        <v>2</v>
      </c>
      <c r="B29" s="27">
        <v>35.308308851773106</v>
      </c>
      <c r="C29" s="28">
        <v>44.297123126767218</v>
      </c>
      <c r="D29" s="27"/>
      <c r="E29" s="34" t="s">
        <v>2</v>
      </c>
      <c r="F29" s="27">
        <v>16.074552224450532</v>
      </c>
      <c r="G29" s="28">
        <v>25.414212997295486</v>
      </c>
    </row>
    <row r="30" spans="1:8" x14ac:dyDescent="0.2">
      <c r="A30" s="34" t="s">
        <v>3</v>
      </c>
      <c r="B30" s="27">
        <v>19.743245984676093</v>
      </c>
      <c r="C30" s="28"/>
      <c r="D30" s="27"/>
      <c r="E30" s="34" t="s">
        <v>3</v>
      </c>
      <c r="F30" s="27">
        <v>18.151832931623083</v>
      </c>
      <c r="G30" s="28"/>
    </row>
    <row r="31" spans="1:8" x14ac:dyDescent="0.2">
      <c r="A31" s="34" t="s">
        <v>4</v>
      </c>
      <c r="B31" s="27">
        <v>11.87292449384374</v>
      </c>
      <c r="C31" s="28"/>
      <c r="D31" s="27"/>
      <c r="E31" s="34" t="s">
        <v>4</v>
      </c>
      <c r="F31" s="27">
        <v>21.613359254601129</v>
      </c>
      <c r="G31" s="28"/>
    </row>
    <row r="32" spans="1:8" x14ac:dyDescent="0.2">
      <c r="A32" s="34" t="s">
        <v>5</v>
      </c>
      <c r="B32" s="27">
        <v>9.2493079951678041</v>
      </c>
      <c r="C32" s="28"/>
      <c r="D32" s="27"/>
      <c r="E32" s="34" t="s">
        <v>5</v>
      </c>
      <c r="F32" s="27">
        <v>12.208750686280077</v>
      </c>
      <c r="G32" s="28"/>
    </row>
    <row r="33" spans="1:7" x14ac:dyDescent="0.2">
      <c r="A33" s="34" t="s">
        <v>6</v>
      </c>
      <c r="B33" s="27">
        <v>7.7242121553742056</v>
      </c>
      <c r="C33" s="28"/>
      <c r="D33" s="27"/>
      <c r="E33" s="34" t="s">
        <v>6</v>
      </c>
      <c r="F33" s="27">
        <v>9.9132858774760138</v>
      </c>
      <c r="G33" s="28"/>
    </row>
    <row r="34" spans="1:7" x14ac:dyDescent="0.2">
      <c r="A34" s="34" t="s">
        <v>7</v>
      </c>
      <c r="B34" s="27">
        <v>8.3433486563708001</v>
      </c>
      <c r="C34" s="28"/>
      <c r="D34" s="27"/>
      <c r="E34" s="34" t="s">
        <v>7</v>
      </c>
      <c r="F34" s="27">
        <v>6.8309202790473371</v>
      </c>
      <c r="G34" s="28"/>
    </row>
    <row r="35" spans="1:7" x14ac:dyDescent="0.2">
      <c r="A35" s="34" t="s">
        <v>8</v>
      </c>
      <c r="B35" s="27">
        <v>9.3283649173242633</v>
      </c>
      <c r="C35" s="28">
        <v>23.11879318232663</v>
      </c>
      <c r="D35" s="27"/>
      <c r="E35" s="34" t="s">
        <v>8</v>
      </c>
      <c r="F35" s="27">
        <v>8.6474067288250343</v>
      </c>
      <c r="G35" s="28">
        <v>15.25134401265559</v>
      </c>
    </row>
    <row r="36" spans="1:7" x14ac:dyDescent="0.2">
      <c r="A36" s="35" t="s">
        <v>10</v>
      </c>
      <c r="B36" s="27">
        <f>LOG10(B29)-LOG10(B35)</f>
        <v>0.57807138986825823</v>
      </c>
      <c r="C36" s="28">
        <f>LOG10(C29)-LOG10(C35)</f>
        <v>0.28241036206232528</v>
      </c>
      <c r="D36" s="27"/>
      <c r="E36" s="35" t="s">
        <v>10</v>
      </c>
      <c r="F36" s="27">
        <f>LOG10(F29)-LOG10(F35)</f>
        <v>0.26925299758237964</v>
      </c>
      <c r="G36" s="28">
        <f>LOG10(G29)-LOG10(G35)</f>
        <v>0.2217685482088243</v>
      </c>
    </row>
    <row r="37" spans="1:7" ht="16" thickBot="1" x14ac:dyDescent="0.25">
      <c r="A37" s="36" t="s">
        <v>9</v>
      </c>
      <c r="B37" s="29">
        <f>(B29-B35)/B29</f>
        <v>0.73580255694246266</v>
      </c>
      <c r="C37" s="30">
        <f>(C29-C35)/C29</f>
        <v>0.47809718666906509</v>
      </c>
      <c r="D37" s="27"/>
      <c r="E37" s="36" t="s">
        <v>9</v>
      </c>
      <c r="F37" s="29">
        <f>(F29-F35)/F29</f>
        <v>0.46204369440091048</v>
      </c>
      <c r="G37" s="30">
        <f>(G29-G35)/G29</f>
        <v>0.39988918742915242</v>
      </c>
    </row>
    <row r="38" spans="1:7" ht="17" thickTop="1" thickBot="1" x14ac:dyDescent="0.25">
      <c r="A38" s="27"/>
      <c r="B38" s="27"/>
      <c r="C38" s="27"/>
      <c r="D38" s="27"/>
      <c r="E38" s="27"/>
      <c r="F38" s="27"/>
      <c r="G38" s="27"/>
    </row>
    <row r="39" spans="1:7" ht="16" thickTop="1" x14ac:dyDescent="0.2">
      <c r="A39" s="59" t="s">
        <v>34</v>
      </c>
      <c r="B39" s="60"/>
      <c r="C39" s="61"/>
      <c r="D39" s="27"/>
      <c r="E39" s="59" t="s">
        <v>34</v>
      </c>
      <c r="F39" s="60"/>
      <c r="G39" s="61"/>
    </row>
    <row r="40" spans="1:7" x14ac:dyDescent="0.2">
      <c r="A40" s="31" t="s">
        <v>29</v>
      </c>
      <c r="B40" s="32" t="s">
        <v>21</v>
      </c>
      <c r="C40" s="33" t="s">
        <v>22</v>
      </c>
      <c r="D40" s="27"/>
      <c r="E40" s="31" t="s">
        <v>30</v>
      </c>
      <c r="F40" s="32" t="s">
        <v>21</v>
      </c>
      <c r="G40" s="33" t="s">
        <v>22</v>
      </c>
    </row>
    <row r="41" spans="1:7" x14ac:dyDescent="0.2">
      <c r="A41" s="34" t="s">
        <v>2</v>
      </c>
      <c r="B41" s="27">
        <v>9.3916431591726859</v>
      </c>
      <c r="C41" s="28">
        <v>19.669262926279043</v>
      </c>
      <c r="D41" s="27"/>
      <c r="E41" s="34" t="s">
        <v>2</v>
      </c>
      <c r="F41" s="27">
        <v>30.565247492896397</v>
      </c>
      <c r="G41" s="28">
        <v>61.814474043532002</v>
      </c>
    </row>
    <row r="42" spans="1:7" x14ac:dyDescent="0.2">
      <c r="A42" s="34" t="s">
        <v>3</v>
      </c>
      <c r="B42" s="27">
        <v>17.157263804671061</v>
      </c>
      <c r="C42" s="28"/>
      <c r="D42" s="27"/>
      <c r="E42" s="34" t="s">
        <v>3</v>
      </c>
      <c r="F42" s="27">
        <v>59.649664726197472</v>
      </c>
      <c r="G42" s="28"/>
    </row>
    <row r="43" spans="1:7" x14ac:dyDescent="0.2">
      <c r="A43" s="34" t="s">
        <v>4</v>
      </c>
      <c r="B43" s="27">
        <v>9.510521490123633</v>
      </c>
      <c r="C43" s="28"/>
      <c r="D43" s="27"/>
      <c r="E43" s="34" t="s">
        <v>4</v>
      </c>
      <c r="F43" s="27">
        <v>22.015812593439357</v>
      </c>
      <c r="G43" s="28"/>
    </row>
    <row r="44" spans="1:7" x14ac:dyDescent="0.2">
      <c r="A44" s="34" t="s">
        <v>5</v>
      </c>
      <c r="B44" s="27">
        <v>7.5405028306261377</v>
      </c>
      <c r="C44" s="28"/>
      <c r="D44" s="27"/>
      <c r="E44" s="34" t="s">
        <v>5</v>
      </c>
      <c r="F44" s="27">
        <v>36.115724732750579</v>
      </c>
      <c r="G44" s="28"/>
    </row>
    <row r="45" spans="1:7" x14ac:dyDescent="0.2">
      <c r="A45" s="34" t="s">
        <v>6</v>
      </c>
      <c r="B45" s="27">
        <v>8.5601278881627891</v>
      </c>
      <c r="C45" s="28"/>
      <c r="D45" s="27"/>
      <c r="E45" s="34" t="s">
        <v>6</v>
      </c>
      <c r="F45" s="27">
        <v>29.073378165449576</v>
      </c>
      <c r="G45" s="28"/>
    </row>
    <row r="46" spans="1:7" x14ac:dyDescent="0.2">
      <c r="A46" s="34" t="s">
        <v>7</v>
      </c>
      <c r="B46" s="27">
        <v>8.0217806889415222</v>
      </c>
      <c r="C46" s="28"/>
      <c r="D46" s="27"/>
      <c r="E46" s="34" t="s">
        <v>7</v>
      </c>
      <c r="F46" s="27">
        <v>22.982978563086277</v>
      </c>
      <c r="G46" s="28"/>
    </row>
    <row r="47" spans="1:7" x14ac:dyDescent="0.2">
      <c r="A47" s="34" t="s">
        <v>8</v>
      </c>
      <c r="B47" s="27">
        <v>11.007959662751921</v>
      </c>
      <c r="C47" s="28">
        <v>19.844791717841588</v>
      </c>
      <c r="D47" s="27"/>
      <c r="E47" s="34" t="s">
        <v>8</v>
      </c>
      <c r="F47" s="27">
        <v>12.209456654521585</v>
      </c>
      <c r="G47" s="28">
        <v>42.131773992981948</v>
      </c>
    </row>
    <row r="48" spans="1:7" x14ac:dyDescent="0.2">
      <c r="A48" s="35" t="s">
        <v>10</v>
      </c>
      <c r="B48" s="27">
        <f>LOG10(B41)-LOG10(B47)</f>
        <v>-6.8965246527260216E-2</v>
      </c>
      <c r="C48" s="28">
        <f>LOG10(C41)-LOG10(C47)</f>
        <v>-3.8584593612109863E-3</v>
      </c>
      <c r="D48" s="27"/>
      <c r="E48" s="35" t="s">
        <v>10</v>
      </c>
      <c r="F48" s="27">
        <f>LOG10(F41)-LOG10(F47)</f>
        <v>0.39853157931554972</v>
      </c>
      <c r="G48" s="28">
        <f>LOG10(G41)-LOG10(G47)</f>
        <v>0.16648043250702727</v>
      </c>
    </row>
    <row r="49" spans="1:7" ht="16" thickBot="1" x14ac:dyDescent="0.25">
      <c r="A49" s="36" t="s">
        <v>9</v>
      </c>
      <c r="B49" s="29">
        <f>(B41-B47)/B41</f>
        <v>-0.17210156691277192</v>
      </c>
      <c r="C49" s="30">
        <f>(C41-C47)/C41</f>
        <v>-8.9240147035723767E-3</v>
      </c>
      <c r="D49" s="27"/>
      <c r="E49" s="36" t="s">
        <v>9</v>
      </c>
      <c r="F49" s="29">
        <f>(F41-F47)/F41</f>
        <v>0.6005444857804878</v>
      </c>
      <c r="G49" s="30">
        <f>(G41-G47)/G41</f>
        <v>0.31841571662793378</v>
      </c>
    </row>
    <row r="50" spans="1:7" ht="17" thickTop="1" thickBot="1" x14ac:dyDescent="0.25">
      <c r="A50" s="27"/>
      <c r="B50" s="27"/>
      <c r="C50" s="27"/>
      <c r="D50" s="27"/>
      <c r="E50" s="27"/>
      <c r="F50" s="27"/>
      <c r="G50" s="27"/>
    </row>
    <row r="51" spans="1:7" ht="16" thickTop="1" x14ac:dyDescent="0.2">
      <c r="A51" s="59" t="s">
        <v>34</v>
      </c>
      <c r="B51" s="60"/>
      <c r="C51" s="61"/>
      <c r="D51" s="27"/>
      <c r="E51" s="59" t="s">
        <v>34</v>
      </c>
      <c r="F51" s="60"/>
      <c r="G51" s="61"/>
    </row>
    <row r="52" spans="1:7" x14ac:dyDescent="0.2">
      <c r="A52" s="31" t="s">
        <v>31</v>
      </c>
      <c r="B52" s="32" t="s">
        <v>21</v>
      </c>
      <c r="C52" s="33" t="s">
        <v>22</v>
      </c>
      <c r="D52" s="27"/>
      <c r="E52" s="31" t="s">
        <v>32</v>
      </c>
      <c r="F52" s="32" t="s">
        <v>21</v>
      </c>
      <c r="G52" s="33" t="s">
        <v>22</v>
      </c>
    </row>
    <row r="53" spans="1:7" x14ac:dyDescent="0.2">
      <c r="A53" s="34" t="s">
        <v>2</v>
      </c>
      <c r="B53" s="27">
        <v>39.098528261876254</v>
      </c>
      <c r="C53" s="28">
        <v>24.861639156792712</v>
      </c>
      <c r="D53" s="27"/>
      <c r="E53" s="34" t="s">
        <v>2</v>
      </c>
      <c r="F53" s="27">
        <v>21.073330759790441</v>
      </c>
      <c r="G53" s="28">
        <v>23.488632442117876</v>
      </c>
    </row>
    <row r="54" spans="1:7" x14ac:dyDescent="0.2">
      <c r="A54" s="34" t="s">
        <v>3</v>
      </c>
      <c r="B54" s="27">
        <v>17.531866226908221</v>
      </c>
      <c r="C54" s="28"/>
      <c r="D54" s="27"/>
      <c r="E54" s="34" t="s">
        <v>3</v>
      </c>
      <c r="F54" s="27">
        <v>8.570847476683074</v>
      </c>
      <c r="G54" s="28"/>
    </row>
    <row r="55" spans="1:7" x14ac:dyDescent="0.2">
      <c r="A55" s="34" t="s">
        <v>4</v>
      </c>
      <c r="B55" s="27">
        <v>17.896467872456956</v>
      </c>
      <c r="C55" s="28"/>
      <c r="D55" s="27"/>
      <c r="E55" s="34" t="s">
        <v>4</v>
      </c>
      <c r="F55" s="27">
        <v>9.3004680383168576</v>
      </c>
      <c r="G55" s="28"/>
    </row>
    <row r="56" spans="1:7" x14ac:dyDescent="0.2">
      <c r="A56" s="34" t="s">
        <v>5</v>
      </c>
      <c r="B56" s="27">
        <v>14.516070263283297</v>
      </c>
      <c r="C56" s="28"/>
      <c r="D56" s="27"/>
      <c r="E56" s="34" t="s">
        <v>5</v>
      </c>
      <c r="F56" s="27">
        <v>10.156516197052461</v>
      </c>
      <c r="G56" s="28"/>
    </row>
    <row r="57" spans="1:7" x14ac:dyDescent="0.2">
      <c r="A57" s="34" t="s">
        <v>6</v>
      </c>
      <c r="B57" s="27">
        <v>18.840384881592133</v>
      </c>
      <c r="C57" s="28"/>
      <c r="D57" s="27"/>
      <c r="E57" s="34" t="s">
        <v>6</v>
      </c>
      <c r="F57" s="27">
        <v>5.4558526749205063</v>
      </c>
      <c r="G57" s="28"/>
    </row>
    <row r="58" spans="1:7" x14ac:dyDescent="0.2">
      <c r="A58" s="34" t="s">
        <v>7</v>
      </c>
      <c r="B58" s="27">
        <v>21.252230438605373</v>
      </c>
      <c r="C58" s="28"/>
      <c r="D58" s="27"/>
      <c r="E58" s="34" t="s">
        <v>7</v>
      </c>
      <c r="F58" s="27">
        <v>6.2656163712590036</v>
      </c>
      <c r="G58" s="28"/>
    </row>
    <row r="59" spans="1:7" x14ac:dyDescent="0.2">
      <c r="A59" s="34" t="s">
        <v>8</v>
      </c>
      <c r="B59" s="27">
        <v>20.751426338533015</v>
      </c>
      <c r="C59" s="28">
        <v>23.944501568214143</v>
      </c>
      <c r="D59" s="27"/>
      <c r="E59" s="34" t="s">
        <v>8</v>
      </c>
      <c r="F59" s="27">
        <v>6.8987471585173772</v>
      </c>
      <c r="G59" s="28">
        <v>16.906835392596534</v>
      </c>
    </row>
    <row r="60" spans="1:7" x14ac:dyDescent="0.2">
      <c r="A60" s="35" t="s">
        <v>10</v>
      </c>
      <c r="B60" s="27">
        <f>LOG10(B53)-LOG10(B59)</f>
        <v>0.27511245700687526</v>
      </c>
      <c r="C60" s="28">
        <f>LOG10(C53)-LOG10(C59)</f>
        <v>1.6323957646400489E-2</v>
      </c>
      <c r="D60" s="27"/>
      <c r="E60" s="35" t="s">
        <v>10</v>
      </c>
      <c r="F60" s="27">
        <f>LOG10(F53)-LOG10(F59)</f>
        <v>0.48496295555199531</v>
      </c>
      <c r="G60" s="28">
        <f>LOG10(G53)-LOG10(G59)</f>
        <v>0.14279540764553489</v>
      </c>
    </row>
    <row r="61" spans="1:7" ht="16" thickBot="1" x14ac:dyDescent="0.25">
      <c r="A61" s="36" t="s">
        <v>9</v>
      </c>
      <c r="B61" s="29">
        <f>(B53-B59)/B53</f>
        <v>0.46925300616066723</v>
      </c>
      <c r="C61" s="30">
        <f>(C53-C59)/C53</f>
        <v>3.6889666960192705E-2</v>
      </c>
      <c r="D61" s="27"/>
      <c r="E61" s="36" t="s">
        <v>9</v>
      </c>
      <c r="F61" s="29">
        <f>(F53-F59)/F53</f>
        <v>0.6726313824257566</v>
      </c>
      <c r="G61" s="30">
        <f>(G53-G59)/G53</f>
        <v>0.28021201599286838</v>
      </c>
    </row>
    <row r="62" spans="1:7" ht="17" thickTop="1" thickBot="1" x14ac:dyDescent="0.25">
      <c r="A62" s="27"/>
      <c r="B62" s="27"/>
      <c r="C62" s="27"/>
      <c r="D62" s="27"/>
      <c r="E62" s="27"/>
      <c r="F62" s="27"/>
      <c r="G62" s="27"/>
    </row>
    <row r="63" spans="1:7" ht="16" thickTop="1" x14ac:dyDescent="0.2">
      <c r="A63" s="59" t="s">
        <v>34</v>
      </c>
      <c r="B63" s="60"/>
      <c r="C63" s="61"/>
      <c r="D63" s="27"/>
      <c r="E63" s="27"/>
      <c r="F63" s="27"/>
      <c r="G63" s="27"/>
    </row>
    <row r="64" spans="1:7" x14ac:dyDescent="0.2">
      <c r="A64" s="31" t="s">
        <v>33</v>
      </c>
      <c r="B64" s="32" t="s">
        <v>21</v>
      </c>
      <c r="C64" s="33" t="s">
        <v>22</v>
      </c>
      <c r="D64" s="27"/>
      <c r="E64" s="27"/>
      <c r="F64" s="27"/>
      <c r="G64" s="27"/>
    </row>
    <row r="65" spans="1:7" x14ac:dyDescent="0.2">
      <c r="A65" s="34" t="s">
        <v>2</v>
      </c>
      <c r="B65" s="27">
        <v>26.692764387035055</v>
      </c>
      <c r="C65" s="28">
        <v>36.616624999437178</v>
      </c>
      <c r="D65" s="27"/>
      <c r="E65" s="27"/>
      <c r="F65" s="27"/>
      <c r="G65" s="27"/>
    </row>
    <row r="66" spans="1:7" x14ac:dyDescent="0.2">
      <c r="A66" s="34" t="s">
        <v>3</v>
      </c>
      <c r="B66" s="27">
        <v>14.914596771461365</v>
      </c>
      <c r="C66" s="28"/>
      <c r="D66" s="27"/>
      <c r="E66" s="27"/>
      <c r="F66" s="27"/>
      <c r="G66" s="27"/>
    </row>
    <row r="67" spans="1:7" x14ac:dyDescent="0.2">
      <c r="A67" s="34" t="s">
        <v>4</v>
      </c>
      <c r="B67" s="27">
        <v>8.5261928179572841</v>
      </c>
      <c r="C67" s="28"/>
      <c r="D67" s="27"/>
      <c r="E67" s="27"/>
      <c r="F67" s="27"/>
      <c r="G67" s="27"/>
    </row>
    <row r="68" spans="1:7" x14ac:dyDescent="0.2">
      <c r="A68" s="34" t="s">
        <v>5</v>
      </c>
      <c r="B68" s="27">
        <v>13.58967783233129</v>
      </c>
      <c r="C68" s="28"/>
      <c r="D68" s="27"/>
      <c r="E68" s="27"/>
      <c r="F68" s="27"/>
      <c r="G68" s="27"/>
    </row>
    <row r="69" spans="1:7" x14ac:dyDescent="0.2">
      <c r="A69" s="34" t="s">
        <v>6</v>
      </c>
      <c r="B69" s="27">
        <v>11.307632539636931</v>
      </c>
      <c r="C69" s="28"/>
      <c r="D69" s="27"/>
      <c r="E69" s="27"/>
      <c r="F69" s="27"/>
      <c r="G69" s="27"/>
    </row>
    <row r="70" spans="1:7" x14ac:dyDescent="0.2">
      <c r="A70" s="34" t="s">
        <v>7</v>
      </c>
      <c r="B70" s="27">
        <v>12.013871317711144</v>
      </c>
      <c r="C70" s="28"/>
      <c r="D70" s="27"/>
      <c r="E70" s="27"/>
      <c r="F70" s="27"/>
      <c r="G70" s="27"/>
    </row>
    <row r="71" spans="1:7" x14ac:dyDescent="0.2">
      <c r="A71" s="34" t="s">
        <v>8</v>
      </c>
      <c r="B71" s="27">
        <v>19.121423813589292</v>
      </c>
      <c r="C71" s="28">
        <v>34.793054185964039</v>
      </c>
      <c r="D71" s="27"/>
      <c r="E71" s="27"/>
      <c r="F71" s="27"/>
      <c r="G71" s="27"/>
    </row>
    <row r="72" spans="1:7" x14ac:dyDescent="0.2">
      <c r="A72" s="35" t="s">
        <v>10</v>
      </c>
      <c r="B72" s="27">
        <f>LOG10(B65)-LOG10(B71)</f>
        <v>0.14487332557916144</v>
      </c>
      <c r="C72" s="28">
        <f>LOG10(C65)-LOG10(C71)</f>
        <v>2.2185758904075481E-2</v>
      </c>
      <c r="D72" s="27"/>
      <c r="E72" s="27"/>
      <c r="F72" s="27"/>
      <c r="G72" s="27"/>
    </row>
    <row r="73" spans="1:7" ht="16" thickBot="1" x14ac:dyDescent="0.25">
      <c r="A73" s="36" t="s">
        <v>9</v>
      </c>
      <c r="B73" s="29">
        <f>(B65-B71)/B65</f>
        <v>0.28364767558969051</v>
      </c>
      <c r="C73" s="30">
        <f>(C65-C71)/C65</f>
        <v>4.9801717484917553E-2</v>
      </c>
      <c r="D73" s="27"/>
      <c r="E73" s="27"/>
      <c r="F73" s="27"/>
      <c r="G73" s="27"/>
    </row>
    <row r="74" spans="1:7" ht="16" thickTop="1" x14ac:dyDescent="0.2"/>
  </sheetData>
  <mergeCells count="10">
    <mergeCell ref="A39:C39"/>
    <mergeCell ref="E39:G39"/>
    <mergeCell ref="A51:C51"/>
    <mergeCell ref="E51:G51"/>
    <mergeCell ref="A63:C63"/>
    <mergeCell ref="A1:I1"/>
    <mergeCell ref="A14:C14"/>
    <mergeCell ref="E14:G14"/>
    <mergeCell ref="A27:C27"/>
    <mergeCell ref="E27:G27"/>
  </mergeCells>
  <phoneticPr fontId="11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E29" sqref="E29:G29"/>
    </sheetView>
  </sheetViews>
  <sheetFormatPr baseColWidth="10" defaultRowHeight="15" x14ac:dyDescent="0.2"/>
  <sheetData>
    <row r="1" spans="1:9" ht="21" thickTop="1" x14ac:dyDescent="0.2">
      <c r="A1" s="67" t="s">
        <v>35</v>
      </c>
      <c r="B1" s="68"/>
      <c r="C1" s="68"/>
      <c r="D1" s="68"/>
      <c r="E1" s="68"/>
      <c r="F1" s="68"/>
      <c r="G1" s="68"/>
      <c r="H1" s="68"/>
      <c r="I1" s="69"/>
    </row>
    <row r="2" spans="1:9" x14ac:dyDescent="0.2">
      <c r="A2" s="38" t="s">
        <v>11</v>
      </c>
      <c r="B2" s="32" t="s">
        <v>12</v>
      </c>
      <c r="C2" s="32" t="s">
        <v>13</v>
      </c>
      <c r="D2" s="32" t="s">
        <v>15</v>
      </c>
      <c r="E2" s="39" t="s">
        <v>14</v>
      </c>
      <c r="F2" s="32" t="s">
        <v>16</v>
      </c>
      <c r="G2" s="32" t="s">
        <v>17</v>
      </c>
      <c r="H2" s="32" t="s">
        <v>18</v>
      </c>
      <c r="I2" s="33" t="s">
        <v>19</v>
      </c>
    </row>
    <row r="3" spans="1:9" x14ac:dyDescent="0.2">
      <c r="A3" s="40">
        <v>1</v>
      </c>
      <c r="B3" s="7">
        <f>B31</f>
        <v>40.212651240784091</v>
      </c>
      <c r="C3" s="7">
        <f>B37</f>
        <v>24.94628646332918</v>
      </c>
      <c r="D3" s="8">
        <f>(B3-C3)/B3</f>
        <v>0.37964084203360371</v>
      </c>
      <c r="E3" s="20">
        <f>LOG10(B3)-LOG10(C3)</f>
        <v>0.20735680217644359</v>
      </c>
      <c r="F3" s="7">
        <f>C31</f>
        <v>39.905822717922973</v>
      </c>
      <c r="G3" s="7">
        <f>C37</f>
        <v>21.870955638957277</v>
      </c>
      <c r="H3" s="8">
        <f>(F3-G3)/F3</f>
        <v>0.45193572893976858</v>
      </c>
      <c r="I3" s="9">
        <f>LOG10(F3)-LOG10(G3)</f>
        <v>0.26116850916143686</v>
      </c>
    </row>
    <row r="4" spans="1:9" x14ac:dyDescent="0.2">
      <c r="A4" s="40">
        <v>2</v>
      </c>
      <c r="B4" s="7">
        <f>F31</f>
        <v>15.612111285606497</v>
      </c>
      <c r="C4" s="7">
        <f>F37</f>
        <v>21.533374236135771</v>
      </c>
      <c r="D4" s="8">
        <f t="shared" ref="D4:D8" si="0">(B4-C4)/B4</f>
        <v>-0.37927368324541411</v>
      </c>
      <c r="E4" s="20">
        <f t="shared" ref="E4:E11" si="1">LOG10(B4)-LOG10(C4)</f>
        <v>-0.13965044988153852</v>
      </c>
      <c r="F4" s="7">
        <f>G31</f>
        <v>54.85078842552582</v>
      </c>
      <c r="G4" s="7">
        <f>G37</f>
        <v>21.043466246072974</v>
      </c>
      <c r="H4" s="8">
        <f t="shared" ref="H4:H8" si="2">(F4-G4)/F4</f>
        <v>0.61635070615903831</v>
      </c>
      <c r="I4" s="9">
        <f t="shared" ref="I4:I9" si="3">LOG10(F4)-LOG10(G4)</f>
        <v>0.4160655968409519</v>
      </c>
    </row>
    <row r="5" spans="1:9" x14ac:dyDescent="0.2">
      <c r="A5" s="40">
        <v>3</v>
      </c>
      <c r="B5" s="7">
        <f>B43</f>
        <v>24.951675935732965</v>
      </c>
      <c r="C5" s="7">
        <f>B49</f>
        <v>19.527367983955191</v>
      </c>
      <c r="D5" s="8">
        <f t="shared" si="0"/>
        <v>0.21739252969415548</v>
      </c>
      <c r="E5" s="20">
        <f t="shared" si="1"/>
        <v>0.10645601089850998</v>
      </c>
      <c r="F5" s="7">
        <f>C43</f>
        <v>64.123097991255293</v>
      </c>
      <c r="G5" s="7">
        <f>C49</f>
        <v>31.213816362365598</v>
      </c>
      <c r="H5" s="8">
        <f t="shared" si="2"/>
        <v>0.5132203942076794</v>
      </c>
      <c r="I5" s="9">
        <f t="shared" si="3"/>
        <v>0.31266762534212567</v>
      </c>
    </row>
    <row r="6" spans="1:9" x14ac:dyDescent="0.2">
      <c r="A6" s="40">
        <v>4</v>
      </c>
      <c r="B6" s="7">
        <f>F43</f>
        <v>20.25757160607575</v>
      </c>
      <c r="C6" s="7">
        <f>F49</f>
        <v>21.88425040544427</v>
      </c>
      <c r="D6" s="8">
        <f>(B6-C6)/B6</f>
        <v>-8.0299792640527473E-2</v>
      </c>
      <c r="E6" s="20">
        <f t="shared" si="1"/>
        <v>-3.3544292729767111E-2</v>
      </c>
      <c r="F6" s="7">
        <f>G43</f>
        <v>30.867910529688949</v>
      </c>
      <c r="G6" s="7">
        <f>G49</f>
        <v>25.167971382678203</v>
      </c>
      <c r="H6" s="8">
        <f>(F6-G6)/F6</f>
        <v>0.18465581405416179</v>
      </c>
      <c r="I6" s="9">
        <f t="shared" si="3"/>
        <v>8.8659021318221676E-2</v>
      </c>
    </row>
    <row r="7" spans="1:9" x14ac:dyDescent="0.2">
      <c r="A7" s="41">
        <v>5</v>
      </c>
      <c r="B7" s="10">
        <f>B55</f>
        <v>33.561656510437452</v>
      </c>
      <c r="C7" s="10">
        <f>B61</f>
        <v>15.268608851871969</v>
      </c>
      <c r="D7" s="11">
        <f t="shared" si="0"/>
        <v>0.54505794887914627</v>
      </c>
      <c r="E7" s="21">
        <f t="shared" si="1"/>
        <v>0.34204391868620809</v>
      </c>
      <c r="F7" s="10">
        <f>C55</f>
        <v>42.53210261382555</v>
      </c>
      <c r="G7" s="10">
        <f>C61</f>
        <v>19.392997761752138</v>
      </c>
      <c r="H7" s="11">
        <f t="shared" si="2"/>
        <v>0.54403858333003696</v>
      </c>
      <c r="I7" s="12">
        <f t="shared" si="3"/>
        <v>0.3410719056607292</v>
      </c>
    </row>
    <row r="8" spans="1:9" x14ac:dyDescent="0.2">
      <c r="A8" s="40">
        <v>6</v>
      </c>
      <c r="B8" s="7">
        <f>F55</f>
        <v>9.6069140019965449</v>
      </c>
      <c r="C8" s="7">
        <f>F61</f>
        <v>12.032999654520804</v>
      </c>
      <c r="D8" s="8">
        <f t="shared" si="0"/>
        <v>-0.25253537733553783</v>
      </c>
      <c r="E8" s="20">
        <f t="shared" si="1"/>
        <v>-9.779000117770964E-2</v>
      </c>
      <c r="F8" s="7">
        <f>G55</f>
        <v>31.378132523686524</v>
      </c>
      <c r="G8" s="7">
        <f>G61</f>
        <v>23.59349097236084</v>
      </c>
      <c r="H8" s="8">
        <f t="shared" si="2"/>
        <v>0.24809129560050344</v>
      </c>
      <c r="I8" s="9">
        <f t="shared" si="3"/>
        <v>0.12383488757656824</v>
      </c>
    </row>
    <row r="9" spans="1:9" x14ac:dyDescent="0.2">
      <c r="A9" s="40">
        <v>7</v>
      </c>
      <c r="B9" s="7">
        <f>B67</f>
        <v>11.592493175330652</v>
      </c>
      <c r="C9" s="7">
        <f>B73</f>
        <v>8.6009155032049449</v>
      </c>
      <c r="D9" s="8">
        <f>(B9-C9)/B9</f>
        <v>0.25806162892482176</v>
      </c>
      <c r="E9" s="20">
        <f t="shared" si="1"/>
        <v>0.12963216778507414</v>
      </c>
      <c r="F9" s="7">
        <f>C67</f>
        <v>14.911942759203878</v>
      </c>
      <c r="G9" s="7">
        <f>C73</f>
        <v>12.101343631345149</v>
      </c>
      <c r="H9" s="8">
        <f>(F9-G9)/F9</f>
        <v>0.18847974226054381</v>
      </c>
      <c r="I9" s="9">
        <f t="shared" si="3"/>
        <v>9.0700634538116498E-2</v>
      </c>
    </row>
    <row r="10" spans="1:9" x14ac:dyDescent="0.2">
      <c r="A10" s="40">
        <v>8</v>
      </c>
      <c r="B10" s="7">
        <f>F67</f>
        <v>10.097521900839141</v>
      </c>
      <c r="C10" s="7">
        <f>F73</f>
        <v>10.349975702003855</v>
      </c>
      <c r="D10" s="8">
        <f t="shared" ref="D10:D11" si="4">(B10-C10)/B10</f>
        <v>-2.5001560149499089E-2</v>
      </c>
      <c r="E10" s="20">
        <f t="shared" si="1"/>
        <v>-1.07245264296294E-2</v>
      </c>
      <c r="F10" s="7">
        <f>G67</f>
        <v>14.911942759203878</v>
      </c>
      <c r="G10" s="7">
        <f>G73</f>
        <v>18.010175599707239</v>
      </c>
      <c r="H10" s="8">
        <f>(F10-G10)/F10</f>
        <v>-0.20776855776160247</v>
      </c>
      <c r="I10" s="9">
        <f t="shared" ref="I10:I11" si="5">LOG10(F10)-LOG10(G10)</f>
        <v>-8.1983719287550549E-2</v>
      </c>
    </row>
    <row r="11" spans="1:9" x14ac:dyDescent="0.2">
      <c r="A11" s="40">
        <v>9</v>
      </c>
      <c r="B11" s="7">
        <f>B79</f>
        <v>7.4238031110605984</v>
      </c>
      <c r="C11" s="7">
        <f>B85</f>
        <v>7.798395384702852</v>
      </c>
      <c r="D11" s="8">
        <f t="shared" si="4"/>
        <v>-5.0458271594535538E-2</v>
      </c>
      <c r="E11" s="20">
        <f t="shared" si="1"/>
        <v>-2.1378805170172765E-2</v>
      </c>
      <c r="F11" s="7">
        <f>C79</f>
        <v>32.071393933798667</v>
      </c>
      <c r="G11" s="7">
        <f>C85</f>
        <v>19.290356233163713</v>
      </c>
      <c r="H11" s="8">
        <f>(F11-G11)/F11</f>
        <v>0.39851830971292979</v>
      </c>
      <c r="I11" s="9">
        <f t="shared" si="5"/>
        <v>0.22077758848759443</v>
      </c>
    </row>
    <row r="12" spans="1:9" x14ac:dyDescent="0.2">
      <c r="A12" s="38" t="s">
        <v>0</v>
      </c>
      <c r="B12" s="7">
        <f t="shared" ref="B12:I12" si="6">AVERAGE(B3:B11)</f>
        <v>19.257377640873745</v>
      </c>
      <c r="C12" s="7">
        <f t="shared" si="6"/>
        <v>15.771352687240984</v>
      </c>
      <c r="D12" s="7">
        <f t="shared" si="6"/>
        <v>6.8064918285134807E-2</v>
      </c>
      <c r="E12" s="22">
        <f t="shared" si="6"/>
        <v>5.3600091573046488E-2</v>
      </c>
      <c r="F12" s="7">
        <f t="shared" si="6"/>
        <v>36.172570472679062</v>
      </c>
      <c r="G12" s="7">
        <f t="shared" si="6"/>
        <v>21.298285980933681</v>
      </c>
      <c r="H12" s="7">
        <f t="shared" si="6"/>
        <v>0.32639133516700658</v>
      </c>
      <c r="I12" s="13">
        <f t="shared" si="6"/>
        <v>0.19699578329313266</v>
      </c>
    </row>
    <row r="13" spans="1:9" ht="16" thickBot="1" x14ac:dyDescent="0.25">
      <c r="A13" s="42" t="s">
        <v>1</v>
      </c>
      <c r="B13" s="46">
        <f>STDEV(B3:B11)/SQRT(9)</f>
        <v>3.8482817578313679</v>
      </c>
      <c r="C13" s="46">
        <f>STDEV(C3:C11)/SQRT(9)</f>
        <v>2.1326107248951049</v>
      </c>
      <c r="D13" s="46">
        <f>STDEV(D3:D11)/SQRT(9)</f>
        <v>0.10073459149093622</v>
      </c>
      <c r="E13" s="48">
        <f>STDEV(E3:E11)/SQRT(9)</f>
        <v>5.1778636653389089E-2</v>
      </c>
      <c r="F13" s="46">
        <f>STDEV(F3:F11)/SQRT(9)</f>
        <v>5.4727391561673029</v>
      </c>
      <c r="G13" s="46">
        <f t="shared" ref="G13:I13" si="7">STDEV(G3:G11)/SQRT(9)</f>
        <v>1.7559833465882404</v>
      </c>
      <c r="H13" s="46">
        <f t="shared" si="7"/>
        <v>8.4810393659975669E-2</v>
      </c>
      <c r="I13" s="47">
        <f t="shared" si="7"/>
        <v>5.1778211909777723E-2</v>
      </c>
    </row>
    <row r="14" spans="1:9" ht="16" thickTop="1" x14ac:dyDescent="0.2">
      <c r="A14" s="43"/>
      <c r="B14" s="7"/>
      <c r="C14" s="7"/>
      <c r="D14" s="7"/>
      <c r="E14" s="7"/>
      <c r="F14" s="7"/>
      <c r="G14" s="7"/>
      <c r="H14" s="7"/>
      <c r="I14" s="7"/>
    </row>
    <row r="15" spans="1:9" ht="16" thickBot="1" x14ac:dyDescent="0.25">
      <c r="A15" s="43"/>
      <c r="B15" s="7"/>
      <c r="C15" s="7"/>
      <c r="D15" s="7"/>
      <c r="E15" s="7"/>
      <c r="F15" s="7"/>
      <c r="G15" s="7"/>
      <c r="H15" s="7"/>
      <c r="I15" s="7"/>
    </row>
    <row r="16" spans="1:9" ht="16" thickTop="1" x14ac:dyDescent="0.2">
      <c r="A16" s="62" t="s">
        <v>37</v>
      </c>
      <c r="B16" s="63"/>
      <c r="C16" s="64"/>
      <c r="D16" s="44"/>
      <c r="E16" s="62" t="s">
        <v>36</v>
      </c>
      <c r="F16" s="63"/>
      <c r="G16" s="64"/>
      <c r="H16" s="44"/>
      <c r="I16" s="44"/>
    </row>
    <row r="17" spans="1:9" x14ac:dyDescent="0.2">
      <c r="A17" s="35" t="s">
        <v>40</v>
      </c>
      <c r="B17" s="32" t="s">
        <v>21</v>
      </c>
      <c r="C17" s="33" t="s">
        <v>22</v>
      </c>
      <c r="D17" s="44"/>
      <c r="E17" s="35" t="s">
        <v>41</v>
      </c>
      <c r="F17" s="32" t="s">
        <v>21</v>
      </c>
      <c r="G17" s="33" t="s">
        <v>22</v>
      </c>
      <c r="H17" s="44"/>
      <c r="I17" s="44"/>
    </row>
    <row r="18" spans="1:9" x14ac:dyDescent="0.2">
      <c r="A18" s="34" t="s">
        <v>2</v>
      </c>
      <c r="B18" s="27">
        <f>AVERAGE(B31,F31,B43,F43,B55,F55,B67,F67,B79)</f>
        <v>19.257377640873745</v>
      </c>
      <c r="C18" s="28">
        <f>AVERAGE(C31,G31,C43,G43,C55,G55,C67,G67,C79)</f>
        <v>36.172570472679062</v>
      </c>
      <c r="D18" s="45"/>
      <c r="E18" s="34" t="s">
        <v>2</v>
      </c>
      <c r="F18" s="27">
        <f>STDEV(B31,F31,B43,F43,B55,F55,B67,F67,B79)/SQRT(9)</f>
        <v>3.8482817578313679</v>
      </c>
      <c r="G18" s="28">
        <f>STDEV(C31,G31,C43,G43,C55,G55,C67,G67,C79)/SQRT(9)</f>
        <v>5.4727391561673029</v>
      </c>
      <c r="H18" s="44"/>
      <c r="I18" s="44"/>
    </row>
    <row r="19" spans="1:9" x14ac:dyDescent="0.2">
      <c r="A19" s="34" t="s">
        <v>3</v>
      </c>
      <c r="B19" s="27"/>
      <c r="C19" s="28">
        <f t="shared" ref="C19:C23" si="8">AVERAGE(C32,G32,C44,G44,C56,G56,C68,G68,C80)</f>
        <v>29.53920446119653</v>
      </c>
      <c r="D19" s="44"/>
      <c r="E19" s="34" t="s">
        <v>3</v>
      </c>
      <c r="F19" s="27"/>
      <c r="G19" s="28">
        <f t="shared" ref="G19:G23" si="9">STDEV(C32,G32,C44,G44,C56,G56,C68,G68,C80)/SQRT(9)</f>
        <v>4.1565931095573569</v>
      </c>
      <c r="H19" s="44"/>
      <c r="I19" s="44"/>
    </row>
    <row r="20" spans="1:9" x14ac:dyDescent="0.2">
      <c r="A20" s="34" t="s">
        <v>4</v>
      </c>
      <c r="B20" s="27"/>
      <c r="C20" s="28">
        <f t="shared" si="8"/>
        <v>29.46335856489231</v>
      </c>
      <c r="D20" s="44"/>
      <c r="E20" s="34" t="s">
        <v>4</v>
      </c>
      <c r="F20" s="27"/>
      <c r="G20" s="28">
        <f t="shared" si="9"/>
        <v>4.230241355701442</v>
      </c>
      <c r="H20" s="44"/>
      <c r="I20" s="44"/>
    </row>
    <row r="21" spans="1:9" x14ac:dyDescent="0.2">
      <c r="A21" s="34" t="s">
        <v>5</v>
      </c>
      <c r="B21" s="27"/>
      <c r="C21" s="28">
        <f t="shared" si="8"/>
        <v>24.604757529168733</v>
      </c>
      <c r="D21" s="44"/>
      <c r="E21" s="34" t="s">
        <v>5</v>
      </c>
      <c r="F21" s="27"/>
      <c r="G21" s="28">
        <f t="shared" si="9"/>
        <v>3.1396387653877138</v>
      </c>
      <c r="H21" s="44"/>
      <c r="I21" s="44"/>
    </row>
    <row r="22" spans="1:9" x14ac:dyDescent="0.2">
      <c r="A22" s="34" t="s">
        <v>6</v>
      </c>
      <c r="B22" s="27"/>
      <c r="C22" s="28">
        <f t="shared" si="8"/>
        <v>22.797396617062429</v>
      </c>
      <c r="D22" s="44"/>
      <c r="E22" s="34" t="s">
        <v>6</v>
      </c>
      <c r="F22" s="27"/>
      <c r="G22" s="28">
        <f t="shared" si="9"/>
        <v>2.4185968388001879</v>
      </c>
      <c r="H22" s="27"/>
      <c r="I22" s="44"/>
    </row>
    <row r="23" spans="1:9" x14ac:dyDescent="0.2">
      <c r="A23" s="34" t="s">
        <v>7</v>
      </c>
      <c r="B23" s="27"/>
      <c r="C23" s="28">
        <f t="shared" si="8"/>
        <v>23.414330606828116</v>
      </c>
      <c r="D23" s="44"/>
      <c r="E23" s="34" t="s">
        <v>7</v>
      </c>
      <c r="F23" s="27"/>
      <c r="G23" s="28">
        <f t="shared" si="9"/>
        <v>2.444140408728424</v>
      </c>
      <c r="H23" s="44"/>
      <c r="I23" s="44"/>
    </row>
    <row r="24" spans="1:9" x14ac:dyDescent="0.2">
      <c r="A24" s="34" t="s">
        <v>8</v>
      </c>
      <c r="B24" s="27">
        <f t="shared" ref="B24:C24" si="10">AVERAGE(B37,F37,B49,F49,B61,F61,B73,F73,B85)</f>
        <v>15.771352687240984</v>
      </c>
      <c r="C24" s="28">
        <f t="shared" si="10"/>
        <v>21.298285980933681</v>
      </c>
      <c r="D24" s="44"/>
      <c r="E24" s="34" t="s">
        <v>8</v>
      </c>
      <c r="F24" s="27">
        <f>STDEV(B37,F37,B49,F49,B61,F61,B73,F73,B85)/SQRT(9)</f>
        <v>2.1326107248951049</v>
      </c>
      <c r="G24" s="28">
        <f>STDEV(C37,G37,C49,G49,C61,G61,C73,G73,C85)/SQRT(9)</f>
        <v>1.7559833465882404</v>
      </c>
      <c r="H24" s="44"/>
      <c r="I24" s="44"/>
    </row>
    <row r="25" spans="1:9" x14ac:dyDescent="0.2">
      <c r="A25" s="35" t="s">
        <v>10</v>
      </c>
      <c r="B25" s="27">
        <f t="shared" ref="B25:B26" si="11">AVERAGE(B38,F38,B50,F50,B62,F62,B74,F74,B86)</f>
        <v>5.3600091573046488E-2</v>
      </c>
      <c r="C25" s="28">
        <f t="shared" ref="C25:C26" si="12">AVERAGE(C38,G38,C50,G50,C62,G62,C74,G74,C86)</f>
        <v>0.19699578329313266</v>
      </c>
      <c r="D25" s="44"/>
      <c r="E25" s="35" t="s">
        <v>10</v>
      </c>
      <c r="F25" s="27">
        <f t="shared" ref="F25:G25" si="13">STDEV(B38,F38,B50,F50,B62,F62,B74,F74,B86)/SQRT(9)</f>
        <v>5.1778636653389089E-2</v>
      </c>
      <c r="G25" s="28">
        <f t="shared" si="13"/>
        <v>5.1778211909777723E-2</v>
      </c>
      <c r="H25" s="44"/>
      <c r="I25" s="44"/>
    </row>
    <row r="26" spans="1:9" ht="16" thickBot="1" x14ac:dyDescent="0.25">
      <c r="A26" s="36" t="s">
        <v>9</v>
      </c>
      <c r="B26" s="29">
        <f t="shared" si="11"/>
        <v>6.8064918285134807E-2</v>
      </c>
      <c r="C26" s="30">
        <f t="shared" si="12"/>
        <v>0.32639133516700658</v>
      </c>
      <c r="D26" s="44"/>
      <c r="E26" s="36" t="s">
        <v>9</v>
      </c>
      <c r="F26" s="29">
        <f t="shared" ref="F26:G26" si="14">STDEV(B39,F39,B51,F51,B63,F63,B75,F75,B87)/SQRT(9)</f>
        <v>0.10073459149093622</v>
      </c>
      <c r="G26" s="30">
        <f t="shared" si="14"/>
        <v>8.4810393659975669E-2</v>
      </c>
      <c r="H26" s="44"/>
      <c r="I26" s="44"/>
    </row>
    <row r="27" spans="1:9" ht="16" thickTop="1" x14ac:dyDescent="0.2">
      <c r="A27" s="44"/>
      <c r="B27" s="44"/>
      <c r="C27" s="44"/>
      <c r="D27" s="44"/>
      <c r="E27" s="44"/>
      <c r="F27" s="44"/>
      <c r="G27" s="44"/>
      <c r="H27" s="44"/>
      <c r="I27" s="44"/>
    </row>
    <row r="28" spans="1:9" ht="16" thickBot="1" x14ac:dyDescent="0.25">
      <c r="A28" s="44"/>
      <c r="B28" s="44"/>
      <c r="C28" s="44"/>
      <c r="D28" s="44"/>
      <c r="E28" s="44"/>
      <c r="F28" s="44"/>
      <c r="G28" s="44"/>
      <c r="H28" s="44"/>
      <c r="I28" s="44"/>
    </row>
    <row r="29" spans="1:9" ht="16" thickTop="1" x14ac:dyDescent="0.2">
      <c r="A29" s="59" t="s">
        <v>34</v>
      </c>
      <c r="B29" s="60"/>
      <c r="C29" s="61"/>
      <c r="D29" s="27"/>
      <c r="E29" s="59" t="s">
        <v>34</v>
      </c>
      <c r="F29" s="60"/>
      <c r="G29" s="61"/>
      <c r="H29" s="44"/>
      <c r="I29" s="44"/>
    </row>
    <row r="30" spans="1:9" x14ac:dyDescent="0.2">
      <c r="A30" s="31" t="s">
        <v>27</v>
      </c>
      <c r="B30" s="32" t="s">
        <v>21</v>
      </c>
      <c r="C30" s="33" t="s">
        <v>22</v>
      </c>
      <c r="D30" s="27"/>
      <c r="E30" s="31" t="s">
        <v>28</v>
      </c>
      <c r="F30" s="32" t="s">
        <v>21</v>
      </c>
      <c r="G30" s="33" t="s">
        <v>22</v>
      </c>
      <c r="H30" s="44"/>
      <c r="I30" s="44"/>
    </row>
    <row r="31" spans="1:9" x14ac:dyDescent="0.2">
      <c r="A31" s="34" t="s">
        <v>2</v>
      </c>
      <c r="B31" s="27">
        <v>40.212651240784091</v>
      </c>
      <c r="C31" s="28">
        <v>39.905822717922973</v>
      </c>
      <c r="D31" s="27"/>
      <c r="E31" s="34" t="s">
        <v>2</v>
      </c>
      <c r="F31" s="27">
        <v>15.612111285606497</v>
      </c>
      <c r="G31" s="28">
        <v>54.85078842552582</v>
      </c>
      <c r="H31" s="44"/>
      <c r="I31" s="44"/>
    </row>
    <row r="32" spans="1:9" x14ac:dyDescent="0.2">
      <c r="A32" s="34" t="s">
        <v>3</v>
      </c>
      <c r="B32" s="27"/>
      <c r="C32" s="28">
        <v>30.135546774957604</v>
      </c>
      <c r="D32" s="27"/>
      <c r="E32" s="34" t="s">
        <v>3</v>
      </c>
      <c r="F32" s="27"/>
      <c r="G32" s="28">
        <v>33.711629577046381</v>
      </c>
      <c r="H32" s="44"/>
      <c r="I32" s="44"/>
    </row>
    <row r="33" spans="1:9" x14ac:dyDescent="0.2">
      <c r="A33" s="34" t="s">
        <v>4</v>
      </c>
      <c r="B33" s="27"/>
      <c r="C33" s="28">
        <v>35.565528791688095</v>
      </c>
      <c r="D33" s="27"/>
      <c r="E33" s="34" t="s">
        <v>4</v>
      </c>
      <c r="F33" s="27"/>
      <c r="G33" s="28">
        <v>49.709222217039553</v>
      </c>
      <c r="H33" s="44"/>
      <c r="I33" s="44"/>
    </row>
    <row r="34" spans="1:9" x14ac:dyDescent="0.2">
      <c r="A34" s="34" t="s">
        <v>5</v>
      </c>
      <c r="B34" s="27"/>
      <c r="C34" s="28">
        <v>40.390097084130467</v>
      </c>
      <c r="D34" s="27"/>
      <c r="E34" s="34" t="s">
        <v>5</v>
      </c>
      <c r="F34" s="27"/>
      <c r="G34" s="28">
        <v>23.178631371320744</v>
      </c>
      <c r="H34" s="44"/>
      <c r="I34" s="44"/>
    </row>
    <row r="35" spans="1:9" x14ac:dyDescent="0.2">
      <c r="A35" s="34" t="s">
        <v>6</v>
      </c>
      <c r="B35" s="27"/>
      <c r="C35" s="28">
        <v>24.774918663995667</v>
      </c>
      <c r="D35" s="27"/>
      <c r="E35" s="34" t="s">
        <v>6</v>
      </c>
      <c r="F35" s="27"/>
      <c r="G35" s="28">
        <v>17.326783195240289</v>
      </c>
      <c r="H35" s="44"/>
      <c r="I35" s="44"/>
    </row>
    <row r="36" spans="1:9" x14ac:dyDescent="0.2">
      <c r="A36" s="34" t="s">
        <v>7</v>
      </c>
      <c r="B36" s="27"/>
      <c r="C36" s="28">
        <v>24.412370383066609</v>
      </c>
      <c r="D36" s="27"/>
      <c r="E36" s="34" t="s">
        <v>7</v>
      </c>
      <c r="F36" s="27"/>
      <c r="G36" s="28">
        <v>33.175933133373924</v>
      </c>
      <c r="H36" s="44"/>
      <c r="I36" s="44"/>
    </row>
    <row r="37" spans="1:9" x14ac:dyDescent="0.2">
      <c r="A37" s="34" t="s">
        <v>8</v>
      </c>
      <c r="B37" s="27">
        <v>24.94628646332918</v>
      </c>
      <c r="C37" s="28">
        <v>21.870955638957277</v>
      </c>
      <c r="D37" s="27"/>
      <c r="E37" s="34" t="s">
        <v>8</v>
      </c>
      <c r="F37" s="27">
        <v>21.533374236135771</v>
      </c>
      <c r="G37" s="28">
        <v>21.043466246072974</v>
      </c>
      <c r="H37" s="44"/>
      <c r="I37" s="44"/>
    </row>
    <row r="38" spans="1:9" x14ac:dyDescent="0.2">
      <c r="A38" s="35" t="s">
        <v>10</v>
      </c>
      <c r="B38" s="27">
        <f>LOG10(B31)-LOG10(B37)</f>
        <v>0.20735680217644359</v>
      </c>
      <c r="C38" s="28">
        <f>LOG10(C31)-LOG10(C37)</f>
        <v>0.26116850916143686</v>
      </c>
      <c r="D38" s="27"/>
      <c r="E38" s="35" t="s">
        <v>10</v>
      </c>
      <c r="F38" s="27">
        <f>LOG10(F31)-LOG10(F37)</f>
        <v>-0.13965044988153852</v>
      </c>
      <c r="G38" s="28">
        <f>LOG10(G31)-LOG10(G37)</f>
        <v>0.4160655968409519</v>
      </c>
      <c r="H38" s="44"/>
      <c r="I38" s="44"/>
    </row>
    <row r="39" spans="1:9" ht="16" thickBot="1" x14ac:dyDescent="0.25">
      <c r="A39" s="36" t="s">
        <v>9</v>
      </c>
      <c r="B39" s="29">
        <f>(B31-B37)/B31</f>
        <v>0.37964084203360371</v>
      </c>
      <c r="C39" s="30">
        <f>(C31-C37)/C31</f>
        <v>0.45193572893976858</v>
      </c>
      <c r="D39" s="27"/>
      <c r="E39" s="36" t="s">
        <v>9</v>
      </c>
      <c r="F39" s="29">
        <f>(F31-F37)/F31</f>
        <v>-0.37927368324541411</v>
      </c>
      <c r="G39" s="30">
        <f>(G31-G37)/G31</f>
        <v>0.61635070615903831</v>
      </c>
      <c r="H39" s="44"/>
      <c r="I39" s="44"/>
    </row>
    <row r="40" spans="1:9" ht="17" thickTop="1" thickBot="1" x14ac:dyDescent="0.25">
      <c r="A40" s="34"/>
      <c r="B40" s="27"/>
      <c r="C40" s="28"/>
      <c r="D40" s="27"/>
      <c r="E40" s="27"/>
      <c r="F40" s="27"/>
      <c r="G40" s="27"/>
      <c r="H40" s="44"/>
      <c r="I40" s="44"/>
    </row>
    <row r="41" spans="1:9" ht="16" thickTop="1" x14ac:dyDescent="0.2">
      <c r="A41" s="59" t="s">
        <v>34</v>
      </c>
      <c r="B41" s="60"/>
      <c r="C41" s="61"/>
      <c r="D41" s="27"/>
      <c r="E41" s="59" t="s">
        <v>34</v>
      </c>
      <c r="F41" s="60"/>
      <c r="G41" s="61"/>
      <c r="H41" s="44"/>
      <c r="I41" s="44"/>
    </row>
    <row r="42" spans="1:9" x14ac:dyDescent="0.2">
      <c r="A42" s="31" t="s">
        <v>29</v>
      </c>
      <c r="B42" s="32" t="s">
        <v>21</v>
      </c>
      <c r="C42" s="33" t="s">
        <v>22</v>
      </c>
      <c r="D42" s="27"/>
      <c r="E42" s="31" t="s">
        <v>30</v>
      </c>
      <c r="F42" s="32" t="s">
        <v>21</v>
      </c>
      <c r="G42" s="33" t="s">
        <v>22</v>
      </c>
      <c r="H42" s="44"/>
      <c r="I42" s="44"/>
    </row>
    <row r="43" spans="1:9" x14ac:dyDescent="0.2">
      <c r="A43" s="34" t="s">
        <v>2</v>
      </c>
      <c r="B43" s="27">
        <v>24.951675935732965</v>
      </c>
      <c r="C43" s="28">
        <v>64.123097991255293</v>
      </c>
      <c r="D43" s="27"/>
      <c r="E43" s="34" t="s">
        <v>2</v>
      </c>
      <c r="F43" s="27">
        <v>20.25757160607575</v>
      </c>
      <c r="G43" s="28">
        <v>30.867910529688949</v>
      </c>
      <c r="H43" s="44"/>
      <c r="I43" s="44"/>
    </row>
    <row r="44" spans="1:9" x14ac:dyDescent="0.2">
      <c r="A44" s="34" t="s">
        <v>3</v>
      </c>
      <c r="B44" s="27"/>
      <c r="C44" s="28">
        <v>42.939159945148972</v>
      </c>
      <c r="D44" s="27"/>
      <c r="E44" s="34" t="s">
        <v>3</v>
      </c>
      <c r="F44" s="27"/>
      <c r="G44" s="28">
        <v>28.98798657470261</v>
      </c>
      <c r="H44" s="44"/>
      <c r="I44" s="44"/>
    </row>
    <row r="45" spans="1:9" x14ac:dyDescent="0.2">
      <c r="A45" s="34" t="s">
        <v>4</v>
      </c>
      <c r="B45" s="27"/>
      <c r="C45" s="28">
        <v>38.119223745060339</v>
      </c>
      <c r="D45" s="27"/>
      <c r="E45" s="34" t="s">
        <v>4</v>
      </c>
      <c r="F45" s="27"/>
      <c r="G45" s="28">
        <v>31.626242263315433</v>
      </c>
      <c r="H45" s="44"/>
      <c r="I45" s="44"/>
    </row>
    <row r="46" spans="1:9" x14ac:dyDescent="0.2">
      <c r="A46" s="34" t="s">
        <v>5</v>
      </c>
      <c r="B46" s="27"/>
      <c r="C46" s="28">
        <v>34.346560032420356</v>
      </c>
      <c r="D46" s="27"/>
      <c r="E46" s="34" t="s">
        <v>5</v>
      </c>
      <c r="F46" s="27"/>
      <c r="G46" s="28">
        <v>20.228409554711952</v>
      </c>
      <c r="H46" s="44"/>
      <c r="I46" s="44"/>
    </row>
    <row r="47" spans="1:9" x14ac:dyDescent="0.2">
      <c r="A47" s="34" t="s">
        <v>6</v>
      </c>
      <c r="B47" s="27"/>
      <c r="C47" s="28">
        <v>31.751759982514308</v>
      </c>
      <c r="D47" s="27"/>
      <c r="E47" s="34" t="s">
        <v>6</v>
      </c>
      <c r="F47" s="27"/>
      <c r="G47" s="28">
        <v>28.393755292614877</v>
      </c>
      <c r="H47" s="44"/>
      <c r="I47" s="44"/>
    </row>
    <row r="48" spans="1:9" x14ac:dyDescent="0.2">
      <c r="A48" s="34" t="s">
        <v>7</v>
      </c>
      <c r="B48" s="27"/>
      <c r="C48" s="28">
        <v>30.853198637681331</v>
      </c>
      <c r="D48" s="27"/>
      <c r="E48" s="34" t="s">
        <v>7</v>
      </c>
      <c r="F48" s="27"/>
      <c r="G48" s="28">
        <v>20.632648024266956</v>
      </c>
      <c r="H48" s="44"/>
      <c r="I48" s="44"/>
    </row>
    <row r="49" spans="1:9" x14ac:dyDescent="0.2">
      <c r="A49" s="34" t="s">
        <v>8</v>
      </c>
      <c r="B49" s="27">
        <v>19.527367983955191</v>
      </c>
      <c r="C49" s="28">
        <v>31.213816362365598</v>
      </c>
      <c r="D49" s="27"/>
      <c r="E49" s="34" t="s">
        <v>8</v>
      </c>
      <c r="F49" s="27">
        <v>21.88425040544427</v>
      </c>
      <c r="G49" s="28">
        <v>25.167971382678203</v>
      </c>
      <c r="H49" s="44"/>
      <c r="I49" s="44"/>
    </row>
    <row r="50" spans="1:9" x14ac:dyDescent="0.2">
      <c r="A50" s="35" t="s">
        <v>10</v>
      </c>
      <c r="B50" s="27">
        <f>LOG10(B43)-LOG10(B49)</f>
        <v>0.10645601089850998</v>
      </c>
      <c r="C50" s="28">
        <f>LOG10(C43)-LOG10(C49)</f>
        <v>0.31266762534212567</v>
      </c>
      <c r="D50" s="27"/>
      <c r="E50" s="35" t="s">
        <v>10</v>
      </c>
      <c r="F50" s="27">
        <f>LOG10(F43)-LOG10(F49)</f>
        <v>-3.3544292729767111E-2</v>
      </c>
      <c r="G50" s="28">
        <f>LOG10(G43)-LOG10(G49)</f>
        <v>8.8659021318221676E-2</v>
      </c>
      <c r="H50" s="44"/>
      <c r="I50" s="44"/>
    </row>
    <row r="51" spans="1:9" ht="16" thickBot="1" x14ac:dyDescent="0.25">
      <c r="A51" s="36" t="s">
        <v>9</v>
      </c>
      <c r="B51" s="29">
        <f>(B43-B49)/B43</f>
        <v>0.21739252969415548</v>
      </c>
      <c r="C51" s="30">
        <f>(C43-C49)/C43</f>
        <v>0.5132203942076794</v>
      </c>
      <c r="D51" s="27"/>
      <c r="E51" s="36" t="s">
        <v>9</v>
      </c>
      <c r="F51" s="29">
        <f>(F43-F49)/F43</f>
        <v>-8.0299792640527473E-2</v>
      </c>
      <c r="G51" s="30">
        <f>(G43-G49)/G43</f>
        <v>0.18465581405416179</v>
      </c>
      <c r="H51" s="44"/>
      <c r="I51" s="44"/>
    </row>
    <row r="52" spans="1:9" ht="17" thickTop="1" thickBot="1" x14ac:dyDescent="0.25">
      <c r="A52" s="34"/>
      <c r="B52" s="27"/>
      <c r="C52" s="28"/>
      <c r="D52" s="27"/>
      <c r="E52" s="27"/>
      <c r="F52" s="27"/>
      <c r="G52" s="27"/>
      <c r="H52" s="44"/>
      <c r="I52" s="44"/>
    </row>
    <row r="53" spans="1:9" ht="16" thickTop="1" x14ac:dyDescent="0.2">
      <c r="A53" s="59" t="s">
        <v>34</v>
      </c>
      <c r="B53" s="60"/>
      <c r="C53" s="61"/>
      <c r="D53" s="27"/>
      <c r="E53" s="59" t="s">
        <v>34</v>
      </c>
      <c r="F53" s="60"/>
      <c r="G53" s="61"/>
      <c r="H53" s="44"/>
      <c r="I53" s="44"/>
    </row>
    <row r="54" spans="1:9" x14ac:dyDescent="0.2">
      <c r="A54" s="31" t="s">
        <v>31</v>
      </c>
      <c r="B54" s="32" t="s">
        <v>21</v>
      </c>
      <c r="C54" s="33" t="s">
        <v>22</v>
      </c>
      <c r="D54" s="27"/>
      <c r="E54" s="31" t="s">
        <v>32</v>
      </c>
      <c r="F54" s="32" t="s">
        <v>21</v>
      </c>
      <c r="G54" s="33" t="s">
        <v>22</v>
      </c>
      <c r="H54" s="44"/>
      <c r="I54" s="44"/>
    </row>
    <row r="55" spans="1:9" x14ac:dyDescent="0.2">
      <c r="A55" s="34" t="s">
        <v>2</v>
      </c>
      <c r="B55" s="27">
        <v>33.561656510437452</v>
      </c>
      <c r="C55" s="28">
        <v>42.53210261382555</v>
      </c>
      <c r="D55" s="27"/>
      <c r="E55" s="34" t="s">
        <v>2</v>
      </c>
      <c r="F55" s="27">
        <v>9.6069140019965449</v>
      </c>
      <c r="G55" s="28">
        <v>31.378132523686524</v>
      </c>
      <c r="H55" s="44"/>
      <c r="I55" s="44"/>
    </row>
    <row r="56" spans="1:9" x14ac:dyDescent="0.2">
      <c r="A56" s="34" t="s">
        <v>3</v>
      </c>
      <c r="B56" s="27"/>
      <c r="C56" s="28">
        <v>51.816981251060099</v>
      </c>
      <c r="D56" s="27"/>
      <c r="E56" s="34" t="s">
        <v>3</v>
      </c>
      <c r="F56" s="27"/>
      <c r="G56" s="28">
        <v>28.642574495357366</v>
      </c>
      <c r="H56" s="44"/>
      <c r="I56" s="44"/>
    </row>
    <row r="57" spans="1:9" x14ac:dyDescent="0.2">
      <c r="A57" s="34" t="s">
        <v>4</v>
      </c>
      <c r="B57" s="27"/>
      <c r="C57" s="28">
        <v>39.370286628567627</v>
      </c>
      <c r="D57" s="27"/>
      <c r="E57" s="34" t="s">
        <v>4</v>
      </c>
      <c r="F57" s="27"/>
      <c r="G57" s="28">
        <v>17.277294122429915</v>
      </c>
      <c r="H57" s="44"/>
      <c r="I57" s="44"/>
    </row>
    <row r="58" spans="1:9" x14ac:dyDescent="0.2">
      <c r="A58" s="34" t="s">
        <v>5</v>
      </c>
      <c r="B58" s="27"/>
      <c r="C58" s="28">
        <v>34.445831317480923</v>
      </c>
      <c r="D58" s="27"/>
      <c r="E58" s="34" t="s">
        <v>5</v>
      </c>
      <c r="F58" s="27"/>
      <c r="G58" s="28">
        <v>18.823421134800178</v>
      </c>
      <c r="H58" s="44"/>
      <c r="I58" s="44"/>
    </row>
    <row r="59" spans="1:9" x14ac:dyDescent="0.2">
      <c r="A59" s="34" t="s">
        <v>6</v>
      </c>
      <c r="B59" s="27"/>
      <c r="C59" s="28">
        <v>32.327081968993525</v>
      </c>
      <c r="D59" s="27"/>
      <c r="E59" s="34" t="s">
        <v>6</v>
      </c>
      <c r="F59" s="27"/>
      <c r="G59" s="28">
        <v>17.593929654091419</v>
      </c>
      <c r="H59" s="44"/>
      <c r="I59" s="44"/>
    </row>
    <row r="60" spans="1:9" x14ac:dyDescent="0.2">
      <c r="A60" s="34" t="s">
        <v>7</v>
      </c>
      <c r="B60" s="27"/>
      <c r="C60" s="28">
        <v>32.867192721937158</v>
      </c>
      <c r="D60" s="27"/>
      <c r="E60" s="34" t="s">
        <v>7</v>
      </c>
      <c r="F60" s="27"/>
      <c r="G60" s="28">
        <v>17.343494374425582</v>
      </c>
      <c r="H60" s="44"/>
      <c r="I60" s="44"/>
    </row>
    <row r="61" spans="1:9" x14ac:dyDescent="0.2">
      <c r="A61" s="34" t="s">
        <v>8</v>
      </c>
      <c r="B61" s="27">
        <v>15.268608851871969</v>
      </c>
      <c r="C61" s="28">
        <v>19.392997761752138</v>
      </c>
      <c r="D61" s="27"/>
      <c r="E61" s="34" t="s">
        <v>8</v>
      </c>
      <c r="F61" s="27">
        <v>12.032999654520804</v>
      </c>
      <c r="G61" s="28">
        <v>23.59349097236084</v>
      </c>
      <c r="H61" s="44"/>
      <c r="I61" s="44"/>
    </row>
    <row r="62" spans="1:9" x14ac:dyDescent="0.2">
      <c r="A62" s="35" t="s">
        <v>10</v>
      </c>
      <c r="B62" s="27">
        <f>LOG10(B55)-LOG10(B61)</f>
        <v>0.34204391868620809</v>
      </c>
      <c r="C62" s="28">
        <f>LOG10(C55)-LOG10(C61)</f>
        <v>0.3410719056607292</v>
      </c>
      <c r="D62" s="27"/>
      <c r="E62" s="35" t="s">
        <v>10</v>
      </c>
      <c r="F62" s="27">
        <f>LOG10(F55)-LOG10(F61)</f>
        <v>-9.779000117770964E-2</v>
      </c>
      <c r="G62" s="28">
        <f>LOG10(G55)-LOG10(G61)</f>
        <v>0.12383488757656824</v>
      </c>
      <c r="H62" s="44"/>
      <c r="I62" s="44"/>
    </row>
    <row r="63" spans="1:9" ht="16" thickBot="1" x14ac:dyDescent="0.25">
      <c r="A63" s="36" t="s">
        <v>9</v>
      </c>
      <c r="B63" s="29">
        <f>(B55-B61)/B55</f>
        <v>0.54505794887914627</v>
      </c>
      <c r="C63" s="30">
        <f>(C55-C61)/C55</f>
        <v>0.54403858333003696</v>
      </c>
      <c r="D63" s="27"/>
      <c r="E63" s="36" t="s">
        <v>9</v>
      </c>
      <c r="F63" s="29">
        <f>(F55-F61)/F55</f>
        <v>-0.25253537733553783</v>
      </c>
      <c r="G63" s="30">
        <f>(G55-G61)/G55</f>
        <v>0.24809129560050344</v>
      </c>
      <c r="H63" s="44"/>
      <c r="I63" s="44"/>
    </row>
    <row r="64" spans="1:9" ht="17" thickTop="1" thickBot="1" x14ac:dyDescent="0.25">
      <c r="A64" s="34"/>
      <c r="B64" s="27"/>
      <c r="C64" s="28"/>
      <c r="D64" s="27"/>
      <c r="E64" s="27"/>
      <c r="F64" s="27"/>
      <c r="G64" s="27"/>
      <c r="H64" s="44"/>
      <c r="I64" s="44"/>
    </row>
    <row r="65" spans="1:9" ht="16" thickTop="1" x14ac:dyDescent="0.2">
      <c r="A65" s="59" t="s">
        <v>34</v>
      </c>
      <c r="B65" s="60"/>
      <c r="C65" s="61"/>
      <c r="D65" s="27"/>
      <c r="E65" s="59" t="s">
        <v>34</v>
      </c>
      <c r="F65" s="60"/>
      <c r="G65" s="61"/>
      <c r="H65" s="44"/>
      <c r="I65" s="44"/>
    </row>
    <row r="66" spans="1:9" x14ac:dyDescent="0.2">
      <c r="A66" s="31" t="s">
        <v>33</v>
      </c>
      <c r="B66" s="32" t="s">
        <v>21</v>
      </c>
      <c r="C66" s="33" t="s">
        <v>22</v>
      </c>
      <c r="D66" s="27"/>
      <c r="E66" s="31" t="s">
        <v>38</v>
      </c>
      <c r="F66" s="32" t="s">
        <v>21</v>
      </c>
      <c r="G66" s="33" t="s">
        <v>22</v>
      </c>
      <c r="H66" s="44"/>
      <c r="I66" s="44"/>
    </row>
    <row r="67" spans="1:9" x14ac:dyDescent="0.2">
      <c r="A67" s="34" t="s">
        <v>2</v>
      </c>
      <c r="B67" s="27">
        <v>11.592493175330652</v>
      </c>
      <c r="C67" s="28">
        <v>14.911942759203878</v>
      </c>
      <c r="D67" s="27"/>
      <c r="E67" s="34" t="s">
        <v>2</v>
      </c>
      <c r="F67" s="27">
        <v>10.097521900839141</v>
      </c>
      <c r="G67" s="28">
        <v>14.911942759203878</v>
      </c>
      <c r="H67" s="44"/>
      <c r="I67" s="44"/>
    </row>
    <row r="68" spans="1:9" x14ac:dyDescent="0.2">
      <c r="A68" s="34" t="s">
        <v>3</v>
      </c>
      <c r="B68" s="27"/>
      <c r="C68" s="28">
        <v>11.231467522804515</v>
      </c>
      <c r="D68" s="27"/>
      <c r="E68" s="34" t="s">
        <v>3</v>
      </c>
      <c r="F68" s="27"/>
      <c r="G68" s="28">
        <v>19.160037577063051</v>
      </c>
      <c r="H68" s="44"/>
      <c r="I68" s="44"/>
    </row>
    <row r="69" spans="1:9" x14ac:dyDescent="0.2">
      <c r="A69" s="34" t="s">
        <v>4</v>
      </c>
      <c r="B69" s="27"/>
      <c r="C69" s="28">
        <v>11.97323770828371</v>
      </c>
      <c r="D69" s="27"/>
      <c r="E69" s="34" t="s">
        <v>4</v>
      </c>
      <c r="F69" s="27"/>
      <c r="G69" s="28">
        <v>15.388090926554785</v>
      </c>
      <c r="H69" s="44"/>
      <c r="I69" s="44"/>
    </row>
    <row r="70" spans="1:9" x14ac:dyDescent="0.2">
      <c r="A70" s="34" t="s">
        <v>5</v>
      </c>
      <c r="B70" s="27"/>
      <c r="C70" s="28">
        <v>14.273931243151941</v>
      </c>
      <c r="D70" s="27"/>
      <c r="E70" s="34" t="s">
        <v>5</v>
      </c>
      <c r="F70" s="27"/>
      <c r="G70" s="28">
        <v>14.965408545900898</v>
      </c>
      <c r="H70" s="44"/>
      <c r="I70" s="44"/>
    </row>
    <row r="71" spans="1:9" x14ac:dyDescent="0.2">
      <c r="A71" s="34" t="s">
        <v>6</v>
      </c>
      <c r="B71" s="27"/>
      <c r="C71" s="28">
        <v>13.294367114504112</v>
      </c>
      <c r="D71" s="27"/>
      <c r="E71" s="34" t="s">
        <v>6</v>
      </c>
      <c r="F71" s="27"/>
      <c r="G71" s="28">
        <v>14.839848741880665</v>
      </c>
      <c r="H71" s="44"/>
      <c r="I71" s="44"/>
    </row>
    <row r="72" spans="1:9" x14ac:dyDescent="0.2">
      <c r="A72" s="34" t="s">
        <v>7</v>
      </c>
      <c r="B72" s="27"/>
      <c r="C72" s="28">
        <v>13.6818444439328</v>
      </c>
      <c r="D72" s="27"/>
      <c r="E72" s="34" t="s">
        <v>7</v>
      </c>
      <c r="F72" s="27"/>
      <c r="G72" s="28">
        <v>16.792693585282819</v>
      </c>
      <c r="H72" s="44"/>
      <c r="I72" s="44"/>
    </row>
    <row r="73" spans="1:9" x14ac:dyDescent="0.2">
      <c r="A73" s="34" t="s">
        <v>8</v>
      </c>
      <c r="B73" s="27">
        <v>8.6009155032049449</v>
      </c>
      <c r="C73" s="28">
        <v>12.101343631345149</v>
      </c>
      <c r="D73" s="27"/>
      <c r="E73" s="34" t="s">
        <v>8</v>
      </c>
      <c r="F73" s="27">
        <v>10.349975702003855</v>
      </c>
      <c r="G73" s="28">
        <v>18.010175599707239</v>
      </c>
      <c r="H73" s="44"/>
      <c r="I73" s="44"/>
    </row>
    <row r="74" spans="1:9" x14ac:dyDescent="0.2">
      <c r="A74" s="35" t="s">
        <v>10</v>
      </c>
      <c r="B74" s="27">
        <f>LOG10(B67)-LOG10(B73)</f>
        <v>0.12963216778507414</v>
      </c>
      <c r="C74" s="28">
        <f>LOG10(C67)-LOG10(C73)</f>
        <v>9.0700634538116498E-2</v>
      </c>
      <c r="D74" s="27"/>
      <c r="E74" s="35" t="s">
        <v>10</v>
      </c>
      <c r="F74" s="27">
        <f>LOG10(F67)-LOG10(F73)</f>
        <v>-1.07245264296294E-2</v>
      </c>
      <c r="G74" s="28">
        <f>LOG10(G67)-LOG10(G73)</f>
        <v>-8.1983719287550549E-2</v>
      </c>
      <c r="H74" s="44"/>
      <c r="I74" s="44"/>
    </row>
    <row r="75" spans="1:9" ht="16" thickBot="1" x14ac:dyDescent="0.25">
      <c r="A75" s="36" t="s">
        <v>9</v>
      </c>
      <c r="B75" s="29">
        <f>(B67-B73)/B67</f>
        <v>0.25806162892482176</v>
      </c>
      <c r="C75" s="30">
        <f>(C67-C73)/C67</f>
        <v>0.18847974226054381</v>
      </c>
      <c r="D75" s="27"/>
      <c r="E75" s="36" t="s">
        <v>9</v>
      </c>
      <c r="F75" s="29">
        <f>(F67-F73)/F67</f>
        <v>-2.5001560149499089E-2</v>
      </c>
      <c r="G75" s="30">
        <f>(G67-G73)/G67</f>
        <v>-0.20776855776160247</v>
      </c>
      <c r="H75" s="44"/>
      <c r="I75" s="44"/>
    </row>
    <row r="76" spans="1:9" ht="17" thickTop="1" thickBot="1" x14ac:dyDescent="0.25">
      <c r="A76" s="44"/>
      <c r="B76" s="44"/>
      <c r="C76" s="44"/>
      <c r="D76" s="44"/>
      <c r="E76" s="44"/>
      <c r="F76" s="44"/>
      <c r="G76" s="44"/>
      <c r="H76" s="44"/>
      <c r="I76" s="44"/>
    </row>
    <row r="77" spans="1:9" ht="16" thickTop="1" x14ac:dyDescent="0.2">
      <c r="A77" s="59" t="s">
        <v>34</v>
      </c>
      <c r="B77" s="60"/>
      <c r="C77" s="61"/>
      <c r="D77" s="44"/>
      <c r="E77" s="44"/>
      <c r="F77" s="44"/>
      <c r="G77" s="44"/>
      <c r="H77" s="44"/>
      <c r="I77" s="44"/>
    </row>
    <row r="78" spans="1:9" x14ac:dyDescent="0.2">
      <c r="A78" s="31" t="s">
        <v>39</v>
      </c>
      <c r="B78" s="32" t="s">
        <v>21</v>
      </c>
      <c r="C78" s="33" t="s">
        <v>22</v>
      </c>
      <c r="D78" s="44"/>
      <c r="E78" s="44"/>
      <c r="F78" s="44"/>
      <c r="G78" s="44"/>
      <c r="H78" s="44"/>
      <c r="I78" s="44"/>
    </row>
    <row r="79" spans="1:9" x14ac:dyDescent="0.2">
      <c r="A79" s="34" t="s">
        <v>2</v>
      </c>
      <c r="B79" s="27">
        <v>7.4238031110605984</v>
      </c>
      <c r="C79" s="28">
        <v>32.071393933798667</v>
      </c>
      <c r="D79" s="44"/>
      <c r="E79" s="44"/>
      <c r="F79" s="44"/>
      <c r="G79" s="44"/>
      <c r="H79" s="44"/>
      <c r="I79" s="44"/>
    </row>
    <row r="80" spans="1:9" x14ac:dyDescent="0.2">
      <c r="A80" s="34" t="s">
        <v>3</v>
      </c>
      <c r="B80" s="27"/>
      <c r="C80" s="28">
        <v>19.227456432628145</v>
      </c>
      <c r="D80" s="44"/>
      <c r="E80" s="44"/>
      <c r="F80" s="44"/>
      <c r="G80" s="44"/>
      <c r="H80" s="44"/>
      <c r="I80" s="44"/>
    </row>
    <row r="81" spans="1:9" x14ac:dyDescent="0.2">
      <c r="A81" s="34" t="s">
        <v>4</v>
      </c>
      <c r="B81" s="27"/>
      <c r="C81" s="28">
        <v>26.141100681091338</v>
      </c>
      <c r="D81" s="44"/>
      <c r="E81" s="44"/>
      <c r="F81" s="44"/>
      <c r="G81" s="44"/>
      <c r="H81" s="44"/>
      <c r="I81" s="44"/>
    </row>
    <row r="82" spans="1:9" x14ac:dyDescent="0.2">
      <c r="A82" s="34" t="s">
        <v>5</v>
      </c>
      <c r="B82" s="27"/>
      <c r="C82" s="28">
        <v>20.790527478601135</v>
      </c>
      <c r="D82" s="44"/>
      <c r="E82" s="44"/>
      <c r="F82" s="44"/>
      <c r="G82" s="44"/>
      <c r="H82" s="44"/>
      <c r="I82" s="44"/>
    </row>
    <row r="83" spans="1:9" x14ac:dyDescent="0.2">
      <c r="A83" s="34" t="s">
        <v>6</v>
      </c>
      <c r="B83" s="27"/>
      <c r="C83" s="28">
        <v>24.87412493972699</v>
      </c>
      <c r="D83" s="44"/>
      <c r="E83" s="44"/>
      <c r="F83" s="44"/>
      <c r="G83" s="44"/>
      <c r="H83" s="44"/>
      <c r="I83" s="44"/>
    </row>
    <row r="84" spans="1:9" x14ac:dyDescent="0.2">
      <c r="A84" s="34" t="s">
        <v>7</v>
      </c>
      <c r="B84" s="27"/>
      <c r="C84" s="28">
        <v>20.969600157485885</v>
      </c>
      <c r="D84" s="44"/>
      <c r="E84" s="44"/>
      <c r="F84" s="44"/>
      <c r="G84" s="44"/>
      <c r="H84" s="44"/>
      <c r="I84" s="44"/>
    </row>
    <row r="85" spans="1:9" x14ac:dyDescent="0.2">
      <c r="A85" s="34" t="s">
        <v>8</v>
      </c>
      <c r="B85" s="27">
        <v>7.798395384702852</v>
      </c>
      <c r="C85" s="28">
        <v>19.290356233163713</v>
      </c>
      <c r="D85" s="44"/>
      <c r="E85" s="44"/>
      <c r="F85" s="44"/>
      <c r="G85" s="44"/>
      <c r="H85" s="44"/>
      <c r="I85" s="44"/>
    </row>
    <row r="86" spans="1:9" x14ac:dyDescent="0.2">
      <c r="A86" s="35" t="s">
        <v>10</v>
      </c>
      <c r="B86" s="27">
        <f>LOG10(B79)-LOG10(B85)</f>
        <v>-2.1378805170172765E-2</v>
      </c>
      <c r="C86" s="28">
        <f>LOG10(C79)-LOG10(C85)</f>
        <v>0.22077758848759443</v>
      </c>
      <c r="D86" s="44"/>
      <c r="E86" s="44"/>
      <c r="F86" s="44"/>
      <c r="G86" s="44"/>
      <c r="H86" s="44"/>
      <c r="I86" s="44"/>
    </row>
    <row r="87" spans="1:9" ht="16" thickBot="1" x14ac:dyDescent="0.25">
      <c r="A87" s="36" t="s">
        <v>9</v>
      </c>
      <c r="B87" s="29">
        <f>(B79-B85)/B79</f>
        <v>-5.0458271594535538E-2</v>
      </c>
      <c r="C87" s="30">
        <f>(C79-C85)/C79</f>
        <v>0.39851830971292979</v>
      </c>
      <c r="D87" s="44"/>
      <c r="E87" s="44"/>
      <c r="F87" s="44"/>
      <c r="G87" s="44"/>
      <c r="H87" s="44"/>
      <c r="I87" s="44"/>
    </row>
    <row r="88" spans="1:9" ht="16" thickTop="1" x14ac:dyDescent="0.2">
      <c r="A88" s="44"/>
      <c r="B88" s="44"/>
      <c r="C88" s="44"/>
      <c r="D88" s="44"/>
      <c r="E88" s="44"/>
      <c r="F88" s="44"/>
      <c r="G88" s="44"/>
      <c r="H88" s="44"/>
      <c r="I88" s="44"/>
    </row>
  </sheetData>
  <mergeCells count="12">
    <mergeCell ref="A77:C77"/>
    <mergeCell ref="A1:I1"/>
    <mergeCell ref="E16:G16"/>
    <mergeCell ref="A29:C29"/>
    <mergeCell ref="E29:G29"/>
    <mergeCell ref="A41:C41"/>
    <mergeCell ref="E41:G41"/>
    <mergeCell ref="A53:C53"/>
    <mergeCell ref="E53:G53"/>
    <mergeCell ref="A65:C65"/>
    <mergeCell ref="A16:C16"/>
    <mergeCell ref="E65:G65"/>
  </mergeCells>
  <phoneticPr fontId="1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A16" sqref="A16:D16"/>
    </sheetView>
  </sheetViews>
  <sheetFormatPr baseColWidth="10" defaultRowHeight="15" x14ac:dyDescent="0.2"/>
  <cols>
    <col min="1" max="1" width="11" customWidth="1"/>
  </cols>
  <sheetData>
    <row r="1" spans="1:13" ht="21" thickTop="1" x14ac:dyDescent="0.2">
      <c r="A1" s="67" t="s">
        <v>56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2">
      <c r="A2" s="38" t="s">
        <v>11</v>
      </c>
      <c r="B2" s="32" t="s">
        <v>16</v>
      </c>
      <c r="C2" s="32" t="s">
        <v>17</v>
      </c>
      <c r="D2" s="32" t="s">
        <v>18</v>
      </c>
      <c r="E2" s="32" t="s">
        <v>19</v>
      </c>
      <c r="F2" s="32" t="s">
        <v>12</v>
      </c>
      <c r="G2" s="32" t="s">
        <v>13</v>
      </c>
      <c r="H2" s="32" t="s">
        <v>15</v>
      </c>
      <c r="I2" s="32" t="s">
        <v>14</v>
      </c>
      <c r="J2" s="32" t="s">
        <v>42</v>
      </c>
      <c r="K2" s="32" t="s">
        <v>43</v>
      </c>
      <c r="L2" s="32" t="s">
        <v>44</v>
      </c>
      <c r="M2" s="33" t="s">
        <v>45</v>
      </c>
    </row>
    <row r="3" spans="1:13" x14ac:dyDescent="0.2">
      <c r="A3" s="40">
        <v>1</v>
      </c>
      <c r="B3" s="7">
        <f>B31</f>
        <v>37.813177707827393</v>
      </c>
      <c r="C3" s="7">
        <f>B37</f>
        <v>19.953982842900285</v>
      </c>
      <c r="D3" s="8">
        <f>(B3-C3)/B3</f>
        <v>0.47230082070648677</v>
      </c>
      <c r="E3" s="20">
        <f>LOG10(B3)-LOG10(C3)</f>
        <v>0.27761358126076829</v>
      </c>
      <c r="F3" s="7">
        <f>C31</f>
        <v>23.756755660283169</v>
      </c>
      <c r="G3" s="7">
        <f>C37</f>
        <v>11.207251018687966</v>
      </c>
      <c r="H3" s="8">
        <f>(F3-G3)/F3</f>
        <v>0.52824993534683762</v>
      </c>
      <c r="I3" s="20">
        <f t="shared" ref="I3:I11" si="0">LOG10(F3)-LOG10(G3)</f>
        <v>0.32628803164313758</v>
      </c>
      <c r="J3" s="66">
        <f>D32</f>
        <v>1.134635957570826</v>
      </c>
      <c r="K3" s="66">
        <f>D36</f>
        <v>0.96933327221634569</v>
      </c>
      <c r="L3" s="8">
        <f>(J3-K3)/J3</f>
        <v>0.14568786071999823</v>
      </c>
      <c r="M3" s="9">
        <f>LOG10(J3)-LOG10(K3)</f>
        <v>6.8383422520494994E-2</v>
      </c>
    </row>
    <row r="4" spans="1:13" x14ac:dyDescent="0.2">
      <c r="A4" s="40">
        <v>2</v>
      </c>
      <c r="B4" s="7">
        <f>G31</f>
        <v>27.685209930240678</v>
      </c>
      <c r="C4" s="7">
        <f>G37</f>
        <v>22.601091741047192</v>
      </c>
      <c r="D4" s="8">
        <f t="shared" ref="D4:D8" si="1">(B4-C4)/B4</f>
        <v>0.18364022530456167</v>
      </c>
      <c r="E4" s="20">
        <f t="shared" ref="E4:E11" si="2">LOG10(B4)-LOG10(C4)</f>
        <v>8.8118402851356858E-2</v>
      </c>
      <c r="F4" s="7">
        <f>H31</f>
        <v>13.160891749370858</v>
      </c>
      <c r="G4" s="7">
        <f>H37</f>
        <v>8.3848514334693789</v>
      </c>
      <c r="H4" s="8">
        <f t="shared" ref="H4:H8" si="3">(F4-G4)/F4</f>
        <v>0.36289640602277523</v>
      </c>
      <c r="I4" s="20">
        <f t="shared" si="0"/>
        <v>0.19578994500417068</v>
      </c>
      <c r="J4" s="66">
        <f>I32</f>
        <v>1.9611977275057382</v>
      </c>
      <c r="K4" s="66">
        <f>I36</f>
        <v>1.0955215226849566</v>
      </c>
      <c r="L4" s="8">
        <f t="shared" ref="L4:L11" si="4">(J4-K4)/J4</f>
        <v>0.44140179884960057</v>
      </c>
      <c r="M4" s="9">
        <f t="shared" ref="M4:M11" si="5">LOG10(J4)-LOG10(K4)</f>
        <v>0.25290046718802695</v>
      </c>
    </row>
    <row r="5" spans="1:13" x14ac:dyDescent="0.2">
      <c r="A5" s="40">
        <v>3</v>
      </c>
      <c r="B5" s="7">
        <f>B43</f>
        <v>33.291335276373381</v>
      </c>
      <c r="C5" s="7">
        <f>B49</f>
        <v>20.700376734430847</v>
      </c>
      <c r="D5" s="8">
        <f t="shared" si="1"/>
        <v>0.37820527285603489</v>
      </c>
      <c r="E5" s="20">
        <f t="shared" si="2"/>
        <v>0.2063529651200855</v>
      </c>
      <c r="F5" s="7">
        <f>C43</f>
        <v>25.20360364291983</v>
      </c>
      <c r="G5" s="7">
        <f>C49</f>
        <v>14.52640017144692</v>
      </c>
      <c r="H5" s="8">
        <f t="shared" si="3"/>
        <v>0.42363796950410859</v>
      </c>
      <c r="I5" s="20">
        <f t="shared" si="0"/>
        <v>0.23930463731201157</v>
      </c>
      <c r="J5" s="66">
        <f>D44</f>
        <v>2.2838632191661223</v>
      </c>
      <c r="K5" s="66">
        <f>D48</f>
        <v>1.8488372834872933</v>
      </c>
      <c r="L5" s="8">
        <f t="shared" si="4"/>
        <v>0.1904781039547826</v>
      </c>
      <c r="M5" s="9">
        <f t="shared" si="5"/>
        <v>9.1771399902568551E-2</v>
      </c>
    </row>
    <row r="6" spans="1:13" x14ac:dyDescent="0.2">
      <c r="A6" s="40">
        <v>4</v>
      </c>
      <c r="B6" s="7">
        <f>G43</f>
        <v>19.081692711942377</v>
      </c>
      <c r="C6" s="7">
        <f>G49</f>
        <v>11.165513362187424</v>
      </c>
      <c r="D6" s="8">
        <f>(B6-C6)/B6</f>
        <v>0.41485729118782899</v>
      </c>
      <c r="E6" s="20">
        <f t="shared" si="2"/>
        <v>0.23273820213790009</v>
      </c>
      <c r="F6" s="7">
        <f>H43</f>
        <v>18.762387805549302</v>
      </c>
      <c r="G6" s="7">
        <f>H49</f>
        <v>6.8037703434110712</v>
      </c>
      <c r="H6" s="8">
        <f>(F6-G6)/F6</f>
        <v>0.6373718306046986</v>
      </c>
      <c r="I6" s="20">
        <f t="shared" si="0"/>
        <v>0.44053846240885819</v>
      </c>
      <c r="J6" s="66">
        <f>I44</f>
        <v>1.1531519146220406</v>
      </c>
      <c r="K6" s="66">
        <f>I48</f>
        <v>1.0365330214547535</v>
      </c>
      <c r="L6" s="8">
        <f t="shared" si="4"/>
        <v>0.10113055503663659</v>
      </c>
      <c r="M6" s="9">
        <f t="shared" si="5"/>
        <v>4.6303382181570159E-2</v>
      </c>
    </row>
    <row r="7" spans="1:13" x14ac:dyDescent="0.2">
      <c r="A7" s="41">
        <v>5</v>
      </c>
      <c r="B7" s="10">
        <f>B55</f>
        <v>54.302450257346024</v>
      </c>
      <c r="C7" s="10">
        <f>B61</f>
        <v>40.041642278507368</v>
      </c>
      <c r="D7" s="11">
        <f t="shared" si="1"/>
        <v>0.26261813069677198</v>
      </c>
      <c r="E7" s="21">
        <f t="shared" si="2"/>
        <v>0.13230754500270381</v>
      </c>
      <c r="F7" s="10">
        <f>C55</f>
        <v>30.690593544511486</v>
      </c>
      <c r="G7" s="10">
        <f>C61</f>
        <v>23.555238974030914</v>
      </c>
      <c r="H7" s="11">
        <f t="shared" si="3"/>
        <v>0.23249320871334581</v>
      </c>
      <c r="I7" s="21">
        <f t="shared" si="0"/>
        <v>0.11491777297745998</v>
      </c>
      <c r="J7" s="66">
        <f>D56</f>
        <v>2.7289675005867005</v>
      </c>
      <c r="K7" s="66">
        <f>D60</f>
        <v>2.9912182632933932</v>
      </c>
      <c r="L7" s="8">
        <f t="shared" si="4"/>
        <v>-9.6098895516458699E-2</v>
      </c>
      <c r="M7" s="9">
        <f t="shared" si="5"/>
        <v>-3.9849740133252765E-2</v>
      </c>
    </row>
    <row r="8" spans="1:13" x14ac:dyDescent="0.2">
      <c r="A8" s="40">
        <v>6</v>
      </c>
      <c r="B8" s="7">
        <f>G55</f>
        <v>59.83919710692436</v>
      </c>
      <c r="C8" s="7">
        <f>G61</f>
        <v>28.313627928330114</v>
      </c>
      <c r="D8" s="8">
        <f t="shared" si="1"/>
        <v>0.52683810449967128</v>
      </c>
      <c r="E8" s="20">
        <f t="shared" si="2"/>
        <v>0.32499023707932895</v>
      </c>
      <c r="F8" s="7">
        <f>H55</f>
        <v>30.280292660283674</v>
      </c>
      <c r="G8" s="7">
        <f>H61</f>
        <v>11.685942624774261</v>
      </c>
      <c r="H8" s="8">
        <f t="shared" si="3"/>
        <v>0.61407431705236426</v>
      </c>
      <c r="I8" s="20">
        <f t="shared" si="0"/>
        <v>0.41349631862661629</v>
      </c>
      <c r="J8" s="66">
        <f>I56</f>
        <v>3.3268346105583988</v>
      </c>
      <c r="K8" s="66">
        <f>I60</f>
        <v>1.268303535308466</v>
      </c>
      <c r="L8" s="8">
        <f t="shared" si="4"/>
        <v>0.61876567855725617</v>
      </c>
      <c r="M8" s="9">
        <f t="shared" si="5"/>
        <v>0.41880800797542306</v>
      </c>
    </row>
    <row r="9" spans="1:13" x14ac:dyDescent="0.2">
      <c r="A9" s="40">
        <v>7</v>
      </c>
      <c r="B9" s="7">
        <f>B67</f>
        <v>18.556336445914226</v>
      </c>
      <c r="C9" s="7">
        <f>B73</f>
        <v>8.2144733765601021</v>
      </c>
      <c r="D9" s="8">
        <f>(B9-C9)/B9</f>
        <v>0.55732245960819582</v>
      </c>
      <c r="E9" s="20">
        <f t="shared" si="2"/>
        <v>0.35391251174905292</v>
      </c>
      <c r="F9" s="7">
        <f>C67</f>
        <v>11.048204771564794</v>
      </c>
      <c r="G9" s="7">
        <f>C73</f>
        <v>7.050598202534978</v>
      </c>
      <c r="H9" s="8">
        <f>(F9-G9)/F9</f>
        <v>0.36183313503734255</v>
      </c>
      <c r="I9" s="20">
        <f t="shared" si="0"/>
        <v>0.195065749088699</v>
      </c>
      <c r="J9" s="66">
        <f>D68</f>
        <v>0.99333875000030936</v>
      </c>
      <c r="K9" s="66">
        <f>D72</f>
        <v>0.70380806265798834</v>
      </c>
      <c r="L9" s="8">
        <f t="shared" si="4"/>
        <v>0.29147225691359652</v>
      </c>
      <c r="M9" s="9">
        <f t="shared" si="5"/>
        <v>0.1496431398647293</v>
      </c>
    </row>
    <row r="10" spans="1:13" x14ac:dyDescent="0.2">
      <c r="A10" s="40">
        <v>8</v>
      </c>
      <c r="B10" s="7">
        <f>G67</f>
        <v>34.726455107863991</v>
      </c>
      <c r="C10" s="7">
        <f>G73</f>
        <v>25.642002412804423</v>
      </c>
      <c r="D10" s="8">
        <f t="shared" ref="D10:D11" si="6">(B10-C10)/B10</f>
        <v>0.26160034667639731</v>
      </c>
      <c r="E10" s="20">
        <f t="shared" si="2"/>
        <v>0.13170851588203836</v>
      </c>
      <c r="F10" s="7">
        <f>H67</f>
        <v>26.61080093171962</v>
      </c>
      <c r="G10" s="7">
        <f>H73</f>
        <v>21.090137957336381</v>
      </c>
      <c r="H10" s="8">
        <f>(F10-G10)/F10</f>
        <v>0.20745948190543573</v>
      </c>
      <c r="I10" s="20">
        <f t="shared" si="0"/>
        <v>0.10097852553283926</v>
      </c>
      <c r="J10" s="66">
        <f>I68</f>
        <v>1.8479876177791996</v>
      </c>
      <c r="K10" s="66">
        <f>I72</f>
        <v>1.1454769110792475</v>
      </c>
      <c r="L10" s="8">
        <f t="shared" si="4"/>
        <v>0.3801490334357257</v>
      </c>
      <c r="M10" s="9">
        <f t="shared" si="5"/>
        <v>0.20771271724225274</v>
      </c>
    </row>
    <row r="11" spans="1:13" x14ac:dyDescent="0.2">
      <c r="A11" s="40">
        <v>9</v>
      </c>
      <c r="B11" s="7">
        <f>B79</f>
        <v>33.653665017835792</v>
      </c>
      <c r="C11" s="7">
        <f>B85</f>
        <v>25.161291353051958</v>
      </c>
      <c r="D11" s="8">
        <f t="shared" si="6"/>
        <v>0.25234617567753886</v>
      </c>
      <c r="E11" s="20">
        <f t="shared" si="2"/>
        <v>0.12629944088764034</v>
      </c>
      <c r="F11" s="7">
        <f>C79</f>
        <v>20.384719572241501</v>
      </c>
      <c r="G11" s="7">
        <f>C85</f>
        <v>13.884983701317687</v>
      </c>
      <c r="H11" s="8">
        <f>(F11-G11)/F11</f>
        <v>0.31885333756441292</v>
      </c>
      <c r="I11" s="20">
        <f t="shared" si="0"/>
        <v>0.16675936704652128</v>
      </c>
      <c r="J11" s="66">
        <f>D80</f>
        <v>3.4661816243620116</v>
      </c>
      <c r="K11" s="66">
        <f>D84</f>
        <v>1.5245768571387894</v>
      </c>
      <c r="L11" s="8">
        <f t="shared" si="4"/>
        <v>0.56015667314623063</v>
      </c>
      <c r="M11" s="9">
        <f t="shared" si="5"/>
        <v>0.35670199260434909</v>
      </c>
    </row>
    <row r="12" spans="1:13" x14ac:dyDescent="0.2">
      <c r="A12" s="38" t="s">
        <v>0</v>
      </c>
      <c r="B12" s="7">
        <f t="shared" ref="B12:K12" si="7">AVERAGE(B3:B11)</f>
        <v>35.4388355069187</v>
      </c>
      <c r="C12" s="7">
        <f t="shared" si="7"/>
        <v>22.421555781091079</v>
      </c>
      <c r="D12" s="7">
        <f t="shared" si="7"/>
        <v>0.36774764746816524</v>
      </c>
      <c r="E12" s="22">
        <f t="shared" si="7"/>
        <v>0.20822682244120835</v>
      </c>
      <c r="F12" s="7">
        <f t="shared" si="7"/>
        <v>22.210916704271582</v>
      </c>
      <c r="G12" s="7">
        <f t="shared" si="7"/>
        <v>13.132130491889951</v>
      </c>
      <c r="H12" s="7">
        <f t="shared" si="7"/>
        <v>0.40965218019459126</v>
      </c>
      <c r="I12" s="22">
        <f t="shared" si="7"/>
        <v>0.24368208996003482</v>
      </c>
      <c r="J12" s="7">
        <f t="shared" si="7"/>
        <v>2.0995732135723717</v>
      </c>
      <c r="K12" s="7">
        <f t="shared" si="7"/>
        <v>1.3981787477023593</v>
      </c>
      <c r="L12" s="7">
        <f t="shared" ref="L12:M12" si="8">AVERAGE(L3:L11)</f>
        <v>0.29257145167748544</v>
      </c>
      <c r="M12" s="13">
        <f t="shared" si="8"/>
        <v>0.17248608770512913</v>
      </c>
    </row>
    <row r="13" spans="1:13" ht="16" thickBot="1" x14ac:dyDescent="0.25">
      <c r="A13" s="42" t="s">
        <v>1</v>
      </c>
      <c r="B13" s="46">
        <f>STDEV(B3:B11)/SQRT(9)</f>
        <v>4.6813026289019097</v>
      </c>
      <c r="C13" s="46">
        <f>STDEV(C3:C11)/SQRT(9)</f>
        <v>3.1195723485823392</v>
      </c>
      <c r="D13" s="46">
        <f>STDEV(D3:D11)/SQRT(9)</f>
        <v>4.4727715860636084E-2</v>
      </c>
      <c r="E13" s="48">
        <f>STDEV(E3:E11)/SQRT(9)</f>
        <v>3.1848986699496346E-2</v>
      </c>
      <c r="F13" s="46">
        <f>STDEV(F3:F11)/SQRT(9)</f>
        <v>2.3257643873313465</v>
      </c>
      <c r="G13" s="46">
        <f t="shared" ref="G13:I13" si="9">STDEV(G3:G11)/SQRT(9)</f>
        <v>1.9714923320082429</v>
      </c>
      <c r="H13" s="46">
        <f t="shared" si="9"/>
        <v>5.1759333671039597E-2</v>
      </c>
      <c r="I13" s="48">
        <f t="shared" si="9"/>
        <v>4.1155375543517066E-2</v>
      </c>
      <c r="J13" s="46">
        <f t="shared" ref="J13:K13" si="10">STDEV(J3:J11)/SQRT(9)</f>
        <v>0.31039634202672295</v>
      </c>
      <c r="K13" s="46">
        <f t="shared" si="10"/>
        <v>0.22748682509069182</v>
      </c>
      <c r="L13" s="46">
        <f t="shared" ref="L13:M13" si="11">STDEV(L3:L11)/SQRT(9)</f>
        <v>7.7058611741106897E-2</v>
      </c>
      <c r="M13" s="47">
        <f t="shared" si="11"/>
        <v>5.0166387157077517E-2</v>
      </c>
    </row>
    <row r="14" spans="1:13" ht="16" thickTop="1" x14ac:dyDescent="0.2">
      <c r="A14" s="43"/>
      <c r="B14" s="7"/>
      <c r="C14" s="7"/>
      <c r="D14" s="7"/>
      <c r="E14" s="7"/>
      <c r="F14" s="7"/>
      <c r="G14" s="7"/>
      <c r="H14" s="7"/>
      <c r="I14" s="7"/>
    </row>
    <row r="15" spans="1:13" ht="16" thickBot="1" x14ac:dyDescent="0.25">
      <c r="A15" s="43"/>
      <c r="B15" s="7"/>
      <c r="C15" s="7"/>
      <c r="D15" s="7"/>
      <c r="E15" s="7"/>
      <c r="F15" s="7"/>
      <c r="G15" s="7"/>
      <c r="H15" s="7"/>
      <c r="I15" s="7"/>
    </row>
    <row r="16" spans="1:13" ht="16" thickTop="1" x14ac:dyDescent="0.2">
      <c r="A16" s="62" t="s">
        <v>46</v>
      </c>
      <c r="B16" s="63"/>
      <c r="C16" s="63"/>
      <c r="D16" s="64"/>
      <c r="E16" s="27"/>
      <c r="F16" s="62" t="s">
        <v>47</v>
      </c>
      <c r="G16" s="63"/>
      <c r="H16" s="63"/>
      <c r="I16" s="64"/>
    </row>
    <row r="17" spans="1:9" x14ac:dyDescent="0.2">
      <c r="A17" s="35" t="s">
        <v>40</v>
      </c>
      <c r="B17" s="32" t="s">
        <v>22</v>
      </c>
      <c r="C17" s="32" t="s">
        <v>21</v>
      </c>
      <c r="D17" s="50" t="s">
        <v>48</v>
      </c>
      <c r="E17" s="27"/>
      <c r="F17" s="35" t="s">
        <v>41</v>
      </c>
      <c r="G17" s="32" t="s">
        <v>22</v>
      </c>
      <c r="H17" s="32" t="s">
        <v>21</v>
      </c>
      <c r="I17" s="50" t="s">
        <v>48</v>
      </c>
    </row>
    <row r="18" spans="1:9" x14ac:dyDescent="0.2">
      <c r="A18" s="34" t="s">
        <v>2</v>
      </c>
      <c r="B18" s="27">
        <f>AVERAGE(B31,G31,B43,G43,B55,G55,B67,G67,B79)</f>
        <v>35.4388355069187</v>
      </c>
      <c r="C18" s="27">
        <f>AVERAGE(C31,H31,C43,H43,C55,H55,C67,H67,C79)</f>
        <v>22.210916704271582</v>
      </c>
      <c r="D18" s="28"/>
      <c r="E18" s="27"/>
      <c r="F18" s="34" t="s">
        <v>2</v>
      </c>
      <c r="G18" s="27">
        <f>STDEV(B31,G31,B43,G43,B55,G55,B67,G67,B79)/SQRT(9)</f>
        <v>4.6813026289019097</v>
      </c>
      <c r="H18" s="27">
        <f>STDEV(C31,H31,C43,H43,C55,H55,C67,H67,C79)/SQRT(9)</f>
        <v>2.3257643873313465</v>
      </c>
      <c r="I18" s="28"/>
    </row>
    <row r="19" spans="1:9" x14ac:dyDescent="0.2">
      <c r="A19" s="34" t="s">
        <v>3</v>
      </c>
      <c r="B19" s="27">
        <f t="shared" ref="B19:B23" si="12">AVERAGE(B32,G32,B44,G44,B56,G56,B68,G68,B80)</f>
        <v>31.405613716384266</v>
      </c>
      <c r="C19" s="27"/>
      <c r="D19" s="28">
        <f>AVERAGE(D32,I32,D44,I44,D56,I56,D68,I68,D80)</f>
        <v>2.0995732135723717</v>
      </c>
      <c r="E19" s="27"/>
      <c r="F19" s="34" t="s">
        <v>3</v>
      </c>
      <c r="G19" s="27">
        <f t="shared" ref="G19:G26" si="13">STDEV(B32,G32,B44,G44,B56,G56,B68,G68,B80)/SQRT(9)</f>
        <v>5.5668051607604658</v>
      </c>
      <c r="H19" s="27"/>
      <c r="I19" s="28">
        <f>STDEV(D32,I32,D44,I44,D56,I56,D68,I68,D80)/SQRT(9)</f>
        <v>0.31039634202672295</v>
      </c>
    </row>
    <row r="20" spans="1:9" x14ac:dyDescent="0.2">
      <c r="A20" s="34" t="s">
        <v>4</v>
      </c>
      <c r="B20" s="27">
        <f t="shared" si="12"/>
        <v>28.548086012322742</v>
      </c>
      <c r="C20" s="27"/>
      <c r="D20" s="28">
        <f t="shared" ref="D20:D23" si="14">AVERAGE(D33,I33,D45,I45,D57,I57,D69,I69,D81)</f>
        <v>1.9378261748022507</v>
      </c>
      <c r="E20" s="27"/>
      <c r="F20" s="34" t="s">
        <v>4</v>
      </c>
      <c r="G20" s="27">
        <f t="shared" si="13"/>
        <v>4.0832943970011799</v>
      </c>
      <c r="H20" s="27"/>
      <c r="I20" s="28">
        <f>STDEV(D33,I33,D45,I45,D57,I57,D69,I69,D81)/SQRT(9)</f>
        <v>0.42196581942035732</v>
      </c>
    </row>
    <row r="21" spans="1:9" x14ac:dyDescent="0.2">
      <c r="A21" s="34" t="s">
        <v>5</v>
      </c>
      <c r="B21" s="27">
        <f t="shared" si="12"/>
        <v>27.817396547238118</v>
      </c>
      <c r="C21" s="27"/>
      <c r="D21" s="28">
        <f t="shared" si="14"/>
        <v>1.706836144602569</v>
      </c>
      <c r="E21" s="27"/>
      <c r="F21" s="34" t="s">
        <v>5</v>
      </c>
      <c r="G21" s="27">
        <f t="shared" si="13"/>
        <v>4.3032774581675488</v>
      </c>
      <c r="H21" s="27"/>
      <c r="I21" s="28">
        <f>STDEV(D34,I34,D46,I46,D58,I58,D70,I70,D82)/SQRT(9)</f>
        <v>0.26035236377115073</v>
      </c>
    </row>
    <row r="22" spans="1:9" x14ac:dyDescent="0.2">
      <c r="A22" s="34" t="s">
        <v>6</v>
      </c>
      <c r="B22" s="27">
        <f t="shared" si="12"/>
        <v>26.227013313687266</v>
      </c>
      <c r="C22" s="27"/>
      <c r="D22" s="28">
        <f t="shared" si="14"/>
        <v>1.6319532573104825</v>
      </c>
      <c r="E22" s="27"/>
      <c r="F22" s="34" t="s">
        <v>6</v>
      </c>
      <c r="G22" s="27">
        <f t="shared" si="13"/>
        <v>4.6900812683935795</v>
      </c>
      <c r="H22" s="27"/>
      <c r="I22" s="28">
        <f>STDEV(D35,I35,D47,I47,D59,I59,D71,I71,D83)/SQRT(9)</f>
        <v>0.28918371263889092</v>
      </c>
    </row>
    <row r="23" spans="1:9" x14ac:dyDescent="0.2">
      <c r="A23" s="34" t="s">
        <v>7</v>
      </c>
      <c r="B23" s="27">
        <f t="shared" si="12"/>
        <v>23.705363582246054</v>
      </c>
      <c r="C23" s="27"/>
      <c r="D23" s="28">
        <f t="shared" si="14"/>
        <v>1.3981787477023593</v>
      </c>
      <c r="E23" s="27"/>
      <c r="F23" s="34" t="s">
        <v>7</v>
      </c>
      <c r="G23" s="27">
        <f t="shared" si="13"/>
        <v>3.3801298572574088</v>
      </c>
      <c r="H23" s="27"/>
      <c r="I23" s="28">
        <f>STDEV(D36,I36,D48,I48,D60,I60,D72,I72,D84)/SQRT(9)</f>
        <v>0.22748682509069182</v>
      </c>
    </row>
    <row r="24" spans="1:9" x14ac:dyDescent="0.2">
      <c r="A24" s="34" t="s">
        <v>8</v>
      </c>
      <c r="B24" s="27">
        <f t="shared" ref="B24:C26" si="15">AVERAGE(B37,G37,B49,G49,B61,G61,B73,G73,B85)</f>
        <v>22.421555781091079</v>
      </c>
      <c r="C24" s="27">
        <f t="shared" si="15"/>
        <v>13.132130491889951</v>
      </c>
      <c r="D24" s="28"/>
      <c r="E24" s="27"/>
      <c r="F24" s="34" t="s">
        <v>8</v>
      </c>
      <c r="G24" s="27">
        <f t="shared" si="13"/>
        <v>3.1195723485823392</v>
      </c>
      <c r="H24" s="27">
        <f>STDEV(C37,H37,C49,H49,C61,H61,C73,H73,C85)/SQRT(9)</f>
        <v>1.9714923320082429</v>
      </c>
      <c r="I24" s="28"/>
    </row>
    <row r="25" spans="1:9" x14ac:dyDescent="0.2">
      <c r="A25" s="35" t="s">
        <v>10</v>
      </c>
      <c r="B25" s="27">
        <f t="shared" si="15"/>
        <v>0.20822682244120835</v>
      </c>
      <c r="C25" s="27">
        <f t="shared" si="15"/>
        <v>0.24368208996003482</v>
      </c>
      <c r="D25" s="28">
        <f>AVERAGE(D38,I38,D50,I50,D62,I62,D74,I74,D86)</f>
        <v>0.17248608770512913</v>
      </c>
      <c r="E25" s="27"/>
      <c r="F25" s="35" t="s">
        <v>10</v>
      </c>
      <c r="G25" s="27">
        <f t="shared" si="13"/>
        <v>3.1848986699496346E-2</v>
      </c>
      <c r="H25" s="27">
        <f>STDEV(C38,H38,C50,H50,C62,H62,C74,H74,C86)/SQRT(9)</f>
        <v>4.1155375543517066E-2</v>
      </c>
      <c r="I25" s="28">
        <f>STDEV(D38,I38,D50,I50,D62,I62,D74,I74,D86)/SQRT(9)</f>
        <v>5.0166387157077517E-2</v>
      </c>
    </row>
    <row r="26" spans="1:9" ht="16" thickBot="1" x14ac:dyDescent="0.25">
      <c r="A26" s="36" t="s">
        <v>9</v>
      </c>
      <c r="B26" s="29">
        <f t="shared" si="15"/>
        <v>0.36774764746816524</v>
      </c>
      <c r="C26" s="29">
        <f t="shared" si="15"/>
        <v>0.40965218019459126</v>
      </c>
      <c r="D26" s="30">
        <f>AVERAGE(D39,I39,D51,I51,D63,I63,D75,I75,D87)</f>
        <v>0.29257145167748544</v>
      </c>
      <c r="E26" s="27"/>
      <c r="F26" s="36" t="s">
        <v>9</v>
      </c>
      <c r="G26" s="29">
        <f t="shared" si="13"/>
        <v>4.4727715860636084E-2</v>
      </c>
      <c r="H26" s="29">
        <f>STDEV(C39,H39,C51,H51,C63,H63,C75,H75,C87)/SQRT(9)</f>
        <v>5.1759333671039597E-2</v>
      </c>
      <c r="I26" s="30">
        <f>STDEV(D39,I39,D51,I51,D63,I63,D75,I75,D87)/SQRT(9)</f>
        <v>7.7058611741106897E-2</v>
      </c>
    </row>
    <row r="27" spans="1:9" ht="16" thickTop="1" x14ac:dyDescent="0.2">
      <c r="A27" s="27"/>
      <c r="B27" s="27"/>
      <c r="C27" s="27"/>
      <c r="D27" s="27"/>
      <c r="E27" s="27"/>
      <c r="F27" s="27"/>
      <c r="G27" s="27"/>
      <c r="H27" s="27"/>
      <c r="I27" s="27"/>
    </row>
    <row r="28" spans="1:9" ht="16" thickBot="1" x14ac:dyDescent="0.25">
      <c r="A28" s="27"/>
      <c r="B28" s="27"/>
      <c r="C28" s="27"/>
      <c r="D28" s="27"/>
      <c r="E28" s="27"/>
      <c r="F28" s="27"/>
      <c r="G28" s="27"/>
      <c r="H28" s="27"/>
      <c r="I28" s="27"/>
    </row>
    <row r="29" spans="1:9" ht="16" thickTop="1" x14ac:dyDescent="0.2">
      <c r="A29" s="59" t="s">
        <v>34</v>
      </c>
      <c r="B29" s="60"/>
      <c r="C29" s="60"/>
      <c r="D29" s="61"/>
      <c r="E29" s="27"/>
      <c r="F29" s="59" t="s">
        <v>34</v>
      </c>
      <c r="G29" s="60"/>
      <c r="H29" s="60"/>
      <c r="I29" s="61"/>
    </row>
    <row r="30" spans="1:9" x14ac:dyDescent="0.2">
      <c r="A30" s="31" t="s">
        <v>27</v>
      </c>
      <c r="B30" s="32" t="s">
        <v>22</v>
      </c>
      <c r="C30" s="32" t="s">
        <v>21</v>
      </c>
      <c r="D30" s="50" t="s">
        <v>48</v>
      </c>
      <c r="E30" s="27"/>
      <c r="F30" s="31" t="s">
        <v>28</v>
      </c>
      <c r="G30" s="32" t="s">
        <v>22</v>
      </c>
      <c r="H30" s="32" t="s">
        <v>21</v>
      </c>
      <c r="I30" s="50" t="s">
        <v>48</v>
      </c>
    </row>
    <row r="31" spans="1:9" x14ac:dyDescent="0.2">
      <c r="A31" s="34" t="s">
        <v>2</v>
      </c>
      <c r="B31" s="27">
        <v>37.813177707827393</v>
      </c>
      <c r="C31" s="27">
        <v>23.756755660283169</v>
      </c>
      <c r="D31" s="28"/>
      <c r="E31" s="27"/>
      <c r="F31" s="34" t="s">
        <v>2</v>
      </c>
      <c r="G31" s="27">
        <v>27.685209930240678</v>
      </c>
      <c r="H31" s="27">
        <v>13.160891749370858</v>
      </c>
      <c r="I31" s="28"/>
    </row>
    <row r="32" spans="1:9" x14ac:dyDescent="0.2">
      <c r="A32" s="34" t="s">
        <v>3</v>
      </c>
      <c r="B32" s="27">
        <v>23.314081738565267</v>
      </c>
      <c r="C32" s="27"/>
      <c r="D32" s="28">
        <v>1.134635957570826</v>
      </c>
      <c r="E32" s="27"/>
      <c r="F32" s="34" t="s">
        <v>3</v>
      </c>
      <c r="G32" s="27">
        <v>18.198060475566031</v>
      </c>
      <c r="H32" s="27"/>
      <c r="I32" s="28">
        <v>1.9611977275057382</v>
      </c>
    </row>
    <row r="33" spans="1:9" x14ac:dyDescent="0.2">
      <c r="A33" s="34" t="s">
        <v>4</v>
      </c>
      <c r="B33" s="27">
        <v>21.144818901830615</v>
      </c>
      <c r="C33" s="27"/>
      <c r="D33" s="28">
        <v>1.4507760312113918</v>
      </c>
      <c r="E33" s="27"/>
      <c r="F33" s="34" t="s">
        <v>4</v>
      </c>
      <c r="G33" s="27">
        <v>21.296817420085986</v>
      </c>
      <c r="H33" s="27"/>
      <c r="I33" s="28">
        <v>1.3542697521253366</v>
      </c>
    </row>
    <row r="34" spans="1:9" x14ac:dyDescent="0.2">
      <c r="A34" s="34" t="s">
        <v>5</v>
      </c>
      <c r="B34" s="27">
        <v>18.760985308852636</v>
      </c>
      <c r="C34" s="27"/>
      <c r="D34" s="28">
        <v>1.082741156349087</v>
      </c>
      <c r="E34" s="27"/>
      <c r="F34" s="34" t="s">
        <v>5</v>
      </c>
      <c r="G34" s="27">
        <v>20.627907800039686</v>
      </c>
      <c r="H34" s="27"/>
      <c r="I34" s="28">
        <v>1.7009569561451088</v>
      </c>
    </row>
    <row r="35" spans="1:9" x14ac:dyDescent="0.2">
      <c r="A35" s="34" t="s">
        <v>6</v>
      </c>
      <c r="B35" s="27">
        <v>20.744501631628548</v>
      </c>
      <c r="C35" s="27"/>
      <c r="D35" s="28">
        <v>1.0252315825597045</v>
      </c>
      <c r="E35" s="27"/>
      <c r="F35" s="34" t="s">
        <v>6</v>
      </c>
      <c r="G35" s="27">
        <v>18.067967776464478</v>
      </c>
      <c r="H35" s="27"/>
      <c r="I35" s="28">
        <v>1.1048579133518814</v>
      </c>
    </row>
    <row r="36" spans="1:9" x14ac:dyDescent="0.2">
      <c r="A36" s="34" t="s">
        <v>7</v>
      </c>
      <c r="B36" s="27">
        <v>25.256352983098004</v>
      </c>
      <c r="C36" s="27"/>
      <c r="D36" s="28">
        <v>0.96933327221634569</v>
      </c>
      <c r="E36" s="27"/>
      <c r="F36" s="34" t="s">
        <v>7</v>
      </c>
      <c r="G36" s="27">
        <v>20.053696580590675</v>
      </c>
      <c r="H36" s="27"/>
      <c r="I36" s="28">
        <v>1.0955215226849566</v>
      </c>
    </row>
    <row r="37" spans="1:9" x14ac:dyDescent="0.2">
      <c r="A37" s="34" t="s">
        <v>8</v>
      </c>
      <c r="B37" s="27">
        <v>19.953982842900285</v>
      </c>
      <c r="C37" s="27">
        <v>11.207251018687966</v>
      </c>
      <c r="D37" s="28"/>
      <c r="E37" s="27"/>
      <c r="F37" s="34" t="s">
        <v>8</v>
      </c>
      <c r="G37" s="27">
        <v>22.601091741047192</v>
      </c>
      <c r="H37" s="27">
        <v>8.3848514334693789</v>
      </c>
      <c r="I37" s="28"/>
    </row>
    <row r="38" spans="1:9" x14ac:dyDescent="0.2">
      <c r="A38" s="35" t="s">
        <v>10</v>
      </c>
      <c r="B38" s="27">
        <f>LOG10(B31)-LOG10(B37)</f>
        <v>0.27761358126076829</v>
      </c>
      <c r="C38" s="27">
        <f>LOG10(C31)-LOG10(C37)</f>
        <v>0.32628803164313758</v>
      </c>
      <c r="D38" s="28">
        <f>LOG10(D32)-LOG10(D36)</f>
        <v>6.8383422520494994E-2</v>
      </c>
      <c r="E38" s="27"/>
      <c r="F38" s="35" t="s">
        <v>10</v>
      </c>
      <c r="G38" s="27">
        <f>LOG10(G31)-LOG10(G37)</f>
        <v>8.8118402851356858E-2</v>
      </c>
      <c r="H38" s="27">
        <f>LOG10(H31)-LOG10(H37)</f>
        <v>0.19578994500417068</v>
      </c>
      <c r="I38" s="28">
        <f>LOG10(I32)-LOG10(I36)</f>
        <v>0.25290046718802695</v>
      </c>
    </row>
    <row r="39" spans="1:9" ht="16" thickBot="1" x14ac:dyDescent="0.25">
      <c r="A39" s="36" t="s">
        <v>9</v>
      </c>
      <c r="B39" s="29">
        <f>(B31-B37)/B31</f>
        <v>0.47230082070648677</v>
      </c>
      <c r="C39" s="29">
        <f>(C31-C37)/C31</f>
        <v>0.52824993534683762</v>
      </c>
      <c r="D39" s="30">
        <f>(D32-D36)/D32</f>
        <v>0.14568786071999823</v>
      </c>
      <c r="E39" s="27"/>
      <c r="F39" s="36" t="s">
        <v>9</v>
      </c>
      <c r="G39" s="29">
        <f>(G31-G37)/G31</f>
        <v>0.18364022530456167</v>
      </c>
      <c r="H39" s="29">
        <f>(H31-H37)/H31</f>
        <v>0.36289640602277523</v>
      </c>
      <c r="I39" s="30">
        <f>(I32-I36)/I32</f>
        <v>0.44140179884960057</v>
      </c>
    </row>
    <row r="40" spans="1:9" ht="17" thickTop="1" thickBot="1" x14ac:dyDescent="0.25">
      <c r="A40" s="27"/>
      <c r="B40" s="27"/>
      <c r="C40" s="27"/>
      <c r="D40" s="27"/>
      <c r="E40" s="27"/>
      <c r="F40" s="27"/>
      <c r="G40" s="27"/>
      <c r="H40" s="27"/>
      <c r="I40" s="27"/>
    </row>
    <row r="41" spans="1:9" ht="16" thickTop="1" x14ac:dyDescent="0.2">
      <c r="A41" s="59" t="s">
        <v>34</v>
      </c>
      <c r="B41" s="60"/>
      <c r="C41" s="60"/>
      <c r="D41" s="61"/>
      <c r="E41" s="27"/>
      <c r="F41" s="59" t="s">
        <v>34</v>
      </c>
      <c r="G41" s="60"/>
      <c r="H41" s="60"/>
      <c r="I41" s="61"/>
    </row>
    <row r="42" spans="1:9" x14ac:dyDescent="0.2">
      <c r="A42" s="31" t="s">
        <v>29</v>
      </c>
      <c r="B42" s="32" t="s">
        <v>22</v>
      </c>
      <c r="C42" s="32" t="s">
        <v>21</v>
      </c>
      <c r="D42" s="50" t="s">
        <v>48</v>
      </c>
      <c r="E42" s="27"/>
      <c r="F42" s="31" t="s">
        <v>30</v>
      </c>
      <c r="G42" s="32" t="s">
        <v>22</v>
      </c>
      <c r="H42" s="32" t="s">
        <v>21</v>
      </c>
      <c r="I42" s="50" t="s">
        <v>48</v>
      </c>
    </row>
    <row r="43" spans="1:9" x14ac:dyDescent="0.2">
      <c r="A43" s="34" t="s">
        <v>2</v>
      </c>
      <c r="B43" s="27">
        <v>33.291335276373381</v>
      </c>
      <c r="C43" s="27">
        <v>25.20360364291983</v>
      </c>
      <c r="D43" s="28"/>
      <c r="E43" s="27"/>
      <c r="F43" s="34" t="s">
        <v>2</v>
      </c>
      <c r="G43" s="27">
        <v>19.081692711942377</v>
      </c>
      <c r="H43" s="27">
        <v>18.762387805549302</v>
      </c>
      <c r="I43" s="28"/>
    </row>
    <row r="44" spans="1:9" x14ac:dyDescent="0.2">
      <c r="A44" s="34" t="s">
        <v>3</v>
      </c>
      <c r="B44" s="27">
        <v>57.711333038685183</v>
      </c>
      <c r="C44" s="27"/>
      <c r="D44" s="28">
        <v>2.2838632191661223</v>
      </c>
      <c r="E44" s="27"/>
      <c r="F44" s="34" t="s">
        <v>3</v>
      </c>
      <c r="G44" s="27">
        <v>13.780721374940583</v>
      </c>
      <c r="H44" s="27"/>
      <c r="I44" s="28">
        <v>1.1531519146220406</v>
      </c>
    </row>
    <row r="45" spans="1:9" x14ac:dyDescent="0.2">
      <c r="A45" s="34" t="s">
        <v>4</v>
      </c>
      <c r="B45" s="27">
        <v>41.710881343557759</v>
      </c>
      <c r="C45" s="27"/>
      <c r="D45" s="28">
        <v>2.9035001221890346</v>
      </c>
      <c r="E45" s="27"/>
      <c r="F45" s="34" t="s">
        <v>4</v>
      </c>
      <c r="G45" s="27">
        <v>12.06056871704973</v>
      </c>
      <c r="H45" s="27"/>
      <c r="I45" s="28">
        <v>0.88557697806456837</v>
      </c>
    </row>
    <row r="46" spans="1:9" x14ac:dyDescent="0.2">
      <c r="A46" s="34" t="s">
        <v>5</v>
      </c>
      <c r="B46" s="27">
        <v>29.202190509749357</v>
      </c>
      <c r="C46" s="27"/>
      <c r="D46" s="28">
        <v>1.9627599927153141</v>
      </c>
      <c r="E46" s="27"/>
      <c r="F46" s="34" t="s">
        <v>5</v>
      </c>
      <c r="G46" s="27">
        <v>15.29225834938098</v>
      </c>
      <c r="H46" s="27"/>
      <c r="I46" s="28">
        <v>1.1591613849377773</v>
      </c>
    </row>
    <row r="47" spans="1:9" x14ac:dyDescent="0.2">
      <c r="A47" s="34" t="s">
        <v>6</v>
      </c>
      <c r="B47" s="27">
        <v>25.920063241680587</v>
      </c>
      <c r="C47" s="27"/>
      <c r="D47" s="28">
        <v>1.6873539725529234</v>
      </c>
      <c r="E47" s="27"/>
      <c r="F47" s="34" t="s">
        <v>6</v>
      </c>
      <c r="G47" s="27">
        <v>12.048107515446889</v>
      </c>
      <c r="H47" s="27"/>
      <c r="I47" s="28">
        <v>1.0628079758438953</v>
      </c>
    </row>
    <row r="48" spans="1:9" x14ac:dyDescent="0.2">
      <c r="A48" s="34" t="s">
        <v>7</v>
      </c>
      <c r="B48" s="27">
        <v>27.332783645900186</v>
      </c>
      <c r="C48" s="27"/>
      <c r="D48" s="28">
        <v>1.8488372834872933</v>
      </c>
      <c r="E48" s="27"/>
      <c r="F48" s="34" t="s">
        <v>7</v>
      </c>
      <c r="G48" s="27">
        <v>13.152002415810179</v>
      </c>
      <c r="H48" s="27"/>
      <c r="I48" s="28">
        <v>1.0365330214547535</v>
      </c>
    </row>
    <row r="49" spans="1:9" x14ac:dyDescent="0.2">
      <c r="A49" s="34" t="s">
        <v>8</v>
      </c>
      <c r="B49" s="27">
        <v>20.700376734430847</v>
      </c>
      <c r="C49" s="27">
        <v>14.52640017144692</v>
      </c>
      <c r="D49" s="28"/>
      <c r="E49" s="27"/>
      <c r="F49" s="34" t="s">
        <v>8</v>
      </c>
      <c r="G49" s="27">
        <v>11.165513362187424</v>
      </c>
      <c r="H49" s="27">
        <v>6.8037703434110712</v>
      </c>
      <c r="I49" s="28"/>
    </row>
    <row r="50" spans="1:9" x14ac:dyDescent="0.2">
      <c r="A50" s="35" t="s">
        <v>10</v>
      </c>
      <c r="B50" s="27">
        <f>LOG10(B43)-LOG10(B49)</f>
        <v>0.2063529651200855</v>
      </c>
      <c r="C50" s="27">
        <f>LOG10(C43)-LOG10(C49)</f>
        <v>0.23930463731201157</v>
      </c>
      <c r="D50" s="28">
        <f>LOG10(D44)-LOG10(D48)</f>
        <v>9.1771399902568551E-2</v>
      </c>
      <c r="E50" s="27"/>
      <c r="F50" s="35" t="s">
        <v>10</v>
      </c>
      <c r="G50" s="27">
        <f>LOG10(G43)-LOG10(G49)</f>
        <v>0.23273820213790009</v>
      </c>
      <c r="H50" s="27">
        <f>LOG10(H43)-LOG10(H49)</f>
        <v>0.44053846240885819</v>
      </c>
      <c r="I50" s="28">
        <f>LOG10(I44)-LOG10(I48)</f>
        <v>4.6303382181570159E-2</v>
      </c>
    </row>
    <row r="51" spans="1:9" ht="16" thickBot="1" x14ac:dyDescent="0.25">
      <c r="A51" s="36" t="s">
        <v>9</v>
      </c>
      <c r="B51" s="29">
        <f>(B43-B49)/B43</f>
        <v>0.37820527285603489</v>
      </c>
      <c r="C51" s="29">
        <f>(C43-C49)/C43</f>
        <v>0.42363796950410859</v>
      </c>
      <c r="D51" s="30">
        <f>(D44-D48)/D44</f>
        <v>0.1904781039547826</v>
      </c>
      <c r="E51" s="27"/>
      <c r="F51" s="36" t="s">
        <v>9</v>
      </c>
      <c r="G51" s="29">
        <f>(G43-G49)/G43</f>
        <v>0.41485729118782899</v>
      </c>
      <c r="H51" s="29">
        <f>(H43-H49)/H43</f>
        <v>0.6373718306046986</v>
      </c>
      <c r="I51" s="30">
        <f>(I44-I48)/I44</f>
        <v>0.10113055503663659</v>
      </c>
    </row>
    <row r="52" spans="1:9" ht="17" thickTop="1" thickBot="1" x14ac:dyDescent="0.25">
      <c r="A52" s="27"/>
      <c r="B52" s="27"/>
      <c r="C52" s="27"/>
      <c r="D52" s="27"/>
      <c r="E52" s="27"/>
      <c r="F52" s="27"/>
      <c r="G52" s="27"/>
      <c r="H52" s="27"/>
      <c r="I52" s="27"/>
    </row>
    <row r="53" spans="1:9" ht="16" thickTop="1" x14ac:dyDescent="0.2">
      <c r="A53" s="59" t="s">
        <v>34</v>
      </c>
      <c r="B53" s="60"/>
      <c r="C53" s="60"/>
      <c r="D53" s="61"/>
      <c r="E53" s="27"/>
      <c r="F53" s="59" t="s">
        <v>34</v>
      </c>
      <c r="G53" s="60"/>
      <c r="H53" s="60"/>
      <c r="I53" s="61"/>
    </row>
    <row r="54" spans="1:9" x14ac:dyDescent="0.2">
      <c r="A54" s="31" t="s">
        <v>31</v>
      </c>
      <c r="B54" s="32" t="s">
        <v>22</v>
      </c>
      <c r="C54" s="32" t="s">
        <v>21</v>
      </c>
      <c r="D54" s="50" t="s">
        <v>48</v>
      </c>
      <c r="E54" s="27"/>
      <c r="F54" s="31" t="s">
        <v>32</v>
      </c>
      <c r="G54" s="32" t="s">
        <v>22</v>
      </c>
      <c r="H54" s="32" t="s">
        <v>21</v>
      </c>
      <c r="I54" s="50" t="s">
        <v>48</v>
      </c>
    </row>
    <row r="55" spans="1:9" x14ac:dyDescent="0.2">
      <c r="A55" s="34" t="s">
        <v>2</v>
      </c>
      <c r="B55" s="27">
        <v>54.302450257346024</v>
      </c>
      <c r="C55" s="27">
        <v>30.690593544511486</v>
      </c>
      <c r="D55" s="28"/>
      <c r="E55" s="27"/>
      <c r="F55" s="34" t="s">
        <v>2</v>
      </c>
      <c r="G55" s="27">
        <v>59.83919710692436</v>
      </c>
      <c r="H55" s="27">
        <v>30.280292660283674</v>
      </c>
      <c r="I55" s="28"/>
    </row>
    <row r="56" spans="1:9" x14ac:dyDescent="0.2">
      <c r="A56" s="34" t="s">
        <v>3</v>
      </c>
      <c r="B56" s="27">
        <v>51.106291091535667</v>
      </c>
      <c r="C56" s="27"/>
      <c r="D56" s="28">
        <v>2.7289675005867005</v>
      </c>
      <c r="E56" s="27"/>
      <c r="F56" s="34" t="s">
        <v>3</v>
      </c>
      <c r="G56" s="27">
        <v>48.836978783802458</v>
      </c>
      <c r="H56" s="27"/>
      <c r="I56" s="28">
        <v>3.3268346105583988</v>
      </c>
    </row>
    <row r="57" spans="1:9" x14ac:dyDescent="0.2">
      <c r="A57" s="34" t="s">
        <v>4</v>
      </c>
      <c r="B57" s="27">
        <v>44.811487689375156</v>
      </c>
      <c r="C57" s="27"/>
      <c r="D57" s="28">
        <v>4.028122583585267</v>
      </c>
      <c r="E57" s="27"/>
      <c r="F57" s="34" t="s">
        <v>4</v>
      </c>
      <c r="G57" s="27">
        <v>43.314098736365501</v>
      </c>
      <c r="H57" s="27"/>
      <c r="I57" s="28">
        <v>1.4262738106791535</v>
      </c>
    </row>
    <row r="58" spans="1:9" x14ac:dyDescent="0.2">
      <c r="A58" s="34" t="s">
        <v>5</v>
      </c>
      <c r="B58" s="27">
        <v>43.929636871013585</v>
      </c>
      <c r="C58" s="27"/>
      <c r="D58" s="28">
        <v>3.4666674394821841</v>
      </c>
      <c r="E58" s="27"/>
      <c r="F58" s="34" t="s">
        <v>5</v>
      </c>
      <c r="G58" s="27">
        <v>52.692366008608623</v>
      </c>
      <c r="H58" s="27"/>
      <c r="I58" s="28">
        <v>1.7414788568832467</v>
      </c>
    </row>
    <row r="59" spans="1:9" x14ac:dyDescent="0.2">
      <c r="A59" s="34" t="s">
        <v>6</v>
      </c>
      <c r="B59" s="27">
        <v>56.180160439144274</v>
      </c>
      <c r="C59" s="27"/>
      <c r="D59" s="28">
        <v>3.6447414268928369</v>
      </c>
      <c r="E59" s="27"/>
      <c r="F59" s="34" t="s">
        <v>6</v>
      </c>
      <c r="G59" s="27">
        <v>35.035144085403481</v>
      </c>
      <c r="H59" s="27"/>
      <c r="I59" s="28">
        <v>2.284956514747007</v>
      </c>
    </row>
    <row r="60" spans="1:9" x14ac:dyDescent="0.2">
      <c r="A60" s="34" t="s">
        <v>7</v>
      </c>
      <c r="B60" s="27">
        <v>44.693998872415428</v>
      </c>
      <c r="C60" s="27"/>
      <c r="D60" s="28">
        <v>2.9912182632933932</v>
      </c>
      <c r="E60" s="27"/>
      <c r="F60" s="34" t="s">
        <v>7</v>
      </c>
      <c r="G60" s="27">
        <v>20.623797912765198</v>
      </c>
      <c r="H60" s="27"/>
      <c r="I60" s="28">
        <v>1.268303535308466</v>
      </c>
    </row>
    <row r="61" spans="1:9" x14ac:dyDescent="0.2">
      <c r="A61" s="34" t="s">
        <v>8</v>
      </c>
      <c r="B61" s="27">
        <v>40.041642278507368</v>
      </c>
      <c r="C61" s="27">
        <v>23.555238974030914</v>
      </c>
      <c r="D61" s="28"/>
      <c r="E61" s="27"/>
      <c r="F61" s="34" t="s">
        <v>8</v>
      </c>
      <c r="G61" s="27">
        <v>28.313627928330114</v>
      </c>
      <c r="H61" s="27">
        <v>11.685942624774261</v>
      </c>
      <c r="I61" s="28"/>
    </row>
    <row r="62" spans="1:9" x14ac:dyDescent="0.2">
      <c r="A62" s="35" t="s">
        <v>10</v>
      </c>
      <c r="B62" s="27">
        <f>LOG10(B55)-LOG10(B61)</f>
        <v>0.13230754500270381</v>
      </c>
      <c r="C62" s="27">
        <f>LOG10(C55)-LOG10(C61)</f>
        <v>0.11491777297745998</v>
      </c>
      <c r="D62" s="28">
        <f>LOG10(D56)-LOG10(D60)</f>
        <v>-3.9849740133252765E-2</v>
      </c>
      <c r="E62" s="27"/>
      <c r="F62" s="35" t="s">
        <v>10</v>
      </c>
      <c r="G62" s="27">
        <f>LOG10(G55)-LOG10(G61)</f>
        <v>0.32499023707932895</v>
      </c>
      <c r="H62" s="27">
        <f>LOG10(H55)-LOG10(H61)</f>
        <v>0.41349631862661629</v>
      </c>
      <c r="I62" s="28">
        <f>LOG10(I56)-LOG10(I60)</f>
        <v>0.41880800797542306</v>
      </c>
    </row>
    <row r="63" spans="1:9" ht="16" thickBot="1" x14ac:dyDescent="0.25">
      <c r="A63" s="36" t="s">
        <v>9</v>
      </c>
      <c r="B63" s="29">
        <f>(B55-B61)/B55</f>
        <v>0.26261813069677198</v>
      </c>
      <c r="C63" s="29">
        <f>(C55-C61)/C55</f>
        <v>0.23249320871334581</v>
      </c>
      <c r="D63" s="30">
        <f>(D56-D60)/D56</f>
        <v>-9.6098895516458699E-2</v>
      </c>
      <c r="E63" s="27"/>
      <c r="F63" s="36" t="s">
        <v>9</v>
      </c>
      <c r="G63" s="29">
        <f>(G55-G61)/G55</f>
        <v>0.52683810449967128</v>
      </c>
      <c r="H63" s="29">
        <f>(H55-H61)/H55</f>
        <v>0.61407431705236426</v>
      </c>
      <c r="I63" s="30">
        <f>(I56-I60)/I56</f>
        <v>0.61876567855725617</v>
      </c>
    </row>
    <row r="64" spans="1:9" ht="17" thickTop="1" thickBot="1" x14ac:dyDescent="0.25">
      <c r="A64" s="27"/>
      <c r="B64" s="27"/>
      <c r="C64" s="27"/>
      <c r="D64" s="27"/>
      <c r="E64" s="27"/>
      <c r="F64" s="27"/>
      <c r="G64" s="27"/>
      <c r="H64" s="27"/>
      <c r="I64" s="27"/>
    </row>
    <row r="65" spans="1:9" ht="16" thickTop="1" x14ac:dyDescent="0.2">
      <c r="A65" s="59" t="s">
        <v>34</v>
      </c>
      <c r="B65" s="60"/>
      <c r="C65" s="60"/>
      <c r="D65" s="61"/>
      <c r="E65" s="27"/>
      <c r="F65" s="59" t="s">
        <v>34</v>
      </c>
      <c r="G65" s="60"/>
      <c r="H65" s="60"/>
      <c r="I65" s="61"/>
    </row>
    <row r="66" spans="1:9" x14ac:dyDescent="0.2">
      <c r="A66" s="31" t="s">
        <v>33</v>
      </c>
      <c r="B66" s="32" t="s">
        <v>22</v>
      </c>
      <c r="C66" s="32" t="s">
        <v>21</v>
      </c>
      <c r="D66" s="50" t="s">
        <v>48</v>
      </c>
      <c r="E66" s="27"/>
      <c r="F66" s="31" t="s">
        <v>38</v>
      </c>
      <c r="G66" s="32" t="s">
        <v>22</v>
      </c>
      <c r="H66" s="32" t="s">
        <v>21</v>
      </c>
      <c r="I66" s="50" t="s">
        <v>48</v>
      </c>
    </row>
    <row r="67" spans="1:9" x14ac:dyDescent="0.2">
      <c r="A67" s="34" t="s">
        <v>2</v>
      </c>
      <c r="B67" s="27">
        <v>18.556336445914226</v>
      </c>
      <c r="C67" s="27">
        <v>11.048204771564794</v>
      </c>
      <c r="D67" s="28"/>
      <c r="E67" s="27"/>
      <c r="F67" s="34" t="s">
        <v>2</v>
      </c>
      <c r="G67" s="27">
        <v>34.726455107863991</v>
      </c>
      <c r="H67" s="27">
        <v>26.61080093171962</v>
      </c>
      <c r="I67" s="28"/>
    </row>
    <row r="68" spans="1:9" x14ac:dyDescent="0.2">
      <c r="A68" s="34" t="s">
        <v>3</v>
      </c>
      <c r="B68" s="27">
        <v>16.779057261995263</v>
      </c>
      <c r="C68" s="27"/>
      <c r="D68" s="28">
        <v>0.99333875000030936</v>
      </c>
      <c r="E68" s="27"/>
      <c r="F68" s="34" t="s">
        <v>3</v>
      </c>
      <c r="G68" s="27">
        <v>30.579462628953813</v>
      </c>
      <c r="H68" s="27"/>
      <c r="I68" s="28">
        <v>1.8479876177791996</v>
      </c>
    </row>
    <row r="69" spans="1:9" x14ac:dyDescent="0.2">
      <c r="A69" s="34" t="s">
        <v>4</v>
      </c>
      <c r="B69" s="27">
        <v>15.687732898335456</v>
      </c>
      <c r="C69" s="27"/>
      <c r="D69" s="28">
        <v>0.36186154851121477</v>
      </c>
      <c r="E69" s="27"/>
      <c r="F69" s="34" t="s">
        <v>4</v>
      </c>
      <c r="G69" s="27">
        <v>28.294475118364019</v>
      </c>
      <c r="H69" s="27"/>
      <c r="I69" s="28">
        <v>1.4146981807263983</v>
      </c>
    </row>
    <row r="70" spans="1:9" x14ac:dyDescent="0.2">
      <c r="A70" s="34" t="s">
        <v>5</v>
      </c>
      <c r="B70" s="27">
        <v>15.191431958409437</v>
      </c>
      <c r="C70" s="27"/>
      <c r="D70" s="28">
        <v>0.80579751143941247</v>
      </c>
      <c r="E70" s="27"/>
      <c r="F70" s="34" t="s">
        <v>5</v>
      </c>
      <c r="G70" s="27">
        <v>28.45848193102405</v>
      </c>
      <c r="H70" s="27"/>
      <c r="I70" s="28">
        <v>2.0488152473006194</v>
      </c>
    </row>
    <row r="71" spans="1:9" x14ac:dyDescent="0.2">
      <c r="A71" s="34" t="s">
        <v>6</v>
      </c>
      <c r="B71" s="27">
        <v>10.192164313505909</v>
      </c>
      <c r="C71" s="27"/>
      <c r="D71" s="28">
        <v>1.012332467284037</v>
      </c>
      <c r="E71" s="27"/>
      <c r="F71" s="34" t="s">
        <v>6</v>
      </c>
      <c r="G71" s="27">
        <v>33.373551490451817</v>
      </c>
      <c r="H71" s="27"/>
      <c r="I71" s="28">
        <v>1.2012188813850024</v>
      </c>
    </row>
    <row r="72" spans="1:9" x14ac:dyDescent="0.2">
      <c r="A72" s="34" t="s">
        <v>7</v>
      </c>
      <c r="B72" s="27">
        <v>9.3993562478332215</v>
      </c>
      <c r="C72" s="27"/>
      <c r="D72" s="28">
        <v>0.70380806265798834</v>
      </c>
      <c r="E72" s="27"/>
      <c r="F72" s="34" t="s">
        <v>7</v>
      </c>
      <c r="G72" s="27">
        <v>28.962657629763122</v>
      </c>
      <c r="H72" s="27"/>
      <c r="I72" s="28">
        <v>1.1454769110792475</v>
      </c>
    </row>
    <row r="73" spans="1:9" x14ac:dyDescent="0.2">
      <c r="A73" s="34" t="s">
        <v>8</v>
      </c>
      <c r="B73" s="27">
        <v>8.2144733765601021</v>
      </c>
      <c r="C73" s="27">
        <v>7.050598202534978</v>
      </c>
      <c r="D73" s="28"/>
      <c r="E73" s="27"/>
      <c r="F73" s="34" t="s">
        <v>8</v>
      </c>
      <c r="G73" s="27">
        <v>25.642002412804423</v>
      </c>
      <c r="H73" s="27">
        <v>21.090137957336381</v>
      </c>
      <c r="I73" s="28"/>
    </row>
    <row r="74" spans="1:9" x14ac:dyDescent="0.2">
      <c r="A74" s="35" t="s">
        <v>10</v>
      </c>
      <c r="B74" s="27">
        <f>LOG10(B67)-LOG10(B73)</f>
        <v>0.35391251174905292</v>
      </c>
      <c r="C74" s="27">
        <f>LOG10(C67)-LOG10(C73)</f>
        <v>0.195065749088699</v>
      </c>
      <c r="D74" s="28">
        <f>LOG10(D68)-LOG10(D72)</f>
        <v>0.1496431398647293</v>
      </c>
      <c r="E74" s="27"/>
      <c r="F74" s="35" t="s">
        <v>10</v>
      </c>
      <c r="G74" s="27">
        <f>LOG10(G67)-LOG10(G73)</f>
        <v>0.13170851588203836</v>
      </c>
      <c r="H74" s="27">
        <f>LOG10(H67)-LOG10(H73)</f>
        <v>0.10097852553283926</v>
      </c>
      <c r="I74" s="28">
        <f>LOG10(I68)-LOG10(I72)</f>
        <v>0.20771271724225274</v>
      </c>
    </row>
    <row r="75" spans="1:9" ht="16" thickBot="1" x14ac:dyDescent="0.25">
      <c r="A75" s="36" t="s">
        <v>9</v>
      </c>
      <c r="B75" s="29">
        <f>(B67-B73)/B67</f>
        <v>0.55732245960819582</v>
      </c>
      <c r="C75" s="29">
        <f>(C67-C73)/C67</f>
        <v>0.36183313503734255</v>
      </c>
      <c r="D75" s="30">
        <f>(D68-D72)/D68</f>
        <v>0.29147225691359652</v>
      </c>
      <c r="E75" s="27"/>
      <c r="F75" s="36" t="s">
        <v>9</v>
      </c>
      <c r="G75" s="29">
        <f>(G67-G73)/G67</f>
        <v>0.26160034667639731</v>
      </c>
      <c r="H75" s="29">
        <f>(H67-H73)/H67</f>
        <v>0.20745948190543573</v>
      </c>
      <c r="I75" s="30">
        <f>(I68-I72)/I68</f>
        <v>0.3801490334357257</v>
      </c>
    </row>
    <row r="76" spans="1:9" ht="17" thickTop="1" thickBot="1" x14ac:dyDescent="0.25">
      <c r="A76" s="27"/>
      <c r="B76" s="27"/>
      <c r="C76" s="27"/>
      <c r="D76" s="27"/>
      <c r="E76" s="27"/>
      <c r="F76" s="27"/>
      <c r="G76" s="27"/>
      <c r="H76" s="27"/>
      <c r="I76" s="27"/>
    </row>
    <row r="77" spans="1:9" ht="16" thickTop="1" x14ac:dyDescent="0.2">
      <c r="A77" s="59" t="s">
        <v>34</v>
      </c>
      <c r="B77" s="60"/>
      <c r="C77" s="60"/>
      <c r="D77" s="61"/>
      <c r="E77" s="27"/>
      <c r="F77" s="27"/>
      <c r="G77" s="27"/>
      <c r="H77" s="27"/>
      <c r="I77" s="27"/>
    </row>
    <row r="78" spans="1:9" x14ac:dyDescent="0.2">
      <c r="A78" s="31" t="s">
        <v>39</v>
      </c>
      <c r="B78" s="32" t="s">
        <v>22</v>
      </c>
      <c r="C78" s="32" t="s">
        <v>21</v>
      </c>
      <c r="D78" s="50" t="s">
        <v>48</v>
      </c>
      <c r="E78" s="27"/>
      <c r="F78" s="27"/>
      <c r="G78" s="27"/>
      <c r="H78" s="27"/>
      <c r="I78" s="27"/>
    </row>
    <row r="79" spans="1:9" x14ac:dyDescent="0.2">
      <c r="A79" s="34" t="s">
        <v>2</v>
      </c>
      <c r="B79" s="27">
        <v>33.653665017835792</v>
      </c>
      <c r="C79" s="27">
        <v>20.384719572241501</v>
      </c>
      <c r="D79" s="28"/>
      <c r="E79" s="27"/>
      <c r="F79" s="27"/>
      <c r="G79" s="27"/>
      <c r="H79" s="27"/>
      <c r="I79" s="27"/>
    </row>
    <row r="80" spans="1:9" x14ac:dyDescent="0.2">
      <c r="A80" s="34" t="s">
        <v>3</v>
      </c>
      <c r="B80" s="27">
        <v>22.344537053414115</v>
      </c>
      <c r="C80" s="27"/>
      <c r="D80" s="28">
        <v>3.4661816243620116</v>
      </c>
      <c r="E80" s="27"/>
      <c r="F80" s="27"/>
      <c r="G80" s="27"/>
      <c r="H80" s="27"/>
      <c r="I80" s="27"/>
    </row>
    <row r="81" spans="1:9" x14ac:dyDescent="0.2">
      <c r="A81" s="34" t="s">
        <v>4</v>
      </c>
      <c r="B81" s="27">
        <v>28.611893285940432</v>
      </c>
      <c r="C81" s="27"/>
      <c r="D81" s="28">
        <v>3.6153565661278884</v>
      </c>
      <c r="E81" s="27"/>
      <c r="F81" s="27"/>
      <c r="G81" s="27"/>
      <c r="H81" s="27"/>
      <c r="I81" s="27"/>
    </row>
    <row r="82" spans="1:9" x14ac:dyDescent="0.2">
      <c r="A82" s="34" t="s">
        <v>5</v>
      </c>
      <c r="B82" s="27">
        <v>26.201310188064745</v>
      </c>
      <c r="C82" s="27"/>
      <c r="D82" s="28">
        <v>1.3931467561703734</v>
      </c>
      <c r="E82" s="27"/>
      <c r="F82" s="27"/>
      <c r="G82" s="27"/>
      <c r="H82" s="27"/>
      <c r="I82" s="27"/>
    </row>
    <row r="83" spans="1:9" x14ac:dyDescent="0.2">
      <c r="A83" s="34" t="s">
        <v>6</v>
      </c>
      <c r="B83" s="27">
        <v>24.481459329459391</v>
      </c>
      <c r="C83" s="27"/>
      <c r="D83" s="28">
        <v>1.664078581177052</v>
      </c>
      <c r="E83" s="27"/>
      <c r="F83" s="27"/>
      <c r="G83" s="27"/>
      <c r="H83" s="27"/>
      <c r="I83" s="27"/>
    </row>
    <row r="84" spans="1:9" x14ac:dyDescent="0.2">
      <c r="A84" s="34" t="s">
        <v>7</v>
      </c>
      <c r="B84" s="27">
        <v>23.873625952038463</v>
      </c>
      <c r="C84" s="27"/>
      <c r="D84" s="28">
        <v>1.5245768571387894</v>
      </c>
      <c r="E84" s="27"/>
      <c r="F84" s="27"/>
      <c r="G84" s="27"/>
      <c r="H84" s="27"/>
      <c r="I84" s="27"/>
    </row>
    <row r="85" spans="1:9" x14ac:dyDescent="0.2">
      <c r="A85" s="34" t="s">
        <v>8</v>
      </c>
      <c r="B85" s="27">
        <v>25.161291353051958</v>
      </c>
      <c r="C85" s="27">
        <v>13.884983701317687</v>
      </c>
      <c r="D85" s="28"/>
      <c r="E85" s="27"/>
      <c r="F85" s="27"/>
      <c r="G85" s="27"/>
      <c r="H85" s="27"/>
      <c r="I85" s="27"/>
    </row>
    <row r="86" spans="1:9" x14ac:dyDescent="0.2">
      <c r="A86" s="35" t="s">
        <v>10</v>
      </c>
      <c r="B86" s="27">
        <f>LOG10(B79)-LOG10(B85)</f>
        <v>0.12629944088764034</v>
      </c>
      <c r="C86" s="27">
        <f>LOG10(C79)-LOG10(C85)</f>
        <v>0.16675936704652128</v>
      </c>
      <c r="D86" s="28">
        <f>LOG10(D80)-LOG10(D84)</f>
        <v>0.35670199260434909</v>
      </c>
      <c r="E86" s="27"/>
      <c r="F86" s="27"/>
      <c r="G86" s="27"/>
      <c r="H86" s="27"/>
      <c r="I86" s="27"/>
    </row>
    <row r="87" spans="1:9" ht="16" thickBot="1" x14ac:dyDescent="0.25">
      <c r="A87" s="36" t="s">
        <v>9</v>
      </c>
      <c r="B87" s="29">
        <f>(B79-B85)/B79</f>
        <v>0.25234617567753886</v>
      </c>
      <c r="C87" s="29">
        <f>(C79-C85)/C79</f>
        <v>0.31885333756441292</v>
      </c>
      <c r="D87" s="30">
        <f>(D80-D84)/D80</f>
        <v>0.56015667314623063</v>
      </c>
      <c r="E87" s="27"/>
      <c r="F87" s="27"/>
      <c r="G87" s="27"/>
      <c r="H87" s="27"/>
      <c r="I87" s="27"/>
    </row>
    <row r="88" spans="1:9" ht="16" thickTop="1" x14ac:dyDescent="0.2">
      <c r="A88" s="37"/>
      <c r="B88" s="37"/>
      <c r="C88" s="37"/>
      <c r="D88" s="37"/>
      <c r="E88" s="37"/>
      <c r="F88" s="37"/>
      <c r="G88" s="37"/>
      <c r="H88" s="37"/>
      <c r="I88" s="37"/>
    </row>
  </sheetData>
  <mergeCells count="12">
    <mergeCell ref="F53:I53"/>
    <mergeCell ref="F65:I65"/>
    <mergeCell ref="A65:D65"/>
    <mergeCell ref="A77:D77"/>
    <mergeCell ref="A1:M1"/>
    <mergeCell ref="F16:I16"/>
    <mergeCell ref="F29:I29"/>
    <mergeCell ref="A29:D29"/>
    <mergeCell ref="A41:D41"/>
    <mergeCell ref="F41:I41"/>
    <mergeCell ref="A53:D53"/>
    <mergeCell ref="A16:D16"/>
  </mergeCells>
  <phoneticPr fontId="1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A16" sqref="A16"/>
    </sheetView>
  </sheetViews>
  <sheetFormatPr baseColWidth="10" defaultRowHeight="15" x14ac:dyDescent="0.2"/>
  <sheetData>
    <row r="1" spans="1:9" ht="21" thickTop="1" x14ac:dyDescent="0.2">
      <c r="A1" s="67" t="s">
        <v>58</v>
      </c>
      <c r="B1" s="68"/>
      <c r="C1" s="68"/>
      <c r="D1" s="68"/>
      <c r="E1" s="68"/>
      <c r="F1" s="68"/>
      <c r="G1" s="68"/>
      <c r="H1" s="68"/>
      <c r="I1" s="69"/>
    </row>
    <row r="2" spans="1:9" x14ac:dyDescent="0.2">
      <c r="A2" s="38" t="s">
        <v>11</v>
      </c>
      <c r="B2" s="32" t="s">
        <v>12</v>
      </c>
      <c r="C2" s="32" t="s">
        <v>13</v>
      </c>
      <c r="D2" s="32" t="s">
        <v>15</v>
      </c>
      <c r="E2" s="39" t="s">
        <v>14</v>
      </c>
      <c r="F2" s="32" t="s">
        <v>42</v>
      </c>
      <c r="G2" s="32" t="s">
        <v>43</v>
      </c>
      <c r="H2" s="32" t="s">
        <v>44</v>
      </c>
      <c r="I2" s="33" t="s">
        <v>45</v>
      </c>
    </row>
    <row r="3" spans="1:9" x14ac:dyDescent="0.2">
      <c r="A3" s="40">
        <v>1</v>
      </c>
      <c r="B3" s="7">
        <f>B30</f>
        <v>22.696055106595203</v>
      </c>
      <c r="C3" s="7">
        <f>B36</f>
        <v>19.101844151389539</v>
      </c>
      <c r="D3" s="8">
        <f>(B3-C3)/B3</f>
        <v>0.15836280526835825</v>
      </c>
      <c r="E3" s="20">
        <f>LOG10(B3)-LOG10(C3)</f>
        <v>7.487507985648989E-2</v>
      </c>
      <c r="F3" s="7">
        <f>C31</f>
        <v>2.2072353817387493</v>
      </c>
      <c r="G3" s="7">
        <f>C35</f>
        <v>0.75828482910865369</v>
      </c>
      <c r="H3" s="8">
        <f>(F3-G3)/F3</f>
        <v>0.65645493209187555</v>
      </c>
      <c r="I3" s="9">
        <f>LOG10(F3)-LOG10(G3)</f>
        <v>0.46401628201074951</v>
      </c>
    </row>
    <row r="4" spans="1:9" x14ac:dyDescent="0.2">
      <c r="A4" s="40">
        <v>2</v>
      </c>
      <c r="B4" s="7">
        <f>F30</f>
        <v>18.166787533323305</v>
      </c>
      <c r="C4" s="7">
        <f>F36</f>
        <v>16.661168444169988</v>
      </c>
      <c r="D4" s="8">
        <f t="shared" ref="D4:D8" si="0">(B4-C4)/B4</f>
        <v>8.2877563597392373E-2</v>
      </c>
      <c r="E4" s="20">
        <f t="shared" ref="E4:E10" si="1">LOG10(B4)-LOG10(C4)</f>
        <v>3.7572681882285908E-2</v>
      </c>
      <c r="F4" s="7">
        <f>G31</f>
        <v>1.5047829248450901</v>
      </c>
      <c r="G4" s="7">
        <f>G35</f>
        <v>1.2719421164999276</v>
      </c>
      <c r="H4" s="8">
        <f t="shared" ref="H4:H8" si="2">(F4-G4)/F4</f>
        <v>0.15473381874607084</v>
      </c>
      <c r="I4" s="9">
        <f t="shared" ref="I4:I10" si="3">LOG10(F4)-LOG10(G4)</f>
        <v>7.3006506617174921E-2</v>
      </c>
    </row>
    <row r="5" spans="1:9" x14ac:dyDescent="0.2">
      <c r="A5" s="40">
        <v>3</v>
      </c>
      <c r="B5" s="7">
        <f>B42</f>
        <v>20.811099927951592</v>
      </c>
      <c r="C5" s="7">
        <f>B48</f>
        <v>32.16685568792915</v>
      </c>
      <c r="D5" s="8">
        <f t="shared" si="0"/>
        <v>-0.54565860522948773</v>
      </c>
      <c r="E5" s="20">
        <f t="shared" si="1"/>
        <v>-0.18911357610380253</v>
      </c>
      <c r="F5" s="7">
        <f>C43</f>
        <v>3.4289292702253498</v>
      </c>
      <c r="G5" s="7">
        <f>C47</f>
        <v>2.1140139347686766</v>
      </c>
      <c r="H5" s="8">
        <f t="shared" si="2"/>
        <v>0.38347694916735819</v>
      </c>
      <c r="I5" s="9">
        <f t="shared" si="3"/>
        <v>0.21005068117324177</v>
      </c>
    </row>
    <row r="6" spans="1:9" x14ac:dyDescent="0.2">
      <c r="A6" s="40">
        <v>4</v>
      </c>
      <c r="B6" s="7">
        <f>F42</f>
        <v>17.12148813712102</v>
      </c>
      <c r="C6" s="7">
        <f>F48</f>
        <v>14.987001224910571</v>
      </c>
      <c r="D6" s="8">
        <f>(B6-C6)/B6</f>
        <v>0.12466713729063522</v>
      </c>
      <c r="E6" s="20">
        <f t="shared" si="1"/>
        <v>5.7826766465189916E-2</v>
      </c>
      <c r="F6" s="7">
        <f>G43</f>
        <v>1.8149055480039269</v>
      </c>
      <c r="G6" s="7">
        <f>G47</f>
        <v>1.0221811586279654</v>
      </c>
      <c r="H6" s="8">
        <f>(F6-G6)/F6</f>
        <v>0.43678547913846932</v>
      </c>
      <c r="I6" s="9">
        <f t="shared" si="3"/>
        <v>0.24932615669133612</v>
      </c>
    </row>
    <row r="7" spans="1:9" x14ac:dyDescent="0.2">
      <c r="A7" s="41">
        <v>5</v>
      </c>
      <c r="B7" s="10">
        <f>B54</f>
        <v>9.310684517699336</v>
      </c>
      <c r="C7" s="10">
        <f>B60</f>
        <v>17.475517996593936</v>
      </c>
      <c r="D7" s="11">
        <f t="shared" si="0"/>
        <v>-0.87693160082628652</v>
      </c>
      <c r="E7" s="21">
        <f t="shared" si="1"/>
        <v>-0.27344844634272836</v>
      </c>
      <c r="F7" s="10">
        <f>C55</f>
        <v>1.3967907719191728</v>
      </c>
      <c r="G7" s="10">
        <f>C59</f>
        <v>1.0909918933907592</v>
      </c>
      <c r="H7" s="11">
        <f t="shared" si="2"/>
        <v>0.21892962401824134</v>
      </c>
      <c r="I7" s="12">
        <f t="shared" si="3"/>
        <v>0.10730983357012464</v>
      </c>
    </row>
    <row r="8" spans="1:9" x14ac:dyDescent="0.2">
      <c r="A8" s="40">
        <v>6</v>
      </c>
      <c r="B8" s="7">
        <f>F54</f>
        <v>9.652288984131804</v>
      </c>
      <c r="C8" s="7">
        <f>F60</f>
        <v>18.637966411525912</v>
      </c>
      <c r="D8" s="8">
        <f t="shared" si="0"/>
        <v>-0.93093746386648868</v>
      </c>
      <c r="E8" s="20">
        <f t="shared" si="1"/>
        <v>-0.285768208767747</v>
      </c>
      <c r="F8" s="7">
        <f>G55</f>
        <v>1.4017865501186542</v>
      </c>
      <c r="G8" s="7">
        <f>G59</f>
        <v>1.003390813680858</v>
      </c>
      <c r="H8" s="8">
        <f t="shared" si="2"/>
        <v>0.28420570621402663</v>
      </c>
      <c r="I8" s="9">
        <f t="shared" si="3"/>
        <v>0.14521176806831423</v>
      </c>
    </row>
    <row r="9" spans="1:9" x14ac:dyDescent="0.2">
      <c r="A9" s="40">
        <v>7</v>
      </c>
      <c r="B9" s="7">
        <f>B66</f>
        <v>7.4917799399599314</v>
      </c>
      <c r="C9" s="7">
        <f>B72</f>
        <v>4.9080507573363299</v>
      </c>
      <c r="D9" s="8">
        <f>(B9-C9)/B9</f>
        <v>0.34487521034119167</v>
      </c>
      <c r="E9" s="20">
        <f t="shared" si="1"/>
        <v>0.18367596672843978</v>
      </c>
      <c r="F9" s="7">
        <f>C67</f>
        <v>0.87591199832374544</v>
      </c>
      <c r="G9" s="7">
        <f>C71</f>
        <v>0.88071948363349062</v>
      </c>
      <c r="H9" s="8">
        <f>(F9-G9)/F9</f>
        <v>-5.4885483004518468E-3</v>
      </c>
      <c r="I9" s="9">
        <f t="shared" si="3"/>
        <v>-2.377128698803882E-3</v>
      </c>
    </row>
    <row r="10" spans="1:9" x14ac:dyDescent="0.2">
      <c r="A10" s="40">
        <v>8</v>
      </c>
      <c r="B10" s="7">
        <f>F66</f>
        <v>30.181672778493379</v>
      </c>
      <c r="C10" s="7">
        <f>F72</f>
        <v>20.753692348966148</v>
      </c>
      <c r="D10" s="8">
        <f>(B10-C10)/B10</f>
        <v>0.3123743504450604</v>
      </c>
      <c r="E10" s="20">
        <f t="shared" si="1"/>
        <v>0.16264793179241543</v>
      </c>
      <c r="F10" s="7">
        <f>G67</f>
        <v>1.8677461950614653</v>
      </c>
      <c r="G10" s="7">
        <f>G71</f>
        <v>1.5333238511516161</v>
      </c>
      <c r="H10" s="8">
        <f t="shared" ref="H10" si="4">(F10-G10)/F10</f>
        <v>0.17905127837716933</v>
      </c>
      <c r="I10" s="9">
        <f t="shared" si="3"/>
        <v>8.5683969082443079E-2</v>
      </c>
    </row>
    <row r="11" spans="1:9" x14ac:dyDescent="0.2">
      <c r="A11" s="38" t="s">
        <v>0</v>
      </c>
      <c r="B11" s="7">
        <f t="shared" ref="B11:I11" si="5">AVERAGE(B3:B10)</f>
        <v>16.928982115659444</v>
      </c>
      <c r="C11" s="7">
        <f t="shared" si="5"/>
        <v>18.086512127852696</v>
      </c>
      <c r="D11" s="7">
        <f t="shared" si="5"/>
        <v>-0.16629632537245312</v>
      </c>
      <c r="E11" s="22">
        <f t="shared" si="5"/>
        <v>-2.896647556118212E-2</v>
      </c>
      <c r="F11" s="7">
        <f t="shared" si="5"/>
        <v>1.8122610800295194</v>
      </c>
      <c r="G11" s="7">
        <f t="shared" si="5"/>
        <v>1.2093560101077434</v>
      </c>
      <c r="H11" s="7">
        <f t="shared" si="5"/>
        <v>0.28851865493159484</v>
      </c>
      <c r="I11" s="13">
        <f t="shared" si="5"/>
        <v>0.16652850856432255</v>
      </c>
    </row>
    <row r="12" spans="1:9" ht="16" thickBot="1" x14ac:dyDescent="0.25">
      <c r="A12" s="42" t="s">
        <v>1</v>
      </c>
      <c r="B12" s="46">
        <f>STDEV(B3:B10)/SQRT(8)</f>
        <v>2.7567530925467301</v>
      </c>
      <c r="C12" s="46">
        <f t="shared" ref="C12:I12" si="6">STDEV(C3:C10)/SQRT(8)</f>
        <v>2.6470625782694839</v>
      </c>
      <c r="D12" s="46">
        <f t="shared" si="6"/>
        <v>0.18785286673371845</v>
      </c>
      <c r="E12" s="48">
        <f t="shared" si="6"/>
        <v>6.7617905273729462E-2</v>
      </c>
      <c r="F12" s="46">
        <f t="shared" si="6"/>
        <v>0.270089392039153</v>
      </c>
      <c r="G12" s="46">
        <f t="shared" si="6"/>
        <v>0.15412260144979892</v>
      </c>
      <c r="H12" s="46">
        <f t="shared" si="6"/>
        <v>7.1658938242260162E-2</v>
      </c>
      <c r="I12" s="47">
        <f t="shared" si="6"/>
        <v>5.0888740510026738E-2</v>
      </c>
    </row>
    <row r="13" spans="1:9" ht="16" thickTop="1" x14ac:dyDescent="0.2">
      <c r="A13" s="43"/>
      <c r="B13" s="7"/>
      <c r="C13" s="7"/>
      <c r="D13" s="7"/>
      <c r="E13" s="7"/>
      <c r="F13" s="7"/>
      <c r="G13" s="7"/>
      <c r="H13" s="7"/>
      <c r="I13" s="7"/>
    </row>
    <row r="14" spans="1:9" ht="16" thickBot="1" x14ac:dyDescent="0.25">
      <c r="A14" s="43"/>
      <c r="B14" s="7"/>
      <c r="C14" s="7"/>
      <c r="D14" s="7"/>
      <c r="E14" s="7"/>
      <c r="F14" s="7"/>
      <c r="G14" s="7"/>
      <c r="H14" s="7"/>
      <c r="I14" s="7"/>
    </row>
    <row r="15" spans="1:9" ht="16" thickTop="1" x14ac:dyDescent="0.2">
      <c r="A15" s="62" t="s">
        <v>54</v>
      </c>
      <c r="B15" s="63"/>
      <c r="C15" s="65"/>
      <c r="D15" s="27"/>
      <c r="E15" s="62" t="s">
        <v>55</v>
      </c>
      <c r="F15" s="63"/>
      <c r="G15" s="64"/>
      <c r="H15" s="44"/>
      <c r="I15" s="44"/>
    </row>
    <row r="16" spans="1:9" x14ac:dyDescent="0.2">
      <c r="A16" s="35" t="s">
        <v>52</v>
      </c>
      <c r="B16" s="32" t="s">
        <v>21</v>
      </c>
      <c r="C16" s="39" t="s">
        <v>48</v>
      </c>
      <c r="D16" s="27"/>
      <c r="E16" s="35" t="s">
        <v>53</v>
      </c>
      <c r="F16" s="32" t="s">
        <v>21</v>
      </c>
      <c r="G16" s="33" t="s">
        <v>48</v>
      </c>
      <c r="H16" s="44"/>
      <c r="I16" s="44"/>
    </row>
    <row r="17" spans="1:9" x14ac:dyDescent="0.2">
      <c r="A17" s="34" t="s">
        <v>2</v>
      </c>
      <c r="B17" s="27">
        <f>AVERAGE(B30,F30,B42,F42,B54,F54,B66,F66)</f>
        <v>16.928982115659444</v>
      </c>
      <c r="C17" s="54"/>
      <c r="D17" s="49"/>
      <c r="E17" s="34" t="s">
        <v>2</v>
      </c>
      <c r="F17" s="27">
        <f>STDEV(B30,F30,B42,F42,B54,F54,B66,F66)/SQRT(8)</f>
        <v>2.7567530925467301</v>
      </c>
      <c r="G17" s="28"/>
      <c r="H17" s="44"/>
      <c r="I17" s="44"/>
    </row>
    <row r="18" spans="1:9" x14ac:dyDescent="0.2">
      <c r="A18" s="34" t="s">
        <v>3</v>
      </c>
      <c r="B18" s="27"/>
      <c r="C18" s="54">
        <f t="shared" ref="B18:C25" si="7">AVERAGE(C31,G31,C43,G43,C55,G55,C67,G67)</f>
        <v>1.8122610800295194</v>
      </c>
      <c r="D18" s="27"/>
      <c r="E18" s="34" t="s">
        <v>3</v>
      </c>
      <c r="F18" s="27"/>
      <c r="G18" s="28">
        <f t="shared" ref="F18:G25" si="8">STDEV(C31,G31,C43,G43,C55,G55,C67,G67)/SQRT(8)</f>
        <v>0.270089392039153</v>
      </c>
      <c r="H18" s="44"/>
      <c r="I18" s="44"/>
    </row>
    <row r="19" spans="1:9" x14ac:dyDescent="0.2">
      <c r="A19" s="34" t="s">
        <v>4</v>
      </c>
      <c r="B19" s="27"/>
      <c r="C19" s="54">
        <f t="shared" si="7"/>
        <v>1.6131044860426398</v>
      </c>
      <c r="D19" s="27"/>
      <c r="E19" s="34" t="s">
        <v>4</v>
      </c>
      <c r="F19" s="27"/>
      <c r="G19" s="28">
        <f t="shared" si="8"/>
        <v>0.23864786756282794</v>
      </c>
      <c r="H19" s="44"/>
      <c r="I19" s="44"/>
    </row>
    <row r="20" spans="1:9" x14ac:dyDescent="0.2">
      <c r="A20" s="34" t="s">
        <v>5</v>
      </c>
      <c r="B20" s="27"/>
      <c r="C20" s="54">
        <f t="shared" si="7"/>
        <v>1.6996798003607012</v>
      </c>
      <c r="D20" s="27"/>
      <c r="E20" s="34" t="s">
        <v>5</v>
      </c>
      <c r="F20" s="27"/>
      <c r="G20" s="28">
        <f t="shared" si="8"/>
        <v>0.47359614633387942</v>
      </c>
      <c r="H20" s="44"/>
      <c r="I20" s="44"/>
    </row>
    <row r="21" spans="1:9" x14ac:dyDescent="0.2">
      <c r="A21" s="34" t="s">
        <v>6</v>
      </c>
      <c r="B21" s="27"/>
      <c r="C21" s="54">
        <f t="shared" si="7"/>
        <v>1.4722424505477976</v>
      </c>
      <c r="D21" s="27"/>
      <c r="E21" s="34" t="s">
        <v>6</v>
      </c>
      <c r="F21" s="27"/>
      <c r="G21" s="28">
        <f t="shared" si="8"/>
        <v>0.1791986268130564</v>
      </c>
      <c r="H21" s="27"/>
      <c r="I21" s="44"/>
    </row>
    <row r="22" spans="1:9" x14ac:dyDescent="0.2">
      <c r="A22" s="34" t="s">
        <v>7</v>
      </c>
      <c r="B22" s="27"/>
      <c r="C22" s="54">
        <f t="shared" si="7"/>
        <v>1.2093560101077434</v>
      </c>
      <c r="D22" s="27"/>
      <c r="E22" s="34" t="s">
        <v>7</v>
      </c>
      <c r="F22" s="27"/>
      <c r="G22" s="28">
        <f t="shared" si="8"/>
        <v>0.15412260144979892</v>
      </c>
      <c r="H22" s="44"/>
      <c r="I22" s="44"/>
    </row>
    <row r="23" spans="1:9" x14ac:dyDescent="0.2">
      <c r="A23" s="34" t="s">
        <v>8</v>
      </c>
      <c r="B23" s="27">
        <f t="shared" si="7"/>
        <v>18.086512127852696</v>
      </c>
      <c r="C23" s="54"/>
      <c r="D23" s="27"/>
      <c r="E23" s="34" t="s">
        <v>8</v>
      </c>
      <c r="F23" s="27">
        <f t="shared" si="8"/>
        <v>2.6470625782694839</v>
      </c>
      <c r="G23" s="28"/>
      <c r="H23" s="44"/>
      <c r="I23" s="44"/>
    </row>
    <row r="24" spans="1:9" x14ac:dyDescent="0.2">
      <c r="A24" s="35" t="s">
        <v>10</v>
      </c>
      <c r="B24" s="27">
        <f t="shared" si="7"/>
        <v>-2.896647556118212E-2</v>
      </c>
      <c r="C24" s="54">
        <f t="shared" si="7"/>
        <v>0.16652850856432255</v>
      </c>
      <c r="D24" s="27"/>
      <c r="E24" s="35" t="s">
        <v>10</v>
      </c>
      <c r="F24" s="27">
        <f t="shared" si="8"/>
        <v>6.7617905273729462E-2</v>
      </c>
      <c r="G24" s="28">
        <f t="shared" si="8"/>
        <v>5.0888740510026738E-2</v>
      </c>
      <c r="H24" s="44"/>
      <c r="I24" s="44"/>
    </row>
    <row r="25" spans="1:9" ht="16" thickBot="1" x14ac:dyDescent="0.25">
      <c r="A25" s="36" t="s">
        <v>9</v>
      </c>
      <c r="B25" s="29">
        <f t="shared" si="7"/>
        <v>-0.16629632537245312</v>
      </c>
      <c r="C25" s="55">
        <f t="shared" si="7"/>
        <v>0.28851865493159484</v>
      </c>
      <c r="D25" s="27"/>
      <c r="E25" s="36" t="s">
        <v>9</v>
      </c>
      <c r="F25" s="29">
        <f t="shared" si="8"/>
        <v>0.18785286673371845</v>
      </c>
      <c r="G25" s="30">
        <f t="shared" si="8"/>
        <v>7.1658938242260162E-2</v>
      </c>
      <c r="H25" s="44"/>
      <c r="I25" s="44"/>
    </row>
    <row r="26" spans="1:9" ht="16" thickTop="1" x14ac:dyDescent="0.2">
      <c r="A26" s="27"/>
      <c r="B26" s="27"/>
      <c r="C26" s="27"/>
      <c r="D26" s="27"/>
      <c r="E26" s="27"/>
      <c r="F26" s="27"/>
      <c r="G26" s="27"/>
      <c r="H26" s="44"/>
      <c r="I26" s="44"/>
    </row>
    <row r="27" spans="1:9" ht="16" thickBot="1" x14ac:dyDescent="0.25">
      <c r="A27" s="27"/>
      <c r="B27" s="27"/>
      <c r="C27" s="27"/>
      <c r="D27" s="27"/>
      <c r="E27" s="27"/>
      <c r="F27" s="27"/>
      <c r="G27" s="27"/>
      <c r="H27" s="44"/>
      <c r="I27" s="44"/>
    </row>
    <row r="28" spans="1:9" ht="16" thickTop="1" x14ac:dyDescent="0.2">
      <c r="A28" s="59" t="s">
        <v>34</v>
      </c>
      <c r="B28" s="60"/>
      <c r="C28" s="61"/>
      <c r="D28" s="27"/>
      <c r="E28" s="59" t="s">
        <v>34</v>
      </c>
      <c r="F28" s="60"/>
      <c r="G28" s="61"/>
      <c r="H28" s="44"/>
      <c r="I28" s="44"/>
    </row>
    <row r="29" spans="1:9" x14ac:dyDescent="0.2">
      <c r="A29" s="31" t="s">
        <v>27</v>
      </c>
      <c r="B29" s="32" t="s">
        <v>21</v>
      </c>
      <c r="C29" s="33" t="s">
        <v>48</v>
      </c>
      <c r="D29" s="27"/>
      <c r="E29" s="31" t="s">
        <v>28</v>
      </c>
      <c r="F29" s="32" t="s">
        <v>21</v>
      </c>
      <c r="G29" s="33" t="s">
        <v>48</v>
      </c>
      <c r="H29" s="44"/>
      <c r="I29" s="44"/>
    </row>
    <row r="30" spans="1:9" x14ac:dyDescent="0.2">
      <c r="A30" s="34" t="s">
        <v>2</v>
      </c>
      <c r="B30" s="27">
        <v>22.696055106595203</v>
      </c>
      <c r="C30" s="28"/>
      <c r="D30" s="27"/>
      <c r="E30" s="34" t="s">
        <v>2</v>
      </c>
      <c r="F30" s="27">
        <v>18.166787533323305</v>
      </c>
      <c r="G30" s="28"/>
      <c r="H30" s="44"/>
      <c r="I30" s="44"/>
    </row>
    <row r="31" spans="1:9" x14ac:dyDescent="0.2">
      <c r="A31" s="34" t="s">
        <v>3</v>
      </c>
      <c r="B31" s="27"/>
      <c r="C31" s="28">
        <v>2.2072353817387493</v>
      </c>
      <c r="D31" s="27"/>
      <c r="E31" s="34" t="s">
        <v>3</v>
      </c>
      <c r="F31" s="27"/>
      <c r="G31" s="28">
        <v>1.5047829248450901</v>
      </c>
      <c r="H31" s="44"/>
      <c r="I31" s="44"/>
    </row>
    <row r="32" spans="1:9" x14ac:dyDescent="0.2">
      <c r="A32" s="34" t="s">
        <v>4</v>
      </c>
      <c r="B32" s="27"/>
      <c r="C32" s="28">
        <v>2.2515849158158834</v>
      </c>
      <c r="D32" s="27"/>
      <c r="E32" s="34" t="s">
        <v>4</v>
      </c>
      <c r="F32" s="27"/>
      <c r="G32" s="28">
        <v>1.4026444551424708</v>
      </c>
      <c r="H32" s="44"/>
      <c r="I32" s="44"/>
    </row>
    <row r="33" spans="1:9" x14ac:dyDescent="0.2">
      <c r="A33" s="34" t="s">
        <v>5</v>
      </c>
      <c r="B33" s="27"/>
      <c r="C33" s="28">
        <v>1.6811029773378703</v>
      </c>
      <c r="D33" s="27"/>
      <c r="E33" s="34" t="s">
        <v>5</v>
      </c>
      <c r="F33" s="27"/>
      <c r="G33" s="28">
        <v>1.2418043550332258</v>
      </c>
      <c r="H33" s="44"/>
      <c r="I33" s="44"/>
    </row>
    <row r="34" spans="1:9" x14ac:dyDescent="0.2">
      <c r="A34" s="34" t="s">
        <v>6</v>
      </c>
      <c r="B34" s="27"/>
      <c r="C34" s="28">
        <v>1.2936340615692694</v>
      </c>
      <c r="D34" s="27"/>
      <c r="E34" s="34" t="s">
        <v>6</v>
      </c>
      <c r="F34" s="27"/>
      <c r="G34" s="28">
        <v>1.5250115983277523</v>
      </c>
      <c r="H34" s="44"/>
      <c r="I34" s="44"/>
    </row>
    <row r="35" spans="1:9" x14ac:dyDescent="0.2">
      <c r="A35" s="34" t="s">
        <v>7</v>
      </c>
      <c r="B35" s="27"/>
      <c r="C35" s="28">
        <v>0.75828482910865369</v>
      </c>
      <c r="D35" s="27"/>
      <c r="E35" s="34" t="s">
        <v>7</v>
      </c>
      <c r="F35" s="27"/>
      <c r="G35" s="28">
        <v>1.2719421164999276</v>
      </c>
      <c r="H35" s="44"/>
      <c r="I35" s="44"/>
    </row>
    <row r="36" spans="1:9" x14ac:dyDescent="0.2">
      <c r="A36" s="34" t="s">
        <v>8</v>
      </c>
      <c r="B36" s="27">
        <v>19.101844151389539</v>
      </c>
      <c r="C36" s="28"/>
      <c r="D36" s="27"/>
      <c r="E36" s="34" t="s">
        <v>8</v>
      </c>
      <c r="F36" s="27">
        <v>16.661168444169988</v>
      </c>
      <c r="G36" s="28"/>
      <c r="H36" s="44"/>
      <c r="I36" s="44"/>
    </row>
    <row r="37" spans="1:9" x14ac:dyDescent="0.2">
      <c r="A37" s="35" t="s">
        <v>10</v>
      </c>
      <c r="B37" s="27">
        <f>LOG10(B30)-LOG10(B36)</f>
        <v>7.487507985648989E-2</v>
      </c>
      <c r="C37" s="28">
        <f>LOG10(C31)-LOG10(C35)</f>
        <v>0.46401628201074951</v>
      </c>
      <c r="D37" s="27"/>
      <c r="E37" s="35" t="s">
        <v>10</v>
      </c>
      <c r="F37" s="27">
        <f>LOG10(F30)-LOG10(F36)</f>
        <v>3.7572681882285908E-2</v>
      </c>
      <c r="G37" s="28">
        <f>LOG10(G31)-LOG10(G35)</f>
        <v>7.3006506617174921E-2</v>
      </c>
      <c r="H37" s="44"/>
      <c r="I37" s="44"/>
    </row>
    <row r="38" spans="1:9" ht="16" thickBot="1" x14ac:dyDescent="0.25">
      <c r="A38" s="36" t="s">
        <v>9</v>
      </c>
      <c r="B38" s="29">
        <f>(B30-B36)/B30</f>
        <v>0.15836280526835825</v>
      </c>
      <c r="C38" s="30">
        <f>(C31-C35)/C31</f>
        <v>0.65645493209187555</v>
      </c>
      <c r="D38" s="27"/>
      <c r="E38" s="36" t="s">
        <v>9</v>
      </c>
      <c r="F38" s="29">
        <f>(F30-F36)/F30</f>
        <v>8.2877563597392373E-2</v>
      </c>
      <c r="G38" s="30">
        <f>(G31-G35)/G31</f>
        <v>0.15473381874607084</v>
      </c>
      <c r="H38" s="44"/>
      <c r="I38" s="44"/>
    </row>
    <row r="39" spans="1:9" ht="17" thickTop="1" thickBot="1" x14ac:dyDescent="0.25">
      <c r="A39" s="27"/>
      <c r="B39" s="27"/>
      <c r="C39" s="27"/>
      <c r="D39" s="27"/>
      <c r="E39" s="27"/>
      <c r="F39" s="27"/>
      <c r="G39" s="27"/>
      <c r="H39" s="44"/>
      <c r="I39" s="44"/>
    </row>
    <row r="40" spans="1:9" ht="16" thickTop="1" x14ac:dyDescent="0.2">
      <c r="A40" s="59" t="s">
        <v>34</v>
      </c>
      <c r="B40" s="60"/>
      <c r="C40" s="61"/>
      <c r="D40" s="27"/>
      <c r="E40" s="59" t="s">
        <v>34</v>
      </c>
      <c r="F40" s="60"/>
      <c r="G40" s="61"/>
      <c r="H40" s="44"/>
      <c r="I40" s="44"/>
    </row>
    <row r="41" spans="1:9" x14ac:dyDescent="0.2">
      <c r="A41" s="31" t="s">
        <v>29</v>
      </c>
      <c r="B41" s="32" t="s">
        <v>21</v>
      </c>
      <c r="C41" s="33" t="s">
        <v>48</v>
      </c>
      <c r="D41" s="27"/>
      <c r="E41" s="31" t="s">
        <v>30</v>
      </c>
      <c r="F41" s="32" t="s">
        <v>21</v>
      </c>
      <c r="G41" s="33" t="s">
        <v>48</v>
      </c>
      <c r="H41" s="44"/>
      <c r="I41" s="44"/>
    </row>
    <row r="42" spans="1:9" x14ac:dyDescent="0.2">
      <c r="A42" s="34" t="s">
        <v>2</v>
      </c>
      <c r="B42" s="27">
        <v>20.811099927951592</v>
      </c>
      <c r="C42" s="28"/>
      <c r="D42" s="27"/>
      <c r="E42" s="34" t="s">
        <v>2</v>
      </c>
      <c r="F42" s="27">
        <v>17.12148813712102</v>
      </c>
      <c r="G42" s="28"/>
      <c r="H42" s="44"/>
      <c r="I42" s="44"/>
    </row>
    <row r="43" spans="1:9" x14ac:dyDescent="0.2">
      <c r="A43" s="34" t="s">
        <v>3</v>
      </c>
      <c r="B43" s="27"/>
      <c r="C43" s="28">
        <v>3.4289292702253498</v>
      </c>
      <c r="D43" s="27"/>
      <c r="E43" s="34" t="s">
        <v>3</v>
      </c>
      <c r="F43" s="27"/>
      <c r="G43" s="28">
        <v>1.8149055480039269</v>
      </c>
      <c r="H43" s="44"/>
      <c r="I43" s="44"/>
    </row>
    <row r="44" spans="1:9" x14ac:dyDescent="0.2">
      <c r="A44" s="34" t="s">
        <v>4</v>
      </c>
      <c r="B44" s="27"/>
      <c r="C44" s="28">
        <v>2.833813241558107</v>
      </c>
      <c r="D44" s="27"/>
      <c r="E44" s="34" t="s">
        <v>4</v>
      </c>
      <c r="F44" s="27"/>
      <c r="G44" s="28">
        <v>1.5373794303390382</v>
      </c>
      <c r="H44" s="44"/>
      <c r="I44" s="44"/>
    </row>
    <row r="45" spans="1:9" x14ac:dyDescent="0.2">
      <c r="A45" s="34" t="s">
        <v>5</v>
      </c>
      <c r="B45" s="27"/>
      <c r="C45" s="28">
        <v>4.9162334941583223</v>
      </c>
      <c r="D45" s="27"/>
      <c r="E45" s="34" t="s">
        <v>5</v>
      </c>
      <c r="F45" s="27"/>
      <c r="G45" s="28">
        <v>0.95175775362743842</v>
      </c>
      <c r="H45" s="44"/>
      <c r="I45" s="44"/>
    </row>
    <row r="46" spans="1:9" x14ac:dyDescent="0.2">
      <c r="A46" s="34" t="s">
        <v>6</v>
      </c>
      <c r="B46" s="27"/>
      <c r="C46" s="28">
        <v>2.4836339947954693</v>
      </c>
      <c r="D46" s="27"/>
      <c r="E46" s="34" t="s">
        <v>6</v>
      </c>
      <c r="F46" s="27"/>
      <c r="G46" s="28">
        <v>1.1262847540524088</v>
      </c>
      <c r="H46" s="44"/>
      <c r="I46" s="44"/>
    </row>
    <row r="47" spans="1:9" x14ac:dyDescent="0.2">
      <c r="A47" s="34" t="s">
        <v>7</v>
      </c>
      <c r="B47" s="27"/>
      <c r="C47" s="28">
        <v>2.1140139347686766</v>
      </c>
      <c r="D47" s="27"/>
      <c r="E47" s="34" t="s">
        <v>7</v>
      </c>
      <c r="F47" s="27"/>
      <c r="G47" s="28">
        <v>1.0221811586279654</v>
      </c>
      <c r="H47" s="44"/>
      <c r="I47" s="44"/>
    </row>
    <row r="48" spans="1:9" x14ac:dyDescent="0.2">
      <c r="A48" s="34" t="s">
        <v>8</v>
      </c>
      <c r="B48" s="27">
        <v>32.16685568792915</v>
      </c>
      <c r="C48" s="28"/>
      <c r="D48" s="27"/>
      <c r="E48" s="34" t="s">
        <v>8</v>
      </c>
      <c r="F48" s="27">
        <v>14.987001224910571</v>
      </c>
      <c r="G48" s="28"/>
      <c r="H48" s="44"/>
      <c r="I48" s="44"/>
    </row>
    <row r="49" spans="1:9" x14ac:dyDescent="0.2">
      <c r="A49" s="35" t="s">
        <v>10</v>
      </c>
      <c r="B49" s="27">
        <f>LOG10(B42)-LOG10(B48)</f>
        <v>-0.18911357610380253</v>
      </c>
      <c r="C49" s="28">
        <f>LOG10(C43)-LOG10(C47)</f>
        <v>0.21005068117324177</v>
      </c>
      <c r="D49" s="27"/>
      <c r="E49" s="35" t="s">
        <v>10</v>
      </c>
      <c r="F49" s="27">
        <f>LOG10(F42)-LOG10(F48)</f>
        <v>5.7826766465189916E-2</v>
      </c>
      <c r="G49" s="28">
        <f>LOG10(G43)-LOG10(G47)</f>
        <v>0.24932615669133612</v>
      </c>
      <c r="H49" s="44"/>
      <c r="I49" s="44"/>
    </row>
    <row r="50" spans="1:9" ht="16" thickBot="1" x14ac:dyDescent="0.25">
      <c r="A50" s="36" t="s">
        <v>9</v>
      </c>
      <c r="B50" s="29">
        <f>(B42-B48)/B42</f>
        <v>-0.54565860522948773</v>
      </c>
      <c r="C50" s="30">
        <f>(C43-C47)/C43</f>
        <v>0.38347694916735819</v>
      </c>
      <c r="D50" s="27"/>
      <c r="E50" s="36" t="s">
        <v>9</v>
      </c>
      <c r="F50" s="29">
        <f>(F42-F48)/F42</f>
        <v>0.12466713729063522</v>
      </c>
      <c r="G50" s="30">
        <f>(G43-G47)/G43</f>
        <v>0.43678547913846932</v>
      </c>
      <c r="H50" s="44"/>
      <c r="I50" s="44"/>
    </row>
    <row r="51" spans="1:9" ht="17" thickTop="1" thickBot="1" x14ac:dyDescent="0.25">
      <c r="A51" s="27"/>
      <c r="B51" s="27"/>
      <c r="C51" s="27"/>
      <c r="D51" s="27"/>
      <c r="E51" s="27"/>
      <c r="F51" s="27"/>
      <c r="G51" s="27"/>
      <c r="H51" s="44"/>
      <c r="I51" s="44"/>
    </row>
    <row r="52" spans="1:9" ht="16" thickTop="1" x14ac:dyDescent="0.2">
      <c r="A52" s="59" t="s">
        <v>34</v>
      </c>
      <c r="B52" s="60"/>
      <c r="C52" s="61"/>
      <c r="D52" s="27"/>
      <c r="E52" s="59" t="s">
        <v>34</v>
      </c>
      <c r="F52" s="60"/>
      <c r="G52" s="61"/>
      <c r="H52" s="44"/>
      <c r="I52" s="44"/>
    </row>
    <row r="53" spans="1:9" x14ac:dyDescent="0.2">
      <c r="A53" s="31" t="s">
        <v>31</v>
      </c>
      <c r="B53" s="32" t="s">
        <v>21</v>
      </c>
      <c r="C53" s="33" t="s">
        <v>48</v>
      </c>
      <c r="D53" s="27"/>
      <c r="E53" s="31" t="s">
        <v>32</v>
      </c>
      <c r="F53" s="32" t="s">
        <v>21</v>
      </c>
      <c r="G53" s="33" t="s">
        <v>48</v>
      </c>
      <c r="H53" s="44"/>
      <c r="I53" s="44"/>
    </row>
    <row r="54" spans="1:9" x14ac:dyDescent="0.2">
      <c r="A54" s="34" t="s">
        <v>2</v>
      </c>
      <c r="B54" s="27">
        <v>9.310684517699336</v>
      </c>
      <c r="C54" s="28"/>
      <c r="D54" s="27"/>
      <c r="E54" s="34" t="s">
        <v>2</v>
      </c>
      <c r="F54" s="27">
        <v>9.652288984131804</v>
      </c>
      <c r="G54" s="28"/>
      <c r="H54" s="44"/>
      <c r="I54" s="44"/>
    </row>
    <row r="55" spans="1:9" x14ac:dyDescent="0.2">
      <c r="A55" s="34" t="s">
        <v>3</v>
      </c>
      <c r="B55" s="27"/>
      <c r="C55" s="28">
        <v>1.3967907719191728</v>
      </c>
      <c r="D55" s="27"/>
      <c r="E55" s="34" t="s">
        <v>3</v>
      </c>
      <c r="F55" s="27"/>
      <c r="G55" s="28">
        <v>1.4017865501186542</v>
      </c>
      <c r="H55" s="44"/>
      <c r="I55" s="44"/>
    </row>
    <row r="56" spans="1:9" x14ac:dyDescent="0.2">
      <c r="A56" s="34" t="s">
        <v>4</v>
      </c>
      <c r="B56" s="27"/>
      <c r="C56" s="28">
        <v>1.1970394080280005</v>
      </c>
      <c r="D56" s="27"/>
      <c r="E56" s="34" t="s">
        <v>4</v>
      </c>
      <c r="F56" s="27"/>
      <c r="G56" s="28">
        <v>1.6346207053360271</v>
      </c>
      <c r="H56" s="44"/>
      <c r="I56" s="44"/>
    </row>
    <row r="57" spans="1:9" x14ac:dyDescent="0.2">
      <c r="A57" s="34" t="s">
        <v>5</v>
      </c>
      <c r="B57" s="27"/>
      <c r="C57" s="28">
        <v>1.1040400089084952</v>
      </c>
      <c r="D57" s="27"/>
      <c r="E57" s="34" t="s">
        <v>5</v>
      </c>
      <c r="F57" s="27"/>
      <c r="G57" s="28">
        <v>1.7274633839194389</v>
      </c>
      <c r="H57" s="44"/>
      <c r="I57" s="44"/>
    </row>
    <row r="58" spans="1:9" x14ac:dyDescent="0.2">
      <c r="A58" s="34" t="s">
        <v>6</v>
      </c>
      <c r="B58" s="27"/>
      <c r="C58" s="28">
        <v>1.093774615925706</v>
      </c>
      <c r="D58" s="27"/>
      <c r="E58" s="34" t="s">
        <v>6</v>
      </c>
      <c r="F58" s="27"/>
      <c r="G58" s="28">
        <v>1.9512977532678</v>
      </c>
      <c r="H58" s="44"/>
      <c r="I58" s="44"/>
    </row>
    <row r="59" spans="1:9" x14ac:dyDescent="0.2">
      <c r="A59" s="34" t="s">
        <v>7</v>
      </c>
      <c r="B59" s="27"/>
      <c r="C59" s="28">
        <v>1.0909918933907592</v>
      </c>
      <c r="D59" s="27"/>
      <c r="E59" s="34" t="s">
        <v>7</v>
      </c>
      <c r="F59" s="27"/>
      <c r="G59" s="28">
        <v>1.003390813680858</v>
      </c>
      <c r="H59" s="44"/>
      <c r="I59" s="44"/>
    </row>
    <row r="60" spans="1:9" x14ac:dyDescent="0.2">
      <c r="A60" s="34" t="s">
        <v>8</v>
      </c>
      <c r="B60" s="27">
        <v>17.475517996593936</v>
      </c>
      <c r="C60" s="28"/>
      <c r="D60" s="27"/>
      <c r="E60" s="34" t="s">
        <v>8</v>
      </c>
      <c r="F60" s="27">
        <v>18.637966411525912</v>
      </c>
      <c r="G60" s="28"/>
      <c r="H60" s="44"/>
      <c r="I60" s="44"/>
    </row>
    <row r="61" spans="1:9" x14ac:dyDescent="0.2">
      <c r="A61" s="35" t="s">
        <v>10</v>
      </c>
      <c r="B61" s="27">
        <f>LOG10(B54)-LOG10(B60)</f>
        <v>-0.27344844634272836</v>
      </c>
      <c r="C61" s="28">
        <f>LOG10(C55)-LOG10(C59)</f>
        <v>0.10730983357012464</v>
      </c>
      <c r="D61" s="27"/>
      <c r="E61" s="35" t="s">
        <v>10</v>
      </c>
      <c r="F61" s="27">
        <f>LOG10(F54)-LOG10(F60)</f>
        <v>-0.285768208767747</v>
      </c>
      <c r="G61" s="28">
        <f>LOG10(G55)-LOG10(G59)</f>
        <v>0.14521176806831423</v>
      </c>
      <c r="H61" s="44"/>
      <c r="I61" s="44"/>
    </row>
    <row r="62" spans="1:9" ht="16" thickBot="1" x14ac:dyDescent="0.25">
      <c r="A62" s="36" t="s">
        <v>9</v>
      </c>
      <c r="B62" s="29">
        <f>(B54-B60)/B54</f>
        <v>-0.87693160082628652</v>
      </c>
      <c r="C62" s="30">
        <f>(C55-C59)/C55</f>
        <v>0.21892962401824134</v>
      </c>
      <c r="D62" s="27"/>
      <c r="E62" s="36" t="s">
        <v>9</v>
      </c>
      <c r="F62" s="29">
        <f>(F54-F60)/F54</f>
        <v>-0.93093746386648868</v>
      </c>
      <c r="G62" s="30">
        <f>(G55-G59)/G55</f>
        <v>0.28420570621402663</v>
      </c>
      <c r="H62" s="44"/>
      <c r="I62" s="44"/>
    </row>
    <row r="63" spans="1:9" ht="17" thickTop="1" thickBot="1" x14ac:dyDescent="0.25">
      <c r="A63" s="27"/>
      <c r="B63" s="27"/>
      <c r="C63" s="27"/>
      <c r="D63" s="27"/>
      <c r="E63" s="27"/>
      <c r="F63" s="27"/>
      <c r="G63" s="27"/>
      <c r="H63" s="44"/>
      <c r="I63" s="44"/>
    </row>
    <row r="64" spans="1:9" ht="16" thickTop="1" x14ac:dyDescent="0.2">
      <c r="A64" s="59" t="s">
        <v>34</v>
      </c>
      <c r="B64" s="60"/>
      <c r="C64" s="61"/>
      <c r="D64" s="27"/>
      <c r="E64" s="59" t="s">
        <v>34</v>
      </c>
      <c r="F64" s="60"/>
      <c r="G64" s="61"/>
      <c r="H64" s="44"/>
      <c r="I64" s="44"/>
    </row>
    <row r="65" spans="1:9" x14ac:dyDescent="0.2">
      <c r="A65" s="31" t="s">
        <v>33</v>
      </c>
      <c r="B65" s="32" t="s">
        <v>21</v>
      </c>
      <c r="C65" s="33" t="s">
        <v>48</v>
      </c>
      <c r="D65" s="27"/>
      <c r="E65" s="31" t="s">
        <v>38</v>
      </c>
      <c r="F65" s="32" t="s">
        <v>21</v>
      </c>
      <c r="G65" s="33" t="s">
        <v>48</v>
      </c>
      <c r="H65" s="44"/>
      <c r="I65" s="44"/>
    </row>
    <row r="66" spans="1:9" x14ac:dyDescent="0.2">
      <c r="A66" s="34" t="s">
        <v>2</v>
      </c>
      <c r="B66" s="27">
        <v>7.4917799399599314</v>
      </c>
      <c r="C66" s="28"/>
      <c r="D66" s="27"/>
      <c r="E66" s="34" t="s">
        <v>2</v>
      </c>
      <c r="F66" s="27">
        <v>30.181672778493379</v>
      </c>
      <c r="G66" s="28"/>
      <c r="H66" s="44"/>
      <c r="I66" s="44"/>
    </row>
    <row r="67" spans="1:9" x14ac:dyDescent="0.2">
      <c r="A67" s="34" t="s">
        <v>3</v>
      </c>
      <c r="B67" s="27"/>
      <c r="C67" s="28">
        <v>0.87591199832374544</v>
      </c>
      <c r="D67" s="27"/>
      <c r="E67" s="34" t="s">
        <v>3</v>
      </c>
      <c r="F67" s="27"/>
      <c r="G67" s="28">
        <v>1.8677461950614653</v>
      </c>
      <c r="H67" s="44"/>
      <c r="I67" s="44"/>
    </row>
    <row r="68" spans="1:9" x14ac:dyDescent="0.2">
      <c r="A68" s="34" t="s">
        <v>4</v>
      </c>
      <c r="B68" s="27"/>
      <c r="C68" s="28">
        <v>0.59167855742825415</v>
      </c>
      <c r="D68" s="27"/>
      <c r="E68" s="34" t="s">
        <v>4</v>
      </c>
      <c r="F68" s="27"/>
      <c r="G68" s="28">
        <v>1.4560751746933351</v>
      </c>
      <c r="H68" s="44"/>
      <c r="I68" s="44"/>
    </row>
    <row r="69" spans="1:9" x14ac:dyDescent="0.2">
      <c r="A69" s="34" t="s">
        <v>5</v>
      </c>
      <c r="B69" s="27"/>
      <c r="C69" s="28">
        <v>0.79397450019347227</v>
      </c>
      <c r="D69" s="27"/>
      <c r="E69" s="34" t="s">
        <v>5</v>
      </c>
      <c r="F69" s="27"/>
      <c r="G69" s="28">
        <v>1.181061929707347</v>
      </c>
      <c r="H69" s="44"/>
      <c r="I69" s="44"/>
    </row>
    <row r="70" spans="1:9" x14ac:dyDescent="0.2">
      <c r="A70" s="34" t="s">
        <v>6</v>
      </c>
      <c r="B70" s="27"/>
      <c r="C70" s="28">
        <v>1.0049326519803647</v>
      </c>
      <c r="D70" s="27"/>
      <c r="E70" s="34" t="s">
        <v>6</v>
      </c>
      <c r="F70" s="27"/>
      <c r="G70" s="28">
        <v>1.2993701744636101</v>
      </c>
      <c r="H70" s="44"/>
      <c r="I70" s="44"/>
    </row>
    <row r="71" spans="1:9" x14ac:dyDescent="0.2">
      <c r="A71" s="34" t="s">
        <v>7</v>
      </c>
      <c r="B71" s="27"/>
      <c r="C71" s="28">
        <v>0.88071948363349062</v>
      </c>
      <c r="D71" s="27"/>
      <c r="E71" s="34" t="s">
        <v>7</v>
      </c>
      <c r="F71" s="27"/>
      <c r="G71" s="28">
        <v>1.5333238511516161</v>
      </c>
      <c r="H71" s="44"/>
      <c r="I71" s="44"/>
    </row>
    <row r="72" spans="1:9" x14ac:dyDescent="0.2">
      <c r="A72" s="34" t="s">
        <v>8</v>
      </c>
      <c r="B72" s="27">
        <v>4.9080507573363299</v>
      </c>
      <c r="C72" s="28"/>
      <c r="D72" s="27"/>
      <c r="E72" s="34" t="s">
        <v>8</v>
      </c>
      <c r="F72" s="27">
        <v>20.753692348966148</v>
      </c>
      <c r="G72" s="28"/>
      <c r="H72" s="44"/>
      <c r="I72" s="44"/>
    </row>
    <row r="73" spans="1:9" x14ac:dyDescent="0.2">
      <c r="A73" s="35" t="s">
        <v>10</v>
      </c>
      <c r="B73" s="27">
        <f>LOG10(B66)-LOG10(B72)</f>
        <v>0.18367596672843978</v>
      </c>
      <c r="C73" s="28">
        <f>LOG10(C67)-LOG10(C71)</f>
        <v>-2.377128698803882E-3</v>
      </c>
      <c r="D73" s="27"/>
      <c r="E73" s="35" t="s">
        <v>10</v>
      </c>
      <c r="F73" s="27">
        <f>LOG10(F66)-LOG10(F72)</f>
        <v>0.16264793179241543</v>
      </c>
      <c r="G73" s="28">
        <f>LOG10(G67)-LOG10(G71)</f>
        <v>8.5683969082443079E-2</v>
      </c>
      <c r="H73" s="44"/>
      <c r="I73" s="44"/>
    </row>
    <row r="74" spans="1:9" ht="16" thickBot="1" x14ac:dyDescent="0.25">
      <c r="A74" s="36" t="s">
        <v>9</v>
      </c>
      <c r="B74" s="29">
        <f>(B66-B72)/B66</f>
        <v>0.34487521034119167</v>
      </c>
      <c r="C74" s="30">
        <f>(C67-C71)/C67</f>
        <v>-5.4885483004518468E-3</v>
      </c>
      <c r="D74" s="27"/>
      <c r="E74" s="36" t="s">
        <v>9</v>
      </c>
      <c r="F74" s="29">
        <f>(F66-F72)/F66</f>
        <v>0.3123743504450604</v>
      </c>
      <c r="G74" s="30">
        <f>(G67-G71)/G67</f>
        <v>0.17905127837716933</v>
      </c>
      <c r="H74" s="44"/>
      <c r="I74" s="44"/>
    </row>
    <row r="75" spans="1:9" ht="16" thickTop="1" x14ac:dyDescent="0.2">
      <c r="A75" s="27"/>
      <c r="B75" s="27"/>
      <c r="C75" s="27"/>
      <c r="D75" s="27"/>
      <c r="E75" s="27"/>
      <c r="F75" s="27"/>
      <c r="G75" s="27"/>
      <c r="H75" s="44"/>
      <c r="I75" s="44"/>
    </row>
    <row r="76" spans="1:9" x14ac:dyDescent="0.2">
      <c r="A76" s="1"/>
      <c r="B76" s="1"/>
      <c r="C76" s="1"/>
      <c r="D76" s="1"/>
      <c r="E76" s="1"/>
      <c r="F76" s="1"/>
      <c r="G76" s="1"/>
    </row>
    <row r="77" spans="1:9" x14ac:dyDescent="0.2">
      <c r="A77" s="1"/>
      <c r="B77" s="1"/>
      <c r="C77" s="1"/>
      <c r="D77" s="1"/>
      <c r="E77" s="1"/>
      <c r="F77" s="1"/>
      <c r="G77" s="1"/>
    </row>
    <row r="78" spans="1:9" x14ac:dyDescent="0.2">
      <c r="A78" s="1"/>
      <c r="B78" s="1"/>
      <c r="C78" s="1"/>
      <c r="D78" s="1"/>
      <c r="E78" s="1"/>
      <c r="F78" s="1"/>
      <c r="G78" s="1"/>
    </row>
    <row r="79" spans="1:9" x14ac:dyDescent="0.2">
      <c r="A79" s="1"/>
      <c r="B79" s="1"/>
      <c r="C79" s="1"/>
      <c r="D79" s="1"/>
      <c r="E79" s="1"/>
      <c r="F79" s="1"/>
      <c r="G79" s="1"/>
    </row>
    <row r="80" spans="1:9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</sheetData>
  <mergeCells count="11">
    <mergeCell ref="A52:C52"/>
    <mergeCell ref="E52:G52"/>
    <mergeCell ref="A64:C64"/>
    <mergeCell ref="E64:G64"/>
    <mergeCell ref="A1:I1"/>
    <mergeCell ref="A15:C15"/>
    <mergeCell ref="E15:G15"/>
    <mergeCell ref="A28:C28"/>
    <mergeCell ref="E28:G28"/>
    <mergeCell ref="A40:C40"/>
    <mergeCell ref="E40:G40"/>
  </mergeCells>
  <phoneticPr fontId="1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F2" sqref="F2"/>
    </sheetView>
  </sheetViews>
  <sheetFormatPr baseColWidth="10" defaultRowHeight="15" x14ac:dyDescent="0.2"/>
  <sheetData>
    <row r="1" spans="1:13" ht="22" thickTop="1" x14ac:dyDescent="0.25">
      <c r="A1" s="67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  <c r="M1" s="52"/>
    </row>
    <row r="2" spans="1:13" x14ac:dyDescent="0.2">
      <c r="A2" s="38" t="s">
        <v>11</v>
      </c>
      <c r="B2" s="32" t="s">
        <v>12</v>
      </c>
      <c r="C2" s="32" t="s">
        <v>13</v>
      </c>
      <c r="D2" s="32" t="s">
        <v>15</v>
      </c>
      <c r="E2" s="39" t="s">
        <v>14</v>
      </c>
      <c r="F2" s="32" t="s">
        <v>16</v>
      </c>
      <c r="G2" s="32" t="s">
        <v>17</v>
      </c>
      <c r="H2" s="32" t="s">
        <v>18</v>
      </c>
      <c r="I2" s="39" t="s">
        <v>19</v>
      </c>
      <c r="J2" s="32" t="s">
        <v>42</v>
      </c>
      <c r="K2" s="32" t="s">
        <v>43</v>
      </c>
      <c r="L2" s="33" t="s">
        <v>44</v>
      </c>
      <c r="M2" s="53"/>
    </row>
    <row r="3" spans="1:13" x14ac:dyDescent="0.2">
      <c r="A3" s="40">
        <v>1</v>
      </c>
      <c r="B3" s="7">
        <f>B30</f>
        <v>33.07385570649452</v>
      </c>
      <c r="C3" s="7">
        <f>B36</f>
        <v>14.407184110822634</v>
      </c>
      <c r="D3" s="8">
        <f>(B3-C3)/B3</f>
        <v>0.56439357301805071</v>
      </c>
      <c r="E3" s="20">
        <f>LOG10(B3)-LOG10(C3)</f>
        <v>0.36090572124361575</v>
      </c>
      <c r="F3" s="7">
        <f>C30</f>
        <v>61.526963996111292</v>
      </c>
      <c r="G3" s="7">
        <f>C36</f>
        <v>30.951322315893588</v>
      </c>
      <c r="H3" s="8">
        <f>(F3-G3)/F3</f>
        <v>0.49694702443225031</v>
      </c>
      <c r="I3" s="20">
        <f t="shared" ref="I3:I10" si="0">LOG10(F3)-LOG10(G3)</f>
        <v>0.29838627779636906</v>
      </c>
      <c r="J3" s="8">
        <f>D31</f>
        <v>0.30334269491450078</v>
      </c>
      <c r="K3" s="8">
        <f>D35</f>
        <v>0.36787195497565373</v>
      </c>
      <c r="L3" s="9">
        <f>-(J3-K3)/J3</f>
        <v>0.21272725911313264</v>
      </c>
    </row>
    <row r="4" spans="1:13" x14ac:dyDescent="0.2">
      <c r="A4" s="40">
        <v>2</v>
      </c>
      <c r="B4" s="7">
        <f>G30</f>
        <v>25.186418438772257</v>
      </c>
      <c r="C4" s="7">
        <f>G36</f>
        <v>12.592020648839931</v>
      </c>
      <c r="D4" s="8">
        <f t="shared" ref="D4:D8" si="1">(B4-C4)/B4</f>
        <v>0.50004719093145722</v>
      </c>
      <c r="E4" s="20">
        <f t="shared" ref="E4:E10" si="2">LOG10(B4)-LOG10(C4)</f>
        <v>0.30107098712069225</v>
      </c>
      <c r="F4" s="7">
        <f>H30</f>
        <v>38.392247464920587</v>
      </c>
      <c r="G4" s="7">
        <f>H36</f>
        <v>25.504263567531119</v>
      </c>
      <c r="H4" s="8">
        <f t="shared" ref="H4:H8" si="3">(F4-G4)/F4</f>
        <v>0.3356923532326509</v>
      </c>
      <c r="I4" s="20">
        <f t="shared" si="0"/>
        <v>0.17763074841687199</v>
      </c>
      <c r="J4" s="8">
        <f>I31</f>
        <v>0.69214858595697193</v>
      </c>
      <c r="K4" s="8">
        <f>I35</f>
        <v>0.88226001031509782</v>
      </c>
      <c r="L4" s="9">
        <f t="shared" ref="L4:L10" si="4">-(J4-K4)/J4</f>
        <v>0.27466851513577223</v>
      </c>
    </row>
    <row r="5" spans="1:13" x14ac:dyDescent="0.2">
      <c r="A5" s="40">
        <v>3</v>
      </c>
      <c r="B5" s="7">
        <f>B42</f>
        <v>14.604222944838185</v>
      </c>
      <c r="C5" s="7">
        <f>B48</f>
        <v>8.7155513887853697</v>
      </c>
      <c r="D5" s="8">
        <f t="shared" si="1"/>
        <v>0.40321704059812008</v>
      </c>
      <c r="E5" s="20">
        <f t="shared" si="2"/>
        <v>0.22418358624482138</v>
      </c>
      <c r="F5" s="7">
        <f>C42</f>
        <v>51.841943944955602</v>
      </c>
      <c r="G5" s="7">
        <f>C48</f>
        <v>27.66636236862816</v>
      </c>
      <c r="H5" s="8">
        <f t="shared" si="3"/>
        <v>0.4663324662747298</v>
      </c>
      <c r="I5" s="20">
        <f t="shared" si="0"/>
        <v>0.27272921719425192</v>
      </c>
      <c r="J5" s="8">
        <f>D43</f>
        <v>0.36806579297248398</v>
      </c>
      <c r="K5" s="8">
        <f>D47</f>
        <v>-0.11463567575606182</v>
      </c>
      <c r="L5" s="9">
        <f t="shared" si="4"/>
        <v>-1.311454305031361</v>
      </c>
    </row>
    <row r="6" spans="1:13" x14ac:dyDescent="0.2">
      <c r="A6" s="40">
        <v>4</v>
      </c>
      <c r="B6" s="7">
        <f>G42</f>
        <v>13.656521706205528</v>
      </c>
      <c r="C6" s="7">
        <f>G48</f>
        <v>9.3410651565177627</v>
      </c>
      <c r="D6" s="8">
        <f>(B6-C6)/B6</f>
        <v>0.31599968443844817</v>
      </c>
      <c r="E6" s="20">
        <f t="shared" si="2"/>
        <v>0.16494369791934427</v>
      </c>
      <c r="F6" s="7">
        <f>H42</f>
        <v>54.435104397816858</v>
      </c>
      <c r="G6" s="7">
        <f>H48</f>
        <v>24.452712995656228</v>
      </c>
      <c r="H6" s="8">
        <f>(F6-G6)/F6</f>
        <v>0.55079147424879538</v>
      </c>
      <c r="I6" s="20">
        <f t="shared" si="0"/>
        <v>0.3475520096421818</v>
      </c>
      <c r="J6" s="8">
        <f>I43</f>
        <v>0.70537095949533357</v>
      </c>
      <c r="K6" s="8">
        <f>I47</f>
        <v>1.5764118035758887</v>
      </c>
      <c r="L6" s="9">
        <f t="shared" si="4"/>
        <v>1.2348691597733938</v>
      </c>
    </row>
    <row r="7" spans="1:13" x14ac:dyDescent="0.2">
      <c r="A7" s="41">
        <v>5</v>
      </c>
      <c r="B7" s="10">
        <f>B54</f>
        <v>11.884423706922206</v>
      </c>
      <c r="C7" s="10">
        <f>B60</f>
        <v>5.4209928039596154</v>
      </c>
      <c r="D7" s="11">
        <f t="shared" si="1"/>
        <v>0.54385732639251982</v>
      </c>
      <c r="E7" s="21">
        <f t="shared" si="2"/>
        <v>0.34089929621922865</v>
      </c>
      <c r="F7" s="10">
        <f>C54</f>
        <v>48.446313459752673</v>
      </c>
      <c r="G7" s="10">
        <f>C60</f>
        <v>19.086853964743643</v>
      </c>
      <c r="H7" s="11">
        <f t="shared" si="3"/>
        <v>0.60602050802894913</v>
      </c>
      <c r="I7" s="21">
        <f t="shared" si="0"/>
        <v>0.40452638415313502</v>
      </c>
      <c r="J7" s="8">
        <f>D55</f>
        <v>1.3449571520412871</v>
      </c>
      <c r="K7" s="8">
        <f>D59</f>
        <v>1.1483581410508998</v>
      </c>
      <c r="L7" s="9">
        <f t="shared" si="4"/>
        <v>-0.14617492512085031</v>
      </c>
    </row>
    <row r="8" spans="1:13" x14ac:dyDescent="0.2">
      <c r="A8" s="40">
        <v>6</v>
      </c>
      <c r="B8" s="7">
        <f>G54</f>
        <v>11.774907501825373</v>
      </c>
      <c r="C8" s="7">
        <f>G60</f>
        <v>7.5922151670272413</v>
      </c>
      <c r="D8" s="8">
        <f t="shared" si="1"/>
        <v>0.35522082310623004</v>
      </c>
      <c r="E8" s="20">
        <f t="shared" si="2"/>
        <v>0.19058899649167182</v>
      </c>
      <c r="F8" s="7">
        <f>H54</f>
        <v>32.251075935924369</v>
      </c>
      <c r="G8" s="7">
        <f>H60</f>
        <v>19.678808902139696</v>
      </c>
      <c r="H8" s="8">
        <f t="shared" si="3"/>
        <v>0.38982473201089285</v>
      </c>
      <c r="I8" s="20">
        <f t="shared" si="0"/>
        <v>0.2145453994362112</v>
      </c>
      <c r="J8" s="8">
        <f>I55</f>
        <v>1.4511718725274112</v>
      </c>
      <c r="K8" s="8">
        <f>I59</f>
        <v>2.5796816396729554</v>
      </c>
      <c r="L8" s="9">
        <f t="shared" si="4"/>
        <v>0.77765410735262697</v>
      </c>
    </row>
    <row r="9" spans="1:13" x14ac:dyDescent="0.2">
      <c r="A9" s="40">
        <v>7</v>
      </c>
      <c r="B9" s="7">
        <f>B66</f>
        <v>12.776713660710973</v>
      </c>
      <c r="C9" s="7">
        <f>B72</f>
        <v>8.525741810818328</v>
      </c>
      <c r="D9" s="8">
        <f>(B9-C9)/B9</f>
        <v>0.33271246134008575</v>
      </c>
      <c r="E9" s="20">
        <f t="shared" si="2"/>
        <v>0.17568698535718386</v>
      </c>
      <c r="F9" s="7">
        <f>C66</f>
        <v>40.956426685132428</v>
      </c>
      <c r="G9" s="7">
        <f>C72</f>
        <v>30.620029234792646</v>
      </c>
      <c r="H9" s="8">
        <f>(F9-G9)/F9</f>
        <v>0.25237547039453984</v>
      </c>
      <c r="I9" s="20">
        <f t="shared" si="0"/>
        <v>0.12631645783155676</v>
      </c>
      <c r="J9" s="8">
        <f>D67</f>
        <v>0.90554499967998536</v>
      </c>
      <c r="K9" s="8">
        <f>D71</f>
        <v>1.7337234077228132</v>
      </c>
      <c r="L9" s="9">
        <f t="shared" si="4"/>
        <v>0.91456350411685949</v>
      </c>
    </row>
    <row r="10" spans="1:13" x14ac:dyDescent="0.2">
      <c r="A10" s="40">
        <v>8</v>
      </c>
      <c r="B10" s="7">
        <f>G66</f>
        <v>33.858663892604817</v>
      </c>
      <c r="C10" s="7">
        <f>G72</f>
        <v>10.078206375731003</v>
      </c>
      <c r="D10" s="8">
        <f t="shared" ref="D10" si="5">(B10-C10)/B10</f>
        <v>0.7023448294446073</v>
      </c>
      <c r="E10" s="20">
        <f t="shared" si="2"/>
        <v>0.52628656893560533</v>
      </c>
      <c r="F10" s="7">
        <f>H66</f>
        <v>25.608484390512281</v>
      </c>
      <c r="G10" s="7">
        <f>H72</f>
        <v>14.323073357727932</v>
      </c>
      <c r="H10" s="8">
        <f>(F10-G10)/F10</f>
        <v>0.44069031422123112</v>
      </c>
      <c r="I10" s="20">
        <f t="shared" si="0"/>
        <v>0.25234765976374285</v>
      </c>
      <c r="J10" s="8">
        <f>I67</f>
        <v>0.78024548320806109</v>
      </c>
      <c r="K10" s="8">
        <f>I71</f>
        <v>1.2974139992876568</v>
      </c>
      <c r="L10" s="9">
        <f t="shared" si="4"/>
        <v>0.66282795249669779</v>
      </c>
    </row>
    <row r="11" spans="1:13" x14ac:dyDescent="0.2">
      <c r="A11" s="38" t="s">
        <v>0</v>
      </c>
      <c r="B11" s="7">
        <f t="shared" ref="B11:L11" si="6">AVERAGE(B3:B10)</f>
        <v>19.601965944796731</v>
      </c>
      <c r="C11" s="7">
        <f t="shared" si="6"/>
        <v>9.5841221828127345</v>
      </c>
      <c r="D11" s="7">
        <f t="shared" si="6"/>
        <v>0.46472411615868986</v>
      </c>
      <c r="E11" s="22">
        <f t="shared" si="6"/>
        <v>0.28557072994152038</v>
      </c>
      <c r="F11" s="7">
        <f t="shared" si="6"/>
        <v>44.182320034390763</v>
      </c>
      <c r="G11" s="7">
        <f t="shared" si="6"/>
        <v>24.035428338389124</v>
      </c>
      <c r="H11" s="7">
        <f t="shared" si="6"/>
        <v>0.44233429285550496</v>
      </c>
      <c r="I11" s="22">
        <f t="shared" si="6"/>
        <v>0.26175426927929007</v>
      </c>
      <c r="J11" s="7">
        <f t="shared" si="6"/>
        <v>0.81885594259950434</v>
      </c>
      <c r="K11" s="7">
        <f t="shared" si="6"/>
        <v>1.1838856601056129</v>
      </c>
      <c r="L11" s="13">
        <f t="shared" si="6"/>
        <v>0.32746015847953402</v>
      </c>
    </row>
    <row r="12" spans="1:13" ht="16" thickBot="1" x14ac:dyDescent="0.25">
      <c r="A12" s="42" t="s">
        <v>1</v>
      </c>
      <c r="B12" s="46">
        <f t="shared" ref="B12:L12" si="7">STDEV(B3:B10)/SQRT(8)</f>
        <v>3.3902814697628147</v>
      </c>
      <c r="C12" s="46">
        <f t="shared" si="7"/>
        <v>0.99809192490808152</v>
      </c>
      <c r="D12" s="46">
        <f t="shared" si="7"/>
        <v>4.8037841058278533E-2</v>
      </c>
      <c r="E12" s="48">
        <f t="shared" si="7"/>
        <v>4.3575921749699494E-2</v>
      </c>
      <c r="F12" s="46">
        <f t="shared" si="7"/>
        <v>4.2554188652908671</v>
      </c>
      <c r="G12" s="46">
        <f t="shared" si="7"/>
        <v>2.0895155126021883</v>
      </c>
      <c r="H12" s="46">
        <f t="shared" si="7"/>
        <v>4.0605113632583616E-2</v>
      </c>
      <c r="I12" s="48">
        <f t="shared" si="7"/>
        <v>3.1888424846066306E-2</v>
      </c>
      <c r="J12" s="46">
        <f t="shared" si="7"/>
        <v>0.14537580248922377</v>
      </c>
      <c r="K12" s="46">
        <f t="shared" si="7"/>
        <v>0.29464899475768014</v>
      </c>
      <c r="L12" s="47">
        <f t="shared" si="7"/>
        <v>0.28060995393580479</v>
      </c>
    </row>
    <row r="13" spans="1:13" ht="16" thickTop="1" x14ac:dyDescent="0.2">
      <c r="A13" s="43"/>
      <c r="B13" s="7"/>
      <c r="C13" s="7"/>
      <c r="D13" s="7"/>
      <c r="E13" s="7"/>
      <c r="F13" s="7"/>
      <c r="G13" s="7"/>
      <c r="H13" s="7"/>
      <c r="I13" s="7"/>
    </row>
    <row r="14" spans="1:13" ht="16" thickBot="1" x14ac:dyDescent="0.25">
      <c r="A14" s="43"/>
      <c r="B14" s="7"/>
      <c r="C14" s="7"/>
      <c r="D14" s="7"/>
      <c r="E14" s="7"/>
      <c r="F14" s="7"/>
      <c r="G14" s="7"/>
      <c r="H14" s="7"/>
      <c r="I14" s="7"/>
    </row>
    <row r="15" spans="1:13" ht="16" thickTop="1" x14ac:dyDescent="0.2">
      <c r="A15" s="62" t="s">
        <v>49</v>
      </c>
      <c r="B15" s="63"/>
      <c r="C15" s="63"/>
      <c r="D15" s="64"/>
      <c r="E15" s="27"/>
      <c r="F15" s="62" t="s">
        <v>50</v>
      </c>
      <c r="G15" s="63"/>
      <c r="H15" s="63"/>
      <c r="I15" s="64"/>
    </row>
    <row r="16" spans="1:13" x14ac:dyDescent="0.2">
      <c r="A16" s="35" t="s">
        <v>52</v>
      </c>
      <c r="B16" s="32" t="s">
        <v>21</v>
      </c>
      <c r="C16" s="32" t="s">
        <v>22</v>
      </c>
      <c r="D16" s="33" t="s">
        <v>51</v>
      </c>
      <c r="E16" s="27"/>
      <c r="F16" s="35" t="s">
        <v>53</v>
      </c>
      <c r="G16" s="32" t="s">
        <v>21</v>
      </c>
      <c r="H16" s="32" t="s">
        <v>22</v>
      </c>
      <c r="I16" s="33" t="s">
        <v>51</v>
      </c>
    </row>
    <row r="17" spans="1:9" x14ac:dyDescent="0.2">
      <c r="A17" s="34" t="s">
        <v>2</v>
      </c>
      <c r="B17" s="27">
        <f>AVERAGE(B30,G30,B42,G42,B54,G54,B66,G66)</f>
        <v>19.601965944796731</v>
      </c>
      <c r="C17" s="27">
        <f>AVERAGE(C30,H30,C42,H42,C54,H54,C66,H66)</f>
        <v>44.182320034390763</v>
      </c>
      <c r="D17" s="28"/>
      <c r="E17" s="27"/>
      <c r="F17" s="34" t="s">
        <v>2</v>
      </c>
      <c r="G17" s="27">
        <f>STDEV(B30,G30,B42,G42,B54,G54,B66,G66)/SQRT(8)</f>
        <v>3.3902814697628147</v>
      </c>
      <c r="H17" s="27">
        <f>STDEV(C30,H30,C42,H42,C54,H54,C66,H66)/SQRT(8)</f>
        <v>4.2554188652908671</v>
      </c>
      <c r="I17" s="28"/>
    </row>
    <row r="18" spans="1:9" x14ac:dyDescent="0.2">
      <c r="A18" s="34" t="s">
        <v>3</v>
      </c>
      <c r="B18" s="27">
        <f t="shared" ref="B18:B25" si="8">AVERAGE(B31,G31,B43,G43,B55,G55,B67,G67)</f>
        <v>18.463057365981591</v>
      </c>
      <c r="C18" s="27"/>
      <c r="D18" s="28">
        <f>AVERAGE(D31,I31,D43,I43,D55,I55,D67,I67)</f>
        <v>0.81885594259950434</v>
      </c>
      <c r="E18" s="27"/>
      <c r="F18" s="34" t="s">
        <v>3</v>
      </c>
      <c r="G18" s="27">
        <f t="shared" ref="G18:G22" si="9">STDEV(B31,G31,B43,G43,B55,G55,B67,G67)/SQRT(8)</f>
        <v>3.7445375195615727</v>
      </c>
      <c r="H18" s="27"/>
      <c r="I18" s="28">
        <f>STDEV(D31,I31,D43,I43,D55,I55,D67,I67)/SQRT(8)</f>
        <v>0.14537580248922377</v>
      </c>
    </row>
    <row r="19" spans="1:9" x14ac:dyDescent="0.2">
      <c r="A19" s="34" t="s">
        <v>4</v>
      </c>
      <c r="B19" s="27">
        <f t="shared" si="8"/>
        <v>13.938080943291313</v>
      </c>
      <c r="C19" s="27"/>
      <c r="D19" s="28">
        <f>AVERAGE(D32,I32,D44,I44,D56,I56,D68,I68)</f>
        <v>1.2590991776193809</v>
      </c>
      <c r="E19" s="27"/>
      <c r="F19" s="34" t="s">
        <v>4</v>
      </c>
      <c r="G19" s="27">
        <f t="shared" si="9"/>
        <v>1.8858994290811704</v>
      </c>
      <c r="H19" s="27"/>
      <c r="I19" s="28">
        <f>STDEV(D32,I32,D44,I44,D56,I56,D68,I68)/SQRT(8)</f>
        <v>0.20365599026514944</v>
      </c>
    </row>
    <row r="20" spans="1:9" x14ac:dyDescent="0.2">
      <c r="A20" s="34" t="s">
        <v>5</v>
      </c>
      <c r="B20" s="27">
        <f t="shared" si="8"/>
        <v>14.259403679409797</v>
      </c>
      <c r="C20" s="27"/>
      <c r="D20" s="28">
        <f>AVERAGE(D33,I33,D45,I45,D57,I57,D69,I69)</f>
        <v>1.0796790895429922</v>
      </c>
      <c r="E20" s="27"/>
      <c r="F20" s="34" t="s">
        <v>5</v>
      </c>
      <c r="G20" s="27">
        <f t="shared" si="9"/>
        <v>2.6720647616813866</v>
      </c>
      <c r="H20" s="27"/>
      <c r="I20" s="28">
        <f>STDEV(D33,I33,D45,I45,D57,I57,D69,I69)/SQRT(8)</f>
        <v>0.18799093239736339</v>
      </c>
    </row>
    <row r="21" spans="1:9" x14ac:dyDescent="0.2">
      <c r="A21" s="34" t="s">
        <v>6</v>
      </c>
      <c r="B21" s="27">
        <f t="shared" si="8"/>
        <v>13.760127998135777</v>
      </c>
      <c r="C21" s="27"/>
      <c r="D21" s="28">
        <f>AVERAGE(D34,I34,D46,I46,D58,I58,D70,I70)</f>
        <v>1.1465125256181761</v>
      </c>
      <c r="E21" s="27"/>
      <c r="F21" s="34" t="s">
        <v>6</v>
      </c>
      <c r="G21" s="27">
        <f t="shared" si="9"/>
        <v>2.1939903638681808</v>
      </c>
      <c r="H21" s="27"/>
      <c r="I21" s="28">
        <f>STDEV(D34,I34,D46,I46,D58,I58,D70,I70)/SQRT(8)</f>
        <v>0.24229983248689951</v>
      </c>
    </row>
    <row r="22" spans="1:9" x14ac:dyDescent="0.2">
      <c r="A22" s="34" t="s">
        <v>7</v>
      </c>
      <c r="B22" s="27">
        <f t="shared" si="8"/>
        <v>14.765944599266764</v>
      </c>
      <c r="C22" s="27"/>
      <c r="D22" s="28">
        <f>AVERAGE(D35,I35,D47,I47,D59,I59,D71,I71)</f>
        <v>1.1838856601056129</v>
      </c>
      <c r="E22" s="27"/>
      <c r="F22" s="34" t="s">
        <v>7</v>
      </c>
      <c r="G22" s="27">
        <f t="shared" si="9"/>
        <v>4.4289628976833901</v>
      </c>
      <c r="H22" s="27"/>
      <c r="I22" s="28">
        <f>STDEV(D35,I35,D47,I47,D59,I59,D71,I71)/SQRT(8)</f>
        <v>0.29464899475768014</v>
      </c>
    </row>
    <row r="23" spans="1:9" x14ac:dyDescent="0.2">
      <c r="A23" s="34" t="s">
        <v>8</v>
      </c>
      <c r="B23" s="27">
        <f t="shared" si="8"/>
        <v>9.5841221828127345</v>
      </c>
      <c r="C23" s="27">
        <f>AVERAGE(C36,H36,C48,H48,C60,H60,C72,H72)</f>
        <v>24.035428338389124</v>
      </c>
      <c r="D23" s="28"/>
      <c r="E23" s="27"/>
      <c r="F23" s="34" t="s">
        <v>8</v>
      </c>
      <c r="G23" s="27">
        <f>STDEV(B36,G36,B48,G48,B60,G60,B72,G72)/SQRT(8)</f>
        <v>0.99809192490808152</v>
      </c>
      <c r="H23" s="27">
        <f>STDEV(C36,H36,C48,H48,C60,H60,C72,H72)/SQRT(8)</f>
        <v>2.0895155126021883</v>
      </c>
      <c r="I23" s="28"/>
    </row>
    <row r="24" spans="1:9" x14ac:dyDescent="0.2">
      <c r="A24" s="35" t="s">
        <v>10</v>
      </c>
      <c r="B24" s="27">
        <f t="shared" si="8"/>
        <v>0.28557072994152038</v>
      </c>
      <c r="C24" s="27">
        <f>AVERAGE(C37,H37,C49,H49,C61,H61,C73,H73)</f>
        <v>0.26175426927929007</v>
      </c>
      <c r="D24" s="28"/>
      <c r="E24" s="27"/>
      <c r="F24" s="35" t="s">
        <v>10</v>
      </c>
      <c r="G24" s="27">
        <f>STDEV(B37,G37,B49,G49,B61,G61,B73,G73)/SQRT(8)</f>
        <v>4.3575921749699494E-2</v>
      </c>
      <c r="H24" s="27">
        <f>STDEV(C37,H37,C49,H49,C61,H61,C73,H73)/SQRT(8)</f>
        <v>3.1888424846066306E-2</v>
      </c>
      <c r="I24" s="28"/>
    </row>
    <row r="25" spans="1:9" ht="16" thickBot="1" x14ac:dyDescent="0.25">
      <c r="A25" s="36" t="s">
        <v>9</v>
      </c>
      <c r="B25" s="29">
        <f t="shared" si="8"/>
        <v>0.46472411615868986</v>
      </c>
      <c r="C25" s="29">
        <f>AVERAGE(C38,H38,C50,H50,C62,H62,C74,H74)</f>
        <v>0.44233429285550496</v>
      </c>
      <c r="D25" s="30">
        <f>AVERAGE(D38,I38,D50,I50,D62,I62,D74,I74)</f>
        <v>0.32746015847953402</v>
      </c>
      <c r="E25" s="27"/>
      <c r="F25" s="36" t="s">
        <v>9</v>
      </c>
      <c r="G25" s="29">
        <f t="shared" ref="G25" si="10">STDEV(B38,G38,B50,G50,B62,G62,B74,G74)/SQRT(8)</f>
        <v>4.8037841058278533E-2</v>
      </c>
      <c r="H25" s="29">
        <f>STDEV(C38,H38,C50,H50,C62,H62,C74,H74)/SQRT(8)</f>
        <v>4.0605113632583616E-2</v>
      </c>
      <c r="I25" s="30">
        <f>STDEV(D38,I38,D50,I50,D62,I62,D74,I74)/SQRT(8)</f>
        <v>0.28060995393580479</v>
      </c>
    </row>
    <row r="26" spans="1:9" ht="16" thickTop="1" x14ac:dyDescent="0.2">
      <c r="A26" s="27"/>
      <c r="B26" s="27"/>
      <c r="C26" s="27"/>
      <c r="D26" s="27"/>
      <c r="E26" s="27"/>
      <c r="F26" s="27"/>
      <c r="G26" s="27"/>
      <c r="H26" s="27"/>
      <c r="I26" s="27"/>
    </row>
    <row r="27" spans="1:9" ht="16" thickBot="1" x14ac:dyDescent="0.25">
      <c r="A27" s="27"/>
      <c r="B27" s="27"/>
      <c r="C27" s="27"/>
      <c r="D27" s="27"/>
      <c r="E27" s="27"/>
      <c r="F27" s="27"/>
      <c r="G27" s="27"/>
      <c r="H27" s="27"/>
      <c r="I27" s="27"/>
    </row>
    <row r="28" spans="1:9" ht="16" thickTop="1" x14ac:dyDescent="0.2">
      <c r="A28" s="59" t="s">
        <v>34</v>
      </c>
      <c r="B28" s="60"/>
      <c r="C28" s="60"/>
      <c r="D28" s="61"/>
      <c r="E28" s="27"/>
      <c r="F28" s="59" t="s">
        <v>34</v>
      </c>
      <c r="G28" s="60"/>
      <c r="H28" s="60"/>
      <c r="I28" s="61"/>
    </row>
    <row r="29" spans="1:9" x14ac:dyDescent="0.2">
      <c r="A29" s="31" t="s">
        <v>27</v>
      </c>
      <c r="B29" s="32" t="s">
        <v>21</v>
      </c>
      <c r="C29" s="32" t="s">
        <v>22</v>
      </c>
      <c r="D29" s="33" t="s">
        <v>51</v>
      </c>
      <c r="E29" s="27"/>
      <c r="F29" s="31" t="s">
        <v>28</v>
      </c>
      <c r="G29" s="32" t="s">
        <v>21</v>
      </c>
      <c r="H29" s="32" t="s">
        <v>22</v>
      </c>
      <c r="I29" s="33" t="s">
        <v>51</v>
      </c>
    </row>
    <row r="30" spans="1:9" x14ac:dyDescent="0.2">
      <c r="A30" s="34" t="s">
        <v>2</v>
      </c>
      <c r="B30" s="27">
        <v>33.07385570649452</v>
      </c>
      <c r="C30" s="27">
        <v>61.526963996111292</v>
      </c>
      <c r="D30" s="28"/>
      <c r="E30" s="27"/>
      <c r="F30" s="34" t="s">
        <v>2</v>
      </c>
      <c r="G30" s="27">
        <v>25.186418438772257</v>
      </c>
      <c r="H30" s="27">
        <v>38.392247464920587</v>
      </c>
      <c r="I30" s="28"/>
    </row>
    <row r="31" spans="1:9" x14ac:dyDescent="0.2">
      <c r="A31" s="34" t="s">
        <v>3</v>
      </c>
      <c r="B31" s="27">
        <v>39.741852312763385</v>
      </c>
      <c r="C31" s="27"/>
      <c r="D31" s="28">
        <v>0.30334269491450078</v>
      </c>
      <c r="E31" s="27"/>
      <c r="F31" s="34" t="s">
        <v>3</v>
      </c>
      <c r="G31" s="27">
        <v>21.896547644999583</v>
      </c>
      <c r="H31" s="27"/>
      <c r="I31" s="28">
        <v>0.69214858595697193</v>
      </c>
    </row>
    <row r="32" spans="1:9" x14ac:dyDescent="0.2">
      <c r="A32" s="34" t="s">
        <v>4</v>
      </c>
      <c r="B32" s="27">
        <v>22.74507111670302</v>
      </c>
      <c r="C32" s="27"/>
      <c r="D32" s="28">
        <v>0.76847854841558982</v>
      </c>
      <c r="E32" s="27"/>
      <c r="F32" s="34" t="s">
        <v>4</v>
      </c>
      <c r="G32" s="27">
        <v>18.871845645889898</v>
      </c>
      <c r="H32" s="27"/>
      <c r="I32" s="28">
        <v>0.74330487963851255</v>
      </c>
    </row>
    <row r="33" spans="1:9" x14ac:dyDescent="0.2">
      <c r="A33" s="34" t="s">
        <v>5</v>
      </c>
      <c r="B33" s="27">
        <v>27.66927922603913</v>
      </c>
      <c r="C33" s="27"/>
      <c r="D33" s="28">
        <v>0.65652594497014227</v>
      </c>
      <c r="E33" s="27"/>
      <c r="F33" s="34" t="s">
        <v>5</v>
      </c>
      <c r="G33" s="27">
        <v>24.227454454065569</v>
      </c>
      <c r="H33" s="27"/>
      <c r="I33" s="28">
        <v>0.88026102156252306</v>
      </c>
    </row>
    <row r="34" spans="1:9" x14ac:dyDescent="0.2">
      <c r="A34" s="34" t="s">
        <v>6</v>
      </c>
      <c r="B34" s="27">
        <v>20.880074114660108</v>
      </c>
      <c r="C34" s="27"/>
      <c r="D34" s="28">
        <v>0.80337619903177426</v>
      </c>
      <c r="E34" s="27"/>
      <c r="F34" s="34" t="s">
        <v>6</v>
      </c>
      <c r="G34" s="27">
        <v>23.762580293759171</v>
      </c>
      <c r="H34" s="27"/>
      <c r="I34" s="28">
        <v>0.77725739444552611</v>
      </c>
    </row>
    <row r="35" spans="1:9" x14ac:dyDescent="0.2">
      <c r="A35" s="34" t="s">
        <v>7</v>
      </c>
      <c r="B35" s="27">
        <v>44.262062945908667</v>
      </c>
      <c r="C35" s="27"/>
      <c r="D35" s="28">
        <v>0.36787195497565373</v>
      </c>
      <c r="E35" s="27"/>
      <c r="F35" s="34" t="s">
        <v>7</v>
      </c>
      <c r="G35" s="27">
        <v>18.3287838704953</v>
      </c>
      <c r="H35" s="27"/>
      <c r="I35" s="28">
        <v>0.88226001031509782</v>
      </c>
    </row>
    <row r="36" spans="1:9" x14ac:dyDescent="0.2">
      <c r="A36" s="34" t="s">
        <v>8</v>
      </c>
      <c r="B36" s="27">
        <v>14.407184110822634</v>
      </c>
      <c r="C36" s="27">
        <v>30.951322315893588</v>
      </c>
      <c r="D36" s="28"/>
      <c r="E36" s="27"/>
      <c r="F36" s="34" t="s">
        <v>8</v>
      </c>
      <c r="G36" s="27">
        <v>12.592020648839931</v>
      </c>
      <c r="H36" s="27">
        <v>25.504263567531119</v>
      </c>
      <c r="I36" s="28"/>
    </row>
    <row r="37" spans="1:9" x14ac:dyDescent="0.2">
      <c r="A37" s="35" t="s">
        <v>10</v>
      </c>
      <c r="B37" s="27">
        <f>LOG10(B30)-LOG10(B36)</f>
        <v>0.36090572124361575</v>
      </c>
      <c r="C37" s="27">
        <f>LOG10(C30)-LOG10(C36)</f>
        <v>0.29838627779636906</v>
      </c>
      <c r="D37" s="28"/>
      <c r="E37" s="27"/>
      <c r="F37" s="35" t="s">
        <v>10</v>
      </c>
      <c r="G37" s="27">
        <f>LOG10(G30)-LOG10(G36)</f>
        <v>0.30107098712069225</v>
      </c>
      <c r="H37" s="27">
        <f>LOG10(H30)-LOG10(H36)</f>
        <v>0.17763074841687199</v>
      </c>
      <c r="I37" s="28"/>
    </row>
    <row r="38" spans="1:9" ht="16" thickBot="1" x14ac:dyDescent="0.25">
      <c r="A38" s="36" t="s">
        <v>9</v>
      </c>
      <c r="B38" s="29">
        <f>(B30-B36)/B30</f>
        <v>0.56439357301805071</v>
      </c>
      <c r="C38" s="29">
        <f>(C30-C36)/C30</f>
        <v>0.49694702443225031</v>
      </c>
      <c r="D38" s="30">
        <f>(D35-D31)/D31</f>
        <v>0.21272725911313264</v>
      </c>
      <c r="E38" s="27"/>
      <c r="F38" s="36" t="s">
        <v>9</v>
      </c>
      <c r="G38" s="29">
        <f>(G30-G36)/G30</f>
        <v>0.50004719093145722</v>
      </c>
      <c r="H38" s="29">
        <f>(H30-H36)/H30</f>
        <v>0.3356923532326509</v>
      </c>
      <c r="I38" s="30">
        <f>(I35-I31)/I31</f>
        <v>0.27466851513577223</v>
      </c>
    </row>
    <row r="39" spans="1:9" ht="17" thickTop="1" thickBot="1" x14ac:dyDescent="0.25">
      <c r="A39" s="27"/>
      <c r="B39" s="27"/>
      <c r="C39" s="27"/>
      <c r="D39" s="27"/>
      <c r="E39" s="27"/>
      <c r="F39" s="27"/>
      <c r="G39" s="27"/>
      <c r="H39" s="27"/>
      <c r="I39" s="27"/>
    </row>
    <row r="40" spans="1:9" ht="16" thickTop="1" x14ac:dyDescent="0.2">
      <c r="A40" s="59" t="s">
        <v>34</v>
      </c>
      <c r="B40" s="60"/>
      <c r="C40" s="60"/>
      <c r="D40" s="61"/>
      <c r="E40" s="27"/>
      <c r="F40" s="59" t="s">
        <v>34</v>
      </c>
      <c r="G40" s="60"/>
      <c r="H40" s="60"/>
      <c r="I40" s="61"/>
    </row>
    <row r="41" spans="1:9" x14ac:dyDescent="0.2">
      <c r="A41" s="31" t="s">
        <v>29</v>
      </c>
      <c r="B41" s="32" t="s">
        <v>21</v>
      </c>
      <c r="C41" s="32" t="s">
        <v>22</v>
      </c>
      <c r="D41" s="33" t="s">
        <v>51</v>
      </c>
      <c r="E41" s="27"/>
      <c r="F41" s="31" t="s">
        <v>30</v>
      </c>
      <c r="G41" s="32" t="s">
        <v>21</v>
      </c>
      <c r="H41" s="32" t="s">
        <v>22</v>
      </c>
      <c r="I41" s="33" t="s">
        <v>51</v>
      </c>
    </row>
    <row r="42" spans="1:9" x14ac:dyDescent="0.2">
      <c r="A42" s="34" t="s">
        <v>2</v>
      </c>
      <c r="B42" s="27">
        <v>14.604222944838185</v>
      </c>
      <c r="C42" s="27">
        <v>51.841943944955602</v>
      </c>
      <c r="D42" s="28"/>
      <c r="E42" s="27"/>
      <c r="F42" s="34" t="s">
        <v>2</v>
      </c>
      <c r="G42" s="27">
        <v>13.656521706205528</v>
      </c>
      <c r="H42" s="27">
        <v>54.435104397816858</v>
      </c>
      <c r="I42" s="51"/>
    </row>
    <row r="43" spans="1:9" x14ac:dyDescent="0.2">
      <c r="A43" s="34" t="s">
        <v>3</v>
      </c>
      <c r="B43" s="27">
        <v>16.658123447953294</v>
      </c>
      <c r="C43" s="27"/>
      <c r="D43" s="28">
        <v>0.36806579297248398</v>
      </c>
      <c r="E43" s="27"/>
      <c r="F43" s="34" t="s">
        <v>3</v>
      </c>
      <c r="G43" s="27">
        <v>12.645349247452268</v>
      </c>
      <c r="H43" s="27"/>
      <c r="I43" s="28">
        <v>0.70537095949533357</v>
      </c>
    </row>
    <row r="44" spans="1:9" x14ac:dyDescent="0.2">
      <c r="A44" s="34" t="s">
        <v>4</v>
      </c>
      <c r="B44" s="27">
        <v>15.638987427397408</v>
      </c>
      <c r="C44" s="27"/>
      <c r="D44" s="28">
        <v>0.67351438242162698</v>
      </c>
      <c r="E44" s="27"/>
      <c r="F44" s="34" t="s">
        <v>4</v>
      </c>
      <c r="G44" s="27">
        <v>9.2278476477545048</v>
      </c>
      <c r="H44" s="27"/>
      <c r="I44" s="28">
        <v>1.4251260940294559</v>
      </c>
    </row>
    <row r="45" spans="1:9" x14ac:dyDescent="0.2">
      <c r="A45" s="34" t="s">
        <v>5</v>
      </c>
      <c r="B45" s="27">
        <v>11.48022527660828</v>
      </c>
      <c r="C45" s="27"/>
      <c r="D45" s="28">
        <v>0.26389316437654764</v>
      </c>
      <c r="E45" s="27"/>
      <c r="F45" s="34" t="s">
        <v>5</v>
      </c>
      <c r="G45" s="27">
        <v>11.073629655069096</v>
      </c>
      <c r="H45" s="27"/>
      <c r="I45" s="28">
        <v>1.2142294283823565</v>
      </c>
    </row>
    <row r="46" spans="1:9" x14ac:dyDescent="0.2">
      <c r="A46" s="34" t="s">
        <v>6</v>
      </c>
      <c r="B46" s="27">
        <v>10.690150729024868</v>
      </c>
      <c r="C46" s="27"/>
      <c r="D46" s="28">
        <v>4.6006070480480998E-2</v>
      </c>
      <c r="E46" s="27"/>
      <c r="F46" s="34" t="s">
        <v>6</v>
      </c>
      <c r="G46" s="27">
        <v>9.6768424585654085</v>
      </c>
      <c r="H46" s="27"/>
      <c r="I46" s="28">
        <v>1.385753820241642</v>
      </c>
    </row>
    <row r="47" spans="1:9" x14ac:dyDescent="0.2">
      <c r="A47" s="34" t="s">
        <v>7</v>
      </c>
      <c r="B47" s="27">
        <v>12.987773112265366</v>
      </c>
      <c r="C47" s="27"/>
      <c r="D47" s="28">
        <v>-0.11463567575606182</v>
      </c>
      <c r="E47" s="27"/>
      <c r="F47" s="34" t="s">
        <v>7</v>
      </c>
      <c r="G47" s="27">
        <v>8.8194357451278833</v>
      </c>
      <c r="H47" s="27"/>
      <c r="I47" s="28">
        <v>1.5764118035758887</v>
      </c>
    </row>
    <row r="48" spans="1:9" x14ac:dyDescent="0.2">
      <c r="A48" s="34" t="s">
        <v>8</v>
      </c>
      <c r="B48" s="27">
        <v>8.7155513887853697</v>
      </c>
      <c r="C48" s="27">
        <v>27.66636236862816</v>
      </c>
      <c r="D48" s="28"/>
      <c r="E48" s="27"/>
      <c r="F48" s="34" t="s">
        <v>8</v>
      </c>
      <c r="G48" s="27">
        <v>9.3410651565177627</v>
      </c>
      <c r="H48" s="27">
        <v>24.452712995656228</v>
      </c>
      <c r="I48" s="28"/>
    </row>
    <row r="49" spans="1:9" x14ac:dyDescent="0.2">
      <c r="A49" s="35" t="s">
        <v>10</v>
      </c>
      <c r="B49" s="27">
        <f>LOG10(B42)-LOG10(B48)</f>
        <v>0.22418358624482138</v>
      </c>
      <c r="C49" s="27">
        <f>LOG10(C42)-LOG10(C48)</f>
        <v>0.27272921719425192</v>
      </c>
      <c r="D49" s="28"/>
      <c r="E49" s="27"/>
      <c r="F49" s="35" t="s">
        <v>10</v>
      </c>
      <c r="G49" s="27">
        <f>LOG10(G42)-LOG10(G48)</f>
        <v>0.16494369791934427</v>
      </c>
      <c r="H49" s="27">
        <f>LOG10(H42)-LOG10(H48)</f>
        <v>0.3475520096421818</v>
      </c>
      <c r="I49" s="28"/>
    </row>
    <row r="50" spans="1:9" ht="16" thickBot="1" x14ac:dyDescent="0.25">
      <c r="A50" s="36" t="s">
        <v>9</v>
      </c>
      <c r="B50" s="29">
        <f>(B42-B48)/B42</f>
        <v>0.40321704059812008</v>
      </c>
      <c r="C50" s="29">
        <f>(C42-C48)/C42</f>
        <v>0.4663324662747298</v>
      </c>
      <c r="D50" s="30">
        <f>(D47-D43)/D43</f>
        <v>-1.311454305031361</v>
      </c>
      <c r="E50" s="27"/>
      <c r="F50" s="36" t="s">
        <v>9</v>
      </c>
      <c r="G50" s="29">
        <f>(G42-G48)/G42</f>
        <v>0.31599968443844817</v>
      </c>
      <c r="H50" s="29">
        <f>(H42-H48)/H42</f>
        <v>0.55079147424879538</v>
      </c>
      <c r="I50" s="30">
        <f>(I47-I43)/I43</f>
        <v>1.2348691597733938</v>
      </c>
    </row>
    <row r="51" spans="1:9" ht="17" thickTop="1" thickBot="1" x14ac:dyDescent="0.25">
      <c r="A51" s="27"/>
      <c r="B51" s="27"/>
      <c r="C51" s="27"/>
      <c r="D51" s="27"/>
      <c r="E51" s="27"/>
      <c r="F51" s="27"/>
      <c r="G51" s="27"/>
      <c r="H51" s="27"/>
      <c r="I51" s="27"/>
    </row>
    <row r="52" spans="1:9" ht="16" thickTop="1" x14ac:dyDescent="0.2">
      <c r="A52" s="59" t="s">
        <v>34</v>
      </c>
      <c r="B52" s="60"/>
      <c r="C52" s="60"/>
      <c r="D52" s="61"/>
      <c r="E52" s="27"/>
      <c r="F52" s="59" t="s">
        <v>34</v>
      </c>
      <c r="G52" s="60"/>
      <c r="H52" s="60"/>
      <c r="I52" s="61"/>
    </row>
    <row r="53" spans="1:9" x14ac:dyDescent="0.2">
      <c r="A53" s="31" t="s">
        <v>31</v>
      </c>
      <c r="B53" s="32" t="s">
        <v>21</v>
      </c>
      <c r="C53" s="32" t="s">
        <v>22</v>
      </c>
      <c r="D53" s="33" t="s">
        <v>51</v>
      </c>
      <c r="E53" s="27"/>
      <c r="F53" s="31" t="s">
        <v>32</v>
      </c>
      <c r="G53" s="32" t="s">
        <v>21</v>
      </c>
      <c r="H53" s="32" t="s">
        <v>22</v>
      </c>
      <c r="I53" s="33" t="s">
        <v>51</v>
      </c>
    </row>
    <row r="54" spans="1:9" x14ac:dyDescent="0.2">
      <c r="A54" s="34" t="s">
        <v>2</v>
      </c>
      <c r="B54" s="27">
        <v>11.884423706922206</v>
      </c>
      <c r="C54" s="27">
        <v>48.446313459752673</v>
      </c>
      <c r="D54" s="28"/>
      <c r="E54" s="27"/>
      <c r="F54" s="34" t="s">
        <v>2</v>
      </c>
      <c r="G54" s="27">
        <v>11.774907501825373</v>
      </c>
      <c r="H54" s="27">
        <v>32.251075935924369</v>
      </c>
      <c r="I54" s="28"/>
    </row>
    <row r="55" spans="1:9" x14ac:dyDescent="0.2">
      <c r="A55" s="34" t="s">
        <v>3</v>
      </c>
      <c r="B55" s="27">
        <v>8.3358619523478339</v>
      </c>
      <c r="C55" s="27"/>
      <c r="D55" s="28">
        <v>1.3449571520412871</v>
      </c>
      <c r="E55" s="27"/>
      <c r="F55" s="34" t="s">
        <v>3</v>
      </c>
      <c r="G55" s="27">
        <v>10.146320997645329</v>
      </c>
      <c r="H55" s="27"/>
      <c r="I55" s="28">
        <v>1.4511718725274112</v>
      </c>
    </row>
    <row r="56" spans="1:9" x14ac:dyDescent="0.2">
      <c r="A56" s="34" t="s">
        <v>4</v>
      </c>
      <c r="B56" s="27">
        <v>6.7646053543058109</v>
      </c>
      <c r="C56" s="27"/>
      <c r="D56" s="28">
        <v>1.1636555707798781</v>
      </c>
      <c r="E56" s="27"/>
      <c r="F56" s="34" t="s">
        <v>4</v>
      </c>
      <c r="G56" s="27">
        <v>9.9438503158049691</v>
      </c>
      <c r="H56" s="27"/>
      <c r="I56" s="28">
        <v>2.4308586674506061</v>
      </c>
    </row>
    <row r="57" spans="1:9" x14ac:dyDescent="0.2">
      <c r="A57" s="34" t="s">
        <v>5</v>
      </c>
      <c r="B57" s="27">
        <v>5.6317409621173695</v>
      </c>
      <c r="C57" s="27"/>
      <c r="D57" s="28">
        <v>0.91573132961351289</v>
      </c>
      <c r="E57" s="27"/>
      <c r="F57" s="34" t="s">
        <v>5</v>
      </c>
      <c r="G57" s="27">
        <v>10.199725417803855</v>
      </c>
      <c r="H57" s="27"/>
      <c r="I57" s="28">
        <v>1.9397336405825345</v>
      </c>
    </row>
    <row r="58" spans="1:9" x14ac:dyDescent="0.2">
      <c r="A58" s="34" t="s">
        <v>6</v>
      </c>
      <c r="B58" s="27">
        <v>5.9242009453864153</v>
      </c>
      <c r="C58" s="27"/>
      <c r="D58" s="28">
        <v>0.93304138339538312</v>
      </c>
      <c r="E58" s="27"/>
      <c r="F58" s="34" t="s">
        <v>6</v>
      </c>
      <c r="G58" s="27">
        <v>8.5976859976554287</v>
      </c>
      <c r="H58" s="27"/>
      <c r="I58" s="28">
        <v>2.4007552637737146</v>
      </c>
    </row>
    <row r="59" spans="1:9" x14ac:dyDescent="0.2">
      <c r="A59" s="34" t="s">
        <v>7</v>
      </c>
      <c r="B59" s="27">
        <v>5.7542148942060347</v>
      </c>
      <c r="C59" s="27"/>
      <c r="D59" s="28">
        <v>1.1483581410508998</v>
      </c>
      <c r="E59" s="27"/>
      <c r="F59" s="34" t="s">
        <v>7</v>
      </c>
      <c r="G59" s="27">
        <v>7.6089504323932351</v>
      </c>
      <c r="H59" s="27"/>
      <c r="I59" s="28">
        <v>2.5796816396729554</v>
      </c>
    </row>
    <row r="60" spans="1:9" x14ac:dyDescent="0.2">
      <c r="A60" s="34" t="s">
        <v>8</v>
      </c>
      <c r="B60" s="27">
        <v>5.4209928039596154</v>
      </c>
      <c r="C60" s="27">
        <v>19.086853964743643</v>
      </c>
      <c r="D60" s="28"/>
      <c r="E60" s="27"/>
      <c r="F60" s="34" t="s">
        <v>8</v>
      </c>
      <c r="G60" s="27">
        <v>7.5922151670272413</v>
      </c>
      <c r="H60" s="27">
        <v>19.678808902139696</v>
      </c>
      <c r="I60" s="28"/>
    </row>
    <row r="61" spans="1:9" x14ac:dyDescent="0.2">
      <c r="A61" s="35" t="s">
        <v>10</v>
      </c>
      <c r="B61" s="27">
        <f>LOG10(B54)-LOG10(B60)</f>
        <v>0.34089929621922865</v>
      </c>
      <c r="C61" s="27">
        <f>LOG10(C54)-LOG10(C60)</f>
        <v>0.40452638415313502</v>
      </c>
      <c r="D61" s="28"/>
      <c r="E61" s="27"/>
      <c r="F61" s="35" t="s">
        <v>10</v>
      </c>
      <c r="G61" s="27">
        <f>LOG10(G54)-LOG10(G60)</f>
        <v>0.19058899649167182</v>
      </c>
      <c r="H61" s="27">
        <f>LOG10(H54)-LOG10(H60)</f>
        <v>0.2145453994362112</v>
      </c>
      <c r="I61" s="28"/>
    </row>
    <row r="62" spans="1:9" ht="16" thickBot="1" x14ac:dyDescent="0.25">
      <c r="A62" s="36" t="s">
        <v>9</v>
      </c>
      <c r="B62" s="29">
        <f>(B54-B60)/B54</f>
        <v>0.54385732639251982</v>
      </c>
      <c r="C62" s="29">
        <f>(C54-C60)/C54</f>
        <v>0.60602050802894913</v>
      </c>
      <c r="D62" s="30">
        <f>(D59-D55)/D55</f>
        <v>-0.14617492512085031</v>
      </c>
      <c r="E62" s="27"/>
      <c r="F62" s="36" t="s">
        <v>9</v>
      </c>
      <c r="G62" s="29">
        <f>(G54-G60)/G54</f>
        <v>0.35522082310623004</v>
      </c>
      <c r="H62" s="29">
        <f>(H54-H60)/H54</f>
        <v>0.38982473201089285</v>
      </c>
      <c r="I62" s="30">
        <f>(I59-I55)/I55</f>
        <v>0.77765410735262697</v>
      </c>
    </row>
    <row r="63" spans="1:9" ht="17" thickTop="1" thickBot="1" x14ac:dyDescent="0.25">
      <c r="A63" s="27"/>
      <c r="B63" s="27"/>
      <c r="C63" s="27"/>
      <c r="D63" s="27"/>
      <c r="E63" s="27"/>
      <c r="F63" s="27"/>
      <c r="G63" s="27"/>
      <c r="H63" s="27"/>
      <c r="I63" s="27"/>
    </row>
    <row r="64" spans="1:9" ht="16" thickTop="1" x14ac:dyDescent="0.2">
      <c r="A64" s="59" t="s">
        <v>34</v>
      </c>
      <c r="B64" s="60"/>
      <c r="C64" s="60"/>
      <c r="D64" s="61"/>
      <c r="E64" s="27"/>
      <c r="F64" s="59" t="s">
        <v>34</v>
      </c>
      <c r="G64" s="60"/>
      <c r="H64" s="60"/>
      <c r="I64" s="61"/>
    </row>
    <row r="65" spans="1:9" x14ac:dyDescent="0.2">
      <c r="A65" s="31" t="s">
        <v>33</v>
      </c>
      <c r="B65" s="32" t="s">
        <v>21</v>
      </c>
      <c r="C65" s="32" t="s">
        <v>22</v>
      </c>
      <c r="D65" s="33" t="s">
        <v>51</v>
      </c>
      <c r="E65" s="27"/>
      <c r="F65" s="31" t="s">
        <v>38</v>
      </c>
      <c r="G65" s="32" t="s">
        <v>21</v>
      </c>
      <c r="H65" s="32" t="s">
        <v>22</v>
      </c>
      <c r="I65" s="33" t="s">
        <v>51</v>
      </c>
    </row>
    <row r="66" spans="1:9" x14ac:dyDescent="0.2">
      <c r="A66" s="34" t="s">
        <v>2</v>
      </c>
      <c r="B66" s="27">
        <v>12.776713660710973</v>
      </c>
      <c r="C66" s="27">
        <v>40.956426685132428</v>
      </c>
      <c r="D66" s="28"/>
      <c r="E66" s="27"/>
      <c r="F66" s="34" t="s">
        <v>2</v>
      </c>
      <c r="G66" s="27">
        <v>33.858663892604817</v>
      </c>
      <c r="H66" s="27">
        <v>25.608484390512281</v>
      </c>
      <c r="I66" s="28"/>
    </row>
    <row r="67" spans="1:9" x14ac:dyDescent="0.2">
      <c r="A67" s="34" t="s">
        <v>3</v>
      </c>
      <c r="B67" s="27">
        <v>11.694306634346294</v>
      </c>
      <c r="C67" s="27"/>
      <c r="D67" s="28">
        <v>0.90554499967998536</v>
      </c>
      <c r="E67" s="27"/>
      <c r="F67" s="34" t="s">
        <v>3</v>
      </c>
      <c r="G67" s="27">
        <v>26.586096690344739</v>
      </c>
      <c r="H67" s="27"/>
      <c r="I67" s="28">
        <v>0.78024548320806109</v>
      </c>
    </row>
    <row r="68" spans="1:9" x14ac:dyDescent="0.2">
      <c r="A68" s="34" t="s">
        <v>4</v>
      </c>
      <c r="B68" s="27">
        <v>12.626801419798326</v>
      </c>
      <c r="C68" s="27"/>
      <c r="D68" s="28">
        <v>1.4667611418901241</v>
      </c>
      <c r="E68" s="27"/>
      <c r="F68" s="34" t="s">
        <v>4</v>
      </c>
      <c r="G68" s="27">
        <v>15.685638618676558</v>
      </c>
      <c r="H68" s="27"/>
      <c r="I68" s="28">
        <v>1.4010941363292546</v>
      </c>
    </row>
    <row r="69" spans="1:9" x14ac:dyDescent="0.2">
      <c r="A69" s="34" t="s">
        <v>5</v>
      </c>
      <c r="B69" s="27">
        <v>12.485205581926925</v>
      </c>
      <c r="C69" s="27"/>
      <c r="D69" s="28">
        <v>1.6339428607325093</v>
      </c>
      <c r="E69" s="27"/>
      <c r="F69" s="34" t="s">
        <v>5</v>
      </c>
      <c r="G69" s="27">
        <v>11.30796886164816</v>
      </c>
      <c r="H69" s="27"/>
      <c r="I69" s="28">
        <v>1.1331153261238118</v>
      </c>
    </row>
    <row r="70" spans="1:9" x14ac:dyDescent="0.2">
      <c r="A70" s="34" t="s">
        <v>6</v>
      </c>
      <c r="B70" s="27">
        <v>15.474612739382072</v>
      </c>
      <c r="C70" s="27"/>
      <c r="D70" s="28">
        <v>1.460887022087539</v>
      </c>
      <c r="E70" s="27"/>
      <c r="F70" s="34" t="s">
        <v>6</v>
      </c>
      <c r="G70" s="27">
        <v>15.074876706652764</v>
      </c>
      <c r="H70" s="27"/>
      <c r="I70" s="28">
        <v>1.3650230514893482</v>
      </c>
    </row>
    <row r="71" spans="1:9" x14ac:dyDescent="0.2">
      <c r="A71" s="34" t="s">
        <v>7</v>
      </c>
      <c r="B71" s="27">
        <v>8.9989621343279076</v>
      </c>
      <c r="C71" s="27"/>
      <c r="D71" s="28">
        <v>1.7337234077228132</v>
      </c>
      <c r="E71" s="27"/>
      <c r="F71" s="34" t="s">
        <v>7</v>
      </c>
      <c r="G71" s="27">
        <v>11.367373659409717</v>
      </c>
      <c r="H71" s="27"/>
      <c r="I71" s="28">
        <v>1.2974139992876568</v>
      </c>
    </row>
    <row r="72" spans="1:9" x14ac:dyDescent="0.2">
      <c r="A72" s="34" t="s">
        <v>8</v>
      </c>
      <c r="B72" s="27">
        <v>8.525741810818328</v>
      </c>
      <c r="C72" s="27">
        <v>30.620029234792646</v>
      </c>
      <c r="D72" s="28"/>
      <c r="E72" s="27"/>
      <c r="F72" s="34" t="s">
        <v>8</v>
      </c>
      <c r="G72" s="27">
        <v>10.078206375731003</v>
      </c>
      <c r="H72" s="27">
        <v>14.323073357727932</v>
      </c>
      <c r="I72" s="28"/>
    </row>
    <row r="73" spans="1:9" x14ac:dyDescent="0.2">
      <c r="A73" s="35" t="s">
        <v>10</v>
      </c>
      <c r="B73" s="27">
        <f>LOG10(B66)-LOG10(B72)</f>
        <v>0.17568698535718386</v>
      </c>
      <c r="C73" s="27">
        <f>LOG10(C66)-LOG10(C72)</f>
        <v>0.12631645783155676</v>
      </c>
      <c r="D73" s="28"/>
      <c r="E73" s="27"/>
      <c r="F73" s="35" t="s">
        <v>10</v>
      </c>
      <c r="G73" s="27">
        <f>LOG10(G66)-LOG10(G72)</f>
        <v>0.52628656893560533</v>
      </c>
      <c r="H73" s="27">
        <f>LOG10(H66)-LOG10(H72)</f>
        <v>0.25234765976374285</v>
      </c>
      <c r="I73" s="28"/>
    </row>
    <row r="74" spans="1:9" ht="16" thickBot="1" x14ac:dyDescent="0.25">
      <c r="A74" s="36" t="s">
        <v>9</v>
      </c>
      <c r="B74" s="29">
        <f>(B66-B72)/B66</f>
        <v>0.33271246134008575</v>
      </c>
      <c r="C74" s="29">
        <f>(C66-C72)/C66</f>
        <v>0.25237547039453984</v>
      </c>
      <c r="D74" s="30">
        <f>(D71-D67)/D67</f>
        <v>0.91456350411685949</v>
      </c>
      <c r="E74" s="27"/>
      <c r="F74" s="36" t="s">
        <v>9</v>
      </c>
      <c r="G74" s="29">
        <f>(G66-G72)/G66</f>
        <v>0.7023448294446073</v>
      </c>
      <c r="H74" s="29">
        <f>(H66-H72)/H66</f>
        <v>0.44069031422123112</v>
      </c>
      <c r="I74" s="30">
        <f>(I71-I67)/I67</f>
        <v>0.66282795249669779</v>
      </c>
    </row>
    <row r="75" spans="1:9" ht="16" thickTop="1" x14ac:dyDescent="0.2">
      <c r="A75" s="27"/>
      <c r="B75" s="27"/>
      <c r="C75" s="27"/>
      <c r="D75" s="27"/>
      <c r="E75" s="27"/>
      <c r="F75" s="27"/>
      <c r="G75" s="27"/>
      <c r="H75" s="27"/>
      <c r="I75" s="27"/>
    </row>
    <row r="76" spans="1:9" x14ac:dyDescent="0.2">
      <c r="A76" s="27"/>
      <c r="B76" s="27"/>
      <c r="C76" s="27"/>
      <c r="D76" s="27"/>
      <c r="E76" s="27"/>
    </row>
    <row r="77" spans="1:9" x14ac:dyDescent="0.2">
      <c r="A77" s="27"/>
      <c r="B77" s="27"/>
      <c r="C77" s="27"/>
      <c r="D77" s="27"/>
      <c r="E77" s="27"/>
    </row>
    <row r="78" spans="1:9" x14ac:dyDescent="0.2">
      <c r="A78" s="27"/>
      <c r="B78" s="27"/>
      <c r="C78" s="27"/>
      <c r="D78" s="27"/>
      <c r="E78" s="27"/>
    </row>
    <row r="79" spans="1:9" x14ac:dyDescent="0.2">
      <c r="A79" s="27"/>
      <c r="B79" s="27"/>
      <c r="C79" s="27"/>
      <c r="D79" s="27"/>
      <c r="E79" s="27"/>
    </row>
    <row r="80" spans="1:9" x14ac:dyDescent="0.2">
      <c r="A80" s="27"/>
      <c r="B80" s="27"/>
      <c r="C80" s="27"/>
      <c r="D80" s="27"/>
      <c r="E80" s="27"/>
    </row>
    <row r="81" spans="1:5" x14ac:dyDescent="0.2">
      <c r="A81" s="27"/>
      <c r="B81" s="27"/>
      <c r="C81" s="27"/>
      <c r="D81" s="27"/>
      <c r="E81" s="27"/>
    </row>
    <row r="82" spans="1:5" x14ac:dyDescent="0.2">
      <c r="A82" s="27"/>
      <c r="B82" s="27"/>
      <c r="C82" s="27"/>
      <c r="D82" s="27"/>
      <c r="E82" s="27"/>
    </row>
    <row r="83" spans="1:5" x14ac:dyDescent="0.2">
      <c r="A83" s="27"/>
      <c r="B83" s="27"/>
      <c r="C83" s="27"/>
      <c r="D83" s="27"/>
      <c r="E83" s="27"/>
    </row>
    <row r="84" spans="1:5" x14ac:dyDescent="0.2">
      <c r="A84" s="27"/>
      <c r="B84" s="27"/>
      <c r="C84" s="27"/>
      <c r="D84" s="27"/>
      <c r="E84" s="27"/>
    </row>
    <row r="85" spans="1:5" x14ac:dyDescent="0.2">
      <c r="A85" s="27"/>
      <c r="B85" s="27"/>
      <c r="C85" s="27"/>
      <c r="D85" s="27"/>
      <c r="E85" s="27"/>
    </row>
    <row r="86" spans="1:5" x14ac:dyDescent="0.2">
      <c r="A86" s="27"/>
      <c r="B86" s="27"/>
      <c r="C86" s="27"/>
      <c r="D86" s="27"/>
      <c r="E86" s="27"/>
    </row>
  </sheetData>
  <mergeCells count="11">
    <mergeCell ref="A1:L1"/>
    <mergeCell ref="A52:D52"/>
    <mergeCell ref="F52:I52"/>
    <mergeCell ref="A64:D64"/>
    <mergeCell ref="F64:I64"/>
    <mergeCell ref="A15:D15"/>
    <mergeCell ref="F15:I15"/>
    <mergeCell ref="A28:D28"/>
    <mergeCell ref="F28:I28"/>
    <mergeCell ref="A40:D40"/>
    <mergeCell ref="F40:I40"/>
  </mergeCells>
  <phoneticPr fontId="1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4" workbookViewId="0">
      <selection activeCell="E2" sqref="E2"/>
    </sheetView>
  </sheetViews>
  <sheetFormatPr baseColWidth="10" defaultRowHeight="15" x14ac:dyDescent="0.2"/>
  <sheetData>
    <row r="1" spans="1:8" ht="21" thickTop="1" x14ac:dyDescent="0.2">
      <c r="A1" s="67" t="s">
        <v>59</v>
      </c>
      <c r="B1" s="68"/>
      <c r="C1" s="68"/>
      <c r="D1" s="68"/>
      <c r="E1" s="68"/>
      <c r="F1" s="68"/>
      <c r="G1" s="68"/>
      <c r="H1" s="69"/>
    </row>
    <row r="2" spans="1:8" x14ac:dyDescent="0.2">
      <c r="A2" s="38" t="s">
        <v>11</v>
      </c>
      <c r="B2" s="32" t="s">
        <v>16</v>
      </c>
      <c r="C2" s="32" t="s">
        <v>17</v>
      </c>
      <c r="D2" s="32" t="s">
        <v>18</v>
      </c>
      <c r="E2" s="39" t="s">
        <v>19</v>
      </c>
      <c r="F2" s="32" t="s">
        <v>62</v>
      </c>
      <c r="G2" s="32" t="s">
        <v>63</v>
      </c>
      <c r="H2" s="33" t="s">
        <v>64</v>
      </c>
    </row>
    <row r="3" spans="1:8" x14ac:dyDescent="0.2">
      <c r="A3" s="40">
        <v>1</v>
      </c>
      <c r="B3" s="7">
        <f>B30</f>
        <v>46.988350745884048</v>
      </c>
      <c r="C3" s="7">
        <f>B36</f>
        <v>38.95932109484481</v>
      </c>
      <c r="D3" s="8">
        <f>(B3-C3)/B3</f>
        <v>0.17087277002891066</v>
      </c>
      <c r="E3" s="20">
        <f>LOG10(B3)-LOG10(C3)</f>
        <v>8.1378821639490173E-2</v>
      </c>
      <c r="F3" s="7">
        <f>C31</f>
        <v>-0.29905697477533955</v>
      </c>
      <c r="G3" s="7">
        <f>C35</f>
        <v>-5.581279295283359E-2</v>
      </c>
      <c r="H3" s="9">
        <f>-(F3-G3)/F3</f>
        <v>-0.81337070304157988</v>
      </c>
    </row>
    <row r="4" spans="1:8" x14ac:dyDescent="0.2">
      <c r="A4" s="40">
        <v>2</v>
      </c>
      <c r="B4" s="7">
        <f>F30</f>
        <v>11.809354839667719</v>
      </c>
      <c r="C4" s="7">
        <f>F36</f>
        <v>13.872883826454405</v>
      </c>
      <c r="D4" s="8">
        <f t="shared" ref="D4:D8" si="0">(B4-C4)/B4</f>
        <v>-0.17473680948727827</v>
      </c>
      <c r="E4" s="20">
        <f t="shared" ref="E4:E10" si="1">LOG10(B4)-LOG10(C4)</f>
        <v>-6.9940577254002045E-2</v>
      </c>
      <c r="F4" s="7">
        <f>G31</f>
        <v>2.9965962685831236</v>
      </c>
      <c r="G4" s="7">
        <f>G35</f>
        <v>3.4620679242007011</v>
      </c>
      <c r="H4" s="9">
        <f t="shared" ref="H4:H10" si="2">-(F4-G4)/F4</f>
        <v>0.15533345632765733</v>
      </c>
    </row>
    <row r="5" spans="1:8" x14ac:dyDescent="0.2">
      <c r="A5" s="40">
        <v>3</v>
      </c>
      <c r="B5" s="7">
        <f>B42</f>
        <v>20.589896021759472</v>
      </c>
      <c r="C5" s="7">
        <f>B48</f>
        <v>17.11150443059563</v>
      </c>
      <c r="D5" s="8">
        <f t="shared" si="0"/>
        <v>0.16893682160841733</v>
      </c>
      <c r="E5" s="20">
        <f t="shared" si="1"/>
        <v>8.0365959388117636E-2</v>
      </c>
      <c r="F5" s="7">
        <f>C43</f>
        <v>1.6315221560352864</v>
      </c>
      <c r="G5" s="7">
        <f>C47</f>
        <v>2.9450438988487573</v>
      </c>
      <c r="H5" s="9">
        <f t="shared" si="2"/>
        <v>0.80508973657177973</v>
      </c>
    </row>
    <row r="6" spans="1:8" x14ac:dyDescent="0.2">
      <c r="A6" s="40">
        <v>4</v>
      </c>
      <c r="B6" s="7">
        <f>F42</f>
        <v>30.421663082341787</v>
      </c>
      <c r="C6" s="7">
        <f>F48</f>
        <v>34.564774983965208</v>
      </c>
      <c r="D6" s="8">
        <f>(B6-C6)/B6</f>
        <v>-0.13618952686476513</v>
      </c>
      <c r="E6" s="20">
        <f t="shared" si="1"/>
        <v>-5.5450781732470311E-2</v>
      </c>
      <c r="F6" s="7">
        <f>G43</f>
        <v>1.050891582227806</v>
      </c>
      <c r="G6" s="7">
        <f>G47</f>
        <v>2.3028444130940446</v>
      </c>
      <c r="H6" s="9">
        <f t="shared" si="2"/>
        <v>1.1913244449177136</v>
      </c>
    </row>
    <row r="7" spans="1:8" x14ac:dyDescent="0.2">
      <c r="A7" s="41">
        <v>5</v>
      </c>
      <c r="B7" s="10">
        <f>B54</f>
        <v>68.537827199482066</v>
      </c>
      <c r="C7" s="10">
        <f>B60</f>
        <v>42.679440590343191</v>
      </c>
      <c r="D7" s="11">
        <f t="shared" si="0"/>
        <v>0.37728634924298105</v>
      </c>
      <c r="E7" s="21">
        <f t="shared" si="1"/>
        <v>0.20571161382980163</v>
      </c>
      <c r="F7" s="10">
        <f>C55</f>
        <v>0.56395980820045966</v>
      </c>
      <c r="G7" s="10">
        <f>C59</f>
        <v>1.8111016606664077</v>
      </c>
      <c r="H7" s="9">
        <f t="shared" si="2"/>
        <v>2.2114020083194497</v>
      </c>
    </row>
    <row r="8" spans="1:8" x14ac:dyDescent="0.2">
      <c r="A8" s="40">
        <v>6</v>
      </c>
      <c r="B8" s="7">
        <f>F54</f>
        <v>19.441802188023587</v>
      </c>
      <c r="C8" s="7">
        <f>F60</f>
        <v>18.907929585028235</v>
      </c>
      <c r="D8" s="8">
        <f t="shared" si="0"/>
        <v>2.7460036771911233E-2</v>
      </c>
      <c r="E8" s="20">
        <f t="shared" si="1"/>
        <v>1.209254377825042E-2</v>
      </c>
      <c r="F8" s="7">
        <f>G55</f>
        <v>1.1908193450881726</v>
      </c>
      <c r="G8" s="7">
        <f>G59</f>
        <v>1.8347638085796376</v>
      </c>
      <c r="H8" s="9">
        <f t="shared" si="2"/>
        <v>0.54075747605845714</v>
      </c>
    </row>
    <row r="9" spans="1:8" x14ac:dyDescent="0.2">
      <c r="A9" s="40">
        <v>7</v>
      </c>
      <c r="B9" s="7">
        <f>B66</f>
        <v>23.106893218524391</v>
      </c>
      <c r="C9" s="7">
        <f>B72</f>
        <v>25.987267771893158</v>
      </c>
      <c r="D9" s="8">
        <f>(B9-C9)/B9</f>
        <v>-0.12465434128806298</v>
      </c>
      <c r="E9" s="20">
        <f t="shared" si="1"/>
        <v>-5.1019064013663629E-2</v>
      </c>
      <c r="F9" s="7">
        <f>C67</f>
        <v>1.3670070167023285</v>
      </c>
      <c r="G9" s="7">
        <f>C71</f>
        <v>2.4355416223412911</v>
      </c>
      <c r="H9" s="9">
        <f t="shared" si="2"/>
        <v>0.78165992755225233</v>
      </c>
    </row>
    <row r="10" spans="1:8" x14ac:dyDescent="0.2">
      <c r="A10" s="40">
        <v>8</v>
      </c>
      <c r="B10" s="7">
        <f>F66</f>
        <v>36.885894771864031</v>
      </c>
      <c r="C10" s="7">
        <f>F72</f>
        <v>28.961864968459921</v>
      </c>
      <c r="D10" s="8">
        <f>(B10-C10)/B10</f>
        <v>0.21482547332560395</v>
      </c>
      <c r="E10" s="20">
        <f t="shared" si="1"/>
        <v>0.1050337986087102</v>
      </c>
      <c r="F10" s="7">
        <f>G67</f>
        <v>1.3768935857776547</v>
      </c>
      <c r="G10" s="7">
        <f>G71</f>
        <v>1.8588736928028484</v>
      </c>
      <c r="H10" s="9">
        <f t="shared" si="2"/>
        <v>0.35004891591021281</v>
      </c>
    </row>
    <row r="11" spans="1:8" x14ac:dyDescent="0.2">
      <c r="A11" s="38" t="s">
        <v>0</v>
      </c>
      <c r="B11" s="7">
        <f t="shared" ref="B11:H11" si="3">AVERAGE(B3:B10)</f>
        <v>32.222710258443385</v>
      </c>
      <c r="C11" s="7">
        <f t="shared" si="3"/>
        <v>27.630623406448073</v>
      </c>
      <c r="D11" s="7">
        <f t="shared" si="3"/>
        <v>6.5475096667214738E-2</v>
      </c>
      <c r="E11" s="22">
        <f t="shared" si="3"/>
        <v>3.852153928052926E-2</v>
      </c>
      <c r="F11" s="7">
        <f t="shared" si="3"/>
        <v>1.2348290984799366</v>
      </c>
      <c r="G11" s="7">
        <f t="shared" si="3"/>
        <v>2.0743030284476069</v>
      </c>
      <c r="H11" s="13">
        <f t="shared" si="3"/>
        <v>0.65278065782699279</v>
      </c>
    </row>
    <row r="12" spans="1:8" ht="16" thickBot="1" x14ac:dyDescent="0.25">
      <c r="A12" s="42" t="s">
        <v>1</v>
      </c>
      <c r="B12" s="46">
        <f>STDEV(B3:B10)/SQRT(8)</f>
        <v>6.4921354841710812</v>
      </c>
      <c r="C12" s="46">
        <f t="shared" ref="C12:H12" si="4">STDEV(C3:C10)/SQRT(8)</f>
        <v>3.7401638136601414</v>
      </c>
      <c r="D12" s="46">
        <f t="shared" si="4"/>
        <v>7.0370133492920622E-2</v>
      </c>
      <c r="E12" s="48">
        <f t="shared" si="4"/>
        <v>3.414123582773855E-2</v>
      </c>
      <c r="F12" s="46">
        <f t="shared" si="4"/>
        <v>0.33105578465041086</v>
      </c>
      <c r="G12" s="46">
        <f t="shared" si="4"/>
        <v>0.36784271591701684</v>
      </c>
      <c r="H12" s="47">
        <f t="shared" si="4"/>
        <v>0.30648896153892696</v>
      </c>
    </row>
    <row r="13" spans="1:8" ht="16" thickTop="1" x14ac:dyDescent="0.2">
      <c r="A13" s="43"/>
      <c r="B13" s="7"/>
      <c r="C13" s="7"/>
      <c r="D13" s="7"/>
      <c r="E13" s="7"/>
      <c r="F13" s="7"/>
      <c r="G13" s="7"/>
      <c r="H13" s="7"/>
    </row>
    <row r="14" spans="1:8" ht="16" thickBot="1" x14ac:dyDescent="0.25">
      <c r="A14" s="43"/>
      <c r="B14" s="7"/>
      <c r="C14" s="7"/>
      <c r="D14" s="7"/>
      <c r="E14" s="7"/>
      <c r="F14" s="7"/>
      <c r="G14" s="7"/>
      <c r="H14" s="7"/>
    </row>
    <row r="15" spans="1:8" ht="16" thickTop="1" x14ac:dyDescent="0.2">
      <c r="A15" s="62" t="s">
        <v>60</v>
      </c>
      <c r="B15" s="63"/>
      <c r="C15" s="64"/>
      <c r="D15" s="27"/>
      <c r="E15" s="62" t="s">
        <v>61</v>
      </c>
      <c r="F15" s="63"/>
      <c r="G15" s="64"/>
      <c r="H15" s="44"/>
    </row>
    <row r="16" spans="1:8" x14ac:dyDescent="0.2">
      <c r="A16" s="35" t="s">
        <v>52</v>
      </c>
      <c r="B16" s="32" t="s">
        <v>22</v>
      </c>
      <c r="C16" s="33" t="s">
        <v>51</v>
      </c>
      <c r="D16" s="27"/>
      <c r="E16" s="35" t="s">
        <v>53</v>
      </c>
      <c r="F16" s="32" t="s">
        <v>22</v>
      </c>
      <c r="G16" s="33" t="s">
        <v>51</v>
      </c>
      <c r="H16" s="44"/>
    </row>
    <row r="17" spans="1:8" x14ac:dyDescent="0.2">
      <c r="A17" s="34" t="s">
        <v>2</v>
      </c>
      <c r="B17" s="27">
        <f>AVERAGE(B30,F30,B42,F42,B54,F54,B66,F66)</f>
        <v>32.222710258443385</v>
      </c>
      <c r="C17" s="28"/>
      <c r="D17" s="49"/>
      <c r="E17" s="34" t="s">
        <v>2</v>
      </c>
      <c r="F17" s="27">
        <f>STDEV(B30,F30,B42,F42,B54,F54,B66,F66)/SQRT(8)</f>
        <v>6.4921354841710812</v>
      </c>
      <c r="G17" s="28"/>
      <c r="H17" s="44"/>
    </row>
    <row r="18" spans="1:8" x14ac:dyDescent="0.2">
      <c r="A18" s="34" t="s">
        <v>3</v>
      </c>
      <c r="B18" s="27"/>
      <c r="C18" s="28">
        <f t="shared" ref="B18:C25" si="5">AVERAGE(C31,G31,C43,G43,C55,G55,C67,G67)</f>
        <v>1.2348290984799366</v>
      </c>
      <c r="D18" s="27"/>
      <c r="E18" s="34" t="s">
        <v>3</v>
      </c>
      <c r="F18" s="27"/>
      <c r="G18" s="28">
        <f t="shared" ref="F18:G25" si="6">STDEV(C31,G31,C43,G43,C55,G55,C67,G67)/SQRT(8)</f>
        <v>0.33105578465041086</v>
      </c>
      <c r="H18" s="44"/>
    </row>
    <row r="19" spans="1:8" x14ac:dyDescent="0.2">
      <c r="A19" s="34" t="s">
        <v>4</v>
      </c>
      <c r="B19" s="27"/>
      <c r="C19" s="28">
        <f t="shared" si="5"/>
        <v>1.6711323057441061</v>
      </c>
      <c r="D19" s="27"/>
      <c r="E19" s="34" t="s">
        <v>4</v>
      </c>
      <c r="F19" s="27"/>
      <c r="G19" s="28">
        <f t="shared" si="6"/>
        <v>0.37324117861234241</v>
      </c>
      <c r="H19" s="44"/>
    </row>
    <row r="20" spans="1:8" x14ac:dyDescent="0.2">
      <c r="A20" s="34" t="s">
        <v>5</v>
      </c>
      <c r="B20" s="27"/>
      <c r="C20" s="28">
        <f t="shared" si="5"/>
        <v>1.7814423943022106</v>
      </c>
      <c r="D20" s="27"/>
      <c r="E20" s="34" t="s">
        <v>5</v>
      </c>
      <c r="F20" s="27"/>
      <c r="G20" s="28">
        <f t="shared" si="6"/>
        <v>0.39607927112117552</v>
      </c>
      <c r="H20" s="44"/>
    </row>
    <row r="21" spans="1:8" x14ac:dyDescent="0.2">
      <c r="A21" s="34" t="s">
        <v>6</v>
      </c>
      <c r="B21" s="27"/>
      <c r="C21" s="28">
        <f t="shared" si="5"/>
        <v>1.9653274521529021</v>
      </c>
      <c r="D21" s="27"/>
      <c r="E21" s="34" t="s">
        <v>6</v>
      </c>
      <c r="F21" s="27"/>
      <c r="G21" s="28">
        <f t="shared" si="6"/>
        <v>0.37964185811094009</v>
      </c>
      <c r="H21" s="27"/>
    </row>
    <row r="22" spans="1:8" x14ac:dyDescent="0.2">
      <c r="A22" s="34" t="s">
        <v>7</v>
      </c>
      <c r="B22" s="27"/>
      <c r="C22" s="28">
        <f t="shared" si="5"/>
        <v>2.0743030284476069</v>
      </c>
      <c r="D22" s="27"/>
      <c r="E22" s="34" t="s">
        <v>7</v>
      </c>
      <c r="F22" s="27"/>
      <c r="G22" s="28">
        <f t="shared" si="6"/>
        <v>0.36784271591701684</v>
      </c>
      <c r="H22" s="44"/>
    </row>
    <row r="23" spans="1:8" x14ac:dyDescent="0.2">
      <c r="A23" s="34" t="s">
        <v>8</v>
      </c>
      <c r="B23" s="27">
        <f t="shared" si="5"/>
        <v>27.630623406448073</v>
      </c>
      <c r="C23" s="28"/>
      <c r="D23" s="27"/>
      <c r="E23" s="34" t="s">
        <v>8</v>
      </c>
      <c r="F23" s="27">
        <f t="shared" si="6"/>
        <v>3.7401638136601414</v>
      </c>
      <c r="G23" s="28"/>
      <c r="H23" s="44"/>
    </row>
    <row r="24" spans="1:8" x14ac:dyDescent="0.2">
      <c r="A24" s="35" t="s">
        <v>10</v>
      </c>
      <c r="B24" s="27">
        <f t="shared" si="5"/>
        <v>3.852153928052926E-2</v>
      </c>
      <c r="C24" s="28"/>
      <c r="D24" s="27"/>
      <c r="E24" s="35" t="s">
        <v>10</v>
      </c>
      <c r="F24" s="27">
        <f t="shared" si="6"/>
        <v>3.414123582773855E-2</v>
      </c>
      <c r="G24" s="28"/>
      <c r="H24" s="44"/>
    </row>
    <row r="25" spans="1:8" ht="16" thickBot="1" x14ac:dyDescent="0.25">
      <c r="A25" s="36" t="s">
        <v>9</v>
      </c>
      <c r="B25" s="29">
        <f t="shared" si="5"/>
        <v>6.5475096667214738E-2</v>
      </c>
      <c r="C25" s="30">
        <f t="shared" si="5"/>
        <v>0.65278065782699279</v>
      </c>
      <c r="D25" s="27"/>
      <c r="E25" s="36" t="s">
        <v>9</v>
      </c>
      <c r="F25" s="29">
        <f t="shared" si="6"/>
        <v>7.0370133492920622E-2</v>
      </c>
      <c r="G25" s="30">
        <f t="shared" si="6"/>
        <v>0.30648896153892696</v>
      </c>
      <c r="H25" s="44"/>
    </row>
    <row r="26" spans="1:8" ht="16" thickTop="1" x14ac:dyDescent="0.2">
      <c r="A26" s="27"/>
      <c r="B26" s="27"/>
      <c r="C26" s="27"/>
      <c r="D26" s="27"/>
      <c r="E26" s="27"/>
      <c r="F26" s="27"/>
      <c r="G26" s="27"/>
      <c r="H26" s="44"/>
    </row>
    <row r="27" spans="1:8" ht="16" thickBot="1" x14ac:dyDescent="0.25">
      <c r="A27" s="27"/>
      <c r="B27" s="27"/>
      <c r="C27" s="27"/>
      <c r="D27" s="27"/>
      <c r="E27" s="27"/>
      <c r="F27" s="27"/>
      <c r="G27" s="27"/>
      <c r="H27" s="44"/>
    </row>
    <row r="28" spans="1:8" ht="16" thickTop="1" x14ac:dyDescent="0.2">
      <c r="A28" s="59" t="s">
        <v>34</v>
      </c>
      <c r="B28" s="60"/>
      <c r="C28" s="61"/>
      <c r="D28" s="27"/>
      <c r="E28" s="59" t="s">
        <v>34</v>
      </c>
      <c r="F28" s="60"/>
      <c r="G28" s="61"/>
      <c r="H28" s="44"/>
    </row>
    <row r="29" spans="1:8" x14ac:dyDescent="0.2">
      <c r="A29" s="31" t="s">
        <v>27</v>
      </c>
      <c r="B29" s="32" t="s">
        <v>22</v>
      </c>
      <c r="C29" s="33" t="s">
        <v>51</v>
      </c>
      <c r="D29" s="27"/>
      <c r="E29" s="31" t="s">
        <v>28</v>
      </c>
      <c r="F29" s="32" t="s">
        <v>22</v>
      </c>
      <c r="G29" s="33" t="s">
        <v>51</v>
      </c>
      <c r="H29" s="44"/>
    </row>
    <row r="30" spans="1:8" x14ac:dyDescent="0.2">
      <c r="A30" s="34" t="s">
        <v>2</v>
      </c>
      <c r="B30" s="27">
        <v>46.988350745884048</v>
      </c>
      <c r="C30" s="28"/>
      <c r="D30" s="27"/>
      <c r="E30" s="34" t="s">
        <v>2</v>
      </c>
      <c r="F30" s="27">
        <v>11.809354839667719</v>
      </c>
      <c r="G30" s="28"/>
      <c r="H30" s="44"/>
    </row>
    <row r="31" spans="1:8" x14ac:dyDescent="0.2">
      <c r="A31" s="34" t="s">
        <v>3</v>
      </c>
      <c r="B31" s="27"/>
      <c r="C31" s="28">
        <v>-0.29905697477533955</v>
      </c>
      <c r="D31" s="27"/>
      <c r="E31" s="34" t="s">
        <v>3</v>
      </c>
      <c r="F31" s="27"/>
      <c r="G31" s="28">
        <v>2.9965962685831236</v>
      </c>
      <c r="H31" s="44"/>
    </row>
    <row r="32" spans="1:8" x14ac:dyDescent="0.2">
      <c r="A32" s="34" t="s">
        <v>4</v>
      </c>
      <c r="B32" s="27"/>
      <c r="C32" s="28">
        <v>-3.3285277157230064E-2</v>
      </c>
      <c r="D32" s="27"/>
      <c r="E32" s="34" t="s">
        <v>4</v>
      </c>
      <c r="F32" s="27"/>
      <c r="G32" s="28">
        <v>3.7289374068229613</v>
      </c>
      <c r="H32" s="44"/>
    </row>
    <row r="33" spans="1:8" x14ac:dyDescent="0.2">
      <c r="A33" s="34" t="s">
        <v>5</v>
      </c>
      <c r="B33" s="27"/>
      <c r="C33" s="28">
        <v>-7.9737353324567772E-2</v>
      </c>
      <c r="D33" s="27"/>
      <c r="E33" s="34" t="s">
        <v>5</v>
      </c>
      <c r="F33" s="27"/>
      <c r="G33" s="28">
        <v>3.9833202130837106</v>
      </c>
      <c r="H33" s="44"/>
    </row>
    <row r="34" spans="1:8" x14ac:dyDescent="0.2">
      <c r="A34" s="34" t="s">
        <v>6</v>
      </c>
      <c r="B34" s="27"/>
      <c r="C34" s="28">
        <v>1.0638473127791648E-2</v>
      </c>
      <c r="D34" s="27"/>
      <c r="E34" s="34" t="s">
        <v>6</v>
      </c>
      <c r="F34" s="27"/>
      <c r="G34" s="28">
        <v>3.8710634434550473</v>
      </c>
      <c r="H34" s="44"/>
    </row>
    <row r="35" spans="1:8" x14ac:dyDescent="0.2">
      <c r="A35" s="34" t="s">
        <v>7</v>
      </c>
      <c r="B35" s="27"/>
      <c r="C35" s="28">
        <v>-5.581279295283359E-2</v>
      </c>
      <c r="D35" s="27"/>
      <c r="E35" s="34" t="s">
        <v>7</v>
      </c>
      <c r="F35" s="27"/>
      <c r="G35" s="28">
        <v>3.4620679242007011</v>
      </c>
      <c r="H35" s="44"/>
    </row>
    <row r="36" spans="1:8" x14ac:dyDescent="0.2">
      <c r="A36" s="34" t="s">
        <v>8</v>
      </c>
      <c r="B36" s="27">
        <v>38.95932109484481</v>
      </c>
      <c r="C36" s="28"/>
      <c r="D36" s="27"/>
      <c r="E36" s="34" t="s">
        <v>8</v>
      </c>
      <c r="F36" s="27">
        <v>13.872883826454405</v>
      </c>
      <c r="G36" s="28"/>
      <c r="H36" s="44"/>
    </row>
    <row r="37" spans="1:8" x14ac:dyDescent="0.2">
      <c r="A37" s="35" t="s">
        <v>10</v>
      </c>
      <c r="B37" s="27">
        <f>LOG10(B30)-LOG10(B36)</f>
        <v>8.1378821639490173E-2</v>
      </c>
      <c r="C37" s="28"/>
      <c r="D37" s="27"/>
      <c r="E37" s="35" t="s">
        <v>10</v>
      </c>
      <c r="F37" s="27">
        <f>LOG10(F30)-LOG10(F36)</f>
        <v>-6.9940577254002045E-2</v>
      </c>
      <c r="G37" s="28"/>
      <c r="H37" s="44"/>
    </row>
    <row r="38" spans="1:8" ht="16" thickBot="1" x14ac:dyDescent="0.25">
      <c r="A38" s="36" t="s">
        <v>9</v>
      </c>
      <c r="B38" s="29">
        <f>(B30-B36)/B30</f>
        <v>0.17087277002891066</v>
      </c>
      <c r="C38" s="30">
        <f>(C35-C31)/C31</f>
        <v>-0.81337070304157988</v>
      </c>
      <c r="D38" s="27"/>
      <c r="E38" s="36" t="s">
        <v>9</v>
      </c>
      <c r="F38" s="29">
        <f>(F30-F36)/F30</f>
        <v>-0.17473680948727827</v>
      </c>
      <c r="G38" s="30">
        <f>(G35-G31)/G31</f>
        <v>0.15533345632765733</v>
      </c>
      <c r="H38" s="44"/>
    </row>
    <row r="39" spans="1:8" ht="17" thickTop="1" thickBot="1" x14ac:dyDescent="0.25">
      <c r="A39" s="27"/>
      <c r="B39" s="27"/>
      <c r="C39" s="27"/>
      <c r="D39" s="27"/>
      <c r="E39" s="27"/>
      <c r="F39" s="27"/>
      <c r="G39" s="27"/>
      <c r="H39" s="44"/>
    </row>
    <row r="40" spans="1:8" ht="16" thickTop="1" x14ac:dyDescent="0.2">
      <c r="A40" s="59" t="s">
        <v>34</v>
      </c>
      <c r="B40" s="60"/>
      <c r="C40" s="61"/>
      <c r="D40" s="27"/>
      <c r="E40" s="59" t="s">
        <v>34</v>
      </c>
      <c r="F40" s="60"/>
      <c r="G40" s="61"/>
      <c r="H40" s="44"/>
    </row>
    <row r="41" spans="1:8" x14ac:dyDescent="0.2">
      <c r="A41" s="31" t="s">
        <v>29</v>
      </c>
      <c r="B41" s="32" t="s">
        <v>22</v>
      </c>
      <c r="C41" s="33" t="s">
        <v>51</v>
      </c>
      <c r="D41" s="27"/>
      <c r="E41" s="31" t="s">
        <v>30</v>
      </c>
      <c r="F41" s="32" t="s">
        <v>22</v>
      </c>
      <c r="G41" s="33" t="s">
        <v>51</v>
      </c>
      <c r="H41" s="44"/>
    </row>
    <row r="42" spans="1:8" x14ac:dyDescent="0.2">
      <c r="A42" s="34" t="s">
        <v>2</v>
      </c>
      <c r="B42" s="27">
        <v>20.589896021759472</v>
      </c>
      <c r="C42" s="28"/>
      <c r="D42" s="27"/>
      <c r="E42" s="34" t="s">
        <v>2</v>
      </c>
      <c r="F42" s="27">
        <v>30.421663082341787</v>
      </c>
      <c r="G42" s="28"/>
      <c r="H42" s="44"/>
    </row>
    <row r="43" spans="1:8" x14ac:dyDescent="0.2">
      <c r="A43" s="34" t="s">
        <v>3</v>
      </c>
      <c r="B43" s="27"/>
      <c r="C43" s="28">
        <v>1.6315221560352864</v>
      </c>
      <c r="D43" s="27"/>
      <c r="E43" s="34" t="s">
        <v>3</v>
      </c>
      <c r="F43" s="27"/>
      <c r="G43" s="28">
        <v>1.050891582227806</v>
      </c>
      <c r="H43" s="44"/>
    </row>
    <row r="44" spans="1:8" x14ac:dyDescent="0.2">
      <c r="A44" s="34" t="s">
        <v>4</v>
      </c>
      <c r="B44" s="27"/>
      <c r="C44" s="28">
        <v>2.1945728381882099</v>
      </c>
      <c r="D44" s="27"/>
      <c r="E44" s="34" t="s">
        <v>4</v>
      </c>
      <c r="F44" s="27"/>
      <c r="G44" s="28">
        <v>1.6426939994461507</v>
      </c>
      <c r="H44" s="44"/>
    </row>
    <row r="45" spans="1:8" x14ac:dyDescent="0.2">
      <c r="A45" s="34" t="s">
        <v>5</v>
      </c>
      <c r="B45" s="27"/>
      <c r="C45" s="28">
        <v>1.9148565928363459</v>
      </c>
      <c r="D45" s="27"/>
      <c r="E45" s="34" t="s">
        <v>5</v>
      </c>
      <c r="F45" s="27"/>
      <c r="G45" s="28">
        <v>1.9913586013657061</v>
      </c>
      <c r="H45" s="44"/>
    </row>
    <row r="46" spans="1:8" x14ac:dyDescent="0.2">
      <c r="A46" s="34" t="s">
        <v>6</v>
      </c>
      <c r="B46" s="27"/>
      <c r="C46" s="28">
        <v>2.5275047715940571</v>
      </c>
      <c r="D46" s="27"/>
      <c r="E46" s="34" t="s">
        <v>6</v>
      </c>
      <c r="F46" s="27"/>
      <c r="G46" s="28">
        <v>1.9374554318180104</v>
      </c>
      <c r="H46" s="44"/>
    </row>
    <row r="47" spans="1:8" x14ac:dyDescent="0.2">
      <c r="A47" s="34" t="s">
        <v>7</v>
      </c>
      <c r="B47" s="27"/>
      <c r="C47" s="28">
        <v>2.9450438988487573</v>
      </c>
      <c r="D47" s="27"/>
      <c r="E47" s="34" t="s">
        <v>7</v>
      </c>
      <c r="F47" s="27"/>
      <c r="G47" s="28">
        <v>2.3028444130940446</v>
      </c>
      <c r="H47" s="44"/>
    </row>
    <row r="48" spans="1:8" x14ac:dyDescent="0.2">
      <c r="A48" s="34" t="s">
        <v>8</v>
      </c>
      <c r="B48" s="27">
        <v>17.11150443059563</v>
      </c>
      <c r="C48" s="28"/>
      <c r="D48" s="27"/>
      <c r="E48" s="34" t="s">
        <v>8</v>
      </c>
      <c r="F48" s="27">
        <v>34.564774983965208</v>
      </c>
      <c r="G48" s="28"/>
      <c r="H48" s="44"/>
    </row>
    <row r="49" spans="1:8" x14ac:dyDescent="0.2">
      <c r="A49" s="35" t="s">
        <v>10</v>
      </c>
      <c r="B49" s="27">
        <f>LOG10(B42)-LOG10(B48)</f>
        <v>8.0365959388117636E-2</v>
      </c>
      <c r="C49" s="28"/>
      <c r="D49" s="27"/>
      <c r="E49" s="35" t="s">
        <v>10</v>
      </c>
      <c r="F49" s="27">
        <f>LOG10(F42)-LOG10(F48)</f>
        <v>-5.5450781732470311E-2</v>
      </c>
      <c r="G49" s="28"/>
      <c r="H49" s="44"/>
    </row>
    <row r="50" spans="1:8" ht="16" thickBot="1" x14ac:dyDescent="0.25">
      <c r="A50" s="36" t="s">
        <v>9</v>
      </c>
      <c r="B50" s="29">
        <f>(B42-B48)/B42</f>
        <v>0.16893682160841733</v>
      </c>
      <c r="C50" s="30">
        <f>(C47-C43)/C43</f>
        <v>0.80508973657177973</v>
      </c>
      <c r="D50" s="27"/>
      <c r="E50" s="36" t="s">
        <v>9</v>
      </c>
      <c r="F50" s="29">
        <f>(F42-F48)/F42</f>
        <v>-0.13618952686476513</v>
      </c>
      <c r="G50" s="30">
        <f>(G47-G43)/G43</f>
        <v>1.1913244449177136</v>
      </c>
      <c r="H50" s="44"/>
    </row>
    <row r="51" spans="1:8" ht="17" thickTop="1" thickBot="1" x14ac:dyDescent="0.25">
      <c r="A51" s="27"/>
      <c r="B51" s="27"/>
      <c r="C51" s="27"/>
      <c r="D51" s="27"/>
      <c r="E51" s="27"/>
      <c r="F51" s="27"/>
      <c r="G51" s="27"/>
      <c r="H51" s="44"/>
    </row>
    <row r="52" spans="1:8" ht="16" thickTop="1" x14ac:dyDescent="0.2">
      <c r="A52" s="59" t="s">
        <v>34</v>
      </c>
      <c r="B52" s="60"/>
      <c r="C52" s="61"/>
      <c r="D52" s="27"/>
      <c r="E52" s="59" t="s">
        <v>34</v>
      </c>
      <c r="F52" s="60"/>
      <c r="G52" s="61"/>
      <c r="H52" s="44"/>
    </row>
    <row r="53" spans="1:8" x14ac:dyDescent="0.2">
      <c r="A53" s="31" t="s">
        <v>31</v>
      </c>
      <c r="B53" s="32" t="s">
        <v>22</v>
      </c>
      <c r="C53" s="33" t="s">
        <v>51</v>
      </c>
      <c r="D53" s="27"/>
      <c r="E53" s="31" t="s">
        <v>32</v>
      </c>
      <c r="F53" s="32" t="s">
        <v>22</v>
      </c>
      <c r="G53" s="33" t="s">
        <v>51</v>
      </c>
      <c r="H53" s="44"/>
    </row>
    <row r="54" spans="1:8" x14ac:dyDescent="0.2">
      <c r="A54" s="34" t="s">
        <v>2</v>
      </c>
      <c r="B54" s="27">
        <v>68.537827199482066</v>
      </c>
      <c r="C54" s="28"/>
      <c r="D54" s="27"/>
      <c r="E54" s="34" t="s">
        <v>2</v>
      </c>
      <c r="F54" s="27">
        <v>19.441802188023587</v>
      </c>
      <c r="G54" s="28"/>
      <c r="H54" s="44"/>
    </row>
    <row r="55" spans="1:8" x14ac:dyDescent="0.2">
      <c r="A55" s="34" t="s">
        <v>3</v>
      </c>
      <c r="B55" s="27"/>
      <c r="C55" s="28">
        <v>0.56395980820045966</v>
      </c>
      <c r="D55" s="27"/>
      <c r="E55" s="34" t="s">
        <v>3</v>
      </c>
      <c r="F55" s="27"/>
      <c r="G55" s="28">
        <v>1.1908193450881726</v>
      </c>
      <c r="H55" s="44"/>
    </row>
    <row r="56" spans="1:8" x14ac:dyDescent="0.2">
      <c r="A56" s="34" t="s">
        <v>4</v>
      </c>
      <c r="B56" s="27"/>
      <c r="C56" s="28">
        <v>1.0698294952311154</v>
      </c>
      <c r="D56" s="27"/>
      <c r="E56" s="34" t="s">
        <v>4</v>
      </c>
      <c r="F56" s="27"/>
      <c r="G56" s="28">
        <v>1.5318354560810628</v>
      </c>
      <c r="H56" s="44"/>
    </row>
    <row r="57" spans="1:8" x14ac:dyDescent="0.2">
      <c r="A57" s="34" t="s">
        <v>5</v>
      </c>
      <c r="B57" s="27"/>
      <c r="C57" s="28">
        <v>1.497828985075494</v>
      </c>
      <c r="D57" s="27"/>
      <c r="E57" s="34" t="s">
        <v>5</v>
      </c>
      <c r="F57" s="27"/>
      <c r="G57" s="28">
        <v>1.2337932878064048</v>
      </c>
      <c r="H57" s="44"/>
    </row>
    <row r="58" spans="1:8" x14ac:dyDescent="0.2">
      <c r="A58" s="34" t="s">
        <v>6</v>
      </c>
      <c r="B58" s="27"/>
      <c r="C58" s="28">
        <v>1.4626987226874706</v>
      </c>
      <c r="D58" s="27"/>
      <c r="E58" s="34" t="s">
        <v>6</v>
      </c>
      <c r="F58" s="27"/>
      <c r="G58" s="28">
        <v>1.7920208273994906</v>
      </c>
      <c r="H58" s="44"/>
    </row>
    <row r="59" spans="1:8" x14ac:dyDescent="0.2">
      <c r="A59" s="34" t="s">
        <v>7</v>
      </c>
      <c r="B59" s="27"/>
      <c r="C59" s="28">
        <v>1.8111016606664077</v>
      </c>
      <c r="D59" s="27"/>
      <c r="E59" s="34" t="s">
        <v>7</v>
      </c>
      <c r="F59" s="27"/>
      <c r="G59" s="28">
        <v>1.8347638085796376</v>
      </c>
      <c r="H59" s="44"/>
    </row>
    <row r="60" spans="1:8" x14ac:dyDescent="0.2">
      <c r="A60" s="34" t="s">
        <v>8</v>
      </c>
      <c r="B60" s="27">
        <v>42.679440590343191</v>
      </c>
      <c r="C60" s="28"/>
      <c r="D60" s="27"/>
      <c r="E60" s="34" t="s">
        <v>8</v>
      </c>
      <c r="F60" s="27">
        <v>18.907929585028235</v>
      </c>
      <c r="G60" s="28"/>
      <c r="H60" s="44"/>
    </row>
    <row r="61" spans="1:8" x14ac:dyDescent="0.2">
      <c r="A61" s="35" t="s">
        <v>10</v>
      </c>
      <c r="B61" s="27">
        <f>LOG10(B54)-LOG10(B60)</f>
        <v>0.20571161382980163</v>
      </c>
      <c r="C61" s="28"/>
      <c r="D61" s="27"/>
      <c r="E61" s="35" t="s">
        <v>10</v>
      </c>
      <c r="F61" s="27">
        <f>LOG10(F54)-LOG10(F60)</f>
        <v>1.209254377825042E-2</v>
      </c>
      <c r="G61" s="28"/>
      <c r="H61" s="44"/>
    </row>
    <row r="62" spans="1:8" ht="16" thickBot="1" x14ac:dyDescent="0.25">
      <c r="A62" s="36" t="s">
        <v>9</v>
      </c>
      <c r="B62" s="29">
        <f>(B54-B60)/B54</f>
        <v>0.37728634924298105</v>
      </c>
      <c r="C62" s="30">
        <f>(C59-C55)/C55</f>
        <v>2.2114020083194497</v>
      </c>
      <c r="D62" s="27"/>
      <c r="E62" s="36" t="s">
        <v>9</v>
      </c>
      <c r="F62" s="29">
        <f>(F54-F60)/F54</f>
        <v>2.7460036771911233E-2</v>
      </c>
      <c r="G62" s="30">
        <f>(G59-G55)/G55</f>
        <v>0.54075747605845714</v>
      </c>
      <c r="H62" s="44"/>
    </row>
    <row r="63" spans="1:8" ht="17" thickTop="1" thickBot="1" x14ac:dyDescent="0.25">
      <c r="A63" s="27"/>
      <c r="B63" s="27"/>
      <c r="C63" s="27"/>
      <c r="D63" s="27"/>
      <c r="E63" s="27"/>
      <c r="F63" s="27"/>
      <c r="G63" s="27"/>
      <c r="H63" s="44"/>
    </row>
    <row r="64" spans="1:8" ht="16" thickTop="1" x14ac:dyDescent="0.2">
      <c r="A64" s="59" t="s">
        <v>34</v>
      </c>
      <c r="B64" s="60"/>
      <c r="C64" s="61"/>
      <c r="D64" s="27"/>
      <c r="E64" s="59" t="s">
        <v>34</v>
      </c>
      <c r="F64" s="60"/>
      <c r="G64" s="61"/>
      <c r="H64" s="44"/>
    </row>
    <row r="65" spans="1:8" x14ac:dyDescent="0.2">
      <c r="A65" s="31" t="s">
        <v>33</v>
      </c>
      <c r="B65" s="32" t="s">
        <v>22</v>
      </c>
      <c r="C65" s="33" t="s">
        <v>51</v>
      </c>
      <c r="D65" s="27"/>
      <c r="E65" s="31" t="s">
        <v>38</v>
      </c>
      <c r="F65" s="32" t="s">
        <v>22</v>
      </c>
      <c r="G65" s="33" t="s">
        <v>51</v>
      </c>
      <c r="H65" s="44"/>
    </row>
    <row r="66" spans="1:8" x14ac:dyDescent="0.2">
      <c r="A66" s="34" t="s">
        <v>2</v>
      </c>
      <c r="B66" s="27">
        <v>23.106893218524391</v>
      </c>
      <c r="C66" s="28"/>
      <c r="D66" s="27"/>
      <c r="E66" s="34" t="s">
        <v>2</v>
      </c>
      <c r="F66" s="27">
        <v>36.885894771864031</v>
      </c>
      <c r="G66" s="28"/>
      <c r="H66" s="44"/>
    </row>
    <row r="67" spans="1:8" x14ac:dyDescent="0.2">
      <c r="A67" s="34" t="s">
        <v>3</v>
      </c>
      <c r="B67" s="27"/>
      <c r="C67" s="28">
        <v>1.3670070167023285</v>
      </c>
      <c r="D67" s="27"/>
      <c r="E67" s="34" t="s">
        <v>3</v>
      </c>
      <c r="F67" s="27"/>
      <c r="G67" s="28">
        <v>1.3768935857776547</v>
      </c>
      <c r="H67" s="44"/>
    </row>
    <row r="68" spans="1:8" x14ac:dyDescent="0.2">
      <c r="A68" s="34" t="s">
        <v>4</v>
      </c>
      <c r="B68" s="27"/>
      <c r="C68" s="28">
        <v>1.6251379753818349</v>
      </c>
      <c r="D68" s="27"/>
      <c r="E68" s="34" t="s">
        <v>4</v>
      </c>
      <c r="F68" s="27"/>
      <c r="G68" s="28">
        <v>1.6093365519587459</v>
      </c>
      <c r="H68" s="44"/>
    </row>
    <row r="69" spans="1:8" x14ac:dyDescent="0.2">
      <c r="A69" s="34" t="s">
        <v>5</v>
      </c>
      <c r="B69" s="27"/>
      <c r="C69" s="28">
        <v>1.9548015804829693</v>
      </c>
      <c r="D69" s="27"/>
      <c r="E69" s="34" t="s">
        <v>5</v>
      </c>
      <c r="F69" s="27"/>
      <c r="G69" s="28">
        <v>1.7553172470916221</v>
      </c>
      <c r="H69" s="44"/>
    </row>
    <row r="70" spans="1:8" x14ac:dyDescent="0.2">
      <c r="A70" s="34" t="s">
        <v>6</v>
      </c>
      <c r="B70" s="27"/>
      <c r="C70" s="28">
        <v>2.0815238632145867</v>
      </c>
      <c r="D70" s="27"/>
      <c r="E70" s="34" t="s">
        <v>6</v>
      </c>
      <c r="F70" s="27"/>
      <c r="G70" s="28">
        <v>2.0397140839267633</v>
      </c>
      <c r="H70" s="44"/>
    </row>
    <row r="71" spans="1:8" x14ac:dyDescent="0.2">
      <c r="A71" s="34" t="s">
        <v>7</v>
      </c>
      <c r="B71" s="27"/>
      <c r="C71" s="28">
        <v>2.4355416223412911</v>
      </c>
      <c r="D71" s="27"/>
      <c r="E71" s="34" t="s">
        <v>7</v>
      </c>
      <c r="F71" s="27"/>
      <c r="G71" s="28">
        <v>1.8588736928028484</v>
      </c>
      <c r="H71" s="44"/>
    </row>
    <row r="72" spans="1:8" x14ac:dyDescent="0.2">
      <c r="A72" s="34" t="s">
        <v>8</v>
      </c>
      <c r="B72" s="27">
        <v>25.987267771893158</v>
      </c>
      <c r="C72" s="28"/>
      <c r="D72" s="27"/>
      <c r="E72" s="34" t="s">
        <v>8</v>
      </c>
      <c r="F72" s="27">
        <v>28.961864968459921</v>
      </c>
      <c r="G72" s="28"/>
      <c r="H72" s="44"/>
    </row>
    <row r="73" spans="1:8" x14ac:dyDescent="0.2">
      <c r="A73" s="35" t="s">
        <v>10</v>
      </c>
      <c r="B73" s="27">
        <f>LOG10(B66)-LOG10(B72)</f>
        <v>-5.1019064013663629E-2</v>
      </c>
      <c r="C73" s="28"/>
      <c r="D73" s="27"/>
      <c r="E73" s="35" t="s">
        <v>10</v>
      </c>
      <c r="F73" s="27">
        <f>LOG10(F66)-LOG10(F72)</f>
        <v>0.1050337986087102</v>
      </c>
      <c r="G73" s="28"/>
      <c r="H73" s="44"/>
    </row>
    <row r="74" spans="1:8" ht="16" thickBot="1" x14ac:dyDescent="0.25">
      <c r="A74" s="36" t="s">
        <v>9</v>
      </c>
      <c r="B74" s="29">
        <f>(B66-B72)/B66</f>
        <v>-0.12465434128806298</v>
      </c>
      <c r="C74" s="30">
        <f>(C71-C67)/C67</f>
        <v>0.78165992755225233</v>
      </c>
      <c r="D74" s="27"/>
      <c r="E74" s="36" t="s">
        <v>9</v>
      </c>
      <c r="F74" s="29">
        <f>(F66-F72)/F66</f>
        <v>0.21482547332560395</v>
      </c>
      <c r="G74" s="30">
        <f>(G71-G67)/G67</f>
        <v>0.35004891591021281</v>
      </c>
      <c r="H74" s="44"/>
    </row>
    <row r="75" spans="1:8" ht="16" thickTop="1" x14ac:dyDescent="0.2">
      <c r="A75" s="27"/>
      <c r="B75" s="27"/>
      <c r="C75" s="27"/>
      <c r="D75" s="27"/>
      <c r="E75" s="27"/>
      <c r="F75" s="27"/>
      <c r="G75" s="27"/>
      <c r="H75" s="44"/>
    </row>
    <row r="76" spans="1:8" x14ac:dyDescent="0.2">
      <c r="A76" s="1"/>
      <c r="B76" s="1"/>
      <c r="C76" s="1"/>
      <c r="D76" s="1"/>
      <c r="E76" s="1"/>
      <c r="F76" s="1"/>
      <c r="G76" s="1"/>
    </row>
    <row r="77" spans="1:8" x14ac:dyDescent="0.2">
      <c r="A77" s="1"/>
      <c r="B77" s="1"/>
      <c r="C77" s="1"/>
      <c r="D77" s="1"/>
      <c r="E77" s="1"/>
      <c r="F77" s="1"/>
      <c r="G77" s="1"/>
    </row>
    <row r="78" spans="1:8" x14ac:dyDescent="0.2">
      <c r="A78" s="1"/>
      <c r="B78" s="1"/>
      <c r="C78" s="1"/>
      <c r="D78" s="1"/>
      <c r="E78" s="1"/>
      <c r="F78" s="1"/>
      <c r="G78" s="1"/>
    </row>
    <row r="79" spans="1:8" x14ac:dyDescent="0.2">
      <c r="A79" s="1"/>
      <c r="B79" s="1"/>
      <c r="C79" s="1"/>
      <c r="D79" s="1"/>
      <c r="E79" s="1"/>
      <c r="F79" s="1"/>
      <c r="G79" s="1"/>
    </row>
    <row r="80" spans="1:8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</sheetData>
  <mergeCells count="11">
    <mergeCell ref="A52:C52"/>
    <mergeCell ref="E52:G52"/>
    <mergeCell ref="A64:C64"/>
    <mergeCell ref="E64:G64"/>
    <mergeCell ref="A1:H1"/>
    <mergeCell ref="A15:C15"/>
    <mergeCell ref="E15:G15"/>
    <mergeCell ref="A28:C28"/>
    <mergeCell ref="E28:G28"/>
    <mergeCell ref="A40:C40"/>
    <mergeCell ref="E40:G40"/>
  </mergeCells>
  <phoneticPr fontId="1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Fig2ab</vt:lpstr>
      <vt:lpstr>Fig2cd</vt:lpstr>
      <vt:lpstr>Fig3ac</vt:lpstr>
      <vt:lpstr>Fig3bc</vt:lpstr>
      <vt:lpstr>Fig4ac</vt:lpstr>
      <vt:lpstr>Fig4bc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Microsoft Office 用户</cp:lastModifiedBy>
  <dcterms:created xsi:type="dcterms:W3CDTF">2022-03-11T14:17:43Z</dcterms:created>
  <dcterms:modified xsi:type="dcterms:W3CDTF">2022-03-13T20:22:50Z</dcterms:modified>
</cp:coreProperties>
</file>