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65"/>
  </bookViews>
  <sheets>
    <sheet name="Корреляц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B11" i="1"/>
  <c r="M3" i="1"/>
  <c r="M4" i="1"/>
  <c r="M5" i="1"/>
  <c r="M6" i="1"/>
  <c r="M7" i="1"/>
  <c r="M8" i="1"/>
  <c r="M2" i="1"/>
  <c r="E10" i="1" l="1"/>
  <c r="L5" i="1" l="1"/>
  <c r="L8" i="1"/>
  <c r="K3" i="1"/>
  <c r="L3" i="1" s="1"/>
  <c r="K4" i="1"/>
  <c r="L4" i="1" s="1"/>
  <c r="K5" i="1"/>
  <c r="K6" i="1"/>
  <c r="L6" i="1" s="1"/>
  <c r="K7" i="1"/>
  <c r="L7" i="1" s="1"/>
  <c r="K8" i="1"/>
  <c r="K2" i="1"/>
  <c r="L2" i="1" l="1"/>
  <c r="B10" i="1" l="1"/>
  <c r="E11" i="1"/>
  <c r="E12" i="1" s="1"/>
</calcChain>
</file>

<file path=xl/sharedStrings.xml><?xml version="1.0" encoding="utf-8"?>
<sst xmlns="http://schemas.openxmlformats.org/spreadsheetml/2006/main" count="13" uniqueCount="12">
  <si>
    <t>X</t>
  </si>
  <si>
    <t>Y</t>
  </si>
  <si>
    <t>У</t>
  </si>
  <si>
    <t>X*Y</t>
  </si>
  <si>
    <t>D(x)</t>
  </si>
  <si>
    <t>y(модельн)</t>
  </si>
  <si>
    <t>Коэф. Корр</t>
  </si>
  <si>
    <t>наклон</t>
  </si>
  <si>
    <t>отрезок</t>
  </si>
  <si>
    <t>тета1</t>
  </si>
  <si>
    <t>тета0</t>
  </si>
  <si>
    <t>Коэф Пирсона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</si>
</sst>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Корреляция!$K$1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Корреляция!$J$2:$J$8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31</c:v>
                </c:pt>
              </c:numCache>
            </c:numRef>
          </c:xVal>
          <c:yVal>
            <c:numRef>
              <c:f>Корреляция!$K$2:$K$8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9-43FB-B66E-75BF29D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66992"/>
        <c:axId val="1924171568"/>
      </c:scatterChart>
      <c:valAx>
        <c:axId val="19241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171568"/>
        <c:crosses val="autoZero"/>
        <c:crossBetween val="midCat"/>
      </c:valAx>
      <c:valAx>
        <c:axId val="1924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1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</xdr:row>
      <xdr:rowOff>186690</xdr:rowOff>
    </xdr:from>
    <xdr:to>
      <xdr:col>9</xdr:col>
      <xdr:colOff>346710</xdr:colOff>
      <xdr:row>31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N22" sqref="N22"/>
    </sheetView>
  </sheetViews>
  <sheetFormatPr defaultRowHeight="15" x14ac:dyDescent="0.25"/>
  <cols>
    <col min="1" max="1" width="9.7109375" customWidth="1"/>
    <col min="2" max="2" width="8.28515625" customWidth="1"/>
    <col min="13" max="13" width="13" customWidth="1"/>
  </cols>
  <sheetData>
    <row r="1" spans="1:13" x14ac:dyDescent="0.25">
      <c r="A1" s="1" t="s">
        <v>0</v>
      </c>
      <c r="B1" s="4" t="s">
        <v>1</v>
      </c>
      <c r="C1" s="4"/>
      <c r="D1" s="4"/>
      <c r="E1" s="4"/>
      <c r="F1" s="4"/>
      <c r="G1" s="4"/>
      <c r="H1" s="4"/>
      <c r="J1" s="1" t="s">
        <v>0</v>
      </c>
      <c r="K1" s="3" t="s">
        <v>2</v>
      </c>
      <c r="L1" s="3" t="s">
        <v>3</v>
      </c>
      <c r="M1" s="5" t="s">
        <v>5</v>
      </c>
    </row>
    <row r="2" spans="1:13" x14ac:dyDescent="0.25">
      <c r="A2" s="1">
        <v>13</v>
      </c>
      <c r="B2" s="1">
        <v>18</v>
      </c>
      <c r="C2" s="1">
        <v>24</v>
      </c>
      <c r="D2" s="1">
        <v>16</v>
      </c>
      <c r="E2" s="1">
        <v>17</v>
      </c>
      <c r="F2" s="1">
        <v>15</v>
      </c>
      <c r="G2" s="1">
        <v>20</v>
      </c>
      <c r="H2" s="1">
        <v>23</v>
      </c>
      <c r="J2" s="1">
        <v>13</v>
      </c>
      <c r="K2" s="1">
        <f>AVERAGE($B2:H2)</f>
        <v>19</v>
      </c>
      <c r="L2" s="1">
        <f>J2*K2</f>
        <v>247</v>
      </c>
      <c r="M2">
        <f>E$11*J2+E$12</f>
        <v>17.289473684210531</v>
      </c>
    </row>
    <row r="3" spans="1:13" x14ac:dyDescent="0.25">
      <c r="A3" s="1">
        <v>15</v>
      </c>
      <c r="B3" s="1">
        <v>13</v>
      </c>
      <c r="C3" s="1">
        <v>15</v>
      </c>
      <c r="D3" s="1">
        <v>12</v>
      </c>
      <c r="E3" s="1">
        <v>11</v>
      </c>
      <c r="F3" s="1">
        <v>13</v>
      </c>
      <c r="G3" s="1">
        <v>16</v>
      </c>
      <c r="H3" s="1">
        <v>18</v>
      </c>
      <c r="J3" s="1">
        <v>15</v>
      </c>
      <c r="K3" s="1">
        <f>AVERAGE($B3:H3)</f>
        <v>14</v>
      </c>
      <c r="L3" s="1">
        <f t="shared" ref="L3:L8" si="0">J3*K3</f>
        <v>210</v>
      </c>
      <c r="M3">
        <f>E$11*J3+E$12</f>
        <v>15.906698564593306</v>
      </c>
    </row>
    <row r="4" spans="1:13" x14ac:dyDescent="0.25">
      <c r="A4" s="1">
        <v>18</v>
      </c>
      <c r="B4" s="1">
        <v>15</v>
      </c>
      <c r="C4" s="1">
        <v>19</v>
      </c>
      <c r="D4" s="1">
        <v>12</v>
      </c>
      <c r="E4" s="1">
        <v>12</v>
      </c>
      <c r="F4" s="1">
        <v>17</v>
      </c>
      <c r="G4" s="1">
        <v>14</v>
      </c>
      <c r="H4" s="1">
        <v>16</v>
      </c>
      <c r="J4" s="1">
        <v>18</v>
      </c>
      <c r="K4" s="1">
        <f>AVERAGE($B4:H4)</f>
        <v>15</v>
      </c>
      <c r="L4" s="1">
        <f t="shared" si="0"/>
        <v>270</v>
      </c>
      <c r="M4">
        <f>E$11*J4+E$12</f>
        <v>13.832535885167468</v>
      </c>
    </row>
    <row r="5" spans="1:13" x14ac:dyDescent="0.25">
      <c r="A5" s="1">
        <v>20</v>
      </c>
      <c r="B5" s="1">
        <v>9</v>
      </c>
      <c r="C5" s="1">
        <v>7</v>
      </c>
      <c r="D5" s="1">
        <v>11</v>
      </c>
      <c r="E5" s="1">
        <v>13</v>
      </c>
      <c r="F5" s="1">
        <v>12</v>
      </c>
      <c r="G5" s="1">
        <v>10</v>
      </c>
      <c r="H5" s="1">
        <v>8</v>
      </c>
      <c r="J5" s="1">
        <v>20</v>
      </c>
      <c r="K5" s="1">
        <f>AVERAGE($B5:H5)</f>
        <v>10</v>
      </c>
      <c r="L5" s="1">
        <f t="shared" si="0"/>
        <v>200</v>
      </c>
      <c r="M5">
        <f>E$11*J5+E$12</f>
        <v>12.449760765550243</v>
      </c>
    </row>
    <row r="6" spans="1:13" x14ac:dyDescent="0.25">
      <c r="A6" s="1">
        <v>23</v>
      </c>
      <c r="B6" s="1">
        <v>10</v>
      </c>
      <c r="C6" s="1">
        <v>12</v>
      </c>
      <c r="D6" s="1">
        <v>11</v>
      </c>
      <c r="E6" s="1">
        <v>14</v>
      </c>
      <c r="F6" s="1">
        <v>9</v>
      </c>
      <c r="G6" s="1">
        <v>13</v>
      </c>
      <c r="H6" s="1">
        <v>15</v>
      </c>
      <c r="J6" s="1">
        <v>23</v>
      </c>
      <c r="K6" s="1">
        <f>AVERAGE($B6:H6)</f>
        <v>12</v>
      </c>
      <c r="L6" s="1">
        <f t="shared" si="0"/>
        <v>276</v>
      </c>
      <c r="M6">
        <f>E$11*J6+E$12</f>
        <v>10.375598086124405</v>
      </c>
    </row>
    <row r="7" spans="1:13" x14ac:dyDescent="0.25">
      <c r="A7" s="1">
        <v>26</v>
      </c>
      <c r="B7" s="1">
        <v>5</v>
      </c>
      <c r="C7" s="1">
        <v>9</v>
      </c>
      <c r="D7" s="1">
        <v>7</v>
      </c>
      <c r="E7" s="1">
        <v>6</v>
      </c>
      <c r="F7" s="1">
        <v>7</v>
      </c>
      <c r="G7" s="1">
        <v>12</v>
      </c>
      <c r="H7" s="1">
        <v>10</v>
      </c>
      <c r="J7" s="1">
        <v>26</v>
      </c>
      <c r="K7" s="1">
        <f>AVERAGE($B7:H7)</f>
        <v>8</v>
      </c>
      <c r="L7" s="1">
        <f t="shared" si="0"/>
        <v>208</v>
      </c>
      <c r="M7">
        <f>E$11*J7+E$12</f>
        <v>8.3014354066985661</v>
      </c>
    </row>
    <row r="8" spans="1:13" x14ac:dyDescent="0.25">
      <c r="A8" s="1">
        <v>31</v>
      </c>
      <c r="B8" s="1">
        <v>10</v>
      </c>
      <c r="C8" s="1">
        <v>6</v>
      </c>
      <c r="D8" s="1">
        <v>3</v>
      </c>
      <c r="E8" s="1">
        <v>2</v>
      </c>
      <c r="F8" s="1">
        <v>2</v>
      </c>
      <c r="G8" s="1">
        <v>4</v>
      </c>
      <c r="H8" s="1">
        <v>8</v>
      </c>
      <c r="J8" s="1">
        <v>31</v>
      </c>
      <c r="K8" s="1">
        <f>AVERAGE($B8:H8)</f>
        <v>5</v>
      </c>
      <c r="L8" s="1">
        <f t="shared" si="0"/>
        <v>155</v>
      </c>
      <c r="M8">
        <f>E$11*J8+E$12</f>
        <v>4.8444976076555051</v>
      </c>
    </row>
    <row r="10" spans="1:13" x14ac:dyDescent="0.25">
      <c r="A10" t="s">
        <v>6</v>
      </c>
      <c r="B10">
        <f>(AVERAGE(L2:L8)-AVERAGE(J2:J8)*AVERAGE(K2:K8))/(_xlfn.STDEV.P(J2:J8)*_xlfn.STDEV.P(K2:K8))</f>
        <v>-0.93409696434458511</v>
      </c>
      <c r="D10" t="s">
        <v>4</v>
      </c>
      <c r="E10">
        <f>_xlfn.VAR.P(J2:J8)</f>
        <v>34.122448979591837</v>
      </c>
      <c r="F10" s="2"/>
      <c r="G10" s="2"/>
      <c r="H10" s="2"/>
    </row>
    <row r="11" spans="1:13" x14ac:dyDescent="0.25">
      <c r="A11" t="s">
        <v>11</v>
      </c>
      <c r="B11">
        <f>PEARSON(J2:J8,K2:K8)</f>
        <v>-0.93409696434458522</v>
      </c>
      <c r="D11" t="s">
        <v>9</v>
      </c>
      <c r="E11">
        <f>(AVERAGE(L2:L8)-AVERAGE(J2:J8)*AVERAGE(K2:K8))/E10</f>
        <v>-0.69138755980861266</v>
      </c>
      <c r="G11" s="2" t="s">
        <v>7</v>
      </c>
      <c r="H11">
        <f>SLOPE(K2:K8,J2:J8)</f>
        <v>-0.69138755980861266</v>
      </c>
    </row>
    <row r="12" spans="1:13" x14ac:dyDescent="0.25">
      <c r="D12" t="s">
        <v>10</v>
      </c>
      <c r="E12">
        <f>AVERAGE(K2:K8)-E11*AVERAGE(J2:J8)</f>
        <v>26.277511961722496</v>
      </c>
      <c r="G12" t="s">
        <v>8</v>
      </c>
      <c r="H12">
        <f>INTERCEPT(K2:K8,J2:J8)</f>
        <v>26.277511961722496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2021-03-31T09:14:39Z</dcterms:modified>
</cp:coreProperties>
</file>