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ulamit\PhD\papers\Flowpaths\3rd paper- catchment scale\Submission\STOTEN\"/>
    </mc:Choice>
  </mc:AlternateContent>
  <xr:revisionPtr revIDLastSave="0" documentId="8_{6DD1585E-0F1B-4E73-81BB-7132168DD642}" xr6:coauthVersionLast="47" xr6:coauthVersionMax="47" xr10:uidLastSave="{00000000-0000-0000-0000-000000000000}"/>
  <bookViews>
    <workbookView xWindow="-108" yWindow="-108" windowWidth="23256" windowHeight="12576" activeTab="1" xr2:uid="{BF59F9A1-2635-4759-9FBC-DBA97BE07E49}"/>
  </bookViews>
  <sheets>
    <sheet name="Research data" sheetId="1" r:id="rId1"/>
    <sheet name="Nutrients data" sheetId="7" r:id="rId2"/>
    <sheet name="storm analysis avg_type1" sheetId="4" r:id="rId3"/>
    <sheet name="storm analysis avg_mob1" sheetId="5" r:id="rId4"/>
    <sheet name="storm analysis avg_avg1" sheetId="3" r:id="rId5"/>
    <sheet name="storm analysis stdv_mob1" sheetId="2" r:id="rId6"/>
    <sheet name="storm analysis stdv_stdv1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I68" i="1"/>
  <c r="I67" i="1"/>
  <c r="N211" i="7"/>
  <c r="M211" i="7"/>
  <c r="L211" i="7"/>
  <c r="K211" i="7"/>
  <c r="J211" i="7"/>
  <c r="I211" i="7"/>
  <c r="H211" i="7"/>
  <c r="G211" i="7"/>
  <c r="N210" i="7"/>
  <c r="M210" i="7"/>
  <c r="L210" i="7"/>
  <c r="K210" i="7"/>
  <c r="J210" i="7"/>
  <c r="I210" i="7"/>
  <c r="G210" i="7"/>
  <c r="N209" i="7"/>
  <c r="M209" i="7"/>
  <c r="L209" i="7"/>
  <c r="K209" i="7"/>
  <c r="J209" i="7"/>
  <c r="I209" i="7"/>
  <c r="H209" i="7"/>
  <c r="G209" i="7"/>
  <c r="N208" i="7"/>
  <c r="L208" i="7"/>
  <c r="K208" i="7"/>
  <c r="J208" i="7"/>
  <c r="I208" i="7"/>
  <c r="H208" i="7"/>
  <c r="G208" i="7"/>
  <c r="N207" i="7"/>
  <c r="M207" i="7"/>
  <c r="L207" i="7"/>
  <c r="K207" i="7"/>
  <c r="J207" i="7"/>
  <c r="I207" i="7"/>
  <c r="H207" i="7"/>
  <c r="G207" i="7"/>
  <c r="N206" i="7"/>
  <c r="M206" i="7"/>
  <c r="L206" i="7"/>
  <c r="K206" i="7"/>
  <c r="J206" i="7"/>
  <c r="I206" i="7"/>
  <c r="H206" i="7"/>
  <c r="G206" i="7"/>
  <c r="N205" i="7"/>
  <c r="M205" i="7"/>
  <c r="L205" i="7"/>
  <c r="K205" i="7"/>
  <c r="J205" i="7"/>
  <c r="I205" i="7"/>
  <c r="H205" i="7"/>
  <c r="G205" i="7"/>
  <c r="N204" i="7"/>
  <c r="M204" i="7"/>
  <c r="L204" i="7"/>
  <c r="K204" i="7"/>
  <c r="J204" i="7"/>
  <c r="I204" i="7"/>
  <c r="H204" i="7"/>
  <c r="G204" i="7"/>
  <c r="N203" i="7"/>
  <c r="M203" i="7"/>
  <c r="L203" i="7"/>
  <c r="K203" i="7"/>
  <c r="J203" i="7"/>
  <c r="I203" i="7"/>
  <c r="H203" i="7"/>
  <c r="G203" i="7"/>
  <c r="N202" i="7"/>
  <c r="M202" i="7"/>
  <c r="L202" i="7"/>
  <c r="K202" i="7"/>
  <c r="J202" i="7"/>
  <c r="I202" i="7"/>
  <c r="H202" i="7"/>
  <c r="G202" i="7"/>
  <c r="N201" i="7"/>
  <c r="M201" i="7"/>
  <c r="M212" i="7" s="1"/>
  <c r="L201" i="7"/>
  <c r="L212" i="7" s="1"/>
  <c r="K201" i="7"/>
  <c r="K212" i="7" s="1"/>
  <c r="J201" i="7"/>
  <c r="J212" i="7" s="1"/>
  <c r="I201" i="7"/>
  <c r="I212" i="7" s="1"/>
  <c r="H201" i="7"/>
  <c r="G201" i="7"/>
  <c r="G212" i="7" s="1"/>
  <c r="N198" i="7"/>
  <c r="M198" i="7"/>
  <c r="L198" i="7"/>
  <c r="K198" i="7"/>
  <c r="J198" i="7"/>
  <c r="I198" i="7"/>
  <c r="H198" i="7"/>
  <c r="G198" i="7"/>
  <c r="P198" i="7" s="1"/>
  <c r="N197" i="7"/>
  <c r="M197" i="7"/>
  <c r="L197" i="7"/>
  <c r="K197" i="7"/>
  <c r="J197" i="7"/>
  <c r="I197" i="7"/>
  <c r="G197" i="7"/>
  <c r="N196" i="7"/>
  <c r="M196" i="7"/>
  <c r="L196" i="7"/>
  <c r="K196" i="7"/>
  <c r="J196" i="7"/>
  <c r="I196" i="7"/>
  <c r="H196" i="7"/>
  <c r="G196" i="7"/>
  <c r="N195" i="7"/>
  <c r="M195" i="7"/>
  <c r="L195" i="7"/>
  <c r="K195" i="7"/>
  <c r="J195" i="7"/>
  <c r="I195" i="7"/>
  <c r="H195" i="7"/>
  <c r="G195" i="7"/>
  <c r="N194" i="7"/>
  <c r="M194" i="7"/>
  <c r="L194" i="7"/>
  <c r="K194" i="7"/>
  <c r="J194" i="7"/>
  <c r="I194" i="7"/>
  <c r="H194" i="7"/>
  <c r="G194" i="7"/>
  <c r="N193" i="7"/>
  <c r="M193" i="7"/>
  <c r="L193" i="7"/>
  <c r="K193" i="7"/>
  <c r="J193" i="7"/>
  <c r="I193" i="7"/>
  <c r="H193" i="7"/>
  <c r="G193" i="7"/>
  <c r="N192" i="7"/>
  <c r="M192" i="7"/>
  <c r="L192" i="7"/>
  <c r="K192" i="7"/>
  <c r="J192" i="7"/>
  <c r="I192" i="7"/>
  <c r="H192" i="7"/>
  <c r="G192" i="7"/>
  <c r="N191" i="7"/>
  <c r="M191" i="7"/>
  <c r="L191" i="7"/>
  <c r="K191" i="7"/>
  <c r="J191" i="7"/>
  <c r="I191" i="7"/>
  <c r="H191" i="7"/>
  <c r="G191" i="7"/>
  <c r="N190" i="7"/>
  <c r="M190" i="7"/>
  <c r="L190" i="7"/>
  <c r="K190" i="7"/>
  <c r="J190" i="7"/>
  <c r="I190" i="7"/>
  <c r="H190" i="7"/>
  <c r="G190" i="7"/>
  <c r="N189" i="7"/>
  <c r="M189" i="7"/>
  <c r="L189" i="7"/>
  <c r="K189" i="7"/>
  <c r="J189" i="7"/>
  <c r="I189" i="7"/>
  <c r="H189" i="7"/>
  <c r="G189" i="7"/>
  <c r="N188" i="7"/>
  <c r="M188" i="7"/>
  <c r="L188" i="7"/>
  <c r="K188" i="7"/>
  <c r="J188" i="7"/>
  <c r="I188" i="7"/>
  <c r="H188" i="7"/>
  <c r="G188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H197" i="7" s="1"/>
  <c r="E132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M57" i="7"/>
  <c r="M208" i="7" s="1"/>
  <c r="E57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L6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X67" i="1" s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DR67" i="1"/>
  <c r="DQ67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O12" i="1"/>
  <c r="DO11" i="1" s="1"/>
  <c r="DN12" i="1"/>
  <c r="DN11" i="1" s="1"/>
  <c r="DM12" i="1"/>
  <c r="DM11" i="1" s="1"/>
  <c r="DL12" i="1"/>
  <c r="DL11" i="1" s="1"/>
  <c r="DK12" i="1"/>
  <c r="DJ12" i="1"/>
  <c r="DJ11" i="1" s="1"/>
  <c r="DI12" i="1"/>
  <c r="DI11" i="1" s="1"/>
  <c r="DH12" i="1"/>
  <c r="DG12" i="1"/>
  <c r="DG11" i="1" s="1"/>
  <c r="DF12" i="1"/>
  <c r="DF11" i="1" s="1"/>
  <c r="DE12" i="1"/>
  <c r="DE11" i="1" s="1"/>
  <c r="DD12" i="1"/>
  <c r="DD11" i="1" s="1"/>
  <c r="DC12" i="1"/>
  <c r="DC11" i="1" s="1"/>
  <c r="DB12" i="1"/>
  <c r="DB11" i="1" s="1"/>
  <c r="DA12" i="1"/>
  <c r="DA11" i="1" s="1"/>
  <c r="CZ12" i="1"/>
  <c r="CZ11" i="1" s="1"/>
  <c r="CY12" i="1"/>
  <c r="CY11" i="1" s="1"/>
  <c r="CX12" i="1"/>
  <c r="CX11" i="1" s="1"/>
  <c r="CW12" i="1"/>
  <c r="CW11" i="1" s="1"/>
  <c r="CV12" i="1"/>
  <c r="CV11" i="1" s="1"/>
  <c r="CU12" i="1"/>
  <c r="CU11" i="1" s="1"/>
  <c r="CT12" i="1"/>
  <c r="CT11" i="1" s="1"/>
  <c r="CS12" i="1"/>
  <c r="CS11" i="1" s="1"/>
  <c r="CR12" i="1"/>
  <c r="CR11" i="1" s="1"/>
  <c r="CQ12" i="1"/>
  <c r="CQ11" i="1" s="1"/>
  <c r="CP12" i="1"/>
  <c r="CP11" i="1" s="1"/>
  <c r="CO12" i="1"/>
  <c r="CO11" i="1" s="1"/>
  <c r="CN12" i="1"/>
  <c r="CN11" i="1" s="1"/>
  <c r="CM12" i="1"/>
  <c r="CM11" i="1" s="1"/>
  <c r="CL12" i="1"/>
  <c r="CL11" i="1" s="1"/>
  <c r="CK12" i="1"/>
  <c r="CK11" i="1" s="1"/>
  <c r="CJ12" i="1"/>
  <c r="CJ11" i="1" s="1"/>
  <c r="CI12" i="1"/>
  <c r="CI11" i="1" s="1"/>
  <c r="CH12" i="1"/>
  <c r="CH11" i="1" s="1"/>
  <c r="CG12" i="1"/>
  <c r="CG11" i="1" s="1"/>
  <c r="CF12" i="1"/>
  <c r="CF11" i="1" s="1"/>
  <c r="CE12" i="1"/>
  <c r="CE11" i="1" s="1"/>
  <c r="CD12" i="1"/>
  <c r="CD11" i="1" s="1"/>
  <c r="CC12" i="1"/>
  <c r="CC11" i="1" s="1"/>
  <c r="CB12" i="1"/>
  <c r="CB11" i="1" s="1"/>
  <c r="CA12" i="1"/>
  <c r="CA11" i="1" s="1"/>
  <c r="BZ12" i="1"/>
  <c r="BZ11" i="1" s="1"/>
  <c r="BY12" i="1"/>
  <c r="BY11" i="1" s="1"/>
  <c r="BX12" i="1"/>
  <c r="BX11" i="1" s="1"/>
  <c r="BW12" i="1"/>
  <c r="BW11" i="1" s="1"/>
  <c r="BV12" i="1"/>
  <c r="BV11" i="1" s="1"/>
  <c r="BU12" i="1"/>
  <c r="BT12" i="1"/>
  <c r="BT11" i="1" s="1"/>
  <c r="BS12" i="1"/>
  <c r="BS11" i="1" s="1"/>
  <c r="BR12" i="1"/>
  <c r="BR11" i="1" s="1"/>
  <c r="BQ12" i="1"/>
  <c r="BP12" i="1"/>
  <c r="BP11" i="1" s="1"/>
  <c r="BO12" i="1"/>
  <c r="BO11" i="1" s="1"/>
  <c r="BN12" i="1"/>
  <c r="BN11" i="1" s="1"/>
  <c r="BM12" i="1"/>
  <c r="BM11" i="1" s="1"/>
  <c r="BL12" i="1"/>
  <c r="BL11" i="1" s="1"/>
  <c r="BK12" i="1"/>
  <c r="BK11" i="1" s="1"/>
  <c r="BJ12" i="1"/>
  <c r="BJ11" i="1" s="1"/>
  <c r="BI12" i="1"/>
  <c r="BI11" i="1" s="1"/>
  <c r="BH12" i="1"/>
  <c r="BH11" i="1" s="1"/>
  <c r="BG12" i="1"/>
  <c r="BG11" i="1" s="1"/>
  <c r="BF12" i="1"/>
  <c r="BF11" i="1" s="1"/>
  <c r="BE12" i="1"/>
  <c r="BE11" i="1" s="1"/>
  <c r="BD12" i="1"/>
  <c r="BC12" i="1"/>
  <c r="BC11" i="1" s="1"/>
  <c r="BB12" i="1"/>
  <c r="BB11" i="1" s="1"/>
  <c r="BA12" i="1"/>
  <c r="BA11" i="1" s="1"/>
  <c r="AZ12" i="1"/>
  <c r="AZ11" i="1" s="1"/>
  <c r="AY12" i="1"/>
  <c r="AY11" i="1" s="1"/>
  <c r="AX12" i="1"/>
  <c r="AX11" i="1" s="1"/>
  <c r="AW12" i="1"/>
  <c r="AW11" i="1" s="1"/>
  <c r="AV12" i="1"/>
  <c r="AV11" i="1" s="1"/>
  <c r="AU12" i="1"/>
  <c r="AU11" i="1" s="1"/>
  <c r="AT12" i="1"/>
  <c r="AT11" i="1" s="1"/>
  <c r="AS12" i="1"/>
  <c r="AS11" i="1" s="1"/>
  <c r="AR12" i="1"/>
  <c r="AR11" i="1" s="1"/>
  <c r="AQ12" i="1"/>
  <c r="AQ11" i="1" s="1"/>
  <c r="AP12" i="1"/>
  <c r="AP11" i="1" s="1"/>
  <c r="AO12" i="1"/>
  <c r="AO11" i="1" s="1"/>
  <c r="AN12" i="1"/>
  <c r="AN11" i="1" s="1"/>
  <c r="AM12" i="1"/>
  <c r="AM11" i="1" s="1"/>
  <c r="AL12" i="1"/>
  <c r="AL11" i="1" s="1"/>
  <c r="AK12" i="1"/>
  <c r="AK11" i="1" s="1"/>
  <c r="AJ12" i="1"/>
  <c r="AJ11" i="1" s="1"/>
  <c r="AI12" i="1"/>
  <c r="AI11" i="1" s="1"/>
  <c r="AH12" i="1"/>
  <c r="AH11" i="1" s="1"/>
  <c r="AG12" i="1"/>
  <c r="AG11" i="1" s="1"/>
  <c r="AF12" i="1"/>
  <c r="AF11" i="1" s="1"/>
  <c r="AE12" i="1"/>
  <c r="AE11" i="1" s="1"/>
  <c r="AD12" i="1"/>
  <c r="AD11" i="1" s="1"/>
  <c r="AC12" i="1"/>
  <c r="AC11" i="1" s="1"/>
  <c r="AB12" i="1"/>
  <c r="AB11" i="1" s="1"/>
  <c r="AA12" i="1"/>
  <c r="AA11" i="1" s="1"/>
  <c r="Z12" i="1"/>
  <c r="Z11" i="1" s="1"/>
  <c r="Y12" i="1"/>
  <c r="Y11" i="1" s="1"/>
  <c r="X12" i="1"/>
  <c r="X11" i="1" s="1"/>
  <c r="W12" i="1"/>
  <c r="W11" i="1" s="1"/>
  <c r="V12" i="1"/>
  <c r="V11" i="1" s="1"/>
  <c r="U12" i="1"/>
  <c r="U11" i="1" s="1"/>
  <c r="T12" i="1"/>
  <c r="T11" i="1" s="1"/>
  <c r="S12" i="1"/>
  <c r="S11" i="1" s="1"/>
  <c r="R12" i="1"/>
  <c r="R11" i="1" s="1"/>
  <c r="Q12" i="1"/>
  <c r="Q11" i="1" s="1"/>
  <c r="P12" i="1"/>
  <c r="P11" i="1" s="1"/>
  <c r="O12" i="1"/>
  <c r="O11" i="1" s="1"/>
  <c r="N12" i="1"/>
  <c r="N11" i="1" s="1"/>
  <c r="M12" i="1"/>
  <c r="M11" i="1" s="1"/>
  <c r="L12" i="1"/>
  <c r="L11" i="1" s="1"/>
  <c r="K12" i="1"/>
  <c r="K11" i="1" s="1"/>
  <c r="J12" i="1"/>
  <c r="J11" i="1" s="1"/>
  <c r="I12" i="1"/>
  <c r="I11" i="1" s="1"/>
  <c r="DK11" i="1"/>
  <c r="DH11" i="1"/>
  <c r="BU11" i="1"/>
  <c r="BQ11" i="1"/>
  <c r="BD11" i="1"/>
  <c r="DR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K6" i="1"/>
  <c r="J6" i="1"/>
  <c r="I6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DP2" i="1"/>
  <c r="N212" i="7" l="1"/>
  <c r="R174" i="7"/>
  <c r="P188" i="7"/>
  <c r="P189" i="7"/>
  <c r="P190" i="7"/>
  <c r="P191" i="7"/>
  <c r="P192" i="7"/>
  <c r="P193" i="7"/>
  <c r="P194" i="7"/>
  <c r="P195" i="7"/>
  <c r="P196" i="7"/>
  <c r="P197" i="7"/>
  <c r="O198" i="7"/>
  <c r="O191" i="7"/>
  <c r="O195" i="7"/>
  <c r="H210" i="7"/>
  <c r="H212" i="7" s="1"/>
  <c r="O190" i="7"/>
  <c r="O188" i="7"/>
  <c r="O192" i="7"/>
  <c r="O196" i="7"/>
  <c r="O189" i="7"/>
  <c r="O193" i="7"/>
  <c r="O197" i="7"/>
  <c r="O194" i="7"/>
  <c r="BS60" i="1"/>
  <c r="BS7" i="1" s="1"/>
  <c r="AA59" i="1"/>
  <c r="L68" i="1"/>
  <c r="L9" i="1" s="1"/>
  <c r="T68" i="1"/>
  <c r="AB68" i="1"/>
  <c r="AJ68" i="1"/>
  <c r="AR68" i="1"/>
  <c r="AR8" i="1" s="1"/>
  <c r="AZ68" i="1"/>
  <c r="AZ9" i="1" s="1"/>
  <c r="BH68" i="1"/>
  <c r="BH9" i="1" s="1"/>
  <c r="BP68" i="1"/>
  <c r="BP9" i="1" s="1"/>
  <c r="BX68" i="1"/>
  <c r="CF68" i="1"/>
  <c r="CN68" i="1"/>
  <c r="CV68" i="1"/>
  <c r="DD68" i="1"/>
  <c r="DD9" i="1" s="1"/>
  <c r="DL68" i="1"/>
  <c r="CM59" i="1"/>
  <c r="K59" i="1"/>
  <c r="AQ60" i="1"/>
  <c r="AQ7" i="1" s="1"/>
  <c r="BG59" i="1"/>
  <c r="BW59" i="1"/>
  <c r="CU60" i="1"/>
  <c r="CU7" i="1" s="1"/>
  <c r="DC59" i="1"/>
  <c r="W67" i="1"/>
  <c r="AE67" i="1"/>
  <c r="BC67" i="1"/>
  <c r="CA67" i="1"/>
  <c r="CY67" i="1"/>
  <c r="AT59" i="1"/>
  <c r="I59" i="1"/>
  <c r="Q59" i="1"/>
  <c r="Y59" i="1"/>
  <c r="AG59" i="1"/>
  <c r="AO59" i="1"/>
  <c r="AW59" i="1"/>
  <c r="BM59" i="1"/>
  <c r="CC59" i="1"/>
  <c r="CS59" i="1"/>
  <c r="DI59" i="1"/>
  <c r="N59" i="1"/>
  <c r="V60" i="1"/>
  <c r="V7" i="1" s="1"/>
  <c r="AD59" i="1"/>
  <c r="AL59" i="1"/>
  <c r="BB59" i="1"/>
  <c r="BJ59" i="1"/>
  <c r="BR59" i="1"/>
  <c r="BZ59" i="1"/>
  <c r="CH59" i="1"/>
  <c r="CP59" i="1"/>
  <c r="CX59" i="1"/>
  <c r="DF59" i="1"/>
  <c r="DN59" i="1"/>
  <c r="CI60" i="1"/>
  <c r="CI7" i="1" s="1"/>
  <c r="AF67" i="1"/>
  <c r="BD67" i="1"/>
  <c r="BN67" i="1"/>
  <c r="CD67" i="1"/>
  <c r="BI68" i="1"/>
  <c r="BI9" i="1" s="1"/>
  <c r="BY68" i="1"/>
  <c r="CO68" i="1"/>
  <c r="DE68" i="1"/>
  <c r="N67" i="1"/>
  <c r="V68" i="1"/>
  <c r="V9" i="1" s="1"/>
  <c r="AD67" i="1"/>
  <c r="AL67" i="1"/>
  <c r="AT68" i="1"/>
  <c r="BB68" i="1"/>
  <c r="BB8" i="1" s="1"/>
  <c r="BJ67" i="1"/>
  <c r="BR68" i="1"/>
  <c r="BR9" i="1" s="1"/>
  <c r="BZ67" i="1"/>
  <c r="CH68" i="1"/>
  <c r="CH9" i="1" s="1"/>
  <c r="CP67" i="1"/>
  <c r="CX67" i="1"/>
  <c r="DF68" i="1"/>
  <c r="DF9" i="1" s="1"/>
  <c r="DN68" i="1"/>
  <c r="DN9" i="1" s="1"/>
  <c r="R67" i="1"/>
  <c r="AH67" i="1"/>
  <c r="CT67" i="1"/>
  <c r="DJ67" i="1"/>
  <c r="P67" i="1"/>
  <c r="AV67" i="1"/>
  <c r="BL67" i="1"/>
  <c r="BT67" i="1"/>
  <c r="CB67" i="1"/>
  <c r="CJ67" i="1"/>
  <c r="CR67" i="1"/>
  <c r="CZ67" i="1"/>
  <c r="DH67" i="1"/>
  <c r="BJ68" i="1"/>
  <c r="BJ8" i="1" s="1"/>
  <c r="AM67" i="1"/>
  <c r="AU67" i="1"/>
  <c r="BK67" i="1"/>
  <c r="BS67" i="1"/>
  <c r="CI67" i="1"/>
  <c r="CQ67" i="1"/>
  <c r="DG67" i="1"/>
  <c r="DO67" i="1"/>
  <c r="AU59" i="1"/>
  <c r="CA60" i="1"/>
  <c r="CA7" i="1" s="1"/>
  <c r="DO59" i="1"/>
  <c r="BE59" i="1"/>
  <c r="BU59" i="1"/>
  <c r="CK59" i="1"/>
  <c r="DA59" i="1"/>
  <c r="AL68" i="1"/>
  <c r="AL9" i="1" s="1"/>
  <c r="CX68" i="1"/>
  <c r="CX9" i="1" s="1"/>
  <c r="AE60" i="1"/>
  <c r="AE7" i="1" s="1"/>
  <c r="BK60" i="1"/>
  <c r="BK7" i="1" s="1"/>
  <c r="DG60" i="1"/>
  <c r="DG7" i="1" s="1"/>
  <c r="V59" i="1"/>
  <c r="O68" i="1"/>
  <c r="O9" i="1" s="1"/>
  <c r="W68" i="1"/>
  <c r="W9" i="1" s="1"/>
  <c r="AE68" i="1"/>
  <c r="AE8" i="1" s="1"/>
  <c r="AM68" i="1"/>
  <c r="AU68" i="1"/>
  <c r="BC68" i="1"/>
  <c r="BK68" i="1"/>
  <c r="BS68" i="1"/>
  <c r="CA68" i="1"/>
  <c r="CA9" i="1" s="1"/>
  <c r="CI68" i="1"/>
  <c r="CI9" i="1" s="1"/>
  <c r="CQ68" i="1"/>
  <c r="CQ9" i="1" s="1"/>
  <c r="CY68" i="1"/>
  <c r="CY9" i="1" s="1"/>
  <c r="DG68" i="1"/>
  <c r="DO68" i="1"/>
  <c r="O59" i="1"/>
  <c r="BC59" i="1"/>
  <c r="CY59" i="1"/>
  <c r="P68" i="1"/>
  <c r="P8" i="1" s="1"/>
  <c r="X68" i="1"/>
  <c r="X8" i="1" s="1"/>
  <c r="AF68" i="1"/>
  <c r="AN68" i="1"/>
  <c r="AN9" i="1" s="1"/>
  <c r="AV68" i="1"/>
  <c r="BD68" i="1"/>
  <c r="BL68" i="1"/>
  <c r="BT68" i="1"/>
  <c r="BT9" i="1" s="1"/>
  <c r="CB68" i="1"/>
  <c r="CB9" i="1" s="1"/>
  <c r="CJ68" i="1"/>
  <c r="CJ9" i="1" s="1"/>
  <c r="CR68" i="1"/>
  <c r="CZ68" i="1"/>
  <c r="DH68" i="1"/>
  <c r="W59" i="1"/>
  <c r="BS59" i="1"/>
  <c r="CQ60" i="1"/>
  <c r="CQ7" i="1" s="1"/>
  <c r="K60" i="1"/>
  <c r="K7" i="1" s="1"/>
  <c r="S59" i="1"/>
  <c r="AA60" i="1"/>
  <c r="AA7" i="1" s="1"/>
  <c r="AI60" i="1"/>
  <c r="AI7" i="1" s="1"/>
  <c r="AY59" i="1"/>
  <c r="BG60" i="1"/>
  <c r="BG7" i="1" s="1"/>
  <c r="BO60" i="1"/>
  <c r="BO7" i="1" s="1"/>
  <c r="BW60" i="1"/>
  <c r="BW7" i="1" s="1"/>
  <c r="CE59" i="1"/>
  <c r="CM60" i="1"/>
  <c r="CM7" i="1" s="1"/>
  <c r="CU59" i="1"/>
  <c r="DC60" i="1"/>
  <c r="DC7" i="1" s="1"/>
  <c r="DK60" i="1"/>
  <c r="DK7" i="1" s="1"/>
  <c r="AC60" i="1"/>
  <c r="AC7" i="1" s="1"/>
  <c r="BI60" i="1"/>
  <c r="BI7" i="1" s="1"/>
  <c r="CO60" i="1"/>
  <c r="CO7" i="1" s="1"/>
  <c r="O67" i="1"/>
  <c r="AN67" i="1"/>
  <c r="AM60" i="1"/>
  <c r="AM7" i="1" s="1"/>
  <c r="CI59" i="1"/>
  <c r="O60" i="1"/>
  <c r="O7" i="1" s="1"/>
  <c r="J67" i="1"/>
  <c r="Z67" i="1"/>
  <c r="AP67" i="1"/>
  <c r="BF67" i="1"/>
  <c r="BV67" i="1"/>
  <c r="CL67" i="1"/>
  <c r="DB67" i="1"/>
  <c r="AQ59" i="1"/>
  <c r="K67" i="1"/>
  <c r="S68" i="1"/>
  <c r="AA67" i="1"/>
  <c r="AI68" i="1"/>
  <c r="AI8" i="1" s="1"/>
  <c r="AQ67" i="1"/>
  <c r="AY68" i="1"/>
  <c r="BG67" i="1"/>
  <c r="BO68" i="1"/>
  <c r="BO9" i="1" s="1"/>
  <c r="BW67" i="1"/>
  <c r="CE68" i="1"/>
  <c r="CE9" i="1" s="1"/>
  <c r="CM67" i="1"/>
  <c r="CU68" i="1"/>
  <c r="CU8" i="1" s="1"/>
  <c r="DC67" i="1"/>
  <c r="DK68" i="1"/>
  <c r="AT8" i="1"/>
  <c r="AT9" i="1"/>
  <c r="S60" i="1"/>
  <c r="S7" i="1" s="1"/>
  <c r="AU60" i="1"/>
  <c r="AU7" i="1" s="1"/>
  <c r="CY60" i="1"/>
  <c r="CY7" i="1" s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DL59" i="1"/>
  <c r="M60" i="1"/>
  <c r="M7" i="1" s="1"/>
  <c r="U59" i="1"/>
  <c r="AC59" i="1"/>
  <c r="AK59" i="1"/>
  <c r="AS60" i="1"/>
  <c r="AS7" i="1" s="1"/>
  <c r="BA59" i="1"/>
  <c r="BI59" i="1"/>
  <c r="BQ59" i="1"/>
  <c r="BY60" i="1"/>
  <c r="BY7" i="1" s="1"/>
  <c r="CG59" i="1"/>
  <c r="CO59" i="1"/>
  <c r="CW59" i="1"/>
  <c r="DE60" i="1"/>
  <c r="DE7" i="1" s="1"/>
  <c r="DM59" i="1"/>
  <c r="AD60" i="1"/>
  <c r="AD7" i="1" s="1"/>
  <c r="AL60" i="1"/>
  <c r="AL7" i="1" s="1"/>
  <c r="BJ60" i="1"/>
  <c r="BJ7" i="1" s="1"/>
  <c r="BR60" i="1"/>
  <c r="BR7" i="1" s="1"/>
  <c r="BZ60" i="1"/>
  <c r="BZ7" i="1" s="1"/>
  <c r="CP60" i="1"/>
  <c r="CP7" i="1" s="1"/>
  <c r="CX60" i="1"/>
  <c r="CX7" i="1" s="1"/>
  <c r="DF60" i="1"/>
  <c r="DF7" i="1" s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V67" i="1"/>
  <c r="BB67" i="1"/>
  <c r="BR67" i="1"/>
  <c r="CH67" i="1"/>
  <c r="DN67" i="1"/>
  <c r="M68" i="1"/>
  <c r="M9" i="1" s="1"/>
  <c r="AC68" i="1"/>
  <c r="AS68" i="1"/>
  <c r="AS9" i="1" s="1"/>
  <c r="AE59" i="1"/>
  <c r="BK59" i="1"/>
  <c r="CA59" i="1"/>
  <c r="CQ59" i="1"/>
  <c r="DG59" i="1"/>
  <c r="W60" i="1"/>
  <c r="W7" i="1" s="1"/>
  <c r="AY60" i="1"/>
  <c r="AY7" i="1" s="1"/>
  <c r="U60" i="1"/>
  <c r="U7" i="1" s="1"/>
  <c r="AK60" i="1"/>
  <c r="AK7" i="1" s="1"/>
  <c r="BA60" i="1"/>
  <c r="BA7" i="1" s="1"/>
  <c r="BQ60" i="1"/>
  <c r="BQ7" i="1" s="1"/>
  <c r="CG60" i="1"/>
  <c r="CG7" i="1" s="1"/>
  <c r="CW60" i="1"/>
  <c r="CW7" i="1" s="1"/>
  <c r="DM60" i="1"/>
  <c r="DM7" i="1" s="1"/>
  <c r="N60" i="1"/>
  <c r="N7" i="1" s="1"/>
  <c r="AT60" i="1"/>
  <c r="AT7" i="1" s="1"/>
  <c r="BB60" i="1"/>
  <c r="BB7" i="1" s="1"/>
  <c r="CH60" i="1"/>
  <c r="CH7" i="1" s="1"/>
  <c r="DN60" i="1"/>
  <c r="DN7" i="1" s="1"/>
  <c r="N68" i="1"/>
  <c r="N9" i="1" s="1"/>
  <c r="BZ68" i="1"/>
  <c r="BZ9" i="1" s="1"/>
  <c r="BC60" i="1"/>
  <c r="BC7" i="1" s="1"/>
  <c r="CE60" i="1"/>
  <c r="CE7" i="1" s="1"/>
  <c r="X67" i="1"/>
  <c r="AI59" i="1"/>
  <c r="BO59" i="1"/>
  <c r="DK59" i="1"/>
  <c r="AD68" i="1"/>
  <c r="CP68" i="1"/>
  <c r="DO60" i="1"/>
  <c r="DO7" i="1" s="1"/>
  <c r="P59" i="1"/>
  <c r="X60" i="1"/>
  <c r="X7" i="1" s="1"/>
  <c r="AF60" i="1"/>
  <c r="AF7" i="1" s="1"/>
  <c r="AN59" i="1"/>
  <c r="AV59" i="1"/>
  <c r="BD60" i="1"/>
  <c r="BD7" i="1" s="1"/>
  <c r="BL60" i="1"/>
  <c r="BL7" i="1" s="1"/>
  <c r="BT59" i="1"/>
  <c r="CB59" i="1"/>
  <c r="CJ60" i="1"/>
  <c r="CJ7" i="1" s="1"/>
  <c r="CR60" i="1"/>
  <c r="CR7" i="1" s="1"/>
  <c r="CZ59" i="1"/>
  <c r="DH59" i="1"/>
  <c r="Q60" i="1"/>
  <c r="Q7" i="1" s="1"/>
  <c r="Y60" i="1"/>
  <c r="Y7" i="1" s="1"/>
  <c r="AG60" i="1"/>
  <c r="AG7" i="1" s="1"/>
  <c r="AO60" i="1"/>
  <c r="AO7" i="1" s="1"/>
  <c r="AW60" i="1"/>
  <c r="AW7" i="1" s="1"/>
  <c r="BE60" i="1"/>
  <c r="BE7" i="1" s="1"/>
  <c r="BM60" i="1"/>
  <c r="BM7" i="1" s="1"/>
  <c r="BU60" i="1"/>
  <c r="BU7" i="1" s="1"/>
  <c r="CC60" i="1"/>
  <c r="CC7" i="1" s="1"/>
  <c r="AT67" i="1"/>
  <c r="DF67" i="1"/>
  <c r="AM59" i="1"/>
  <c r="R68" i="1"/>
  <c r="Z68" i="1"/>
  <c r="AH68" i="1"/>
  <c r="AH8" i="1" s="1"/>
  <c r="AP68" i="1"/>
  <c r="AP8" i="1" s="1"/>
  <c r="AX68" i="1"/>
  <c r="AX8" i="1" s="1"/>
  <c r="BF68" i="1"/>
  <c r="BF9" i="1" s="1"/>
  <c r="BN68" i="1"/>
  <c r="BN9" i="1" s="1"/>
  <c r="BV68" i="1"/>
  <c r="CD68" i="1"/>
  <c r="CL68" i="1"/>
  <c r="CT68" i="1"/>
  <c r="CT9" i="1" s="1"/>
  <c r="DB68" i="1"/>
  <c r="DB8" i="1" s="1"/>
  <c r="DJ68" i="1"/>
  <c r="DJ8" i="1" s="1"/>
  <c r="L67" i="1"/>
  <c r="T67" i="1"/>
  <c r="AB67" i="1"/>
  <c r="AJ67" i="1"/>
  <c r="AR67" i="1"/>
  <c r="AZ67" i="1"/>
  <c r="BH67" i="1"/>
  <c r="BP67" i="1"/>
  <c r="BX67" i="1"/>
  <c r="CF67" i="1"/>
  <c r="CN67" i="1"/>
  <c r="CV67" i="1"/>
  <c r="DD67" i="1"/>
  <c r="DL67" i="1"/>
  <c r="M67" i="1"/>
  <c r="U68" i="1"/>
  <c r="AC67" i="1"/>
  <c r="AK68" i="1"/>
  <c r="AK9" i="1" s="1"/>
  <c r="AS67" i="1"/>
  <c r="BA68" i="1"/>
  <c r="BA8" i="1" s="1"/>
  <c r="BI67" i="1"/>
  <c r="BQ68" i="1"/>
  <c r="BQ9" i="1" s="1"/>
  <c r="BY67" i="1"/>
  <c r="CG68" i="1"/>
  <c r="CG9" i="1" s="1"/>
  <c r="CO67" i="1"/>
  <c r="CW68" i="1"/>
  <c r="CW8" i="1" s="1"/>
  <c r="DE67" i="1"/>
  <c r="DM68" i="1"/>
  <c r="DM9" i="1" s="1"/>
  <c r="Q67" i="1"/>
  <c r="Y67" i="1"/>
  <c r="AG67" i="1"/>
  <c r="AO67" i="1"/>
  <c r="AW67" i="1"/>
  <c r="BE67" i="1"/>
  <c r="BM67" i="1"/>
  <c r="BU67" i="1"/>
  <c r="CC67" i="1"/>
  <c r="CK67" i="1"/>
  <c r="CS67" i="1"/>
  <c r="DA67" i="1"/>
  <c r="DI67" i="1"/>
  <c r="S8" i="1"/>
  <c r="S9" i="1"/>
  <c r="AY8" i="1"/>
  <c r="AY9" i="1"/>
  <c r="DK8" i="1"/>
  <c r="DK9" i="1"/>
  <c r="BA9" i="1"/>
  <c r="T9" i="1"/>
  <c r="T8" i="1"/>
  <c r="AB8" i="1"/>
  <c r="AB9" i="1"/>
  <c r="AJ8" i="1"/>
  <c r="AJ9" i="1"/>
  <c r="BX8" i="1"/>
  <c r="BX9" i="1"/>
  <c r="CF8" i="1"/>
  <c r="CF9" i="1"/>
  <c r="CN8" i="1"/>
  <c r="CN9" i="1"/>
  <c r="CV8" i="1"/>
  <c r="CV9" i="1"/>
  <c r="DL8" i="1"/>
  <c r="DL9" i="1"/>
  <c r="BY8" i="1"/>
  <c r="BY9" i="1"/>
  <c r="CO9" i="1"/>
  <c r="CO8" i="1"/>
  <c r="DE9" i="1"/>
  <c r="DE8" i="1"/>
  <c r="AC9" i="1"/>
  <c r="AC8" i="1"/>
  <c r="CX8" i="1"/>
  <c r="M59" i="1"/>
  <c r="AS59" i="1"/>
  <c r="BY59" i="1"/>
  <c r="DE59" i="1"/>
  <c r="P60" i="1"/>
  <c r="P7" i="1" s="1"/>
  <c r="AB60" i="1"/>
  <c r="AB7" i="1" s="1"/>
  <c r="AV60" i="1"/>
  <c r="AV7" i="1" s="1"/>
  <c r="BH60" i="1"/>
  <c r="BH7" i="1" s="1"/>
  <c r="CB60" i="1"/>
  <c r="CB7" i="1" s="1"/>
  <c r="CN60" i="1"/>
  <c r="CN7" i="1" s="1"/>
  <c r="DH60" i="1"/>
  <c r="DH7" i="1" s="1"/>
  <c r="DQ65" i="1"/>
  <c r="U67" i="1"/>
  <c r="AK67" i="1"/>
  <c r="BA67" i="1"/>
  <c r="BQ67" i="1"/>
  <c r="CG67" i="1"/>
  <c r="CW67" i="1"/>
  <c r="DM67" i="1"/>
  <c r="T60" i="1"/>
  <c r="T7" i="1" s="1"/>
  <c r="AN60" i="1"/>
  <c r="AN7" i="1" s="1"/>
  <c r="AZ60" i="1"/>
  <c r="AZ7" i="1" s="1"/>
  <c r="BT60" i="1"/>
  <c r="BT7" i="1" s="1"/>
  <c r="CF60" i="1"/>
  <c r="CF7" i="1" s="1"/>
  <c r="CZ60" i="1"/>
  <c r="CZ7" i="1" s="1"/>
  <c r="DL60" i="1"/>
  <c r="DL7" i="1" s="1"/>
  <c r="DP63" i="1"/>
  <c r="K68" i="1"/>
  <c r="AA68" i="1"/>
  <c r="AQ68" i="1"/>
  <c r="BG68" i="1"/>
  <c r="BW68" i="1"/>
  <c r="CM68" i="1"/>
  <c r="CM9" i="1" s="1"/>
  <c r="DC68" i="1"/>
  <c r="BR8" i="1"/>
  <c r="X59" i="1"/>
  <c r="AF59" i="1"/>
  <c r="BD59" i="1"/>
  <c r="BL59" i="1"/>
  <c r="CJ59" i="1"/>
  <c r="CR59" i="1"/>
  <c r="DQ63" i="1"/>
  <c r="L60" i="1"/>
  <c r="L7" i="1" s="1"/>
  <c r="AR60" i="1"/>
  <c r="AR7" i="1" s="1"/>
  <c r="BX60" i="1"/>
  <c r="BX7" i="1" s="1"/>
  <c r="DD60" i="1"/>
  <c r="DD7" i="1" s="1"/>
  <c r="DQ62" i="1"/>
  <c r="DQ64" i="1"/>
  <c r="DQ61" i="1"/>
  <c r="CK60" i="1"/>
  <c r="CK7" i="1" s="1"/>
  <c r="CS60" i="1"/>
  <c r="CS7" i="1" s="1"/>
  <c r="DA60" i="1"/>
  <c r="DA7" i="1" s="1"/>
  <c r="DI60" i="1"/>
  <c r="DI7" i="1" s="1"/>
  <c r="DN8" i="1"/>
  <c r="BB9" i="1"/>
  <c r="AJ60" i="1"/>
  <c r="AJ7" i="1" s="1"/>
  <c r="BP60" i="1"/>
  <c r="BP7" i="1" s="1"/>
  <c r="CV60" i="1"/>
  <c r="CV7" i="1" s="1"/>
  <c r="DQ60" i="1"/>
  <c r="S67" i="1"/>
  <c r="AI67" i="1"/>
  <c r="AY67" i="1"/>
  <c r="BO67" i="1"/>
  <c r="CE67" i="1"/>
  <c r="CU67" i="1"/>
  <c r="DK67" i="1"/>
  <c r="J60" i="1"/>
  <c r="J7" i="1" s="1"/>
  <c r="R60" i="1"/>
  <c r="R7" i="1" s="1"/>
  <c r="Z60" i="1"/>
  <c r="Z7" i="1" s="1"/>
  <c r="AH60" i="1"/>
  <c r="AH7" i="1" s="1"/>
  <c r="AP60" i="1"/>
  <c r="AP7" i="1" s="1"/>
  <c r="AX60" i="1"/>
  <c r="AX7" i="1" s="1"/>
  <c r="BF60" i="1"/>
  <c r="BF7" i="1" s="1"/>
  <c r="BN60" i="1"/>
  <c r="BN7" i="1" s="1"/>
  <c r="BV60" i="1"/>
  <c r="BV7" i="1" s="1"/>
  <c r="CD60" i="1"/>
  <c r="CD7" i="1" s="1"/>
  <c r="CL60" i="1"/>
  <c r="CL7" i="1" s="1"/>
  <c r="CT60" i="1"/>
  <c r="CT7" i="1" s="1"/>
  <c r="DB60" i="1"/>
  <c r="DB7" i="1" s="1"/>
  <c r="DJ60" i="1"/>
  <c r="DJ7" i="1" s="1"/>
  <c r="I8" i="1"/>
  <c r="Q68" i="1"/>
  <c r="Q9" i="1" s="1"/>
  <c r="Y68" i="1"/>
  <c r="Y8" i="1" s="1"/>
  <c r="AG68" i="1"/>
  <c r="AG9" i="1" s="1"/>
  <c r="AO68" i="1"/>
  <c r="AO9" i="1" s="1"/>
  <c r="AW68" i="1"/>
  <c r="AW9" i="1" s="1"/>
  <c r="BE68" i="1"/>
  <c r="BM68" i="1"/>
  <c r="BM8" i="1" s="1"/>
  <c r="BU68" i="1"/>
  <c r="BU8" i="1" s="1"/>
  <c r="CC68" i="1"/>
  <c r="CC9" i="1" s="1"/>
  <c r="CK68" i="1"/>
  <c r="CK9" i="1" s="1"/>
  <c r="CS68" i="1"/>
  <c r="CS8" i="1" s="1"/>
  <c r="DA68" i="1"/>
  <c r="DA9" i="1" s="1"/>
  <c r="DI68" i="1"/>
  <c r="DI9" i="1" s="1"/>
  <c r="J8" i="1"/>
  <c r="J9" i="1"/>
  <c r="R9" i="1"/>
  <c r="R8" i="1"/>
  <c r="Z8" i="1"/>
  <c r="Z9" i="1"/>
  <c r="AP9" i="1"/>
  <c r="BN8" i="1"/>
  <c r="BV8" i="1"/>
  <c r="BV9" i="1"/>
  <c r="CD8" i="1"/>
  <c r="CD9" i="1"/>
  <c r="CL9" i="1"/>
  <c r="CL8" i="1"/>
  <c r="CT8" i="1"/>
  <c r="AE9" i="1"/>
  <c r="AM9" i="1"/>
  <c r="AM8" i="1"/>
  <c r="AU9" i="1"/>
  <c r="AU8" i="1"/>
  <c r="BC9" i="1"/>
  <c r="BC8" i="1"/>
  <c r="BK9" i="1"/>
  <c r="BK8" i="1"/>
  <c r="BS9" i="1"/>
  <c r="BS8" i="1"/>
  <c r="DG9" i="1"/>
  <c r="DG8" i="1"/>
  <c r="DO9" i="1"/>
  <c r="DO8" i="1"/>
  <c r="AF8" i="1"/>
  <c r="AF9" i="1"/>
  <c r="AV8" i="1"/>
  <c r="AV9" i="1"/>
  <c r="BD9" i="1"/>
  <c r="BD8" i="1"/>
  <c r="BL8" i="1"/>
  <c r="BL9" i="1"/>
  <c r="CR8" i="1"/>
  <c r="CR9" i="1"/>
  <c r="CZ8" i="1"/>
  <c r="CZ9" i="1"/>
  <c r="DH8" i="1"/>
  <c r="DH9" i="1"/>
  <c r="Q8" i="1"/>
  <c r="BE9" i="1"/>
  <c r="BE8" i="1"/>
  <c r="CC8" i="1"/>
  <c r="DP65" i="1"/>
  <c r="DP60" i="1"/>
  <c r="I60" i="1"/>
  <c r="I7" i="1" s="1"/>
  <c r="DP61" i="1"/>
  <c r="DP64" i="1"/>
  <c r="DP62" i="1"/>
  <c r="AR9" i="1" l="1"/>
  <c r="DD8" i="1"/>
  <c r="BF8" i="1"/>
  <c r="AO8" i="1"/>
  <c r="AS8" i="1"/>
  <c r="CQ8" i="1"/>
  <c r="BU9" i="1"/>
  <c r="I9" i="1"/>
  <c r="X9" i="1"/>
  <c r="BJ9" i="1"/>
  <c r="CH8" i="1"/>
  <c r="BQ8" i="1"/>
  <c r="AH9" i="1"/>
  <c r="O8" i="1"/>
  <c r="CB8" i="1"/>
  <c r="AI9" i="1"/>
  <c r="P9" i="1"/>
  <c r="CI8" i="1"/>
  <c r="DB9" i="1"/>
  <c r="AG8" i="1"/>
  <c r="CU9" i="1"/>
  <c r="BM9" i="1"/>
  <c r="DP67" i="1"/>
  <c r="DJ9" i="1"/>
  <c r="AX9" i="1"/>
  <c r="AD8" i="1"/>
  <c r="AD9" i="1"/>
  <c r="Y9" i="1"/>
  <c r="CW9" i="1"/>
  <c r="AK8" i="1"/>
  <c r="U9" i="1"/>
  <c r="U8" i="1"/>
  <c r="CG8" i="1"/>
  <c r="CK8" i="1"/>
  <c r="CP8" i="1"/>
  <c r="CP9" i="1"/>
  <c r="AA9" i="1"/>
  <c r="AA8" i="1"/>
  <c r="CS9" i="1"/>
  <c r="DC9" i="1"/>
  <c r="DC8" i="1"/>
  <c r="BW9" i="1"/>
  <c r="BW8" i="1"/>
  <c r="K9" i="1"/>
  <c r="K8" i="1"/>
  <c r="BG9" i="1"/>
  <c r="BG8" i="1"/>
  <c r="AQ9" i="1"/>
  <c r="AQ8" i="1"/>
</calcChain>
</file>

<file path=xl/sharedStrings.xml><?xml version="1.0" encoding="utf-8"?>
<sst xmlns="http://schemas.openxmlformats.org/spreadsheetml/2006/main" count="2960" uniqueCount="300">
  <si>
    <t>28-extreme concentration event for unknown reson</t>
  </si>
  <si>
    <t xml:space="preserve">Very high concentrations compare to toer storms, or detection only in a few storms, </t>
  </si>
  <si>
    <t>which month highest conc.</t>
  </si>
  <si>
    <t>8- the first significant storm in winter 2023</t>
  </si>
  <si>
    <t>max:</t>
  </si>
  <si>
    <t>Where maximum value was extremely high, the values of other storm was selected, to remove effect of last applications</t>
  </si>
  <si>
    <t>min:</t>
  </si>
  <si>
    <t>Storm intensity</t>
  </si>
  <si>
    <t>london beth din</t>
  </si>
  <si>
    <t>average:</t>
  </si>
  <si>
    <t>Kasrut England</t>
  </si>
  <si>
    <t>average level:</t>
  </si>
  <si>
    <t>NaN</t>
  </si>
  <si>
    <t>stdev range</t>
  </si>
  <si>
    <t>minimium of highest immobility=</t>
  </si>
  <si>
    <t>Ranges are defined:&lt;100, 100-300,300-1000,1000-3000,3000&lt;</t>
  </si>
  <si>
    <t>Koc which is not from PubChem or PPDB was found in the internet in look reliable references</t>
  </si>
  <si>
    <t>mobility (Koc)</t>
  </si>
  <si>
    <t>741-7762</t>
  </si>
  <si>
    <t>improved type</t>
  </si>
  <si>
    <t>growing retardation</t>
  </si>
  <si>
    <t>Pahrmaceuticals/TP/general-1;insectidies-2;3-herbicides;4-fungicides</t>
  </si>
  <si>
    <t>Calculate rare pollutants</t>
  </si>
  <si>
    <t>transformation product</t>
  </si>
  <si>
    <t>Q</t>
  </si>
  <si>
    <t>New compound included in last analysis. Removed from some calculations to avoid temporal bias due to differences in analites</t>
  </si>
  <si>
    <t>Acetaminophen</t>
  </si>
  <si>
    <t>Acetamiprid</t>
  </si>
  <si>
    <t>Alachlor</t>
  </si>
  <si>
    <t>Aldicarb m/z=116.0</t>
  </si>
  <si>
    <t>Aldicarb-sulfone+NH4.0</t>
  </si>
  <si>
    <t>Aldicarb-sulfoxide.0</t>
  </si>
  <si>
    <t>Ametryn</t>
  </si>
  <si>
    <t>Atrazine</t>
  </si>
  <si>
    <t>Atrazine-Desethyl</t>
  </si>
  <si>
    <t>Atrazine-Desisopropyl</t>
  </si>
  <si>
    <t>Azoxystrobin</t>
  </si>
  <si>
    <t>Bezafibrate</t>
  </si>
  <si>
    <t>Boscalid</t>
  </si>
  <si>
    <t>Bupirimate</t>
  </si>
  <si>
    <t>Buprofezin.0</t>
  </si>
  <si>
    <t>Caffeine</t>
  </si>
  <si>
    <t>Carbamazepine</t>
  </si>
  <si>
    <t>Carbamazepine-10,11-epoxide</t>
  </si>
  <si>
    <t>Carbamazepine-2-hydroxy</t>
  </si>
  <si>
    <t>Carbamazepine-3-hydroxy</t>
  </si>
  <si>
    <t>Carbamazepine-trans-10,11-dihydroxy</t>
  </si>
  <si>
    <t>Carbendazim</t>
  </si>
  <si>
    <t>Carbofuran</t>
  </si>
  <si>
    <t>Carbofuran-3-hydroxy</t>
  </si>
  <si>
    <t>Carboxin.0</t>
  </si>
  <si>
    <t>Chlorantraniliprole</t>
  </si>
  <si>
    <t>Clothianidin.0</t>
  </si>
  <si>
    <t>Cyantraniliprole.0</t>
  </si>
  <si>
    <t>Cyproconazole.0</t>
  </si>
  <si>
    <t>Cyprodinil</t>
  </si>
  <si>
    <t>Diazinon</t>
  </si>
  <si>
    <t>Diethofencarb</t>
  </si>
  <si>
    <t>Diclofenac</t>
  </si>
  <si>
    <t>Difenoconazole</t>
  </si>
  <si>
    <t>Diflufenican</t>
  </si>
  <si>
    <t>Dimethenamid-P.0</t>
  </si>
  <si>
    <t>Dimethoate.0</t>
  </si>
  <si>
    <t>Dimethomorph-cis/trans</t>
  </si>
  <si>
    <t>Diuron</t>
  </si>
  <si>
    <t>Etoricoxib.0</t>
  </si>
  <si>
    <t>Famphur.0</t>
  </si>
  <si>
    <t>Fenaminphos sulfoxid</t>
  </si>
  <si>
    <t>Fenaminphos</t>
  </si>
  <si>
    <t>Fenhexamid</t>
  </si>
  <si>
    <t>Fenitrothion.1</t>
  </si>
  <si>
    <t>Florasulam.0</t>
  </si>
  <si>
    <t>Fomesafen.0</t>
  </si>
  <si>
    <t>Fluroxypyr.2</t>
  </si>
  <si>
    <t>Flumetsulam.0</t>
  </si>
  <si>
    <t>Fluometuron</t>
  </si>
  <si>
    <t>Flutriafol</t>
  </si>
  <si>
    <t>Fluvalinate.0</t>
  </si>
  <si>
    <t>Hexazinone</t>
  </si>
  <si>
    <t>Imazamox.0</t>
  </si>
  <si>
    <t>Imazapyr.0</t>
  </si>
  <si>
    <t>Imidacloprid</t>
  </si>
  <si>
    <t>Indaziflam</t>
  </si>
  <si>
    <t>Lamotrigine</t>
  </si>
  <si>
    <t>Linuron</t>
  </si>
  <si>
    <t>Lorazepam.0</t>
  </si>
  <si>
    <t>Mesosulfuron-Me.0</t>
  </si>
  <si>
    <t>Metalaxyl</t>
  </si>
  <si>
    <t>Metamitron.0</t>
  </si>
  <si>
    <t>Metazachlor</t>
  </si>
  <si>
    <t>Methomyl</t>
  </si>
  <si>
    <t>Methoxyfenozide</t>
  </si>
  <si>
    <t>Metolachlor</t>
  </si>
  <si>
    <t>Metoprolol</t>
  </si>
  <si>
    <t>Metribuzin</t>
  </si>
  <si>
    <t>Molinate.0</t>
  </si>
  <si>
    <t>Naltrexone.0</t>
  </si>
  <si>
    <t>Oxadiazon</t>
  </si>
  <si>
    <t>Oxamyl</t>
  </si>
  <si>
    <t>Oxamyl-NH4.0</t>
  </si>
  <si>
    <t>Pebulat/Vernolat.0</t>
  </si>
  <si>
    <t>Penconazole</t>
  </si>
  <si>
    <t>Pendimethalin</t>
  </si>
  <si>
    <t>Pirimicarb</t>
  </si>
  <si>
    <t>Pirimiphos-Me.0</t>
  </si>
  <si>
    <t>Prochloraz</t>
  </si>
  <si>
    <t>Prometon</t>
  </si>
  <si>
    <t>Prometryn</t>
  </si>
  <si>
    <t>Propachlor</t>
  </si>
  <si>
    <t>Propamocarb</t>
  </si>
  <si>
    <t>Propazine</t>
  </si>
  <si>
    <t>Propiconazole</t>
  </si>
  <si>
    <t>Propoxur</t>
  </si>
  <si>
    <t>Propyzamide</t>
  </si>
  <si>
    <t>Pyraclostrobin</t>
  </si>
  <si>
    <t>Pyrimethanil.0</t>
  </si>
  <si>
    <t>Sildenafil</t>
  </si>
  <si>
    <t>Simazine</t>
  </si>
  <si>
    <t>Sulfamethoxazole</t>
  </si>
  <si>
    <t>Sulfapyridine</t>
  </si>
  <si>
    <t>Sulfotep</t>
  </si>
  <si>
    <t>Tebuconazole</t>
  </si>
  <si>
    <t>Tebuthiuron</t>
  </si>
  <si>
    <t>Terbutryn</t>
  </si>
  <si>
    <t>Thiacloprid</t>
  </si>
  <si>
    <t>Thionazin.0</t>
  </si>
  <si>
    <t>Triadimenol A</t>
  </si>
  <si>
    <t>Trifloxystrobin.0</t>
  </si>
  <si>
    <t>Uniconazole.0</t>
  </si>
  <si>
    <t>Bromacil</t>
  </si>
  <si>
    <t>Clofibric acid</t>
  </si>
  <si>
    <t>Gemfibrosil</t>
  </si>
  <si>
    <t>Ibuprofen</t>
  </si>
  <si>
    <t>Naproxen</t>
  </si>
  <si>
    <t>Sulfaxoflor</t>
  </si>
  <si>
    <t>Terbacil</t>
  </si>
  <si>
    <t>Triclopyr</t>
  </si>
  <si>
    <t>Stage of winter</t>
  </si>
  <si>
    <t>month</t>
  </si>
  <si>
    <t>N/A</t>
  </si>
  <si>
    <t>Peak was on 12:00 PM ~6m^3/sec</t>
  </si>
  <si>
    <t>Peak on 2 AM ~6m^3/sec</t>
  </si>
  <si>
    <t>avg</t>
  </si>
  <si>
    <t>stdv</t>
  </si>
  <si>
    <t>FF=first flush</t>
  </si>
  <si>
    <t>Average of storm</t>
  </si>
  <si>
    <t>total average</t>
  </si>
  <si>
    <t>storm number (organic pollutants)</t>
  </si>
  <si>
    <t xml:space="preserve">deviation for each </t>
  </si>
  <si>
    <t>storm</t>
  </si>
  <si>
    <t xml:space="preserve">Average standard  </t>
  </si>
  <si>
    <t>(1-6, for organic</t>
  </si>
  <si>
    <t xml:space="preserve"> pollutants)</t>
  </si>
  <si>
    <t>Storm no. for organic pollutants</t>
  </si>
  <si>
    <t xml:space="preserve">Average concentration </t>
  </si>
  <si>
    <t>type (Research data tab H15)</t>
  </si>
  <si>
    <t>Mobility level see Research data in F12</t>
  </si>
  <si>
    <t>Ranges are defined:&lt;5, 5-80,80-500,500-1000,1000&lt;</t>
  </si>
  <si>
    <t>mobility level</t>
  </si>
  <si>
    <t>standard deviation level. See research data tab in F9</t>
  </si>
  <si>
    <t>Ranges are defined:&lt;1.1, 1.1-5,5-30,30-100,100&lt;</t>
  </si>
  <si>
    <t>Peak on 22:20 ~22m^3/sec</t>
  </si>
  <si>
    <t>Peak on 9:24 ~2m^3/sec</t>
  </si>
  <si>
    <t>Peak on 8:15 ~186 m^3/sec</t>
  </si>
  <si>
    <t>Peak on 5:30 ~4m^3/sec</t>
  </si>
  <si>
    <t>Compounds which were not analyzied in all storms</t>
  </si>
  <si>
    <t>--</t>
  </si>
  <si>
    <t>-</t>
  </si>
  <si>
    <t>Also pest</t>
  </si>
  <si>
    <t>תאריך סיום</t>
  </si>
  <si>
    <t>time</t>
  </si>
  <si>
    <t>Datetime</t>
  </si>
  <si>
    <t>bottle number</t>
  </si>
  <si>
    <t>GB1</t>
  </si>
  <si>
    <t>GB2</t>
  </si>
  <si>
    <t>GB3</t>
  </si>
  <si>
    <t>GB4</t>
  </si>
  <si>
    <t>GB5</t>
  </si>
  <si>
    <t>GB6</t>
  </si>
  <si>
    <t>GB7</t>
  </si>
  <si>
    <t>GB8</t>
  </si>
  <si>
    <t>*********</t>
  </si>
  <si>
    <t>GB9</t>
  </si>
  <si>
    <t>GB10</t>
  </si>
  <si>
    <t>GB11</t>
  </si>
  <si>
    <t>GB12</t>
  </si>
  <si>
    <t>GB13</t>
  </si>
  <si>
    <t>GB14</t>
  </si>
  <si>
    <t>GB15</t>
  </si>
  <si>
    <t>GB16</t>
  </si>
  <si>
    <t>GB17</t>
  </si>
  <si>
    <t>GB18</t>
  </si>
  <si>
    <t>GB19</t>
  </si>
  <si>
    <t>GB20</t>
  </si>
  <si>
    <t>GB21</t>
  </si>
  <si>
    <t>GB22</t>
  </si>
  <si>
    <t>GB23</t>
  </si>
  <si>
    <t>GB24</t>
  </si>
  <si>
    <t>תאריך דיגום</t>
  </si>
  <si>
    <t>הערת מדגם</t>
  </si>
  <si>
    <t>23762-23773</t>
  </si>
  <si>
    <t>KJGM114012021</t>
  </si>
  <si>
    <t>KJGM214012021</t>
  </si>
  <si>
    <t>KJGM314012021</t>
  </si>
  <si>
    <t>KJGM414012021</t>
  </si>
  <si>
    <t>KJGM514012021</t>
  </si>
  <si>
    <t>KJGM614012021</t>
  </si>
  <si>
    <t>KJGM714012021</t>
  </si>
  <si>
    <t>KJGM814012021</t>
  </si>
  <si>
    <t>KJGM914012021</t>
  </si>
  <si>
    <t>KJGM1014012021</t>
  </si>
  <si>
    <t>KJGM1114012021</t>
  </si>
  <si>
    <t>KJGM1214012021</t>
  </si>
  <si>
    <t>KJGM1314012021</t>
  </si>
  <si>
    <t>KJGM1414012021</t>
  </si>
  <si>
    <t>KJGM1514012021</t>
  </si>
  <si>
    <t>KJGM1614012021</t>
  </si>
  <si>
    <t>KJGM1714012021</t>
  </si>
  <si>
    <t>KJGM1814012021</t>
  </si>
  <si>
    <t>KJGM1914012021</t>
  </si>
  <si>
    <t>KJGM2014012021</t>
  </si>
  <si>
    <t>KJGM2114012021</t>
  </si>
  <si>
    <t>KJGM2214012021</t>
  </si>
  <si>
    <t>KJGM2314012021</t>
  </si>
  <si>
    <t>KJGM2414012021</t>
  </si>
  <si>
    <t>עבודה</t>
  </si>
  <si>
    <t>מדגם</t>
  </si>
  <si>
    <t>צריך להסתכל בדפי רחופת</t>
  </si>
  <si>
    <t>נפח מדגם מ"ל</t>
  </si>
  <si>
    <t>KJ7</t>
  </si>
  <si>
    <t>KJ10</t>
  </si>
  <si>
    <t>KJ12</t>
  </si>
  <si>
    <t>peak 22:00</t>
  </si>
  <si>
    <t>KJ14</t>
  </si>
  <si>
    <t>KJ15</t>
  </si>
  <si>
    <t>KJ16</t>
  </si>
  <si>
    <t>KJ17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</si>
  <si>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</si>
  <si>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</si>
  <si>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</si>
  <si>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</si>
  <si>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</si>
  <si>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</si>
  <si>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</si>
  <si>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</si>
  <si>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</si>
  <si>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</si>
  <si>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</si>
  <si>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</si>
  <si>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</si>
  <si>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</si>
  <si>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</si>
  <si>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</si>
  <si>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</si>
  <si>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</si>
  <si>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</si>
  <si>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</si>
  <si>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</si>
  <si>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</si>
  <si>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</si>
  <si>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</si>
  <si>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IFERROR(AVERAGE(B23:B26),0)</t>
  </si>
  <si>
    <t>FF</t>
  </si>
  <si>
    <t>הממוצע בכל סופה לוקח רק את הדגימות מתחילת ההידרוגרף עד סופו.</t>
  </si>
  <si>
    <t>כל סדרה נבדקה לראות שאין ריכוזי מהשוליים למשך זמן רב, אלא רק ממהלך ההידרוגרף</t>
  </si>
  <si>
    <t>ריכוזי מומסים גדלים אחרי השיא. תגובה מאוחרת של אגן היקוות: נגר תת-קרקעי וזרימת בסיס (ראה 21/11/2020)</t>
  </si>
  <si>
    <t>First flush</t>
  </si>
  <si>
    <t>FF (first flush was on 21/12, but not everywhere was first flush)</t>
  </si>
  <si>
    <t>בוצע מראש, כך האנליזות התבצעו</t>
  </si>
  <si>
    <t>discharge (m^3/sec)</t>
  </si>
  <si>
    <t>NO3</t>
  </si>
  <si>
    <t>NH4</t>
  </si>
  <si>
    <t>Cl</t>
  </si>
  <si>
    <t>DP</t>
  </si>
  <si>
    <t>K</t>
  </si>
  <si>
    <t>TP</t>
  </si>
  <si>
    <t>TSS</t>
  </si>
  <si>
    <t>TN</t>
  </si>
  <si>
    <t>באופן שיטתי שיא ריכוזי ה-TSS מקדים במספר שעות בודדות (4 שעות) את שיא השיטפון Williams 1989)</t>
  </si>
  <si>
    <t xml:space="preserve"> FF12</t>
  </si>
  <si>
    <t>full hydrograph</t>
  </si>
  <si>
    <t>Full hydrograph</t>
  </si>
  <si>
    <r>
      <t>ּ‏‏‏‏</t>
    </r>
    <r>
      <rPr>
        <sz val="11"/>
        <color theme="1"/>
        <rFont val="Arial"/>
        <family val="2"/>
      </rPr>
      <t>↓</t>
    </r>
  </si>
  <si>
    <t>K+</t>
  </si>
  <si>
    <t>composite 456</t>
  </si>
  <si>
    <t>composite 789</t>
  </si>
  <si>
    <t>composite 1011</t>
  </si>
  <si>
    <t>composite 1213</t>
  </si>
  <si>
    <t>Stdv average</t>
  </si>
  <si>
    <t xml:space="preserve"> for each storm</t>
  </si>
  <si>
    <t>average level see Research data tab F7</t>
  </si>
  <si>
    <t>N Nitrate mg/l</t>
  </si>
  <si>
    <t>N Ammonium mg/l</t>
  </si>
  <si>
    <t>Chloride mg/l</t>
  </si>
  <si>
    <t>Dissolved P mg/l</t>
  </si>
  <si>
    <t>Total P mg/l</t>
  </si>
  <si>
    <t>TSS103-105 mg/l</t>
  </si>
  <si>
    <t>חנקן כללי mg/l</t>
  </si>
  <si>
    <t>K+ soluble meq/l</t>
  </si>
  <si>
    <t>K+ כללי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</si>
</sst>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40C28"/>
      <name val="Arial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2" borderId="0" xfId="0" applyNumberFormat="1" applyFont="1" applyFill="1" applyAlignment="1">
      <alignment vertical="center"/>
    </xf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20" fontId="0" fillId="0" borderId="0" xfId="0" applyNumberFormat="1"/>
    <xf numFmtId="0" fontId="0" fillId="8" borderId="0" xfId="0" applyFill="1"/>
    <xf numFmtId="22" fontId="0" fillId="0" borderId="0" xfId="0" applyNumberFormat="1"/>
    <xf numFmtId="164" fontId="0" fillId="0" borderId="0" xfId="0" applyNumberFormat="1" applyAlignment="1">
      <alignment vertical="center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20" fontId="0" fillId="10" borderId="0" xfId="0" applyNumberFormat="1" applyFill="1"/>
    <xf numFmtId="0" fontId="2" fillId="10" borderId="0" xfId="0" applyFont="1" applyFill="1"/>
    <xf numFmtId="0" fontId="0" fillId="11" borderId="0" xfId="0" applyFill="1"/>
    <xf numFmtId="14" fontId="0" fillId="11" borderId="0" xfId="0" applyNumberFormat="1" applyFill="1"/>
    <xf numFmtId="0" fontId="2" fillId="11" borderId="0" xfId="0" applyFont="1" applyFill="1"/>
    <xf numFmtId="0" fontId="0" fillId="12" borderId="0" xfId="0" applyFill="1"/>
    <xf numFmtId="0" fontId="2" fillId="12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0" xfId="0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applyAlignment="1">
      <alignment wrapText="1"/>
    </xf>
    <xf numFmtId="20" fontId="1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38888888888881E-2"/>
          <c:y val="0.23073073073073072"/>
          <c:w val="0.87954418197725281"/>
          <c:h val="0.481965035902043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[1]Jalame!$F$218:$L$218</c:f>
              <c:strCache>
                <c:ptCount val="7"/>
                <c:pt idx="0">
                  <c:v>N חנקתי מ"ג/ל'</c:v>
                </c:pt>
                <c:pt idx="1">
                  <c:v>N אמוני מ"ג/ל'</c:v>
                </c:pt>
                <c:pt idx="2">
                  <c:v>כלוריד מ"ג/ל'</c:v>
                </c:pt>
                <c:pt idx="3">
                  <c:v>זרחן מסיס מ"ג/ל'</c:v>
                </c:pt>
                <c:pt idx="4">
                  <c:v>אשלגן</c:v>
                </c:pt>
                <c:pt idx="5">
                  <c:v>זרחן כללי מ"ג/ל'</c:v>
                </c:pt>
                <c:pt idx="6">
                  <c:v>TSS103-105 מ"ג/ל'</c:v>
                </c:pt>
              </c:strCache>
            </c:strRef>
          </c:cat>
          <c:val>
            <c:numRef>
              <c:f>[1]Jalame!$F$242:$N$242</c:f>
              <c:numCache>
                <c:formatCode>General</c:formatCode>
                <c:ptCount val="9"/>
                <c:pt idx="0">
                  <c:v>0.20739160482621483</c:v>
                </c:pt>
                <c:pt idx="1">
                  <c:v>0.11307102889270504</c:v>
                </c:pt>
                <c:pt idx="2">
                  <c:v>0.14604498696811688</c:v>
                </c:pt>
                <c:pt idx="3">
                  <c:v>7.7342794237491366E-2</c:v>
                </c:pt>
                <c:pt idx="4">
                  <c:v>6.8683882938704283E-2</c:v>
                </c:pt>
                <c:pt idx="5">
                  <c:v>0.13324946281961952</c:v>
                </c:pt>
                <c:pt idx="6">
                  <c:v>0.27321160644500841</c:v>
                </c:pt>
                <c:pt idx="7">
                  <c:v>4.3488547032009134E-2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3-4D23-A72B-19F4A028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86496"/>
        <c:axId val="599688656"/>
      </c:lineChart>
      <c:catAx>
        <c:axId val="5996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88656"/>
        <c:crosses val="autoZero"/>
        <c:auto val="1"/>
        <c:lblAlgn val="ctr"/>
        <c:lblOffset val="100"/>
        <c:noMultiLvlLbl val="0"/>
      </c:catAx>
      <c:valAx>
        <c:axId val="5996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262890</xdr:colOff>
      <xdr:row>187</xdr:row>
      <xdr:rowOff>7620</xdr:rowOff>
    </xdr:from>
    <xdr:to>
      <xdr:col>23</xdr:col>
      <xdr:colOff>140970</xdr:colOff>
      <xdr:row>200</xdr:row>
      <xdr:rowOff>91440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FDD7D71-676A-4926-8D46-54605CC5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AEC9F179-A098-40F0-A3DD-C5ACBA66FE76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by average   concentration</a:t>
          </a:r>
          <a:endParaRPr lang="he-IL" sz="1100"/>
        </a:p>
      </xdr:txBody>
    </xdr:sp>
    <xdr:clientData/>
  </xdr:twoCellAnchor>
  <xdr:twoCellAnchor>
    <xdr:from>
      <xdr:col>1</xdr:col>
      <xdr:colOff>1264920</xdr:colOff>
      <xdr:row>0</xdr:row>
      <xdr:rowOff>160020</xdr:rowOff>
    </xdr:from>
    <xdr:to>
      <xdr:col>2</xdr:col>
      <xdr:colOff>289560</xdr:colOff>
      <xdr:row>1</xdr:row>
      <xdr:rowOff>7620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FBCDEAB0-7295-4D59-B300-31D05C276410}"/>
            </a:ext>
          </a:extLst>
        </xdr:cNvPr>
        <xdr:cNvSpPr/>
      </xdr:nvSpPr>
      <xdr:spPr>
        <a:xfrm>
          <a:off x="2552700" y="160020"/>
          <a:ext cx="525780" cy="2057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75A0E586-28DE-4328-8F3A-A6531F524858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55A3FFE1-23B9-4665-8846-C3044D1715C7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by average   oncentration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335280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323D708B-507A-4C73-8337-230A1739F9B4}"/>
            </a:ext>
          </a:extLst>
        </xdr:cNvPr>
        <xdr:cNvSpPr/>
      </xdr:nvSpPr>
      <xdr:spPr>
        <a:xfrm>
          <a:off x="2255520" y="335280"/>
          <a:ext cx="640080" cy="2514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595E7C15-9784-4A09-84AC-36663C4F31D6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448F6C8F-69AE-4A1C-AE63-D1E7D9CA92FD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concentration</a:t>
          </a:r>
          <a:endParaRPr lang="he-IL" sz="1100"/>
        </a:p>
      </xdr:txBody>
    </xdr:sp>
    <xdr:clientData/>
  </xdr:twoCellAnchor>
  <xdr:twoCellAnchor>
    <xdr:from>
      <xdr:col>1</xdr:col>
      <xdr:colOff>1219200</xdr:colOff>
      <xdr:row>0</xdr:row>
      <xdr:rowOff>106680</xdr:rowOff>
    </xdr:from>
    <xdr:to>
      <xdr:col>2</xdr:col>
      <xdr:colOff>571500</xdr:colOff>
      <xdr:row>0</xdr:row>
      <xdr:rowOff>358140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2A9FB1C0-53BD-4FD2-BB3C-0886D95FF935}"/>
            </a:ext>
          </a:extLst>
        </xdr:cNvPr>
        <xdr:cNvSpPr/>
      </xdr:nvSpPr>
      <xdr:spPr>
        <a:xfrm>
          <a:off x="2506980" y="106680"/>
          <a:ext cx="777240" cy="2514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CBD1A9C2-C17C-4735-ADA2-DD21A5FB919B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D53A13DC-4F3C-2039-C7B8-AFFB41EADB62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standard deviation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83820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592C73E5-218F-DDEB-2AEF-DEC01D1A790D}"/>
            </a:ext>
          </a:extLst>
        </xdr:cNvPr>
        <xdr:cNvSpPr/>
      </xdr:nvSpPr>
      <xdr:spPr>
        <a:xfrm>
          <a:off x="2255520" y="83820"/>
          <a:ext cx="640080" cy="152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5" name="חץ: מכופף למעלה 4">
          <a:extLst>
            <a:ext uri="{FF2B5EF4-FFF2-40B4-BE49-F238E27FC236}">
              <a16:creationId xmlns:a16="http://schemas.microsoft.com/office/drawing/2014/main" id="{8D889BA5-AA88-7D63-3EAC-D06444DAD01E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144780</xdr:rowOff>
    </xdr:from>
    <xdr:to>
      <xdr:col>2</xdr:col>
      <xdr:colOff>160020</xdr:colOff>
      <xdr:row>8</xdr:row>
      <xdr:rowOff>91440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15D5AEB6-E03F-481A-B8FE-60545A04B60F}"/>
            </a:ext>
          </a:extLst>
        </xdr:cNvPr>
        <xdr:cNvSpPr txBox="1"/>
      </xdr:nvSpPr>
      <xdr:spPr>
        <a:xfrm>
          <a:off x="1379220" y="510540"/>
          <a:ext cx="1356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de-DE" sz="1100"/>
            <a:t>storm index (by average   standard deviation</a:t>
          </a:r>
          <a:endParaRPr lang="he-IL" sz="1100"/>
        </a:p>
      </xdr:txBody>
    </xdr:sp>
    <xdr:clientData/>
  </xdr:twoCellAnchor>
  <xdr:twoCellAnchor>
    <xdr:from>
      <xdr:col>1</xdr:col>
      <xdr:colOff>967740</xdr:colOff>
      <xdr:row>0</xdr:row>
      <xdr:rowOff>289560</xdr:rowOff>
    </xdr:from>
    <xdr:to>
      <xdr:col>2</xdr:col>
      <xdr:colOff>320040</xdr:colOff>
      <xdr:row>1</xdr:row>
      <xdr:rowOff>53340</xdr:rowOff>
    </xdr:to>
    <xdr:sp macro="" textlink="">
      <xdr:nvSpPr>
        <xdr:cNvPr id="3" name="חץ: ימינה 2">
          <a:extLst>
            <a:ext uri="{FF2B5EF4-FFF2-40B4-BE49-F238E27FC236}">
              <a16:creationId xmlns:a16="http://schemas.microsoft.com/office/drawing/2014/main" id="{8073A4BA-8CBF-444C-B48F-105177A5F791}"/>
            </a:ext>
          </a:extLst>
        </xdr:cNvPr>
        <xdr:cNvSpPr/>
      </xdr:nvSpPr>
      <xdr:spPr>
        <a:xfrm>
          <a:off x="2255520" y="289560"/>
          <a:ext cx="640080" cy="2971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</xdr:col>
      <xdr:colOff>861060</xdr:colOff>
      <xdr:row>7</xdr:row>
      <xdr:rowOff>30480</xdr:rowOff>
    </xdr:from>
    <xdr:to>
      <xdr:col>2</xdr:col>
      <xdr:colOff>464820</xdr:colOff>
      <xdr:row>8</xdr:row>
      <xdr:rowOff>121920</xdr:rowOff>
    </xdr:to>
    <xdr:sp macro="" textlink="">
      <xdr:nvSpPr>
        <xdr:cNvPr id="4" name="חץ: מכופף למעלה 3">
          <a:extLst>
            <a:ext uri="{FF2B5EF4-FFF2-40B4-BE49-F238E27FC236}">
              <a16:creationId xmlns:a16="http://schemas.microsoft.com/office/drawing/2014/main" id="{3814743A-032A-4E99-A15D-68CE4C7A043F}"/>
            </a:ext>
          </a:extLst>
        </xdr:cNvPr>
        <xdr:cNvSpPr/>
      </xdr:nvSpPr>
      <xdr:spPr>
        <a:xfrm>
          <a:off x="2148840" y="1280160"/>
          <a:ext cx="891540" cy="274320"/>
        </a:xfrm>
        <a:prstGeom prst="bentUpArrow">
          <a:avLst>
            <a:gd name="adj1" fmla="val 25000"/>
            <a:gd name="adj2" fmla="val 25001"/>
            <a:gd name="adj3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Shulamit\PhD\Matlab_PhD\Chemistry\CatchmentScale\Catchment%20chemistry.xlsx" TargetMode="External"/><Relationship Id="rId1" Type="http://schemas.openxmlformats.org/officeDocument/2006/relationships/externalLinkPath" Target="/Users/user/Documents/Shulamit/PhD/Matlab_PhD/Chemistry/CatchmentScale/Catchment%20chemi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 3rd paper"/>
      <sheetName val="Jalame"/>
      <sheetName val="Zipori"/>
      <sheetName val="Maale"/>
      <sheetName val="JD"/>
      <sheetName val="JD11"/>
      <sheetName val="JD1"/>
      <sheetName val="ZD"/>
      <sheetName val="ZD1"/>
      <sheetName val="ZD2"/>
      <sheetName val="MD"/>
      <sheetName val="MD1"/>
      <sheetName val="OP1"/>
      <sheetName val="KOP"/>
      <sheetName val="K_OP_readable"/>
      <sheetName val="stormAnalysis_stdv_mob11"/>
      <sheetName val="stormAnalysis_avg1"/>
      <sheetName val="stormAnalysis_mob1"/>
      <sheetName val="average_level_shrt.mat"/>
      <sheetName val="stormAnalysis_stdv_stdv1"/>
      <sheetName val="גיליון2"/>
      <sheetName val="stormAnalysis_stdv_mob1"/>
      <sheetName val="original data presentation"/>
      <sheetName val="Pnames_shrt"/>
      <sheetName val="stormAnalysis_typ11"/>
      <sheetName val="stormAnalysis_typ1"/>
      <sheetName val="stormAnalysis_avg11"/>
      <sheetName val="stormAnalysis_stdv1"/>
      <sheetName val="stormAnalysis_stdv_avg1"/>
      <sheetName val="stormAnalysis_mob"/>
      <sheetName val="model"/>
      <sheetName val="GAM_table"/>
      <sheetName val="GAM analysis"/>
      <sheetName val="stormAnalysis_disch_mob"/>
      <sheetName val="stormAnalysis_disch1"/>
      <sheetName val="stormAnalysis_disch"/>
      <sheetName val="stormAnalysis_avg"/>
      <sheetName val="stormAnalysis_avg_mob"/>
      <sheetName val="stormAnalysis_mob_stdv"/>
      <sheetName val="stormAnalysis_stdv_avg"/>
      <sheetName val="stormAnalysis_stdv_mob"/>
      <sheetName val="stormAnalysis_mob_strmInt"/>
      <sheetName val="stormAnalysis_stdv_stdv"/>
      <sheetName val="stormAnalysis"/>
      <sheetName val="stormAnanlysis _mobTz"/>
      <sheetName val="Tz_OP_readable"/>
      <sheetName val="stormAnalysis_stdvTz"/>
      <sheetName val="stormAnalysis_typTz"/>
      <sheetName val="Graphics"/>
      <sheetName val="stormAnalysis_typ"/>
      <sheetName val="stormAnalysisTz"/>
      <sheetName val="Draft_OP_readable"/>
      <sheetName val="TzOP"/>
      <sheetName val="גיליון3"/>
      <sheetName val="Pnames1"/>
    </sheetNames>
    <sheetDataSet>
      <sheetData sheetId="0"/>
      <sheetData sheetId="1">
        <row r="218">
          <cell r="F218" t="str">
            <v>N חנקתי מ"ג/ל'</v>
          </cell>
          <cell r="G218" t="str">
            <v>N אמוני מ"ג/ל'</v>
          </cell>
          <cell r="H218" t="str">
            <v>כלוריד מ"ג/ל'</v>
          </cell>
          <cell r="I218" t="str">
            <v>זרחן מסיס מ"ג/ל'</v>
          </cell>
          <cell r="J218" t="str">
            <v>אשלגן</v>
          </cell>
          <cell r="K218" t="str">
            <v>זרחן כללי מ"ג/ל'</v>
          </cell>
          <cell r="L218" t="str">
            <v>TSS103-105 מ"ג/ל'</v>
          </cell>
        </row>
        <row r="242">
          <cell r="F242">
            <v>0.20739160482621483</v>
          </cell>
          <cell r="G242">
            <v>0.11307102889270504</v>
          </cell>
          <cell r="H242">
            <v>0.14604498696811688</v>
          </cell>
          <cell r="I242">
            <v>7.7342794237491366E-2</v>
          </cell>
          <cell r="J242">
            <v>6.8683882938704283E-2</v>
          </cell>
          <cell r="K242">
            <v>0.13324946281961952</v>
          </cell>
          <cell r="L242">
            <v>0.27321160644500841</v>
          </cell>
          <cell r="M242">
            <v>4.3488547032009134E-2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0B2A-E256-4E2C-BC54-538302828233}">
  <dimension ref="A2:DR74"/>
  <sheetViews>
    <sheetView workbookViewId="0">
      <selection activeCell="A2" sqref="A2"/>
    </sheetView>
  </sheetViews>
  <sheetFormatPr defaultRowHeight="13.8" x14ac:dyDescent="0.25"/>
  <cols>
    <col min="8" max="8" width="16" customWidth="1"/>
  </cols>
  <sheetData>
    <row r="2" spans="1:122" x14ac:dyDescent="0.25">
      <c r="A2" t="s">
        <v>0</v>
      </c>
      <c r="F2" s="1" t="s">
        <v>1</v>
      </c>
      <c r="H2" t="s">
        <v>2</v>
      </c>
      <c r="I2">
        <v>8</v>
      </c>
      <c r="J2">
        <v>12</v>
      </c>
      <c r="K2">
        <v>12</v>
      </c>
      <c r="O2" s="1">
        <v>1</v>
      </c>
      <c r="P2">
        <v>12</v>
      </c>
      <c r="Q2">
        <v>8</v>
      </c>
      <c r="R2">
        <v>12</v>
      </c>
      <c r="S2" s="1">
        <v>12</v>
      </c>
      <c r="T2" s="1">
        <v>28</v>
      </c>
      <c r="U2">
        <v>3</v>
      </c>
      <c r="W2">
        <v>8</v>
      </c>
      <c r="X2">
        <v>1</v>
      </c>
      <c r="Y2">
        <v>12</v>
      </c>
      <c r="Z2">
        <v>3</v>
      </c>
      <c r="AA2">
        <v>12</v>
      </c>
      <c r="AB2">
        <v>12</v>
      </c>
      <c r="AC2">
        <v>12</v>
      </c>
      <c r="AD2">
        <v>1</v>
      </c>
      <c r="AE2">
        <v>1</v>
      </c>
      <c r="AG2">
        <v>12</v>
      </c>
      <c r="AH2">
        <v>1</v>
      </c>
      <c r="AI2">
        <v>8</v>
      </c>
      <c r="AJ2">
        <v>8</v>
      </c>
      <c r="AK2">
        <v>8</v>
      </c>
      <c r="AM2">
        <v>12</v>
      </c>
      <c r="AO2">
        <v>12</v>
      </c>
      <c r="AP2">
        <v>8</v>
      </c>
      <c r="AQ2">
        <v>12</v>
      </c>
      <c r="AR2">
        <v>3</v>
      </c>
      <c r="AS2">
        <v>12</v>
      </c>
      <c r="AT2">
        <v>28</v>
      </c>
      <c r="AU2">
        <v>28</v>
      </c>
      <c r="AX2">
        <v>12</v>
      </c>
      <c r="AY2">
        <v>12</v>
      </c>
      <c r="BA2">
        <v>3</v>
      </c>
      <c r="BB2">
        <v>8</v>
      </c>
      <c r="BC2">
        <v>3</v>
      </c>
      <c r="BD2" s="1">
        <v>3</v>
      </c>
      <c r="BE2" s="1">
        <v>3</v>
      </c>
      <c r="BF2">
        <v>28</v>
      </c>
      <c r="BG2">
        <v>1</v>
      </c>
      <c r="BI2">
        <v>12</v>
      </c>
      <c r="BJ2" s="1">
        <v>2</v>
      </c>
      <c r="BK2">
        <v>8</v>
      </c>
      <c r="BL2">
        <v>12</v>
      </c>
      <c r="BM2">
        <v>12</v>
      </c>
      <c r="BN2">
        <v>28</v>
      </c>
      <c r="BR2">
        <v>28</v>
      </c>
      <c r="BS2">
        <v>8</v>
      </c>
      <c r="BU2">
        <v>3</v>
      </c>
      <c r="BV2">
        <v>27</v>
      </c>
      <c r="BW2">
        <v>3</v>
      </c>
      <c r="BX2">
        <v>12</v>
      </c>
      <c r="BY2">
        <v>3</v>
      </c>
      <c r="CB2">
        <v>12</v>
      </c>
      <c r="CC2">
        <v>1</v>
      </c>
      <c r="CD2">
        <v>3</v>
      </c>
      <c r="CF2">
        <v>12</v>
      </c>
      <c r="CG2">
        <v>12</v>
      </c>
      <c r="CH2">
        <v>1</v>
      </c>
      <c r="CI2">
        <v>8</v>
      </c>
      <c r="CK2">
        <v>12</v>
      </c>
      <c r="CL2">
        <v>1</v>
      </c>
      <c r="CN2">
        <v>1</v>
      </c>
      <c r="CO2">
        <v>8</v>
      </c>
      <c r="CP2">
        <v>12</v>
      </c>
      <c r="CQ2">
        <v>28</v>
      </c>
      <c r="CR2">
        <v>1</v>
      </c>
      <c r="CS2">
        <v>1</v>
      </c>
      <c r="CT2">
        <v>3</v>
      </c>
      <c r="CU2">
        <v>1</v>
      </c>
      <c r="CV2">
        <v>12</v>
      </c>
      <c r="CW2">
        <v>28</v>
      </c>
      <c r="CX2">
        <v>12</v>
      </c>
      <c r="CZ2">
        <v>3</v>
      </c>
      <c r="DB2">
        <v>12</v>
      </c>
      <c r="DC2">
        <v>12</v>
      </c>
      <c r="DD2">
        <v>8</v>
      </c>
      <c r="DE2">
        <v>12</v>
      </c>
      <c r="DF2">
        <v>8</v>
      </c>
      <c r="DG2">
        <v>3</v>
      </c>
      <c r="DH2">
        <v>3</v>
      </c>
      <c r="DJ2">
        <v>1</v>
      </c>
      <c r="DK2">
        <v>3</v>
      </c>
      <c r="DL2">
        <v>1</v>
      </c>
      <c r="DM2">
        <v>3</v>
      </c>
      <c r="DN2">
        <v>1</v>
      </c>
      <c r="DO2">
        <v>12</v>
      </c>
      <c r="DP2" s="2">
        <f>MODE(I2:DO2)</f>
        <v>12</v>
      </c>
    </row>
    <row r="3" spans="1:122" x14ac:dyDescent="0.25">
      <c r="A3" t="s">
        <v>3</v>
      </c>
      <c r="H3" t="s">
        <v>4</v>
      </c>
      <c r="I3" s="3">
        <f t="shared" ref="I3:N3" si="0">MAX(I19:I55)</f>
        <v>85.54</v>
      </c>
      <c r="J3" s="3">
        <f t="shared" si="0"/>
        <v>6.82</v>
      </c>
      <c r="K3" s="3">
        <f t="shared" si="0"/>
        <v>8.9600000000000009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>LARGE(O19:O55,1)</f>
        <v>103.95</v>
      </c>
      <c r="P3" s="3">
        <f t="shared" ref="P3:AU3" si="1">MAX(P19:P55)</f>
        <v>209.31</v>
      </c>
      <c r="Q3" s="3">
        <f t="shared" si="1"/>
        <v>22.91</v>
      </c>
      <c r="R3" s="3">
        <f t="shared" si="1"/>
        <v>21.51</v>
      </c>
      <c r="S3" s="3">
        <f t="shared" si="1"/>
        <v>796.99</v>
      </c>
      <c r="T3" s="3">
        <f t="shared" si="1"/>
        <v>327.27</v>
      </c>
      <c r="U3" s="3">
        <f t="shared" si="1"/>
        <v>287.64999999999998</v>
      </c>
      <c r="V3" s="3">
        <f t="shared" si="1"/>
        <v>0</v>
      </c>
      <c r="W3" s="3">
        <f t="shared" si="1"/>
        <v>0.49</v>
      </c>
      <c r="X3" s="3">
        <f t="shared" si="1"/>
        <v>1201.83</v>
      </c>
      <c r="Y3" s="3">
        <f t="shared" si="1"/>
        <v>487.77</v>
      </c>
      <c r="Z3" s="3">
        <f t="shared" si="1"/>
        <v>25.9</v>
      </c>
      <c r="AA3" s="3">
        <f t="shared" si="1"/>
        <v>13.73</v>
      </c>
      <c r="AB3" s="3">
        <f t="shared" si="1"/>
        <v>30.05</v>
      </c>
      <c r="AC3" s="3">
        <f t="shared" si="1"/>
        <v>955.22</v>
      </c>
      <c r="AD3" s="3">
        <f t="shared" si="1"/>
        <v>27.28</v>
      </c>
      <c r="AE3" s="3">
        <f t="shared" si="1"/>
        <v>0.86</v>
      </c>
      <c r="AF3" s="3">
        <f t="shared" si="1"/>
        <v>0</v>
      </c>
      <c r="AG3" s="3">
        <f t="shared" si="1"/>
        <v>19.579999999999998</v>
      </c>
      <c r="AH3" s="3">
        <f t="shared" si="1"/>
        <v>172.86</v>
      </c>
      <c r="AI3" s="3">
        <f t="shared" si="1"/>
        <v>54.16</v>
      </c>
      <c r="AJ3" s="3">
        <f t="shared" si="1"/>
        <v>5.4</v>
      </c>
      <c r="AK3" s="3">
        <f t="shared" si="1"/>
        <v>9.26</v>
      </c>
      <c r="AL3" s="3">
        <f t="shared" si="1"/>
        <v>0</v>
      </c>
      <c r="AM3" s="3">
        <f t="shared" si="1"/>
        <v>0.67</v>
      </c>
      <c r="AN3" s="3">
        <f t="shared" si="1"/>
        <v>0</v>
      </c>
      <c r="AO3" s="3">
        <f t="shared" si="1"/>
        <v>133.43</v>
      </c>
      <c r="AP3" s="3">
        <f t="shared" si="1"/>
        <v>13.67</v>
      </c>
      <c r="AQ3" s="3">
        <f t="shared" si="1"/>
        <v>215.85</v>
      </c>
      <c r="AR3" s="3">
        <f t="shared" si="1"/>
        <v>436.74</v>
      </c>
      <c r="AS3" s="3">
        <f t="shared" si="1"/>
        <v>137.68</v>
      </c>
      <c r="AT3" s="3">
        <f t="shared" si="1"/>
        <v>11.93</v>
      </c>
      <c r="AU3" s="3">
        <f t="shared" si="1"/>
        <v>7246.9</v>
      </c>
      <c r="AV3" s="3">
        <f t="shared" ref="AV3:CA3" si="2">MAX(AV19:AV55)</f>
        <v>14.06</v>
      </c>
      <c r="AW3" s="3">
        <f t="shared" si="2"/>
        <v>0</v>
      </c>
      <c r="AX3" s="3">
        <f t="shared" si="2"/>
        <v>15154.5</v>
      </c>
      <c r="AY3" s="3">
        <f t="shared" si="2"/>
        <v>5324.98</v>
      </c>
      <c r="AZ3" s="3">
        <f t="shared" si="2"/>
        <v>0</v>
      </c>
      <c r="BA3" s="3">
        <f t="shared" si="2"/>
        <v>391.27</v>
      </c>
      <c r="BB3" s="3">
        <f t="shared" si="2"/>
        <v>10</v>
      </c>
      <c r="BC3" s="3">
        <f t="shared" si="2"/>
        <v>576.98</v>
      </c>
      <c r="BD3" s="3">
        <f t="shared" si="2"/>
        <v>2457.52</v>
      </c>
      <c r="BE3" s="3">
        <f t="shared" si="2"/>
        <v>30.34</v>
      </c>
      <c r="BF3" s="3">
        <f t="shared" si="2"/>
        <v>13829.77</v>
      </c>
      <c r="BG3" s="3">
        <f t="shared" si="2"/>
        <v>17.47</v>
      </c>
      <c r="BH3" s="3">
        <f t="shared" si="2"/>
        <v>0</v>
      </c>
      <c r="BI3" s="3">
        <f t="shared" si="2"/>
        <v>0.87</v>
      </c>
      <c r="BJ3" s="3">
        <f t="shared" si="2"/>
        <v>24.02</v>
      </c>
      <c r="BK3" s="3">
        <f t="shared" si="2"/>
        <v>157.36000000000001</v>
      </c>
      <c r="BL3" s="3">
        <f t="shared" si="2"/>
        <v>569.91999999999996</v>
      </c>
      <c r="BM3" s="3">
        <f t="shared" si="2"/>
        <v>9.67</v>
      </c>
      <c r="BN3" s="3">
        <f t="shared" si="2"/>
        <v>321.76</v>
      </c>
      <c r="BO3" s="3">
        <f t="shared" si="2"/>
        <v>0</v>
      </c>
      <c r="BP3" s="3">
        <f t="shared" si="2"/>
        <v>0</v>
      </c>
      <c r="BQ3" s="3">
        <f t="shared" si="2"/>
        <v>24.25</v>
      </c>
      <c r="BR3" s="3">
        <f t="shared" si="2"/>
        <v>177.79</v>
      </c>
      <c r="BS3" s="3">
        <f t="shared" si="2"/>
        <v>31.5</v>
      </c>
      <c r="BT3" s="3">
        <f t="shared" si="2"/>
        <v>17.46</v>
      </c>
      <c r="BU3" s="3">
        <f t="shared" si="2"/>
        <v>2194.92</v>
      </c>
      <c r="BV3" s="3">
        <f t="shared" si="2"/>
        <v>389.96</v>
      </c>
      <c r="BW3" s="3">
        <f t="shared" si="2"/>
        <v>259.10000000000002</v>
      </c>
      <c r="BX3" s="3">
        <f t="shared" si="2"/>
        <v>53.77</v>
      </c>
      <c r="BY3" s="3">
        <f t="shared" si="2"/>
        <v>121.82</v>
      </c>
      <c r="BZ3" s="3">
        <f t="shared" si="2"/>
        <v>0</v>
      </c>
      <c r="CA3" s="3">
        <f t="shared" si="2"/>
        <v>0</v>
      </c>
      <c r="CB3" s="3">
        <f t="shared" ref="CB3:DG3" si="3">MAX(CB19:CB55)</f>
        <v>478.99</v>
      </c>
      <c r="CC3" s="3">
        <f t="shared" si="3"/>
        <v>8.8800000000000008</v>
      </c>
      <c r="CD3" s="3">
        <f t="shared" si="3"/>
        <v>4456.26</v>
      </c>
      <c r="CE3" s="3">
        <f t="shared" si="3"/>
        <v>0</v>
      </c>
      <c r="CF3" s="3">
        <f t="shared" si="3"/>
        <v>14.1</v>
      </c>
      <c r="CG3" s="3">
        <f t="shared" si="3"/>
        <v>10.17</v>
      </c>
      <c r="CH3" s="3">
        <f t="shared" si="3"/>
        <v>6.69</v>
      </c>
      <c r="CI3" s="3">
        <f t="shared" si="3"/>
        <v>0.7</v>
      </c>
      <c r="CJ3" s="3">
        <f t="shared" si="3"/>
        <v>0</v>
      </c>
      <c r="CK3" s="3">
        <f t="shared" si="3"/>
        <v>0.2</v>
      </c>
      <c r="CL3" s="3">
        <f t="shared" si="3"/>
        <v>32.69</v>
      </c>
      <c r="CM3" s="3">
        <f t="shared" si="3"/>
        <v>12</v>
      </c>
      <c r="CN3" s="3">
        <f t="shared" si="3"/>
        <v>29.330000000000002</v>
      </c>
      <c r="CO3" s="3">
        <f t="shared" si="3"/>
        <v>1.66</v>
      </c>
      <c r="CP3" s="3">
        <f t="shared" si="3"/>
        <v>7.84</v>
      </c>
      <c r="CQ3" s="3">
        <f t="shared" si="3"/>
        <v>2285.46</v>
      </c>
      <c r="CR3" s="3">
        <f t="shared" si="3"/>
        <v>322.19</v>
      </c>
      <c r="CS3" s="3">
        <f t="shared" si="3"/>
        <v>6.65</v>
      </c>
      <c r="CT3" s="3">
        <f t="shared" si="3"/>
        <v>32.08</v>
      </c>
      <c r="CU3" s="3">
        <f t="shared" si="3"/>
        <v>16.38</v>
      </c>
      <c r="CV3" s="3">
        <f t="shared" si="3"/>
        <v>221.47</v>
      </c>
      <c r="CW3" s="3">
        <f t="shared" si="3"/>
        <v>46.72</v>
      </c>
      <c r="CX3" s="3">
        <f t="shared" si="3"/>
        <v>30.29</v>
      </c>
      <c r="CY3" s="3">
        <f t="shared" si="3"/>
        <v>0</v>
      </c>
      <c r="CZ3" s="3">
        <f t="shared" si="3"/>
        <v>183.49</v>
      </c>
      <c r="DA3" s="3">
        <f t="shared" si="3"/>
        <v>0</v>
      </c>
      <c r="DB3" s="3">
        <f t="shared" si="3"/>
        <v>567.70000000000005</v>
      </c>
      <c r="DC3" s="3">
        <f t="shared" si="3"/>
        <v>10.5</v>
      </c>
      <c r="DD3" s="3">
        <f t="shared" si="3"/>
        <v>67.86</v>
      </c>
      <c r="DE3" s="3">
        <f t="shared" si="3"/>
        <v>25.54</v>
      </c>
      <c r="DF3" s="3">
        <f t="shared" si="3"/>
        <v>0.2</v>
      </c>
      <c r="DG3" s="3">
        <f t="shared" si="3"/>
        <v>37.5</v>
      </c>
      <c r="DH3" s="3">
        <f t="shared" ref="DH3:DO3" si="4">MAX(DH19:DH55)</f>
        <v>90.75</v>
      </c>
      <c r="DI3" s="3">
        <f t="shared" si="4"/>
        <v>0</v>
      </c>
      <c r="DJ3" s="3">
        <f t="shared" si="4"/>
        <v>8.08</v>
      </c>
      <c r="DK3" s="3">
        <f t="shared" si="4"/>
        <v>1032.3800000000001</v>
      </c>
      <c r="DL3" s="3">
        <f t="shared" si="4"/>
        <v>153.44999999999999</v>
      </c>
      <c r="DM3" s="3">
        <f t="shared" si="4"/>
        <v>0.87</v>
      </c>
      <c r="DN3" s="3">
        <f t="shared" si="4"/>
        <v>4.9800000000000004</v>
      </c>
      <c r="DO3" s="3">
        <f t="shared" si="4"/>
        <v>135.37</v>
      </c>
      <c r="DP3" s="2"/>
    </row>
    <row r="4" spans="1:122" x14ac:dyDescent="0.25">
      <c r="A4" t="s">
        <v>5</v>
      </c>
      <c r="H4" t="s">
        <v>6</v>
      </c>
      <c r="I4" s="3">
        <f t="shared" ref="I4:AN4" si="5">MIN(I19:I55)</f>
        <v>4.24</v>
      </c>
      <c r="J4" s="3">
        <f t="shared" si="5"/>
        <v>1.02</v>
      </c>
      <c r="K4" s="3">
        <f t="shared" si="5"/>
        <v>1.2</v>
      </c>
      <c r="L4" s="3">
        <f t="shared" si="5"/>
        <v>0</v>
      </c>
      <c r="M4" s="3">
        <f t="shared" si="5"/>
        <v>0</v>
      </c>
      <c r="N4" s="3">
        <f t="shared" si="5"/>
        <v>0</v>
      </c>
      <c r="O4" s="3">
        <f t="shared" si="5"/>
        <v>0.21</v>
      </c>
      <c r="P4" s="3">
        <f t="shared" si="5"/>
        <v>2.57</v>
      </c>
      <c r="Q4" s="3">
        <f t="shared" si="5"/>
        <v>10.130000000000001</v>
      </c>
      <c r="R4" s="3">
        <f t="shared" si="5"/>
        <v>10.41</v>
      </c>
      <c r="S4" s="3">
        <f t="shared" si="5"/>
        <v>4.01</v>
      </c>
      <c r="T4" s="3">
        <f t="shared" si="5"/>
        <v>10.9</v>
      </c>
      <c r="U4" s="3">
        <f t="shared" si="5"/>
        <v>10.81</v>
      </c>
      <c r="V4" s="3">
        <f t="shared" si="5"/>
        <v>0</v>
      </c>
      <c r="W4" s="3">
        <f t="shared" si="5"/>
        <v>0.21</v>
      </c>
      <c r="X4" s="3">
        <f t="shared" si="5"/>
        <v>111.96000000000001</v>
      </c>
      <c r="Y4" s="3">
        <f t="shared" si="5"/>
        <v>33.68</v>
      </c>
      <c r="Z4" s="3">
        <f t="shared" si="5"/>
        <v>3.86</v>
      </c>
      <c r="AA4" s="3">
        <f t="shared" si="5"/>
        <v>0.47</v>
      </c>
      <c r="AB4" s="3">
        <f t="shared" si="5"/>
        <v>1.68</v>
      </c>
      <c r="AC4" s="3">
        <f t="shared" si="5"/>
        <v>24.69</v>
      </c>
      <c r="AD4" s="3">
        <f t="shared" si="5"/>
        <v>3.59</v>
      </c>
      <c r="AE4" s="3">
        <f t="shared" si="5"/>
        <v>0.61</v>
      </c>
      <c r="AF4" s="3">
        <f t="shared" si="5"/>
        <v>0</v>
      </c>
      <c r="AG4" s="3">
        <f t="shared" si="5"/>
        <v>0.71</v>
      </c>
      <c r="AH4" s="3">
        <f t="shared" si="5"/>
        <v>10.61</v>
      </c>
      <c r="AI4" s="3">
        <f t="shared" si="5"/>
        <v>12.35</v>
      </c>
      <c r="AJ4" s="3">
        <f t="shared" si="5"/>
        <v>3.37</v>
      </c>
      <c r="AK4" s="3">
        <f t="shared" si="5"/>
        <v>3.48</v>
      </c>
      <c r="AL4" s="3">
        <f t="shared" si="5"/>
        <v>0</v>
      </c>
      <c r="AM4" s="3">
        <f t="shared" si="5"/>
        <v>0.21</v>
      </c>
      <c r="AN4" s="3">
        <f t="shared" si="5"/>
        <v>0</v>
      </c>
      <c r="AO4" s="3">
        <f t="shared" ref="AO4:BT4" si="6">MIN(AO19:AO55)</f>
        <v>8.75</v>
      </c>
      <c r="AP4" s="3">
        <f t="shared" si="6"/>
        <v>1.5499999999999998</v>
      </c>
      <c r="AQ4" s="3">
        <f t="shared" si="6"/>
        <v>4.46</v>
      </c>
      <c r="AR4" s="3">
        <f t="shared" si="6"/>
        <v>0.71</v>
      </c>
      <c r="AS4" s="3">
        <f t="shared" si="6"/>
        <v>1.1199999999999999</v>
      </c>
      <c r="AT4" s="3">
        <f t="shared" si="6"/>
        <v>1.93</v>
      </c>
      <c r="AU4" s="3">
        <f t="shared" si="6"/>
        <v>417.16</v>
      </c>
      <c r="AV4" s="3">
        <f t="shared" si="6"/>
        <v>1.06</v>
      </c>
      <c r="AW4" s="3">
        <f t="shared" si="6"/>
        <v>0</v>
      </c>
      <c r="AX4" s="3">
        <f t="shared" si="6"/>
        <v>3.61</v>
      </c>
      <c r="AY4" s="3">
        <f t="shared" si="6"/>
        <v>0.95</v>
      </c>
      <c r="AZ4" s="3">
        <f t="shared" si="6"/>
        <v>0</v>
      </c>
      <c r="BA4" s="3">
        <f t="shared" si="6"/>
        <v>1.7</v>
      </c>
      <c r="BB4" s="3">
        <f t="shared" si="6"/>
        <v>6.71</v>
      </c>
      <c r="BC4" s="3">
        <f t="shared" si="6"/>
        <v>101.93</v>
      </c>
      <c r="BD4" s="3">
        <f t="shared" si="6"/>
        <v>529.72</v>
      </c>
      <c r="BE4" s="3">
        <f t="shared" si="6"/>
        <v>10.45</v>
      </c>
      <c r="BF4" s="3">
        <f t="shared" si="6"/>
        <v>2.44</v>
      </c>
      <c r="BG4" s="3">
        <f t="shared" si="6"/>
        <v>2.54</v>
      </c>
      <c r="BH4" s="3">
        <f t="shared" si="6"/>
        <v>0</v>
      </c>
      <c r="BI4" s="3">
        <f t="shared" si="6"/>
        <v>0.3</v>
      </c>
      <c r="BJ4" s="3">
        <f t="shared" si="6"/>
        <v>10.88</v>
      </c>
      <c r="BK4" s="3">
        <f t="shared" si="6"/>
        <v>14.2</v>
      </c>
      <c r="BL4" s="3">
        <f t="shared" si="6"/>
        <v>102.89</v>
      </c>
      <c r="BM4" s="3">
        <f t="shared" si="6"/>
        <v>0.72</v>
      </c>
      <c r="BN4" s="3">
        <f t="shared" si="6"/>
        <v>17.63</v>
      </c>
      <c r="BO4" s="3">
        <f t="shared" si="6"/>
        <v>0</v>
      </c>
      <c r="BP4" s="3">
        <f t="shared" si="6"/>
        <v>0</v>
      </c>
      <c r="BQ4" s="3">
        <f t="shared" si="6"/>
        <v>10.85</v>
      </c>
      <c r="BR4" s="3">
        <f t="shared" si="6"/>
        <v>3.88</v>
      </c>
      <c r="BS4" s="3">
        <f t="shared" si="6"/>
        <v>13.61</v>
      </c>
      <c r="BT4" s="3">
        <f t="shared" si="6"/>
        <v>17.46</v>
      </c>
      <c r="BU4" s="3">
        <f t="shared" ref="BU4:CZ4" si="7">MIN(BU19:BU55)</f>
        <v>1.97</v>
      </c>
      <c r="BV4" s="3">
        <f t="shared" si="7"/>
        <v>9.2899999999999991</v>
      </c>
      <c r="BW4" s="3">
        <f t="shared" si="7"/>
        <v>6.6</v>
      </c>
      <c r="BX4" s="3">
        <f t="shared" si="7"/>
        <v>1.78</v>
      </c>
      <c r="BY4" s="3">
        <f t="shared" si="7"/>
        <v>4.88</v>
      </c>
      <c r="BZ4" s="3">
        <f t="shared" si="7"/>
        <v>0</v>
      </c>
      <c r="CA4" s="3">
        <f t="shared" si="7"/>
        <v>0</v>
      </c>
      <c r="CB4" s="3">
        <f t="shared" si="7"/>
        <v>16.3</v>
      </c>
      <c r="CC4" s="3">
        <f t="shared" si="7"/>
        <v>1.47</v>
      </c>
      <c r="CD4" s="3">
        <f t="shared" si="7"/>
        <v>770.58</v>
      </c>
      <c r="CE4" s="3">
        <f t="shared" si="7"/>
        <v>0</v>
      </c>
      <c r="CF4" s="3">
        <f t="shared" si="7"/>
        <v>1.57</v>
      </c>
      <c r="CG4" s="3">
        <f t="shared" si="7"/>
        <v>0.36</v>
      </c>
      <c r="CH4" s="3">
        <f t="shared" si="7"/>
        <v>0.62</v>
      </c>
      <c r="CI4" s="3">
        <f t="shared" si="7"/>
        <v>0.52</v>
      </c>
      <c r="CJ4" s="3">
        <f t="shared" si="7"/>
        <v>0</v>
      </c>
      <c r="CK4" s="3">
        <f t="shared" si="7"/>
        <v>0.17</v>
      </c>
      <c r="CL4" s="3">
        <f t="shared" si="7"/>
        <v>1.25</v>
      </c>
      <c r="CM4" s="3">
        <f t="shared" si="7"/>
        <v>12</v>
      </c>
      <c r="CN4" s="3">
        <f t="shared" si="7"/>
        <v>1.2</v>
      </c>
      <c r="CO4" s="3">
        <f t="shared" si="7"/>
        <v>0.6</v>
      </c>
      <c r="CP4" s="3">
        <f t="shared" si="7"/>
        <v>2.74</v>
      </c>
      <c r="CQ4" s="3">
        <f t="shared" si="7"/>
        <v>4.41</v>
      </c>
      <c r="CR4" s="3">
        <f t="shared" si="7"/>
        <v>8.19</v>
      </c>
      <c r="CS4" s="3">
        <f t="shared" si="7"/>
        <v>0.27</v>
      </c>
      <c r="CT4" s="3">
        <f t="shared" si="7"/>
        <v>2.0499999999999998</v>
      </c>
      <c r="CU4" s="3">
        <f t="shared" si="7"/>
        <v>1.35</v>
      </c>
      <c r="CV4" s="3">
        <f t="shared" si="7"/>
        <v>2.17</v>
      </c>
      <c r="CW4" s="3">
        <f t="shared" si="7"/>
        <v>1.1599999999999999</v>
      </c>
      <c r="CX4" s="3">
        <f t="shared" si="7"/>
        <v>1.66</v>
      </c>
      <c r="CY4" s="3">
        <f t="shared" si="7"/>
        <v>0</v>
      </c>
      <c r="CZ4" s="3">
        <f t="shared" si="7"/>
        <v>11.05</v>
      </c>
      <c r="DA4" s="3">
        <f t="shared" ref="DA4:DO4" si="8">MIN(DA19:DA55)</f>
        <v>0</v>
      </c>
      <c r="DB4" s="3">
        <f t="shared" si="8"/>
        <v>11.85</v>
      </c>
      <c r="DC4" s="3">
        <f t="shared" si="8"/>
        <v>1</v>
      </c>
      <c r="DD4" s="3">
        <f t="shared" si="8"/>
        <v>27.48</v>
      </c>
      <c r="DE4" s="3">
        <f t="shared" si="8"/>
        <v>7.33</v>
      </c>
      <c r="DF4" s="3">
        <f t="shared" si="8"/>
        <v>0.12</v>
      </c>
      <c r="DG4" s="3">
        <f t="shared" si="8"/>
        <v>5.88</v>
      </c>
      <c r="DH4" s="3">
        <f t="shared" si="8"/>
        <v>2.2799999999999998</v>
      </c>
      <c r="DI4" s="3">
        <f t="shared" si="8"/>
        <v>0</v>
      </c>
      <c r="DJ4" s="3">
        <f t="shared" si="8"/>
        <v>0.59</v>
      </c>
      <c r="DK4" s="3">
        <f t="shared" si="8"/>
        <v>24.74</v>
      </c>
      <c r="DL4" s="3">
        <f t="shared" si="8"/>
        <v>18.86</v>
      </c>
      <c r="DM4" s="3">
        <f t="shared" si="8"/>
        <v>0.82</v>
      </c>
      <c r="DN4" s="3">
        <f t="shared" si="8"/>
        <v>0.59</v>
      </c>
      <c r="DO4" s="3">
        <f t="shared" si="8"/>
        <v>17.34</v>
      </c>
      <c r="DP4" s="2"/>
    </row>
    <row r="5" spans="1:122" x14ac:dyDescent="0.25">
      <c r="H5" t="s">
        <v>7</v>
      </c>
      <c r="I5" s="3">
        <f>IFERROR(IF(I57=1,4,IF(AND(I57&gt;1,I57&lt;5),2,IF(I57=5,3,IF(I57=6,1,"NaN")))),"NaN")</f>
        <v>3</v>
      </c>
      <c r="J5" s="3">
        <f t="shared" ref="J5:BU5" si="9">IFERROR(IF(J57=1,4,IF(AND(J57&gt;1,J57&lt;5),2,IF(J57=5,3,IF(J57=6,1,"NaN")))),"NaN")</f>
        <v>4</v>
      </c>
      <c r="K5" s="3">
        <f t="shared" si="9"/>
        <v>4</v>
      </c>
      <c r="L5" s="3" t="str">
        <f t="shared" si="9"/>
        <v>NaN</v>
      </c>
      <c r="M5" s="3" t="str">
        <f t="shared" si="9"/>
        <v>NaN</v>
      </c>
      <c r="N5" s="3" t="str">
        <f t="shared" si="9"/>
        <v>NaN</v>
      </c>
      <c r="O5" s="3">
        <f t="shared" si="9"/>
        <v>2</v>
      </c>
      <c r="P5" s="3">
        <f t="shared" si="9"/>
        <v>4</v>
      </c>
      <c r="Q5" s="3">
        <f t="shared" si="9"/>
        <v>2</v>
      </c>
      <c r="R5" s="3">
        <f t="shared" si="9"/>
        <v>2</v>
      </c>
      <c r="S5" s="3">
        <f t="shared" si="9"/>
        <v>4</v>
      </c>
      <c r="T5" s="3">
        <f t="shared" si="9"/>
        <v>2</v>
      </c>
      <c r="U5" s="3">
        <f t="shared" si="9"/>
        <v>1</v>
      </c>
      <c r="V5" s="3" t="str">
        <f t="shared" si="9"/>
        <v>NaN</v>
      </c>
      <c r="W5" s="3">
        <f t="shared" si="9"/>
        <v>3</v>
      </c>
      <c r="X5" s="3">
        <f t="shared" si="9"/>
        <v>2</v>
      </c>
      <c r="Y5" s="3">
        <f t="shared" si="9"/>
        <v>2</v>
      </c>
      <c r="Z5" s="3">
        <f t="shared" si="9"/>
        <v>1</v>
      </c>
      <c r="AA5" s="3">
        <f t="shared" si="9"/>
        <v>2</v>
      </c>
      <c r="AB5" s="3">
        <f t="shared" si="9"/>
        <v>2</v>
      </c>
      <c r="AC5" s="3">
        <f t="shared" si="9"/>
        <v>2</v>
      </c>
      <c r="AD5" s="3">
        <f t="shared" si="9"/>
        <v>2</v>
      </c>
      <c r="AE5" s="3">
        <f t="shared" si="9"/>
        <v>2</v>
      </c>
      <c r="AF5" s="3" t="str">
        <f t="shared" si="9"/>
        <v>NaN</v>
      </c>
      <c r="AG5" s="3">
        <f t="shared" si="9"/>
        <v>4</v>
      </c>
      <c r="AH5" s="3">
        <f t="shared" si="9"/>
        <v>3</v>
      </c>
      <c r="AI5" s="3">
        <f t="shared" si="9"/>
        <v>3</v>
      </c>
      <c r="AJ5" s="3">
        <f t="shared" si="9"/>
        <v>3</v>
      </c>
      <c r="AK5" s="3">
        <f t="shared" si="9"/>
        <v>3</v>
      </c>
      <c r="AL5" s="3" t="str">
        <f t="shared" si="9"/>
        <v>NaN</v>
      </c>
      <c r="AM5" s="3">
        <f t="shared" si="9"/>
        <v>4</v>
      </c>
      <c r="AN5" s="3" t="str">
        <f t="shared" si="9"/>
        <v>NaN</v>
      </c>
      <c r="AO5" s="3">
        <f t="shared" si="9"/>
        <v>2</v>
      </c>
      <c r="AP5" s="3">
        <f t="shared" si="9"/>
        <v>3</v>
      </c>
      <c r="AQ5" s="3">
        <f t="shared" si="9"/>
        <v>2</v>
      </c>
      <c r="AR5" s="3">
        <f t="shared" si="9"/>
        <v>1</v>
      </c>
      <c r="AS5" s="3">
        <f t="shared" si="9"/>
        <v>4</v>
      </c>
      <c r="AT5" s="3">
        <f t="shared" si="9"/>
        <v>1</v>
      </c>
      <c r="AU5" s="3">
        <f t="shared" si="9"/>
        <v>2</v>
      </c>
      <c r="AV5" s="3">
        <f t="shared" si="9"/>
        <v>1</v>
      </c>
      <c r="AW5" s="3" t="str">
        <f t="shared" si="9"/>
        <v>NaN</v>
      </c>
      <c r="AX5" s="3">
        <f t="shared" si="9"/>
        <v>2</v>
      </c>
      <c r="AY5" s="3">
        <f t="shared" si="9"/>
        <v>2</v>
      </c>
      <c r="AZ5" s="3" t="str">
        <f t="shared" si="9"/>
        <v>NaN</v>
      </c>
      <c r="BA5" s="3">
        <f t="shared" si="9"/>
        <v>1</v>
      </c>
      <c r="BB5" s="3">
        <f t="shared" si="9"/>
        <v>3</v>
      </c>
      <c r="BC5" s="3">
        <f t="shared" si="9"/>
        <v>1</v>
      </c>
      <c r="BD5" s="3">
        <f t="shared" si="9"/>
        <v>1</v>
      </c>
      <c r="BE5" s="3">
        <f t="shared" si="9"/>
        <v>3</v>
      </c>
      <c r="BF5" s="3">
        <f t="shared" si="9"/>
        <v>2</v>
      </c>
      <c r="BG5" s="3">
        <f t="shared" si="9"/>
        <v>2</v>
      </c>
      <c r="BH5" s="3" t="str">
        <f t="shared" si="9"/>
        <v>NaN</v>
      </c>
      <c r="BI5" s="3">
        <f t="shared" si="9"/>
        <v>2</v>
      </c>
      <c r="BJ5" s="3">
        <f t="shared" si="9"/>
        <v>1</v>
      </c>
      <c r="BK5" s="3">
        <f t="shared" si="9"/>
        <v>3</v>
      </c>
      <c r="BL5" s="3">
        <f t="shared" si="9"/>
        <v>2</v>
      </c>
      <c r="BM5" s="3">
        <f t="shared" si="9"/>
        <v>2</v>
      </c>
      <c r="BN5" s="3">
        <f t="shared" si="9"/>
        <v>2</v>
      </c>
      <c r="BO5" s="3" t="str">
        <f t="shared" si="9"/>
        <v>NaN</v>
      </c>
      <c r="BP5" s="3" t="str">
        <f t="shared" si="9"/>
        <v>NaN</v>
      </c>
      <c r="BQ5" s="3">
        <f t="shared" si="9"/>
        <v>3</v>
      </c>
      <c r="BR5" s="3">
        <f t="shared" si="9"/>
        <v>2</v>
      </c>
      <c r="BS5" s="3">
        <f t="shared" si="9"/>
        <v>3</v>
      </c>
      <c r="BT5" s="3">
        <f t="shared" si="9"/>
        <v>1</v>
      </c>
      <c r="BU5" s="3">
        <f t="shared" si="9"/>
        <v>1</v>
      </c>
      <c r="BV5" s="3">
        <f t="shared" ref="BV5:DO5" si="10">IFERROR(IF(BV57=1,4,IF(AND(BV57&gt;1,BV57&lt;5),2,IF(BV57=5,3,IF(BV57=6,1,"NaN")))),"NaN")</f>
        <v>2</v>
      </c>
      <c r="BW5" s="3">
        <f t="shared" si="10"/>
        <v>1</v>
      </c>
      <c r="BX5" s="3">
        <f t="shared" si="10"/>
        <v>2</v>
      </c>
      <c r="BY5" s="3">
        <f t="shared" si="10"/>
        <v>1</v>
      </c>
      <c r="BZ5" s="3" t="str">
        <f t="shared" si="10"/>
        <v>NaN</v>
      </c>
      <c r="CA5" s="3" t="str">
        <f t="shared" si="10"/>
        <v>NaN</v>
      </c>
      <c r="CB5" s="3">
        <f t="shared" si="10"/>
        <v>4</v>
      </c>
      <c r="CC5" s="3">
        <f t="shared" si="10"/>
        <v>2</v>
      </c>
      <c r="CD5" s="3">
        <f t="shared" si="10"/>
        <v>1</v>
      </c>
      <c r="CE5" s="3" t="str">
        <f t="shared" si="10"/>
        <v>NaN</v>
      </c>
      <c r="CF5" s="3">
        <f t="shared" si="10"/>
        <v>2</v>
      </c>
      <c r="CG5" s="3">
        <f t="shared" si="10"/>
        <v>3</v>
      </c>
      <c r="CH5" s="3">
        <f t="shared" si="10"/>
        <v>2</v>
      </c>
      <c r="CI5" s="3">
        <f t="shared" si="10"/>
        <v>3</v>
      </c>
      <c r="CJ5" s="3" t="str">
        <f t="shared" si="10"/>
        <v>NaN</v>
      </c>
      <c r="CK5" s="3">
        <f t="shared" si="10"/>
        <v>2</v>
      </c>
      <c r="CL5" s="3">
        <f t="shared" si="10"/>
        <v>2</v>
      </c>
      <c r="CM5" s="3">
        <f t="shared" si="10"/>
        <v>2</v>
      </c>
      <c r="CN5" s="3">
        <f t="shared" si="10"/>
        <v>2</v>
      </c>
      <c r="CO5" s="3">
        <f t="shared" si="10"/>
        <v>3</v>
      </c>
      <c r="CP5" s="3">
        <f t="shared" si="10"/>
        <v>4</v>
      </c>
      <c r="CQ5" s="3">
        <f t="shared" si="10"/>
        <v>2</v>
      </c>
      <c r="CR5" s="3">
        <f t="shared" si="10"/>
        <v>1</v>
      </c>
      <c r="CS5" s="3">
        <f t="shared" si="10"/>
        <v>2</v>
      </c>
      <c r="CT5" s="3">
        <f t="shared" si="10"/>
        <v>1</v>
      </c>
      <c r="CU5" s="3">
        <f t="shared" si="10"/>
        <v>2</v>
      </c>
      <c r="CV5" s="3">
        <f t="shared" si="10"/>
        <v>2</v>
      </c>
      <c r="CW5" s="3">
        <f t="shared" si="10"/>
        <v>2</v>
      </c>
      <c r="CX5" s="3">
        <f t="shared" si="10"/>
        <v>4</v>
      </c>
      <c r="CY5" s="3" t="str">
        <f t="shared" si="10"/>
        <v>NaN</v>
      </c>
      <c r="CZ5" s="3">
        <f t="shared" si="10"/>
        <v>1</v>
      </c>
      <c r="DA5" s="3" t="str">
        <f t="shared" si="10"/>
        <v>NaN</v>
      </c>
      <c r="DB5" s="3">
        <f t="shared" si="10"/>
        <v>2</v>
      </c>
      <c r="DC5" s="3">
        <f t="shared" si="10"/>
        <v>4</v>
      </c>
      <c r="DD5" s="3">
        <f t="shared" si="10"/>
        <v>3</v>
      </c>
      <c r="DE5" s="3">
        <f t="shared" si="10"/>
        <v>4</v>
      </c>
      <c r="DF5" s="3">
        <f t="shared" si="10"/>
        <v>3</v>
      </c>
      <c r="DG5" s="3">
        <f t="shared" si="10"/>
        <v>1</v>
      </c>
      <c r="DH5" s="3">
        <f t="shared" si="10"/>
        <v>1</v>
      </c>
      <c r="DI5" s="3" t="str">
        <f t="shared" si="10"/>
        <v>NaN</v>
      </c>
      <c r="DJ5" s="3">
        <f t="shared" si="10"/>
        <v>1</v>
      </c>
      <c r="DK5" s="3">
        <f t="shared" si="10"/>
        <v>1</v>
      </c>
      <c r="DL5" s="3">
        <f t="shared" si="10"/>
        <v>2</v>
      </c>
      <c r="DM5" s="3">
        <f t="shared" si="10"/>
        <v>1</v>
      </c>
      <c r="DN5" s="3">
        <f t="shared" si="10"/>
        <v>1</v>
      </c>
      <c r="DO5" s="3">
        <f t="shared" si="10"/>
        <v>4</v>
      </c>
      <c r="DP5" s="2"/>
    </row>
    <row r="6" spans="1:122" x14ac:dyDescent="0.25">
      <c r="B6" t="s">
        <v>8</v>
      </c>
      <c r="H6" t="s">
        <v>9</v>
      </c>
      <c r="I6" s="3">
        <f t="shared" ref="I6:AN6" si="11">AVERAGE(I19:I55)</f>
        <v>32.314999999999998</v>
      </c>
      <c r="J6" s="3">
        <f t="shared" si="11"/>
        <v>2.8705405405405413</v>
      </c>
      <c r="K6" s="3">
        <f t="shared" si="11"/>
        <v>5.734</v>
      </c>
      <c r="L6" s="3" t="e">
        <f t="shared" si="11"/>
        <v>#DIV/0!</v>
      </c>
      <c r="M6" s="3" t="e">
        <f t="shared" si="11"/>
        <v>#DIV/0!</v>
      </c>
      <c r="N6" s="3" t="e">
        <f t="shared" si="11"/>
        <v>#DIV/0!</v>
      </c>
      <c r="O6" s="3">
        <f t="shared" si="11"/>
        <v>15.45864864864865</v>
      </c>
      <c r="P6" s="3">
        <f t="shared" si="11"/>
        <v>59.02513513513513</v>
      </c>
      <c r="Q6" s="3">
        <f t="shared" si="11"/>
        <v>14.903333333333329</v>
      </c>
      <c r="R6" s="3">
        <f t="shared" si="11"/>
        <v>14.862500000000001</v>
      </c>
      <c r="S6" s="3">
        <f t="shared" si="11"/>
        <v>64.723513513513495</v>
      </c>
      <c r="T6" s="3">
        <f t="shared" si="11"/>
        <v>119.41324324324327</v>
      </c>
      <c r="U6" s="3">
        <f t="shared" si="11"/>
        <v>64.15000000000002</v>
      </c>
      <c r="V6" s="3" t="e">
        <f t="shared" si="11"/>
        <v>#DIV/0!</v>
      </c>
      <c r="W6" s="3">
        <f t="shared" si="11"/>
        <v>0.27571428571428569</v>
      </c>
      <c r="X6" s="3">
        <f t="shared" si="11"/>
        <v>576.39675675675653</v>
      </c>
      <c r="Y6" s="3">
        <f t="shared" si="11"/>
        <v>202.53918918918919</v>
      </c>
      <c r="Z6" s="3">
        <f t="shared" si="11"/>
        <v>14.213783783783782</v>
      </c>
      <c r="AA6" s="3">
        <f t="shared" si="11"/>
        <v>5.8359459459459453</v>
      </c>
      <c r="AB6" s="3">
        <f t="shared" si="11"/>
        <v>10.68081081081081</v>
      </c>
      <c r="AC6" s="3">
        <f t="shared" si="11"/>
        <v>508.80933333333337</v>
      </c>
      <c r="AD6" s="3">
        <f t="shared" si="11"/>
        <v>13.275405405405404</v>
      </c>
      <c r="AE6" s="3">
        <f t="shared" si="11"/>
        <v>0.71999999999999986</v>
      </c>
      <c r="AF6" s="3" t="e">
        <f t="shared" si="11"/>
        <v>#DIV/0!</v>
      </c>
      <c r="AG6" s="3">
        <f t="shared" si="11"/>
        <v>5.7627272727272727</v>
      </c>
      <c r="AH6" s="3">
        <f t="shared" si="11"/>
        <v>62.576363636363652</v>
      </c>
      <c r="AI6" s="3">
        <f t="shared" si="11"/>
        <v>26.185714285714287</v>
      </c>
      <c r="AJ6" s="3">
        <f t="shared" si="11"/>
        <v>4.3849999999999998</v>
      </c>
      <c r="AK6" s="3">
        <f t="shared" si="11"/>
        <v>5.612857142857143</v>
      </c>
      <c r="AL6" s="3" t="e">
        <f t="shared" si="11"/>
        <v>#DIV/0!</v>
      </c>
      <c r="AM6" s="3">
        <f t="shared" si="11"/>
        <v>0.43214285714285722</v>
      </c>
      <c r="AN6" s="3" t="e">
        <f t="shared" si="11"/>
        <v>#DIV/0!</v>
      </c>
      <c r="AO6" s="3">
        <f t="shared" ref="AO6:BT6" si="12">AVERAGE(AO19:AO55)</f>
        <v>57.561176470588236</v>
      </c>
      <c r="AP6" s="3">
        <f t="shared" si="12"/>
        <v>6.4392592592592575</v>
      </c>
      <c r="AQ6" s="3">
        <f t="shared" si="12"/>
        <v>34.157027027027027</v>
      </c>
      <c r="AR6" s="3">
        <f t="shared" si="12"/>
        <v>52.490714285714283</v>
      </c>
      <c r="AS6" s="3">
        <f t="shared" si="12"/>
        <v>22.420000000000005</v>
      </c>
      <c r="AT6" s="3">
        <f t="shared" si="12"/>
        <v>6.1886486486486474</v>
      </c>
      <c r="AU6" s="3">
        <f t="shared" si="12"/>
        <v>2487.9848648648649</v>
      </c>
      <c r="AV6" s="3">
        <f t="shared" si="12"/>
        <v>6.5699999999999994</v>
      </c>
      <c r="AW6" s="3" t="e">
        <f t="shared" si="12"/>
        <v>#DIV/0!</v>
      </c>
      <c r="AX6" s="3">
        <f t="shared" si="12"/>
        <v>747.82486486486482</v>
      </c>
      <c r="AY6" s="3">
        <f t="shared" si="12"/>
        <v>162.75777777777773</v>
      </c>
      <c r="AZ6" s="3" t="e">
        <f t="shared" si="12"/>
        <v>#DIV/0!</v>
      </c>
      <c r="BA6" s="3">
        <f t="shared" si="12"/>
        <v>73.99111111111111</v>
      </c>
      <c r="BB6" s="3">
        <f t="shared" si="12"/>
        <v>8.5007142857142846</v>
      </c>
      <c r="BC6" s="3">
        <f t="shared" si="12"/>
        <v>313.2342857142857</v>
      </c>
      <c r="BD6" s="3">
        <f t="shared" si="12"/>
        <v>954.82428571428579</v>
      </c>
      <c r="BE6" s="3">
        <f t="shared" si="12"/>
        <v>18.929285714285715</v>
      </c>
      <c r="BF6" s="3">
        <f t="shared" si="12"/>
        <v>837.10378378378391</v>
      </c>
      <c r="BG6" s="3">
        <f t="shared" si="12"/>
        <v>9.3080645161290292</v>
      </c>
      <c r="BH6" s="3" t="e">
        <f t="shared" si="12"/>
        <v>#DIV/0!</v>
      </c>
      <c r="BI6" s="3">
        <f t="shared" si="12"/>
        <v>0.53</v>
      </c>
      <c r="BJ6" s="3">
        <f t="shared" si="12"/>
        <v>17.620909090909091</v>
      </c>
      <c r="BK6" s="3">
        <f t="shared" si="12"/>
        <v>61.270909090909079</v>
      </c>
      <c r="BL6" s="3">
        <f t="shared" si="12"/>
        <v>196.31675675675677</v>
      </c>
      <c r="BM6" s="3">
        <f t="shared" si="12"/>
        <v>3.5247222222222234</v>
      </c>
      <c r="BN6" s="3">
        <f t="shared" si="12"/>
        <v>140.23405405405407</v>
      </c>
      <c r="BO6" s="3" t="e">
        <f t="shared" si="12"/>
        <v>#DIV/0!</v>
      </c>
      <c r="BP6" s="3" t="e">
        <f t="shared" si="12"/>
        <v>#DIV/0!</v>
      </c>
      <c r="BQ6" s="3">
        <f t="shared" si="12"/>
        <v>16.279999999999998</v>
      </c>
      <c r="BR6" s="3">
        <f t="shared" si="12"/>
        <v>48.38514285714286</v>
      </c>
      <c r="BS6" s="3">
        <f t="shared" si="12"/>
        <v>22.497142857142855</v>
      </c>
      <c r="BT6" s="3">
        <f t="shared" si="12"/>
        <v>17.46</v>
      </c>
      <c r="BU6" s="3">
        <f t="shared" ref="BU6:CZ6" si="13">AVERAGE(BU19:BU55)</f>
        <v>190.34807692307692</v>
      </c>
      <c r="BV6" s="3">
        <f t="shared" si="13"/>
        <v>134.39675675675679</v>
      </c>
      <c r="BW6" s="3">
        <f t="shared" si="13"/>
        <v>59.843333333333334</v>
      </c>
      <c r="BX6" s="3">
        <f t="shared" si="13"/>
        <v>16.872972972972978</v>
      </c>
      <c r="BY6" s="3">
        <f t="shared" si="13"/>
        <v>31.017692307692307</v>
      </c>
      <c r="BZ6" s="3" t="e">
        <f t="shared" si="13"/>
        <v>#DIV/0!</v>
      </c>
      <c r="CA6" s="3" t="e">
        <f t="shared" si="13"/>
        <v>#DIV/0!</v>
      </c>
      <c r="CB6" s="3">
        <f t="shared" si="13"/>
        <v>70.515454545454546</v>
      </c>
      <c r="CC6" s="3">
        <f t="shared" si="13"/>
        <v>5.8742857142857146</v>
      </c>
      <c r="CD6" s="3">
        <f t="shared" si="13"/>
        <v>2613.42</v>
      </c>
      <c r="CE6" s="3" t="e">
        <f t="shared" si="13"/>
        <v>#DIV/0!</v>
      </c>
      <c r="CF6" s="3">
        <f t="shared" si="13"/>
        <v>7.4066666666666672</v>
      </c>
      <c r="CG6" s="3">
        <f t="shared" si="13"/>
        <v>3.3356250000000003</v>
      </c>
      <c r="CH6" s="3">
        <f t="shared" si="13"/>
        <v>2.7032142857142856</v>
      </c>
      <c r="CI6" s="3">
        <f t="shared" si="13"/>
        <v>0.61249999999999993</v>
      </c>
      <c r="CJ6" s="3" t="e">
        <f t="shared" si="13"/>
        <v>#DIV/0!</v>
      </c>
      <c r="CK6" s="3">
        <f t="shared" si="13"/>
        <v>0.18000000000000002</v>
      </c>
      <c r="CL6" s="3">
        <f t="shared" si="13"/>
        <v>9.9189189189189193</v>
      </c>
      <c r="CM6" s="3">
        <f t="shared" si="13"/>
        <v>12</v>
      </c>
      <c r="CN6" s="3">
        <f t="shared" si="13"/>
        <v>7.8969444444444434</v>
      </c>
      <c r="CO6" s="3">
        <f t="shared" si="13"/>
        <v>1.03</v>
      </c>
      <c r="CP6" s="3">
        <f t="shared" si="13"/>
        <v>4.2290000000000001</v>
      </c>
      <c r="CQ6" s="3">
        <f t="shared" si="13"/>
        <v>104.02300000000001</v>
      </c>
      <c r="CR6" s="3">
        <f t="shared" si="13"/>
        <v>76.863076923076932</v>
      </c>
      <c r="CS6" s="3">
        <f t="shared" si="13"/>
        <v>1.9361904761904765</v>
      </c>
      <c r="CT6" s="3">
        <f t="shared" si="13"/>
        <v>18.012499999999999</v>
      </c>
      <c r="CU6" s="3">
        <f t="shared" si="13"/>
        <v>5.0953333333333326</v>
      </c>
      <c r="CV6" s="3">
        <f t="shared" si="13"/>
        <v>20.092692307692307</v>
      </c>
      <c r="CW6" s="3">
        <f t="shared" si="13"/>
        <v>22.424827586206899</v>
      </c>
      <c r="CX6" s="3">
        <f t="shared" si="13"/>
        <v>9.7142857142857135</v>
      </c>
      <c r="CY6" s="3" t="e">
        <f t="shared" si="13"/>
        <v>#DIV/0!</v>
      </c>
      <c r="CZ6" s="3">
        <f t="shared" si="13"/>
        <v>43.856363636363646</v>
      </c>
      <c r="DA6" s="3" t="e">
        <f t="shared" ref="DA6:DO6" si="14">AVERAGE(DA19:DA55)</f>
        <v>#DIV/0!</v>
      </c>
      <c r="DB6" s="3">
        <f t="shared" si="14"/>
        <v>133.09513513513511</v>
      </c>
      <c r="DC6" s="3">
        <f t="shared" si="14"/>
        <v>2.5247058823529418</v>
      </c>
      <c r="DD6" s="3">
        <f t="shared" si="14"/>
        <v>45.430000000000007</v>
      </c>
      <c r="DE6" s="3">
        <f t="shared" si="14"/>
        <v>16.968999999999998</v>
      </c>
      <c r="DF6" s="3">
        <f t="shared" si="14"/>
        <v>0.14599999999999999</v>
      </c>
      <c r="DG6" s="3">
        <f t="shared" si="14"/>
        <v>17.470769230769232</v>
      </c>
      <c r="DH6" s="3">
        <f t="shared" si="14"/>
        <v>24.081304347826087</v>
      </c>
      <c r="DI6" s="3" t="e">
        <f t="shared" si="14"/>
        <v>#DIV/0!</v>
      </c>
      <c r="DJ6" s="3">
        <f t="shared" si="14"/>
        <v>3.5647619047619048</v>
      </c>
      <c r="DK6" s="3">
        <f t="shared" si="14"/>
        <v>163.21375000000003</v>
      </c>
      <c r="DL6" s="3">
        <f t="shared" si="14"/>
        <v>52.442727272727275</v>
      </c>
      <c r="DM6" s="3">
        <f t="shared" si="14"/>
        <v>0.84499999999999997</v>
      </c>
      <c r="DN6" s="3">
        <f t="shared" si="14"/>
        <v>2.9773333333333332</v>
      </c>
      <c r="DO6" s="3">
        <f t="shared" si="14"/>
        <v>46.9</v>
      </c>
      <c r="DP6" s="2"/>
      <c r="DR6">
        <f>26*111</f>
        <v>2886</v>
      </c>
    </row>
    <row r="7" spans="1:122" x14ac:dyDescent="0.25">
      <c r="B7" t="s">
        <v>10</v>
      </c>
      <c r="F7" t="s">
        <v>157</v>
      </c>
      <c r="H7" t="s">
        <v>11</v>
      </c>
      <c r="I7" s="3">
        <f>IF(I60=0,"NaN",IF(I60&lt;=5,1,IF(AND(I60&gt;5,I60&lt;=80),2,IF(AND(I60&gt;80,I60&lt;=500),3,IF(AND(I60&gt;500,I60&lt;=1000),4,5)))))</f>
        <v>2</v>
      </c>
      <c r="J7" s="3">
        <f t="shared" ref="J7:BU7" si="15">IF(J60=0,"NaN",IF(J60&lt;=5,1,IF(AND(J60&gt;5,J60&lt;=80),2,IF(AND(J60&gt;80,J60&lt;=500),3,IF(AND(J60&gt;500,J60&lt;=1000),4,5)))))</f>
        <v>1</v>
      </c>
      <c r="K7" s="3">
        <f t="shared" si="15"/>
        <v>2</v>
      </c>
      <c r="L7" s="3" t="str">
        <f t="shared" si="15"/>
        <v>NaN</v>
      </c>
      <c r="M7" s="3" t="str">
        <f t="shared" si="15"/>
        <v>NaN</v>
      </c>
      <c r="N7" s="3" t="str">
        <f t="shared" si="15"/>
        <v>NaN</v>
      </c>
      <c r="O7" s="3">
        <f t="shared" si="15"/>
        <v>2</v>
      </c>
      <c r="P7" s="3">
        <f t="shared" si="15"/>
        <v>3</v>
      </c>
      <c r="Q7" s="3">
        <f t="shared" si="15"/>
        <v>2</v>
      </c>
      <c r="R7" s="3">
        <f t="shared" si="15"/>
        <v>2</v>
      </c>
      <c r="S7" s="3">
        <f t="shared" si="15"/>
        <v>3</v>
      </c>
      <c r="T7" s="3">
        <f t="shared" si="15"/>
        <v>3</v>
      </c>
      <c r="U7" s="3">
        <f t="shared" si="15"/>
        <v>3</v>
      </c>
      <c r="V7" s="3" t="str">
        <f t="shared" si="15"/>
        <v>NaN</v>
      </c>
      <c r="W7" s="3">
        <f t="shared" si="15"/>
        <v>1</v>
      </c>
      <c r="X7" s="3">
        <f t="shared" si="15"/>
        <v>4</v>
      </c>
      <c r="Y7" s="3">
        <f t="shared" si="15"/>
        <v>3</v>
      </c>
      <c r="Z7" s="3">
        <f t="shared" si="15"/>
        <v>2</v>
      </c>
      <c r="AA7" s="3">
        <f t="shared" si="15"/>
        <v>2</v>
      </c>
      <c r="AB7" s="3">
        <f t="shared" si="15"/>
        <v>2</v>
      </c>
      <c r="AC7" s="3">
        <f t="shared" si="15"/>
        <v>4</v>
      </c>
      <c r="AD7" s="3">
        <f t="shared" si="15"/>
        <v>2</v>
      </c>
      <c r="AE7" s="3">
        <f t="shared" si="15"/>
        <v>1</v>
      </c>
      <c r="AF7" s="3" t="str">
        <f t="shared" si="15"/>
        <v>NaN</v>
      </c>
      <c r="AG7" s="3">
        <f t="shared" si="15"/>
        <v>2</v>
      </c>
      <c r="AH7" s="3">
        <f t="shared" si="15"/>
        <v>3</v>
      </c>
      <c r="AI7" s="3">
        <f t="shared" si="15"/>
        <v>2</v>
      </c>
      <c r="AJ7" s="3">
        <f t="shared" si="15"/>
        <v>1</v>
      </c>
      <c r="AK7" s="3">
        <f t="shared" si="15"/>
        <v>2</v>
      </c>
      <c r="AL7" s="3" t="str">
        <f t="shared" si="15"/>
        <v>NaN</v>
      </c>
      <c r="AM7" s="3">
        <f t="shared" si="15"/>
        <v>1</v>
      </c>
      <c r="AN7" s="3" t="str">
        <f t="shared" si="15"/>
        <v>NaN</v>
      </c>
      <c r="AO7" s="3">
        <f t="shared" si="15"/>
        <v>3</v>
      </c>
      <c r="AP7" s="3">
        <f t="shared" si="15"/>
        <v>2</v>
      </c>
      <c r="AQ7" s="3">
        <f t="shared" si="15"/>
        <v>2</v>
      </c>
      <c r="AR7" s="3">
        <f t="shared" si="15"/>
        <v>3</v>
      </c>
      <c r="AS7" s="3">
        <f t="shared" si="15"/>
        <v>3</v>
      </c>
      <c r="AT7" s="3">
        <f t="shared" si="15"/>
        <v>2</v>
      </c>
      <c r="AU7" s="3">
        <f t="shared" si="15"/>
        <v>5</v>
      </c>
      <c r="AV7" s="3">
        <f t="shared" si="15"/>
        <v>2</v>
      </c>
      <c r="AW7" s="3" t="str">
        <f t="shared" si="15"/>
        <v>NaN</v>
      </c>
      <c r="AX7" s="3">
        <f t="shared" si="15"/>
        <v>5</v>
      </c>
      <c r="AY7" s="3">
        <f t="shared" si="15"/>
        <v>5</v>
      </c>
      <c r="AZ7" s="3" t="str">
        <f t="shared" si="15"/>
        <v>NaN</v>
      </c>
      <c r="BA7" s="3">
        <f t="shared" si="15"/>
        <v>3</v>
      </c>
      <c r="BB7" s="3">
        <f t="shared" si="15"/>
        <v>2</v>
      </c>
      <c r="BC7" s="3">
        <f t="shared" si="15"/>
        <v>3</v>
      </c>
      <c r="BD7" s="3">
        <f t="shared" si="15"/>
        <v>4</v>
      </c>
      <c r="BE7" s="3">
        <f t="shared" si="15"/>
        <v>2</v>
      </c>
      <c r="BF7" s="3">
        <f t="shared" si="15"/>
        <v>5</v>
      </c>
      <c r="BG7" s="3">
        <f t="shared" si="15"/>
        <v>2</v>
      </c>
      <c r="BH7" s="3" t="str">
        <f t="shared" si="15"/>
        <v>NaN</v>
      </c>
      <c r="BI7" s="3">
        <f t="shared" si="15"/>
        <v>1</v>
      </c>
      <c r="BJ7" s="3">
        <f t="shared" si="15"/>
        <v>2</v>
      </c>
      <c r="BK7" s="3">
        <f t="shared" si="15"/>
        <v>2</v>
      </c>
      <c r="BL7" s="3">
        <f t="shared" si="15"/>
        <v>3</v>
      </c>
      <c r="BM7" s="3">
        <f t="shared" si="15"/>
        <v>2</v>
      </c>
      <c r="BN7" s="3">
        <f t="shared" si="15"/>
        <v>3</v>
      </c>
      <c r="BO7" s="3" t="str">
        <f t="shared" si="15"/>
        <v>NaN</v>
      </c>
      <c r="BP7" s="3" t="str">
        <f t="shared" si="15"/>
        <v>NaN</v>
      </c>
      <c r="BQ7" s="3">
        <f t="shared" si="15"/>
        <v>2</v>
      </c>
      <c r="BR7" s="3">
        <f t="shared" si="15"/>
        <v>3</v>
      </c>
      <c r="BS7" s="3">
        <f t="shared" si="15"/>
        <v>2</v>
      </c>
      <c r="BT7" s="3">
        <f t="shared" si="15"/>
        <v>2</v>
      </c>
      <c r="BU7" s="3">
        <f t="shared" si="15"/>
        <v>4</v>
      </c>
      <c r="BV7" s="3">
        <f t="shared" ref="BV7:DO7" si="16">IF(BV60=0,"NaN",IF(BV60&lt;=5,1,IF(AND(BV60&gt;5,BV60&lt;=80),2,IF(AND(BV60&gt;80,BV60&lt;=500),3,IF(AND(BV60&gt;500,BV60&lt;=1000),4,5)))))</f>
        <v>3</v>
      </c>
      <c r="BW7" s="3">
        <f t="shared" si="16"/>
        <v>3</v>
      </c>
      <c r="BX7" s="3">
        <f t="shared" si="16"/>
        <v>2</v>
      </c>
      <c r="BY7" s="3">
        <f t="shared" si="16"/>
        <v>3</v>
      </c>
      <c r="BZ7" s="3" t="str">
        <f t="shared" si="16"/>
        <v>NaN</v>
      </c>
      <c r="CA7" s="3" t="str">
        <f t="shared" si="16"/>
        <v>NaN</v>
      </c>
      <c r="CB7" s="3">
        <f t="shared" si="16"/>
        <v>3</v>
      </c>
      <c r="CC7" s="3">
        <f t="shared" si="16"/>
        <v>2</v>
      </c>
      <c r="CD7" s="3">
        <f t="shared" si="16"/>
        <v>5</v>
      </c>
      <c r="CE7" s="3" t="str">
        <f t="shared" si="16"/>
        <v>NaN</v>
      </c>
      <c r="CF7" s="3">
        <f t="shared" si="16"/>
        <v>2</v>
      </c>
      <c r="CG7" s="3">
        <f t="shared" si="16"/>
        <v>1</v>
      </c>
      <c r="CH7" s="3">
        <f t="shared" si="16"/>
        <v>1</v>
      </c>
      <c r="CI7" s="3">
        <f t="shared" si="16"/>
        <v>1</v>
      </c>
      <c r="CJ7" s="3" t="str">
        <f t="shared" si="16"/>
        <v>NaN</v>
      </c>
      <c r="CK7" s="3">
        <f t="shared" si="16"/>
        <v>1</v>
      </c>
      <c r="CL7" s="3">
        <f t="shared" si="16"/>
        <v>2</v>
      </c>
      <c r="CM7" s="3">
        <f t="shared" si="16"/>
        <v>2</v>
      </c>
      <c r="CN7" s="3">
        <f t="shared" si="16"/>
        <v>2</v>
      </c>
      <c r="CO7" s="3">
        <f t="shared" si="16"/>
        <v>1</v>
      </c>
      <c r="CP7" s="3">
        <f t="shared" si="16"/>
        <v>2</v>
      </c>
      <c r="CQ7" s="3">
        <f t="shared" si="16"/>
        <v>3</v>
      </c>
      <c r="CR7" s="3">
        <f t="shared" si="16"/>
        <v>3</v>
      </c>
      <c r="CS7" s="3">
        <f t="shared" si="16"/>
        <v>2</v>
      </c>
      <c r="CT7" s="3">
        <f t="shared" si="16"/>
        <v>2</v>
      </c>
      <c r="CU7" s="3">
        <f t="shared" si="16"/>
        <v>2</v>
      </c>
      <c r="CV7" s="3">
        <f t="shared" si="16"/>
        <v>2</v>
      </c>
      <c r="CW7" s="3">
        <f t="shared" si="16"/>
        <v>2</v>
      </c>
      <c r="CX7" s="3">
        <f t="shared" si="16"/>
        <v>2</v>
      </c>
      <c r="CY7" s="3" t="str">
        <f t="shared" si="16"/>
        <v>NaN</v>
      </c>
      <c r="CZ7" s="3">
        <f t="shared" si="16"/>
        <v>2</v>
      </c>
      <c r="DA7" s="3" t="str">
        <f t="shared" si="16"/>
        <v>NaN</v>
      </c>
      <c r="DB7" s="3">
        <f t="shared" si="16"/>
        <v>3</v>
      </c>
      <c r="DC7" s="3">
        <f t="shared" si="16"/>
        <v>2</v>
      </c>
      <c r="DD7" s="3">
        <f t="shared" si="16"/>
        <v>2</v>
      </c>
      <c r="DE7" s="3">
        <f t="shared" si="16"/>
        <v>2</v>
      </c>
      <c r="DF7" s="3">
        <f t="shared" si="16"/>
        <v>1</v>
      </c>
      <c r="DG7" s="3">
        <f t="shared" si="16"/>
        <v>2</v>
      </c>
      <c r="DH7" s="3">
        <f t="shared" si="16"/>
        <v>2</v>
      </c>
      <c r="DI7" s="3" t="str">
        <f t="shared" si="16"/>
        <v>NaN</v>
      </c>
      <c r="DJ7" s="3">
        <f t="shared" si="16"/>
        <v>1</v>
      </c>
      <c r="DK7" s="3">
        <f t="shared" si="16"/>
        <v>3</v>
      </c>
      <c r="DL7" s="3">
        <f t="shared" si="16"/>
        <v>3</v>
      </c>
      <c r="DM7" s="3">
        <f t="shared" si="16"/>
        <v>1</v>
      </c>
      <c r="DN7" s="3">
        <f t="shared" si="16"/>
        <v>1</v>
      </c>
      <c r="DO7" s="3">
        <f t="shared" si="16"/>
        <v>3</v>
      </c>
      <c r="DP7" s="2"/>
    </row>
    <row r="8" spans="1:122" x14ac:dyDescent="0.25">
      <c r="I8" s="3">
        <f>IFERROR(IF(I68&lt;=1.1,1,IF(AND(I68&gt;1.1,I68&lt;=5),2,IF(AND(I68&gt;5,I68&lt;=30),3,IF(AND(I68&gt;30,I68&lt;=100),4,5)))),"NaN")</f>
        <v>3</v>
      </c>
      <c r="J8" s="3">
        <f t="shared" ref="J8" si="17">IFERROR(IF(J68&lt;=1.1,1,IF(AND(J68&gt;1.1,J68&lt;=5),2,IF(AND(J68&gt;5,J68&lt;=30),3,IF(AND(J68&gt;30,J68&lt;=100),4,5)))),"NaN")</f>
        <v>2</v>
      </c>
      <c r="K8" s="3">
        <f>IFERROR(IF(K68&lt;=1.1,1,IF(AND(K68&gt;1.1,K68&lt;=5),2,IF(AND(K68&gt;5,K68&lt;=30),3,IF(AND(K68&gt;30,K68&lt;=100),4,5)))),"NaN")</f>
        <v>2</v>
      </c>
      <c r="L8" s="3" t="s">
        <v>12</v>
      </c>
      <c r="M8" s="3" t="s">
        <v>12</v>
      </c>
      <c r="N8" s="3" t="s">
        <v>12</v>
      </c>
      <c r="O8" s="3">
        <f t="shared" ref="O8:BY8" si="18">IFERROR(IF(O68&lt;=1.1,1,IF(AND(O68&gt;1.1,O68&lt;=5),2,IF(AND(O68&gt;5,O68&lt;=30),3,IF(AND(O68&gt;30,O68&lt;=100),4,5)))),"NaN")</f>
        <v>3</v>
      </c>
      <c r="P8" s="3">
        <f t="shared" si="18"/>
        <v>4</v>
      </c>
      <c r="Q8" s="3">
        <f t="shared" si="18"/>
        <v>3</v>
      </c>
      <c r="R8" s="3">
        <f t="shared" si="18"/>
        <v>2</v>
      </c>
      <c r="S8" s="3">
        <f t="shared" si="18"/>
        <v>5</v>
      </c>
      <c r="T8" s="3">
        <f t="shared" si="18"/>
        <v>4</v>
      </c>
      <c r="U8" s="3">
        <f t="shared" si="18"/>
        <v>4</v>
      </c>
      <c r="V8" s="3" t="s">
        <v>12</v>
      </c>
      <c r="W8" s="3" t="s">
        <v>12</v>
      </c>
      <c r="X8" s="3">
        <f t="shared" si="18"/>
        <v>5</v>
      </c>
      <c r="Y8" s="3">
        <f t="shared" si="18"/>
        <v>5</v>
      </c>
      <c r="Z8" s="3">
        <f t="shared" si="18"/>
        <v>3</v>
      </c>
      <c r="AA8" s="3">
        <f t="shared" si="18"/>
        <v>2</v>
      </c>
      <c r="AB8" s="3">
        <f t="shared" si="18"/>
        <v>3</v>
      </c>
      <c r="AC8" s="3">
        <f t="shared" si="18"/>
        <v>5</v>
      </c>
      <c r="AD8" s="3">
        <f t="shared" si="18"/>
        <v>3</v>
      </c>
      <c r="AE8" s="3">
        <f t="shared" si="18"/>
        <v>1</v>
      </c>
      <c r="AF8" s="3">
        <f t="shared" si="18"/>
        <v>5</v>
      </c>
      <c r="AG8" s="3">
        <f t="shared" si="18"/>
        <v>2</v>
      </c>
      <c r="AH8" s="3">
        <f t="shared" si="18"/>
        <v>4</v>
      </c>
      <c r="AI8" s="3">
        <f t="shared" si="18"/>
        <v>3</v>
      </c>
      <c r="AJ8" s="3">
        <f t="shared" si="18"/>
        <v>1</v>
      </c>
      <c r="AK8" s="3">
        <f t="shared" si="18"/>
        <v>2</v>
      </c>
      <c r="AL8" s="3" t="s">
        <v>12</v>
      </c>
      <c r="AM8" s="3">
        <f t="shared" si="18"/>
        <v>1</v>
      </c>
      <c r="AN8" s="3" t="s">
        <v>12</v>
      </c>
      <c r="AO8" s="3">
        <f t="shared" si="18"/>
        <v>4</v>
      </c>
      <c r="AP8" s="3">
        <f t="shared" si="18"/>
        <v>2</v>
      </c>
      <c r="AQ8" s="3">
        <f t="shared" si="18"/>
        <v>4</v>
      </c>
      <c r="AR8" s="3">
        <f t="shared" si="18"/>
        <v>5</v>
      </c>
      <c r="AS8" s="3">
        <f t="shared" si="18"/>
        <v>4</v>
      </c>
      <c r="AT8" s="3">
        <f t="shared" si="18"/>
        <v>2</v>
      </c>
      <c r="AU8" s="3">
        <f t="shared" si="18"/>
        <v>5</v>
      </c>
      <c r="AV8" s="3">
        <f t="shared" si="18"/>
        <v>2</v>
      </c>
      <c r="AW8" s="3" t="s">
        <v>12</v>
      </c>
      <c r="AX8" s="3">
        <f t="shared" si="18"/>
        <v>5</v>
      </c>
      <c r="AY8" s="3">
        <f t="shared" si="18"/>
        <v>5</v>
      </c>
      <c r="AZ8" s="3" t="s">
        <v>12</v>
      </c>
      <c r="BA8" s="3">
        <f t="shared" si="18"/>
        <v>5</v>
      </c>
      <c r="BB8" s="3">
        <f t="shared" si="18"/>
        <v>1</v>
      </c>
      <c r="BC8" s="3">
        <f t="shared" si="18"/>
        <v>5</v>
      </c>
      <c r="BD8" s="3">
        <f t="shared" si="18"/>
        <v>5</v>
      </c>
      <c r="BE8" s="3">
        <f t="shared" si="18"/>
        <v>2</v>
      </c>
      <c r="BF8" s="3">
        <f t="shared" si="18"/>
        <v>5</v>
      </c>
      <c r="BG8" s="3">
        <f t="shared" si="18"/>
        <v>2</v>
      </c>
      <c r="BH8" s="3" t="s">
        <v>12</v>
      </c>
      <c r="BI8" s="3" t="s">
        <v>12</v>
      </c>
      <c r="BJ8" s="3">
        <f t="shared" si="18"/>
        <v>3</v>
      </c>
      <c r="BK8" s="3">
        <f t="shared" si="18"/>
        <v>4</v>
      </c>
      <c r="BL8" s="3">
        <f t="shared" si="18"/>
        <v>5</v>
      </c>
      <c r="BM8" s="3">
        <f t="shared" si="18"/>
        <v>2</v>
      </c>
      <c r="BN8" s="3">
        <f t="shared" si="18"/>
        <v>5</v>
      </c>
      <c r="BO8" s="3" t="s">
        <v>12</v>
      </c>
      <c r="BP8" s="3" t="s">
        <v>12</v>
      </c>
      <c r="BQ8" s="3">
        <f t="shared" si="18"/>
        <v>2</v>
      </c>
      <c r="BR8" s="3">
        <f t="shared" si="18"/>
        <v>4</v>
      </c>
      <c r="BS8" s="3">
        <f t="shared" si="18"/>
        <v>3</v>
      </c>
      <c r="BT8" s="3" t="s">
        <v>12</v>
      </c>
      <c r="BU8" s="3">
        <f t="shared" si="18"/>
        <v>5</v>
      </c>
      <c r="BV8" s="3">
        <f t="shared" si="18"/>
        <v>5</v>
      </c>
      <c r="BW8" s="3">
        <f t="shared" si="18"/>
        <v>4</v>
      </c>
      <c r="BX8" s="3">
        <f t="shared" si="18"/>
        <v>3</v>
      </c>
      <c r="BY8" s="3">
        <f t="shared" si="18"/>
        <v>3</v>
      </c>
      <c r="BZ8" s="3" t="s">
        <v>12</v>
      </c>
      <c r="CA8" s="3" t="s">
        <v>12</v>
      </c>
      <c r="CB8" s="3">
        <f t="shared" ref="CB8:DO8" si="19">IFERROR(IF(CB68&lt;=1.1,1,IF(AND(CB68&gt;1.1,CB68&lt;=5),2,IF(AND(CB68&gt;5,CB68&lt;=30),3,IF(AND(CB68&gt;30,CB68&lt;=100),4,5)))),"NaN")</f>
        <v>5</v>
      </c>
      <c r="CC8" s="3">
        <f t="shared" si="19"/>
        <v>2</v>
      </c>
      <c r="CD8" s="3">
        <f t="shared" si="19"/>
        <v>5</v>
      </c>
      <c r="CE8" s="3" t="s">
        <v>12</v>
      </c>
      <c r="CF8" s="3">
        <f t="shared" si="19"/>
        <v>3</v>
      </c>
      <c r="CG8" s="3">
        <f t="shared" si="19"/>
        <v>2</v>
      </c>
      <c r="CH8" s="3">
        <f t="shared" si="19"/>
        <v>2</v>
      </c>
      <c r="CI8" s="3">
        <f t="shared" si="19"/>
        <v>1</v>
      </c>
      <c r="CJ8" s="3" t="s">
        <v>12</v>
      </c>
      <c r="CK8" s="3">
        <f t="shared" si="19"/>
        <v>1</v>
      </c>
      <c r="CL8" s="3">
        <f t="shared" si="19"/>
        <v>3</v>
      </c>
      <c r="CM8" s="3" t="s">
        <v>12</v>
      </c>
      <c r="CN8" s="3">
        <f t="shared" si="19"/>
        <v>3</v>
      </c>
      <c r="CO8" s="3">
        <f t="shared" si="19"/>
        <v>1</v>
      </c>
      <c r="CP8" s="3">
        <f t="shared" si="19"/>
        <v>2</v>
      </c>
      <c r="CQ8" s="3">
        <f t="shared" si="19"/>
        <v>5</v>
      </c>
      <c r="CR8" s="3">
        <f t="shared" si="19"/>
        <v>5</v>
      </c>
      <c r="CS8" s="3">
        <f t="shared" si="19"/>
        <v>2</v>
      </c>
      <c r="CT8" s="3">
        <f t="shared" si="19"/>
        <v>3</v>
      </c>
      <c r="CU8" s="3">
        <f t="shared" si="19"/>
        <v>2</v>
      </c>
      <c r="CV8" s="3">
        <f t="shared" si="19"/>
        <v>4</v>
      </c>
      <c r="CW8" s="3">
        <f t="shared" si="19"/>
        <v>3</v>
      </c>
      <c r="CX8" s="3">
        <f t="shared" si="19"/>
        <v>3</v>
      </c>
      <c r="CY8" s="3" t="s">
        <v>12</v>
      </c>
      <c r="CZ8" s="3">
        <f t="shared" si="19"/>
        <v>4</v>
      </c>
      <c r="DA8" s="3" t="s">
        <v>12</v>
      </c>
      <c r="DB8" s="3">
        <f t="shared" si="19"/>
        <v>5</v>
      </c>
      <c r="DC8" s="3">
        <f t="shared" si="19"/>
        <v>2</v>
      </c>
      <c r="DD8" s="3">
        <f t="shared" si="19"/>
        <v>3</v>
      </c>
      <c r="DE8" s="3">
        <f t="shared" si="19"/>
        <v>2</v>
      </c>
      <c r="DF8" s="3" t="s">
        <v>12</v>
      </c>
      <c r="DG8" s="3">
        <f t="shared" si="19"/>
        <v>3</v>
      </c>
      <c r="DH8" s="3">
        <f t="shared" si="19"/>
        <v>3</v>
      </c>
      <c r="DI8" s="3" t="s">
        <v>12</v>
      </c>
      <c r="DJ8" s="3">
        <f t="shared" si="19"/>
        <v>2</v>
      </c>
      <c r="DK8" s="3">
        <f t="shared" si="19"/>
        <v>5</v>
      </c>
      <c r="DL8" s="3">
        <f t="shared" si="19"/>
        <v>4</v>
      </c>
      <c r="DM8" s="3" t="s">
        <v>12</v>
      </c>
      <c r="DN8" s="3">
        <f t="shared" si="19"/>
        <v>2</v>
      </c>
      <c r="DO8" s="3">
        <f t="shared" si="19"/>
        <v>3</v>
      </c>
      <c r="DP8" s="2"/>
    </row>
    <row r="9" spans="1:122" x14ac:dyDescent="0.25">
      <c r="F9" t="s">
        <v>160</v>
      </c>
      <c r="H9" t="s">
        <v>13</v>
      </c>
      <c r="I9" s="3">
        <f>IF(I68="NaN","NaN",IF(I68&lt;=1.1,1,IF(AND(I68&gt;1.1,I68&lt;=5),2,IF(AND(I68&gt;5,I68&lt;=30),3,IF(AND(I68&gt;30,I68&lt;=100),4,5)))))</f>
        <v>3</v>
      </c>
      <c r="J9" s="3">
        <f t="shared" ref="J9:BU9" si="20">IF(J68="NaN","NaN",IF(J68&lt;=1.1,1,IF(AND(J68&gt;1.1,J68&lt;=5),2,IF(AND(J68&gt;5,J68&lt;=30),3,IF(AND(J68&gt;30,J68&lt;=100),4,5)))))</f>
        <v>2</v>
      </c>
      <c r="K9" s="3">
        <f t="shared" si="20"/>
        <v>2</v>
      </c>
      <c r="L9" s="3" t="str">
        <f t="shared" si="20"/>
        <v>NaN</v>
      </c>
      <c r="M9" s="3" t="str">
        <f t="shared" si="20"/>
        <v>NaN</v>
      </c>
      <c r="N9" s="3" t="str">
        <f t="shared" si="20"/>
        <v>NaN</v>
      </c>
      <c r="O9" s="3">
        <f t="shared" si="20"/>
        <v>3</v>
      </c>
      <c r="P9" s="3">
        <f t="shared" si="20"/>
        <v>4</v>
      </c>
      <c r="Q9" s="3">
        <f t="shared" si="20"/>
        <v>3</v>
      </c>
      <c r="R9" s="3">
        <f t="shared" si="20"/>
        <v>2</v>
      </c>
      <c r="S9" s="3">
        <f t="shared" si="20"/>
        <v>5</v>
      </c>
      <c r="T9" s="3">
        <f t="shared" si="20"/>
        <v>4</v>
      </c>
      <c r="U9" s="3">
        <f t="shared" si="20"/>
        <v>4</v>
      </c>
      <c r="V9" s="3" t="str">
        <f t="shared" si="20"/>
        <v>NaN</v>
      </c>
      <c r="W9" s="3">
        <f t="shared" si="20"/>
        <v>1</v>
      </c>
      <c r="X9" s="3">
        <f t="shared" si="20"/>
        <v>5</v>
      </c>
      <c r="Y9" s="3">
        <f t="shared" si="20"/>
        <v>5</v>
      </c>
      <c r="Z9" s="3">
        <f t="shared" si="20"/>
        <v>3</v>
      </c>
      <c r="AA9" s="3">
        <f t="shared" si="20"/>
        <v>2</v>
      </c>
      <c r="AB9" s="3">
        <f t="shared" si="20"/>
        <v>3</v>
      </c>
      <c r="AC9" s="3">
        <f t="shared" si="20"/>
        <v>5</v>
      </c>
      <c r="AD9" s="3">
        <f t="shared" si="20"/>
        <v>3</v>
      </c>
      <c r="AE9" s="3">
        <f t="shared" si="20"/>
        <v>1</v>
      </c>
      <c r="AF9" s="3" t="str">
        <f t="shared" si="20"/>
        <v>NaN</v>
      </c>
      <c r="AG9" s="3">
        <f t="shared" si="20"/>
        <v>2</v>
      </c>
      <c r="AH9" s="3">
        <f t="shared" si="20"/>
        <v>4</v>
      </c>
      <c r="AI9" s="3">
        <f t="shared" si="20"/>
        <v>3</v>
      </c>
      <c r="AJ9" s="3">
        <f t="shared" si="20"/>
        <v>1</v>
      </c>
      <c r="AK9" s="3">
        <f t="shared" si="20"/>
        <v>2</v>
      </c>
      <c r="AL9" s="3" t="str">
        <f t="shared" si="20"/>
        <v>NaN</v>
      </c>
      <c r="AM9" s="3">
        <f t="shared" si="20"/>
        <v>1</v>
      </c>
      <c r="AN9" s="3" t="str">
        <f t="shared" si="20"/>
        <v>NaN</v>
      </c>
      <c r="AO9" s="3">
        <f t="shared" si="20"/>
        <v>4</v>
      </c>
      <c r="AP9" s="3">
        <f t="shared" si="20"/>
        <v>2</v>
      </c>
      <c r="AQ9" s="3">
        <f t="shared" si="20"/>
        <v>4</v>
      </c>
      <c r="AR9" s="3">
        <f t="shared" si="20"/>
        <v>5</v>
      </c>
      <c r="AS9" s="3">
        <f t="shared" si="20"/>
        <v>4</v>
      </c>
      <c r="AT9" s="3">
        <f t="shared" si="20"/>
        <v>2</v>
      </c>
      <c r="AU9" s="3">
        <f t="shared" si="20"/>
        <v>5</v>
      </c>
      <c r="AV9" s="3">
        <f t="shared" si="20"/>
        <v>2</v>
      </c>
      <c r="AW9" s="3" t="str">
        <f t="shared" si="20"/>
        <v>NaN</v>
      </c>
      <c r="AX9" s="3">
        <f t="shared" si="20"/>
        <v>5</v>
      </c>
      <c r="AY9" s="3">
        <f t="shared" si="20"/>
        <v>5</v>
      </c>
      <c r="AZ9" s="3" t="str">
        <f t="shared" si="20"/>
        <v>NaN</v>
      </c>
      <c r="BA9" s="3">
        <f t="shared" si="20"/>
        <v>5</v>
      </c>
      <c r="BB9" s="3">
        <f t="shared" si="20"/>
        <v>1</v>
      </c>
      <c r="BC9" s="3">
        <f t="shared" si="20"/>
        <v>5</v>
      </c>
      <c r="BD9" s="3">
        <f t="shared" si="20"/>
        <v>5</v>
      </c>
      <c r="BE9" s="3">
        <f t="shared" si="20"/>
        <v>2</v>
      </c>
      <c r="BF9" s="3">
        <f t="shared" si="20"/>
        <v>5</v>
      </c>
      <c r="BG9" s="3">
        <f t="shared" si="20"/>
        <v>2</v>
      </c>
      <c r="BH9" s="3" t="str">
        <f t="shared" si="20"/>
        <v>NaN</v>
      </c>
      <c r="BI9" s="3">
        <f t="shared" si="20"/>
        <v>1</v>
      </c>
      <c r="BJ9" s="3">
        <f t="shared" si="20"/>
        <v>3</v>
      </c>
      <c r="BK9" s="3">
        <f t="shared" si="20"/>
        <v>4</v>
      </c>
      <c r="BL9" s="3">
        <f t="shared" si="20"/>
        <v>5</v>
      </c>
      <c r="BM9" s="3">
        <f t="shared" si="20"/>
        <v>2</v>
      </c>
      <c r="BN9" s="3">
        <f t="shared" si="20"/>
        <v>5</v>
      </c>
      <c r="BO9" s="3" t="str">
        <f t="shared" si="20"/>
        <v>NaN</v>
      </c>
      <c r="BP9" s="3" t="str">
        <f t="shared" si="20"/>
        <v>NaN</v>
      </c>
      <c r="BQ9" s="3">
        <f t="shared" si="20"/>
        <v>2</v>
      </c>
      <c r="BR9" s="3">
        <f t="shared" si="20"/>
        <v>4</v>
      </c>
      <c r="BS9" s="3">
        <f t="shared" si="20"/>
        <v>3</v>
      </c>
      <c r="BT9" s="3" t="str">
        <f t="shared" si="20"/>
        <v>NaN</v>
      </c>
      <c r="BU9" s="3">
        <f t="shared" si="20"/>
        <v>5</v>
      </c>
      <c r="BV9" s="3">
        <f t="shared" ref="BV9:DO9" si="21">IF(BV68="NaN","NaN",IF(BV68&lt;=1.1,1,IF(AND(BV68&gt;1.1,BV68&lt;=5),2,IF(AND(BV68&gt;5,BV68&lt;=30),3,IF(AND(BV68&gt;30,BV68&lt;=100),4,5)))))</f>
        <v>5</v>
      </c>
      <c r="BW9" s="3">
        <f t="shared" si="21"/>
        <v>4</v>
      </c>
      <c r="BX9" s="3">
        <f t="shared" si="21"/>
        <v>3</v>
      </c>
      <c r="BY9" s="3">
        <f t="shared" si="21"/>
        <v>3</v>
      </c>
      <c r="BZ9" s="3" t="str">
        <f t="shared" si="21"/>
        <v>NaN</v>
      </c>
      <c r="CA9" s="3" t="str">
        <f t="shared" si="21"/>
        <v>NaN</v>
      </c>
      <c r="CB9" s="3">
        <f t="shared" si="21"/>
        <v>5</v>
      </c>
      <c r="CC9" s="3">
        <f t="shared" si="21"/>
        <v>2</v>
      </c>
      <c r="CD9" s="3">
        <f t="shared" si="21"/>
        <v>5</v>
      </c>
      <c r="CE9" s="3" t="str">
        <f t="shared" si="21"/>
        <v>NaN</v>
      </c>
      <c r="CF9" s="3">
        <f t="shared" si="21"/>
        <v>3</v>
      </c>
      <c r="CG9" s="3">
        <f t="shared" si="21"/>
        <v>2</v>
      </c>
      <c r="CH9" s="3">
        <f t="shared" si="21"/>
        <v>2</v>
      </c>
      <c r="CI9" s="3">
        <f t="shared" si="21"/>
        <v>1</v>
      </c>
      <c r="CJ9" s="3" t="str">
        <f t="shared" si="21"/>
        <v>NaN</v>
      </c>
      <c r="CK9" s="3">
        <f t="shared" si="21"/>
        <v>1</v>
      </c>
      <c r="CL9" s="3">
        <f t="shared" si="21"/>
        <v>3</v>
      </c>
      <c r="CM9" s="3" t="str">
        <f t="shared" si="21"/>
        <v>NaN</v>
      </c>
      <c r="CN9" s="3">
        <f t="shared" si="21"/>
        <v>3</v>
      </c>
      <c r="CO9" s="3">
        <f t="shared" si="21"/>
        <v>1</v>
      </c>
      <c r="CP9" s="3">
        <f t="shared" si="21"/>
        <v>2</v>
      </c>
      <c r="CQ9" s="3">
        <f t="shared" si="21"/>
        <v>5</v>
      </c>
      <c r="CR9" s="3">
        <f t="shared" si="21"/>
        <v>5</v>
      </c>
      <c r="CS9" s="3">
        <f t="shared" si="21"/>
        <v>2</v>
      </c>
      <c r="CT9" s="3">
        <f t="shared" si="21"/>
        <v>3</v>
      </c>
      <c r="CU9" s="3">
        <f t="shared" si="21"/>
        <v>2</v>
      </c>
      <c r="CV9" s="3">
        <f t="shared" si="21"/>
        <v>4</v>
      </c>
      <c r="CW9" s="3">
        <f t="shared" si="21"/>
        <v>3</v>
      </c>
      <c r="CX9" s="3">
        <f t="shared" si="21"/>
        <v>3</v>
      </c>
      <c r="CY9" s="3" t="str">
        <f t="shared" si="21"/>
        <v>NaN</v>
      </c>
      <c r="CZ9" s="3">
        <f t="shared" si="21"/>
        <v>4</v>
      </c>
      <c r="DA9" s="3" t="str">
        <f t="shared" si="21"/>
        <v>NaN</v>
      </c>
      <c r="DB9" s="3">
        <f t="shared" si="21"/>
        <v>5</v>
      </c>
      <c r="DC9" s="3">
        <f t="shared" si="21"/>
        <v>2</v>
      </c>
      <c r="DD9" s="3">
        <f t="shared" si="21"/>
        <v>3</v>
      </c>
      <c r="DE9" s="3">
        <f t="shared" si="21"/>
        <v>2</v>
      </c>
      <c r="DF9" s="3">
        <f t="shared" si="21"/>
        <v>1</v>
      </c>
      <c r="DG9" s="3">
        <f t="shared" si="21"/>
        <v>3</v>
      </c>
      <c r="DH9" s="3">
        <f t="shared" si="21"/>
        <v>3</v>
      </c>
      <c r="DI9" s="3" t="str">
        <f t="shared" si="21"/>
        <v>NaN</v>
      </c>
      <c r="DJ9" s="3">
        <f t="shared" si="21"/>
        <v>2</v>
      </c>
      <c r="DK9" s="3">
        <f t="shared" si="21"/>
        <v>5</v>
      </c>
      <c r="DL9" s="3">
        <f t="shared" si="21"/>
        <v>4</v>
      </c>
      <c r="DM9" s="3" t="str">
        <f t="shared" si="21"/>
        <v>NaN</v>
      </c>
      <c r="DN9" s="3">
        <f t="shared" si="21"/>
        <v>2</v>
      </c>
      <c r="DO9" s="3">
        <f t="shared" si="21"/>
        <v>3</v>
      </c>
      <c r="DP9" s="2"/>
    </row>
    <row r="10" spans="1:122" x14ac:dyDescent="0.25">
      <c r="I10" s="3">
        <v>1</v>
      </c>
      <c r="J10" s="3">
        <v>2</v>
      </c>
      <c r="K10" s="3">
        <v>3</v>
      </c>
      <c r="L10" s="3">
        <v>1</v>
      </c>
      <c r="M10" s="3">
        <v>1</v>
      </c>
      <c r="N10" s="3">
        <v>1</v>
      </c>
      <c r="O10" s="3">
        <v>5</v>
      </c>
      <c r="P10" s="3">
        <v>2</v>
      </c>
      <c r="Q10" s="3">
        <v>1</v>
      </c>
      <c r="R10" s="3">
        <v>1</v>
      </c>
      <c r="S10" s="3">
        <v>3</v>
      </c>
      <c r="T10" s="3">
        <v>1</v>
      </c>
      <c r="U10" s="3">
        <v>5</v>
      </c>
      <c r="V10" s="3">
        <v>1</v>
      </c>
      <c r="W10" s="3">
        <v>5</v>
      </c>
      <c r="X10" s="3">
        <v>5</v>
      </c>
      <c r="Y10" s="3">
        <v>3</v>
      </c>
      <c r="Z10" s="3">
        <v>1</v>
      </c>
      <c r="AA10" s="3">
        <v>1</v>
      </c>
      <c r="AB10" s="3">
        <v>1</v>
      </c>
      <c r="AC10" s="3">
        <v>1</v>
      </c>
      <c r="AD10" s="3">
        <v>2</v>
      </c>
      <c r="AE10" s="3">
        <v>1</v>
      </c>
      <c r="AF10" s="3">
        <v>1</v>
      </c>
      <c r="AG10" s="3">
        <v>1</v>
      </c>
      <c r="AH10" s="3">
        <v>3</v>
      </c>
      <c r="AI10" s="3">
        <v>2</v>
      </c>
      <c r="AJ10" s="3">
        <v>2</v>
      </c>
      <c r="AK10" s="3">
        <v>3</v>
      </c>
      <c r="AL10" s="3">
        <v>4</v>
      </c>
      <c r="AM10" s="3">
        <v>3</v>
      </c>
      <c r="AN10" s="3">
        <v>2</v>
      </c>
      <c r="AO10" s="3">
        <v>2</v>
      </c>
      <c r="AP10" s="3">
        <v>5</v>
      </c>
      <c r="AQ10" s="3">
        <v>4</v>
      </c>
      <c r="AR10" s="3">
        <v>2</v>
      </c>
      <c r="AS10" s="3">
        <v>1</v>
      </c>
      <c r="AT10" s="3">
        <v>3</v>
      </c>
      <c r="AU10" s="3">
        <v>3</v>
      </c>
      <c r="AV10" s="3">
        <v>1</v>
      </c>
      <c r="AW10" s="3">
        <v>3</v>
      </c>
      <c r="AX10" s="3">
        <v>1</v>
      </c>
      <c r="AY10" s="3">
        <v>1</v>
      </c>
      <c r="AZ10" s="3">
        <v>3</v>
      </c>
      <c r="BA10" s="3">
        <v>3</v>
      </c>
      <c r="BB10" s="3">
        <v>1</v>
      </c>
      <c r="BC10" s="3">
        <v>2</v>
      </c>
      <c r="BD10" s="3">
        <v>1</v>
      </c>
      <c r="BE10" s="3">
        <v>1</v>
      </c>
      <c r="BF10" s="3">
        <v>1</v>
      </c>
      <c r="BG10" s="3">
        <v>2</v>
      </c>
      <c r="BH10" s="3">
        <v>5</v>
      </c>
      <c r="BI10" s="3">
        <v>1</v>
      </c>
      <c r="BJ10" s="3">
        <v>1</v>
      </c>
      <c r="BK10" s="3">
        <v>2</v>
      </c>
      <c r="BL10" s="3">
        <v>2</v>
      </c>
      <c r="BM10" s="3">
        <v>3</v>
      </c>
      <c r="BN10" s="3">
        <v>4</v>
      </c>
      <c r="BO10" s="3">
        <v>3</v>
      </c>
      <c r="BP10" s="3">
        <v>3</v>
      </c>
      <c r="BQ10" s="3">
        <v>1</v>
      </c>
      <c r="BR10" s="3">
        <v>2</v>
      </c>
      <c r="BS10" s="3">
        <v>1</v>
      </c>
      <c r="BT10" s="3">
        <v>1</v>
      </c>
      <c r="BU10" s="3">
        <v>1</v>
      </c>
      <c r="BV10" s="3">
        <v>2</v>
      </c>
      <c r="BW10" s="3">
        <v>2</v>
      </c>
      <c r="BX10" s="3">
        <v>1</v>
      </c>
      <c r="BY10" s="3">
        <v>1</v>
      </c>
      <c r="BZ10" s="3">
        <v>1</v>
      </c>
      <c r="CA10" s="3">
        <v>4</v>
      </c>
      <c r="CB10" s="3">
        <v>4</v>
      </c>
      <c r="CC10" s="3">
        <v>1</v>
      </c>
      <c r="CD10" s="3">
        <v>1</v>
      </c>
      <c r="CE10" s="3">
        <v>3</v>
      </c>
      <c r="CF10" s="3">
        <v>4</v>
      </c>
      <c r="CG10" s="3">
        <v>5</v>
      </c>
      <c r="CH10" s="3">
        <v>3</v>
      </c>
      <c r="CI10" s="3">
        <v>4</v>
      </c>
      <c r="CJ10" s="3">
        <v>4</v>
      </c>
      <c r="CK10" s="3">
        <v>1</v>
      </c>
      <c r="CL10" s="3">
        <v>5</v>
      </c>
      <c r="CM10" s="3">
        <v>1</v>
      </c>
      <c r="CN10" s="3">
        <v>1</v>
      </c>
      <c r="CO10" s="3">
        <v>2</v>
      </c>
      <c r="CP10" s="3">
        <v>3</v>
      </c>
      <c r="CQ10" s="3">
        <v>1</v>
      </c>
      <c r="CR10" s="3">
        <v>4</v>
      </c>
      <c r="CS10" s="3">
        <v>5</v>
      </c>
      <c r="CT10" s="3">
        <v>3</v>
      </c>
      <c r="CU10" s="3">
        <v>5</v>
      </c>
      <c r="CV10" s="3">
        <v>3</v>
      </c>
      <c r="CW10" s="3">
        <v>1</v>
      </c>
      <c r="CX10" s="3">
        <v>2</v>
      </c>
      <c r="CY10" s="3">
        <v>3</v>
      </c>
      <c r="CZ10" s="3">
        <v>3</v>
      </c>
      <c r="DA10" s="3">
        <v>1</v>
      </c>
      <c r="DB10" s="3">
        <v>3</v>
      </c>
      <c r="DC10" s="3">
        <v>3</v>
      </c>
      <c r="DD10" s="3">
        <v>1</v>
      </c>
      <c r="DE10" s="3">
        <v>3</v>
      </c>
      <c r="DF10" s="3">
        <v>4</v>
      </c>
      <c r="DG10" s="3">
        <v>3</v>
      </c>
      <c r="DH10" s="3">
        <v>1</v>
      </c>
      <c r="DI10" s="3">
        <v>1</v>
      </c>
      <c r="DJ10" s="3">
        <v>3</v>
      </c>
      <c r="DK10" s="3">
        <v>5</v>
      </c>
      <c r="DL10" s="3">
        <v>3</v>
      </c>
      <c r="DM10" s="3">
        <v>1</v>
      </c>
      <c r="DN10" s="3">
        <v>1</v>
      </c>
      <c r="DO10" s="3">
        <v>1</v>
      </c>
      <c r="DP10" s="2"/>
    </row>
    <row r="11" spans="1:122" x14ac:dyDescent="0.25">
      <c r="F11" t="s">
        <v>14</v>
      </c>
      <c r="H11">
        <v>5000</v>
      </c>
      <c r="I11" s="3">
        <f>I15*I12</f>
        <v>1</v>
      </c>
      <c r="J11" s="3">
        <f t="shared" ref="J11:BU11" si="22">J15*J12</f>
        <v>4</v>
      </c>
      <c r="K11" s="3">
        <f t="shared" si="22"/>
        <v>9</v>
      </c>
      <c r="L11" s="3">
        <f t="shared" si="22"/>
        <v>2</v>
      </c>
      <c r="M11" s="3" t="e">
        <f t="shared" si="22"/>
        <v>#VALUE!</v>
      </c>
      <c r="N11" s="3" t="e">
        <f t="shared" si="22"/>
        <v>#VALUE!</v>
      </c>
      <c r="O11" s="3">
        <f t="shared" si="22"/>
        <v>15</v>
      </c>
      <c r="P11" s="3">
        <f t="shared" si="22"/>
        <v>6</v>
      </c>
      <c r="Q11" s="3" t="e">
        <f t="shared" si="22"/>
        <v>#VALUE!</v>
      </c>
      <c r="R11" s="3" t="e">
        <f t="shared" si="22"/>
        <v>#VALUE!</v>
      </c>
      <c r="S11" s="3">
        <f t="shared" si="22"/>
        <v>12</v>
      </c>
      <c r="T11" s="3" t="e">
        <f t="shared" si="22"/>
        <v>#VALUE!</v>
      </c>
      <c r="U11" s="3">
        <f t="shared" si="22"/>
        <v>20</v>
      </c>
      <c r="V11" s="3" t="e">
        <f t="shared" si="22"/>
        <v>#VALUE!</v>
      </c>
      <c r="W11" s="3">
        <f t="shared" si="22"/>
        <v>10</v>
      </c>
      <c r="X11" s="3">
        <f t="shared" si="22"/>
        <v>5</v>
      </c>
      <c r="Y11" s="3">
        <f t="shared" si="22"/>
        <v>3</v>
      </c>
      <c r="Z11" s="3" t="e">
        <f t="shared" si="22"/>
        <v>#VALUE!</v>
      </c>
      <c r="AA11" s="3" t="e">
        <f t="shared" si="22"/>
        <v>#VALUE!</v>
      </c>
      <c r="AB11" s="3" t="e">
        <f t="shared" si="22"/>
        <v>#VALUE!</v>
      </c>
      <c r="AC11" s="3" t="e">
        <f t="shared" si="22"/>
        <v>#VALUE!</v>
      </c>
      <c r="AD11" s="3">
        <f t="shared" si="22"/>
        <v>8</v>
      </c>
      <c r="AE11" s="3">
        <f t="shared" si="22"/>
        <v>2</v>
      </c>
      <c r="AF11" s="3" t="e">
        <f t="shared" si="22"/>
        <v>#VALUE!</v>
      </c>
      <c r="AG11" s="3" t="e">
        <f t="shared" si="22"/>
        <v>#VALUE!</v>
      </c>
      <c r="AH11" s="3">
        <f t="shared" si="22"/>
        <v>6</v>
      </c>
      <c r="AI11" s="3">
        <f t="shared" si="22"/>
        <v>2</v>
      </c>
      <c r="AJ11" s="3">
        <f t="shared" si="22"/>
        <v>4</v>
      </c>
      <c r="AK11" s="3">
        <f t="shared" si="22"/>
        <v>12</v>
      </c>
      <c r="AL11" s="3">
        <f t="shared" si="22"/>
        <v>16</v>
      </c>
      <c r="AM11" s="3">
        <f t="shared" si="22"/>
        <v>6</v>
      </c>
      <c r="AN11" s="3">
        <f t="shared" si="22"/>
        <v>4</v>
      </c>
      <c r="AO11" s="3">
        <f t="shared" si="22"/>
        <v>2</v>
      </c>
      <c r="AP11" s="3">
        <f t="shared" si="22"/>
        <v>20</v>
      </c>
      <c r="AQ11" s="3">
        <f t="shared" si="22"/>
        <v>12</v>
      </c>
      <c r="AR11" s="3">
        <f t="shared" si="22"/>
        <v>6</v>
      </c>
      <c r="AS11" s="3">
        <f t="shared" si="22"/>
        <v>2</v>
      </c>
      <c r="AT11" s="3">
        <f t="shared" si="22"/>
        <v>12</v>
      </c>
      <c r="AU11" s="3">
        <f t="shared" si="22"/>
        <v>9</v>
      </c>
      <c r="AV11" s="3" t="e">
        <f t="shared" si="22"/>
        <v>#VALUE!</v>
      </c>
      <c r="AW11" s="3">
        <f t="shared" si="22"/>
        <v>6</v>
      </c>
      <c r="AX11" s="3">
        <f t="shared" si="22"/>
        <v>2</v>
      </c>
      <c r="AY11" s="3" t="e">
        <f t="shared" si="22"/>
        <v>#VALUE!</v>
      </c>
      <c r="AZ11" s="3">
        <f t="shared" si="22"/>
        <v>12</v>
      </c>
      <c r="BA11" s="3">
        <f t="shared" si="22"/>
        <v>6</v>
      </c>
      <c r="BB11" s="3">
        <f t="shared" si="22"/>
        <v>3</v>
      </c>
      <c r="BC11" s="3">
        <f t="shared" si="22"/>
        <v>6</v>
      </c>
      <c r="BD11" s="3">
        <f t="shared" si="22"/>
        <v>3</v>
      </c>
      <c r="BE11" s="3">
        <f t="shared" si="22"/>
        <v>3</v>
      </c>
      <c r="BF11" s="3">
        <f t="shared" si="22"/>
        <v>3</v>
      </c>
      <c r="BG11" s="3">
        <f t="shared" si="22"/>
        <v>8</v>
      </c>
      <c r="BH11" s="3">
        <f t="shared" si="22"/>
        <v>10</v>
      </c>
      <c r="BI11" s="3">
        <f t="shared" si="22"/>
        <v>3</v>
      </c>
      <c r="BJ11" s="3">
        <f t="shared" si="22"/>
        <v>3</v>
      </c>
      <c r="BK11" s="3">
        <f t="shared" si="22"/>
        <v>6</v>
      </c>
      <c r="BL11" s="3">
        <f t="shared" si="22"/>
        <v>4</v>
      </c>
      <c r="BM11" s="3">
        <f t="shared" si="22"/>
        <v>9</v>
      </c>
      <c r="BN11" s="3">
        <f t="shared" si="22"/>
        <v>4</v>
      </c>
      <c r="BO11" s="3">
        <f t="shared" si="22"/>
        <v>9</v>
      </c>
      <c r="BP11" s="3">
        <f t="shared" si="22"/>
        <v>3</v>
      </c>
      <c r="BQ11" s="3">
        <f t="shared" si="22"/>
        <v>3</v>
      </c>
      <c r="BR11" s="3">
        <f t="shared" si="22"/>
        <v>8</v>
      </c>
      <c r="BS11" s="3">
        <f t="shared" si="22"/>
        <v>3</v>
      </c>
      <c r="BT11" s="3">
        <f t="shared" si="22"/>
        <v>3</v>
      </c>
      <c r="BU11" s="3">
        <f t="shared" si="22"/>
        <v>2</v>
      </c>
      <c r="BV11" s="3">
        <f t="shared" ref="BV11:DO11" si="23">BV15*BV12</f>
        <v>4</v>
      </c>
      <c r="BW11" s="3">
        <f t="shared" si="23"/>
        <v>6</v>
      </c>
      <c r="BX11" s="3">
        <f t="shared" si="23"/>
        <v>1</v>
      </c>
      <c r="BY11" s="3">
        <f t="shared" si="23"/>
        <v>3</v>
      </c>
      <c r="BZ11" s="3">
        <f t="shared" si="23"/>
        <v>3</v>
      </c>
      <c r="CA11" s="3">
        <f t="shared" si="23"/>
        <v>12</v>
      </c>
      <c r="CB11" s="3">
        <f t="shared" si="23"/>
        <v>12</v>
      </c>
      <c r="CC11" s="3">
        <f t="shared" si="23"/>
        <v>2</v>
      </c>
      <c r="CD11" s="3" t="e">
        <f t="shared" si="23"/>
        <v>#VALUE!</v>
      </c>
      <c r="CE11" s="3">
        <f t="shared" si="23"/>
        <v>9</v>
      </c>
      <c r="CF11" s="3">
        <f t="shared" si="23"/>
        <v>16</v>
      </c>
      <c r="CG11" s="3">
        <f t="shared" si="23"/>
        <v>15</v>
      </c>
      <c r="CH11" s="3">
        <f t="shared" si="23"/>
        <v>6</v>
      </c>
      <c r="CI11" s="3">
        <f t="shared" si="23"/>
        <v>8</v>
      </c>
      <c r="CJ11" s="3">
        <f t="shared" si="23"/>
        <v>16</v>
      </c>
      <c r="CK11" s="3">
        <f t="shared" si="23"/>
        <v>3</v>
      </c>
      <c r="CL11" s="3">
        <f t="shared" si="23"/>
        <v>15</v>
      </c>
      <c r="CM11" s="3">
        <f t="shared" si="23"/>
        <v>3</v>
      </c>
      <c r="CN11" s="3">
        <f t="shared" si="23"/>
        <v>4</v>
      </c>
      <c r="CO11" s="3">
        <f t="shared" si="23"/>
        <v>6</v>
      </c>
      <c r="CP11" s="3">
        <f t="shared" si="23"/>
        <v>12</v>
      </c>
      <c r="CQ11" s="3">
        <f t="shared" si="23"/>
        <v>2</v>
      </c>
      <c r="CR11" s="3">
        <f t="shared" si="23"/>
        <v>12</v>
      </c>
      <c r="CS11" s="3">
        <f t="shared" si="23"/>
        <v>20</v>
      </c>
      <c r="CT11" s="3">
        <f t="shared" si="23"/>
        <v>12</v>
      </c>
      <c r="CU11" s="3">
        <f t="shared" si="23"/>
        <v>5</v>
      </c>
      <c r="CV11" s="3">
        <f t="shared" si="23"/>
        <v>9</v>
      </c>
      <c r="CW11" s="3">
        <f t="shared" si="23"/>
        <v>3</v>
      </c>
      <c r="CX11" s="3">
        <f t="shared" si="23"/>
        <v>2</v>
      </c>
      <c r="CY11" s="3">
        <f t="shared" si="23"/>
        <v>6</v>
      </c>
      <c r="CZ11" s="3">
        <f t="shared" si="23"/>
        <v>12</v>
      </c>
      <c r="DA11" s="3">
        <f t="shared" si="23"/>
        <v>3</v>
      </c>
      <c r="DB11" s="3">
        <f t="shared" si="23"/>
        <v>9</v>
      </c>
      <c r="DC11" s="3">
        <f t="shared" si="23"/>
        <v>6</v>
      </c>
      <c r="DD11" s="3" t="e">
        <f t="shared" si="23"/>
        <v>#VALUE!</v>
      </c>
      <c r="DE11" s="3">
        <f t="shared" si="23"/>
        <v>12</v>
      </c>
      <c r="DF11" s="3">
        <f t="shared" si="23"/>
        <v>16</v>
      </c>
      <c r="DG11" s="3">
        <f t="shared" si="23"/>
        <v>9</v>
      </c>
      <c r="DH11" s="3">
        <f t="shared" si="23"/>
        <v>1</v>
      </c>
      <c r="DI11" s="3" t="e">
        <f t="shared" si="23"/>
        <v>#VALUE!</v>
      </c>
      <c r="DJ11" s="3">
        <f t="shared" si="23"/>
        <v>3</v>
      </c>
      <c r="DK11" s="3">
        <f t="shared" si="23"/>
        <v>5</v>
      </c>
      <c r="DL11" s="3">
        <f t="shared" si="23"/>
        <v>3</v>
      </c>
      <c r="DM11" s="3">
        <f t="shared" si="23"/>
        <v>2</v>
      </c>
      <c r="DN11" s="3">
        <f t="shared" si="23"/>
        <v>3</v>
      </c>
      <c r="DO11" s="3">
        <f t="shared" si="23"/>
        <v>3</v>
      </c>
      <c r="DP11" s="2"/>
    </row>
    <row r="12" spans="1:122" x14ac:dyDescent="0.25">
      <c r="F12" t="s">
        <v>15</v>
      </c>
      <c r="I12" s="3">
        <f>IF(I13="","NaN",IF(I13&lt;=100,1,IF(AND(I13&gt;100,I13&lt;=300),2,IF(AND(I13&gt;300,I13&lt;=1000),3,IF(AND(I13&gt;1000,I13&lt;=3000),4,5)))))</f>
        <v>1</v>
      </c>
      <c r="J12" s="3">
        <f t="shared" ref="J12:BU12" si="24">IF(J13="","NaN",IF(J13&lt;=100,1,IF(AND(J13&gt;100,J13&lt;=300),2,IF(AND(J13&gt;300,J13&lt;=1000),3,IF(AND(J13&gt;1000,J13&lt;=3000),4,5)))))</f>
        <v>2</v>
      </c>
      <c r="K12" s="3">
        <f t="shared" si="24"/>
        <v>3</v>
      </c>
      <c r="L12" s="3">
        <f t="shared" si="24"/>
        <v>1</v>
      </c>
      <c r="M12" s="3" t="str">
        <f t="shared" si="24"/>
        <v>NaN</v>
      </c>
      <c r="N12" s="3" t="str">
        <f t="shared" si="24"/>
        <v>NaN</v>
      </c>
      <c r="O12" s="3">
        <f t="shared" si="24"/>
        <v>5</v>
      </c>
      <c r="P12" s="3">
        <f t="shared" si="24"/>
        <v>2</v>
      </c>
      <c r="Q12" s="3" t="str">
        <f t="shared" si="24"/>
        <v>NaN</v>
      </c>
      <c r="R12" s="3" t="str">
        <f t="shared" si="24"/>
        <v>NaN</v>
      </c>
      <c r="S12" s="3">
        <f t="shared" si="24"/>
        <v>3</v>
      </c>
      <c r="T12" s="3" t="str">
        <f t="shared" si="24"/>
        <v>NaN</v>
      </c>
      <c r="U12" s="3">
        <f t="shared" si="24"/>
        <v>5</v>
      </c>
      <c r="V12" s="3" t="str">
        <f t="shared" si="24"/>
        <v>NaN</v>
      </c>
      <c r="W12" s="3">
        <f t="shared" si="24"/>
        <v>5</v>
      </c>
      <c r="X12" s="3">
        <f t="shared" si="24"/>
        <v>5</v>
      </c>
      <c r="Y12" s="3">
        <f t="shared" si="24"/>
        <v>3</v>
      </c>
      <c r="Z12" s="3" t="str">
        <f t="shared" si="24"/>
        <v>NaN</v>
      </c>
      <c r="AA12" s="3" t="str">
        <f t="shared" si="24"/>
        <v>NaN</v>
      </c>
      <c r="AB12" s="3" t="str">
        <f t="shared" si="24"/>
        <v>NaN</v>
      </c>
      <c r="AC12" s="3" t="str">
        <f t="shared" si="24"/>
        <v>NaN</v>
      </c>
      <c r="AD12" s="3">
        <f t="shared" si="24"/>
        <v>2</v>
      </c>
      <c r="AE12" s="3">
        <f t="shared" si="24"/>
        <v>1</v>
      </c>
      <c r="AF12" s="3" t="str">
        <f t="shared" si="24"/>
        <v>NaN</v>
      </c>
      <c r="AG12" s="3" t="str">
        <f t="shared" si="24"/>
        <v>NaN</v>
      </c>
      <c r="AH12" s="3">
        <f t="shared" si="24"/>
        <v>3</v>
      </c>
      <c r="AI12" s="3">
        <f t="shared" si="24"/>
        <v>2</v>
      </c>
      <c r="AJ12" s="3">
        <f t="shared" si="24"/>
        <v>2</v>
      </c>
      <c r="AK12" s="3">
        <f t="shared" si="24"/>
        <v>3</v>
      </c>
      <c r="AL12" s="3">
        <f t="shared" si="24"/>
        <v>4</v>
      </c>
      <c r="AM12" s="3">
        <f t="shared" si="24"/>
        <v>3</v>
      </c>
      <c r="AN12" s="3">
        <f t="shared" si="24"/>
        <v>2</v>
      </c>
      <c r="AO12" s="3">
        <f t="shared" si="24"/>
        <v>2</v>
      </c>
      <c r="AP12" s="3">
        <f t="shared" si="24"/>
        <v>5</v>
      </c>
      <c r="AQ12" s="3">
        <f t="shared" si="24"/>
        <v>4</v>
      </c>
      <c r="AR12" s="3">
        <f t="shared" si="24"/>
        <v>2</v>
      </c>
      <c r="AS12" s="3">
        <f t="shared" si="24"/>
        <v>1</v>
      </c>
      <c r="AT12" s="3">
        <f t="shared" si="24"/>
        <v>3</v>
      </c>
      <c r="AU12" s="3">
        <f t="shared" si="24"/>
        <v>3</v>
      </c>
      <c r="AV12" s="3" t="str">
        <f t="shared" si="24"/>
        <v>NaN</v>
      </c>
      <c r="AW12" s="3">
        <f t="shared" si="24"/>
        <v>3</v>
      </c>
      <c r="AX12" s="3">
        <f t="shared" si="24"/>
        <v>1</v>
      </c>
      <c r="AY12" s="3" t="str">
        <f t="shared" si="24"/>
        <v>NaN</v>
      </c>
      <c r="AZ12" s="3">
        <f t="shared" si="24"/>
        <v>3</v>
      </c>
      <c r="BA12" s="3">
        <f t="shared" si="24"/>
        <v>3</v>
      </c>
      <c r="BB12" s="3">
        <f t="shared" si="24"/>
        <v>1</v>
      </c>
      <c r="BC12" s="3">
        <f t="shared" si="24"/>
        <v>2</v>
      </c>
      <c r="BD12" s="3">
        <f t="shared" si="24"/>
        <v>1</v>
      </c>
      <c r="BE12" s="3">
        <f t="shared" si="24"/>
        <v>1</v>
      </c>
      <c r="BF12" s="3">
        <f t="shared" si="24"/>
        <v>1</v>
      </c>
      <c r="BG12" s="3">
        <f t="shared" si="24"/>
        <v>2</v>
      </c>
      <c r="BH12" s="3">
        <f t="shared" si="24"/>
        <v>5</v>
      </c>
      <c r="BI12" s="3">
        <f t="shared" si="24"/>
        <v>1</v>
      </c>
      <c r="BJ12" s="3">
        <f t="shared" si="24"/>
        <v>1</v>
      </c>
      <c r="BK12" s="3">
        <f t="shared" si="24"/>
        <v>2</v>
      </c>
      <c r="BL12" s="3">
        <f t="shared" si="24"/>
        <v>2</v>
      </c>
      <c r="BM12" s="3">
        <f t="shared" si="24"/>
        <v>3</v>
      </c>
      <c r="BN12" s="3">
        <f t="shared" si="24"/>
        <v>4</v>
      </c>
      <c r="BO12" s="3">
        <f t="shared" si="24"/>
        <v>3</v>
      </c>
      <c r="BP12" s="3">
        <f t="shared" si="24"/>
        <v>3</v>
      </c>
      <c r="BQ12" s="3">
        <f t="shared" si="24"/>
        <v>1</v>
      </c>
      <c r="BR12" s="3">
        <f t="shared" si="24"/>
        <v>2</v>
      </c>
      <c r="BS12" s="3">
        <f t="shared" si="24"/>
        <v>1</v>
      </c>
      <c r="BT12" s="3">
        <f t="shared" si="24"/>
        <v>1</v>
      </c>
      <c r="BU12" s="3">
        <f t="shared" si="24"/>
        <v>1</v>
      </c>
      <c r="BV12" s="3">
        <f t="shared" ref="BV12:DO12" si="25">IF(BV13="","NaN",IF(BV13&lt;=100,1,IF(AND(BV13&gt;100,BV13&lt;=300),2,IF(AND(BV13&gt;300,BV13&lt;=1000),3,IF(AND(BV13&gt;1000,BV13&lt;=3000),4,5)))))</f>
        <v>2</v>
      </c>
      <c r="BW12" s="3">
        <f t="shared" si="25"/>
        <v>2</v>
      </c>
      <c r="BX12" s="3">
        <f t="shared" si="25"/>
        <v>1</v>
      </c>
      <c r="BY12" s="3">
        <f t="shared" si="25"/>
        <v>1</v>
      </c>
      <c r="BZ12" s="3">
        <f t="shared" si="25"/>
        <v>1</v>
      </c>
      <c r="CA12" s="3">
        <f t="shared" si="25"/>
        <v>4</v>
      </c>
      <c r="CB12" s="3">
        <f t="shared" si="25"/>
        <v>4</v>
      </c>
      <c r="CC12" s="3">
        <f t="shared" si="25"/>
        <v>1</v>
      </c>
      <c r="CD12" s="3" t="str">
        <f t="shared" si="25"/>
        <v>NaN</v>
      </c>
      <c r="CE12" s="3">
        <f t="shared" si="25"/>
        <v>3</v>
      </c>
      <c r="CF12" s="3">
        <f t="shared" si="25"/>
        <v>4</v>
      </c>
      <c r="CG12" s="3">
        <f t="shared" si="25"/>
        <v>5</v>
      </c>
      <c r="CH12" s="3">
        <f t="shared" si="25"/>
        <v>3</v>
      </c>
      <c r="CI12" s="3">
        <f t="shared" si="25"/>
        <v>4</v>
      </c>
      <c r="CJ12" s="3">
        <f t="shared" si="25"/>
        <v>4</v>
      </c>
      <c r="CK12" s="3">
        <f t="shared" si="25"/>
        <v>1</v>
      </c>
      <c r="CL12" s="3">
        <f t="shared" si="25"/>
        <v>5</v>
      </c>
      <c r="CM12" s="3">
        <f t="shared" si="25"/>
        <v>1</v>
      </c>
      <c r="CN12" s="3">
        <f t="shared" si="25"/>
        <v>1</v>
      </c>
      <c r="CO12" s="3">
        <f t="shared" si="25"/>
        <v>2</v>
      </c>
      <c r="CP12" s="3">
        <f t="shared" si="25"/>
        <v>3</v>
      </c>
      <c r="CQ12" s="3">
        <f t="shared" si="25"/>
        <v>1</v>
      </c>
      <c r="CR12" s="3">
        <f t="shared" si="25"/>
        <v>4</v>
      </c>
      <c r="CS12" s="3">
        <f t="shared" si="25"/>
        <v>5</v>
      </c>
      <c r="CT12" s="3">
        <f t="shared" si="25"/>
        <v>3</v>
      </c>
      <c r="CU12" s="3">
        <f t="shared" si="25"/>
        <v>5</v>
      </c>
      <c r="CV12" s="3">
        <f t="shared" si="25"/>
        <v>3</v>
      </c>
      <c r="CW12" s="3">
        <f t="shared" si="25"/>
        <v>1</v>
      </c>
      <c r="CX12" s="3">
        <f t="shared" si="25"/>
        <v>2</v>
      </c>
      <c r="CY12" s="3">
        <f t="shared" si="25"/>
        <v>3</v>
      </c>
      <c r="CZ12" s="3">
        <f t="shared" si="25"/>
        <v>3</v>
      </c>
      <c r="DA12" s="3">
        <f t="shared" si="25"/>
        <v>1</v>
      </c>
      <c r="DB12" s="3">
        <f t="shared" si="25"/>
        <v>3</v>
      </c>
      <c r="DC12" s="3">
        <f t="shared" si="25"/>
        <v>3</v>
      </c>
      <c r="DD12" s="3" t="str">
        <f t="shared" si="25"/>
        <v>NaN</v>
      </c>
      <c r="DE12" s="3">
        <f t="shared" si="25"/>
        <v>3</v>
      </c>
      <c r="DF12" s="3">
        <f t="shared" si="25"/>
        <v>4</v>
      </c>
      <c r="DG12" s="3">
        <f t="shared" si="25"/>
        <v>3</v>
      </c>
      <c r="DH12" s="3">
        <f t="shared" si="25"/>
        <v>1</v>
      </c>
      <c r="DI12" s="3" t="str">
        <f t="shared" si="25"/>
        <v>NaN</v>
      </c>
      <c r="DJ12" s="3">
        <f t="shared" si="25"/>
        <v>3</v>
      </c>
      <c r="DK12" s="3">
        <f t="shared" si="25"/>
        <v>5</v>
      </c>
      <c r="DL12" s="3">
        <f t="shared" si="25"/>
        <v>3</v>
      </c>
      <c r="DM12" s="3">
        <f t="shared" si="25"/>
        <v>1</v>
      </c>
      <c r="DN12" s="3">
        <f t="shared" si="25"/>
        <v>1</v>
      </c>
      <c r="DO12" s="3">
        <f t="shared" si="25"/>
        <v>1</v>
      </c>
      <c r="DP12" s="2"/>
    </row>
    <row r="13" spans="1:122" x14ac:dyDescent="0.25">
      <c r="F13" t="s">
        <v>16</v>
      </c>
      <c r="H13" t="s">
        <v>17</v>
      </c>
      <c r="I13" s="3">
        <v>21</v>
      </c>
      <c r="J13" s="3">
        <v>106.5</v>
      </c>
      <c r="K13" s="3">
        <v>335</v>
      </c>
      <c r="L13" s="3">
        <v>30</v>
      </c>
      <c r="M13" s="3"/>
      <c r="N13" s="3"/>
      <c r="O13" s="3">
        <v>5115</v>
      </c>
      <c r="P13" s="3">
        <v>174</v>
      </c>
      <c r="Q13" s="3"/>
      <c r="R13" s="3"/>
      <c r="S13" s="3">
        <v>423</v>
      </c>
      <c r="T13" s="3"/>
      <c r="U13" s="3">
        <v>9500</v>
      </c>
      <c r="V13" s="3"/>
      <c r="W13" s="3">
        <v>3500</v>
      </c>
      <c r="X13" s="3" t="s">
        <v>18</v>
      </c>
      <c r="Y13" s="3">
        <v>510</v>
      </c>
      <c r="Z13" s="3"/>
      <c r="AA13" s="3"/>
      <c r="AB13" s="3"/>
      <c r="AC13" s="3"/>
      <c r="AD13" s="3">
        <v>225</v>
      </c>
      <c r="AE13" s="3">
        <v>86.5</v>
      </c>
      <c r="AF13" s="3"/>
      <c r="AG13" s="3"/>
      <c r="AH13" s="3">
        <v>301</v>
      </c>
      <c r="AI13" s="3">
        <v>160</v>
      </c>
      <c r="AJ13" s="3">
        <v>193</v>
      </c>
      <c r="AK13" s="3">
        <v>364</v>
      </c>
      <c r="AL13" s="3">
        <v>2277</v>
      </c>
      <c r="AM13" s="3">
        <v>643</v>
      </c>
      <c r="AN13" s="3">
        <v>224</v>
      </c>
      <c r="AO13" s="3">
        <v>245</v>
      </c>
      <c r="AP13" s="3">
        <v>3522</v>
      </c>
      <c r="AQ13" s="3">
        <v>2215</v>
      </c>
      <c r="AR13" s="3">
        <v>227</v>
      </c>
      <c r="AS13" s="3">
        <v>28.3</v>
      </c>
      <c r="AT13" s="3">
        <v>419.4</v>
      </c>
      <c r="AU13" s="3">
        <v>757</v>
      </c>
      <c r="AV13" s="3"/>
      <c r="AW13" s="3">
        <v>419</v>
      </c>
      <c r="AX13" s="3">
        <v>90</v>
      </c>
      <c r="AY13" s="3"/>
      <c r="AZ13" s="3">
        <v>733</v>
      </c>
      <c r="BA13" s="3">
        <v>791</v>
      </c>
      <c r="BB13" s="3">
        <v>20.37</v>
      </c>
      <c r="BC13" s="3">
        <v>228</v>
      </c>
      <c r="BD13" s="3">
        <v>68</v>
      </c>
      <c r="BE13" s="3">
        <v>28</v>
      </c>
      <c r="BF13" s="3">
        <v>67</v>
      </c>
      <c r="BG13" s="3">
        <v>205</v>
      </c>
      <c r="BH13" s="3">
        <v>11500</v>
      </c>
      <c r="BI13" s="3">
        <v>54</v>
      </c>
      <c r="BJ13" s="3">
        <v>11.6</v>
      </c>
      <c r="BK13" s="3">
        <v>125</v>
      </c>
      <c r="BL13" s="3">
        <v>225</v>
      </c>
      <c r="BM13" s="3">
        <v>1000</v>
      </c>
      <c r="BN13" s="3">
        <v>1900</v>
      </c>
      <c r="BO13" s="3">
        <v>559</v>
      </c>
      <c r="BP13" s="3">
        <v>730</v>
      </c>
      <c r="BQ13" s="3">
        <v>92</v>
      </c>
      <c r="BR13" s="3">
        <v>162.30000000000001</v>
      </c>
      <c r="BS13" s="3">
        <v>86.4</v>
      </c>
      <c r="BT13" s="3">
        <v>79.599999999999994</v>
      </c>
      <c r="BU13" s="3">
        <v>25</v>
      </c>
      <c r="BV13" s="3">
        <v>231</v>
      </c>
      <c r="BW13" s="3">
        <v>231</v>
      </c>
      <c r="BX13" s="3">
        <v>62</v>
      </c>
      <c r="BY13" s="3">
        <v>48</v>
      </c>
      <c r="BZ13" s="3">
        <v>100</v>
      </c>
      <c r="CA13" s="3">
        <v>1040</v>
      </c>
      <c r="CB13" s="3">
        <v>1294</v>
      </c>
      <c r="CC13" s="3">
        <v>13.59</v>
      </c>
      <c r="CD13" s="3"/>
      <c r="CE13" s="3">
        <v>430</v>
      </c>
      <c r="CF13" s="3">
        <v>2205</v>
      </c>
      <c r="CG13" s="3">
        <v>13794</v>
      </c>
      <c r="CH13" s="3">
        <v>388</v>
      </c>
      <c r="CI13" s="3">
        <v>1100</v>
      </c>
      <c r="CJ13" s="3">
        <v>1440</v>
      </c>
      <c r="CK13" s="3">
        <v>75.2</v>
      </c>
      <c r="CL13" s="3">
        <v>4330</v>
      </c>
      <c r="CM13" s="3">
        <v>80</v>
      </c>
      <c r="CN13" s="3">
        <v>100</v>
      </c>
      <c r="CO13" s="3">
        <v>154</v>
      </c>
      <c r="CP13" s="3">
        <v>955</v>
      </c>
      <c r="CQ13" s="3">
        <v>30</v>
      </c>
      <c r="CR13" s="3">
        <v>1626</v>
      </c>
      <c r="CS13" s="3">
        <v>9315</v>
      </c>
      <c r="CT13" s="3">
        <v>355.7</v>
      </c>
      <c r="CU13" s="3">
        <v>27000</v>
      </c>
      <c r="CV13" s="3">
        <v>750</v>
      </c>
      <c r="CW13" s="3">
        <v>72</v>
      </c>
      <c r="CX13" s="3">
        <v>101</v>
      </c>
      <c r="CY13" s="3">
        <v>740</v>
      </c>
      <c r="CZ13" s="3">
        <v>769</v>
      </c>
      <c r="DA13" s="3">
        <v>80</v>
      </c>
      <c r="DB13" s="3">
        <v>518</v>
      </c>
      <c r="DC13" s="3">
        <v>615</v>
      </c>
      <c r="DD13" s="3"/>
      <c r="DE13" s="3">
        <v>750</v>
      </c>
      <c r="DF13" s="3">
        <v>2287</v>
      </c>
      <c r="DG13" s="3">
        <v>670</v>
      </c>
      <c r="DH13" s="3">
        <v>100</v>
      </c>
      <c r="DI13" s="3"/>
      <c r="DJ13" s="3">
        <v>430</v>
      </c>
      <c r="DK13" s="3">
        <v>3400</v>
      </c>
      <c r="DL13" s="3">
        <v>330</v>
      </c>
      <c r="DM13" s="3">
        <v>40.799999999999997</v>
      </c>
      <c r="DN13" s="3">
        <v>55</v>
      </c>
      <c r="DO13" s="3">
        <v>27</v>
      </c>
      <c r="DP13" s="2"/>
    </row>
    <row r="14" spans="1:122" x14ac:dyDescent="0.25">
      <c r="F14" t="s">
        <v>19</v>
      </c>
      <c r="I14">
        <v>1</v>
      </c>
      <c r="J14">
        <v>2</v>
      </c>
      <c r="K14">
        <v>3</v>
      </c>
      <c r="L14">
        <v>2</v>
      </c>
      <c r="M14">
        <v>1</v>
      </c>
      <c r="N14">
        <v>1</v>
      </c>
      <c r="O14">
        <v>3</v>
      </c>
      <c r="P14">
        <v>3</v>
      </c>
      <c r="Q14">
        <v>3</v>
      </c>
      <c r="R14">
        <v>3</v>
      </c>
      <c r="S14">
        <v>4</v>
      </c>
      <c r="T14">
        <v>1</v>
      </c>
      <c r="U14">
        <v>4</v>
      </c>
      <c r="V14">
        <v>4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4</v>
      </c>
      <c r="AE14">
        <v>2</v>
      </c>
      <c r="AF14">
        <v>1</v>
      </c>
      <c r="AG14">
        <v>1</v>
      </c>
      <c r="AH14">
        <v>2</v>
      </c>
      <c r="AI14">
        <v>1</v>
      </c>
      <c r="AJ14">
        <v>2</v>
      </c>
      <c r="AK14">
        <v>4</v>
      </c>
      <c r="AL14">
        <v>4</v>
      </c>
      <c r="AM14">
        <v>2</v>
      </c>
      <c r="AN14">
        <v>2</v>
      </c>
      <c r="AO14">
        <v>1</v>
      </c>
      <c r="AP14">
        <v>4</v>
      </c>
      <c r="AQ14">
        <v>3</v>
      </c>
      <c r="AR14">
        <v>3</v>
      </c>
      <c r="AS14">
        <v>2</v>
      </c>
      <c r="AT14">
        <v>4</v>
      </c>
      <c r="AU14">
        <v>3</v>
      </c>
      <c r="AV14">
        <v>1</v>
      </c>
      <c r="AW14">
        <v>2</v>
      </c>
      <c r="AX14">
        <v>2</v>
      </c>
      <c r="AY14">
        <v>2</v>
      </c>
      <c r="AZ14">
        <v>4</v>
      </c>
      <c r="BA14">
        <v>2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2</v>
      </c>
      <c r="BI14">
        <v>3</v>
      </c>
      <c r="BJ14">
        <v>3</v>
      </c>
      <c r="BK14">
        <v>3</v>
      </c>
      <c r="BL14">
        <v>2</v>
      </c>
      <c r="BM14">
        <v>3</v>
      </c>
      <c r="BN14">
        <v>1</v>
      </c>
      <c r="BO14">
        <v>3</v>
      </c>
      <c r="BP14">
        <v>1</v>
      </c>
      <c r="BQ14">
        <v>3</v>
      </c>
      <c r="BR14">
        <v>4</v>
      </c>
      <c r="BS14">
        <v>3</v>
      </c>
      <c r="BT14">
        <v>3</v>
      </c>
      <c r="BU14">
        <v>2</v>
      </c>
      <c r="BV14">
        <v>2</v>
      </c>
      <c r="BW14">
        <v>3</v>
      </c>
      <c r="BX14">
        <v>1</v>
      </c>
      <c r="BY14">
        <v>3</v>
      </c>
      <c r="BZ14">
        <v>3</v>
      </c>
      <c r="CA14">
        <v>3</v>
      </c>
      <c r="CB14">
        <v>3</v>
      </c>
      <c r="CC14">
        <v>2</v>
      </c>
      <c r="CD14">
        <v>1</v>
      </c>
      <c r="CE14">
        <v>3</v>
      </c>
      <c r="CF14">
        <v>4</v>
      </c>
      <c r="CG14">
        <v>3</v>
      </c>
      <c r="CH14">
        <v>2</v>
      </c>
      <c r="CI14">
        <v>2</v>
      </c>
      <c r="CJ14">
        <v>4</v>
      </c>
      <c r="CK14">
        <v>3</v>
      </c>
      <c r="CL14">
        <v>3</v>
      </c>
      <c r="CM14">
        <v>3</v>
      </c>
      <c r="CN14">
        <v>4</v>
      </c>
      <c r="CO14">
        <v>3</v>
      </c>
      <c r="CP14">
        <v>4</v>
      </c>
      <c r="CQ14">
        <v>2</v>
      </c>
      <c r="CR14">
        <v>3</v>
      </c>
      <c r="CS14">
        <v>4</v>
      </c>
      <c r="CT14">
        <v>4</v>
      </c>
      <c r="CU14">
        <v>1</v>
      </c>
      <c r="CV14">
        <v>3</v>
      </c>
      <c r="CW14">
        <v>3</v>
      </c>
      <c r="CX14">
        <v>1</v>
      </c>
      <c r="CY14">
        <v>2</v>
      </c>
      <c r="CZ14">
        <v>4</v>
      </c>
      <c r="DA14">
        <v>3</v>
      </c>
      <c r="DB14">
        <v>3</v>
      </c>
      <c r="DC14">
        <v>2</v>
      </c>
      <c r="DD14">
        <v>2</v>
      </c>
      <c r="DE14">
        <v>4</v>
      </c>
      <c r="DF14">
        <v>4</v>
      </c>
      <c r="DG14">
        <v>3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2</v>
      </c>
      <c r="DN14">
        <v>3</v>
      </c>
      <c r="DO14">
        <v>3</v>
      </c>
      <c r="DP14" s="2"/>
    </row>
    <row r="15" spans="1:122" x14ac:dyDescent="0.25">
      <c r="F15" s="4" t="s">
        <v>20</v>
      </c>
      <c r="G15" s="4"/>
      <c r="H15" t="s">
        <v>21</v>
      </c>
      <c r="I15">
        <v>1</v>
      </c>
      <c r="J15">
        <v>2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  <c r="Q15">
        <v>1</v>
      </c>
      <c r="R15">
        <v>1</v>
      </c>
      <c r="S15">
        <v>4</v>
      </c>
      <c r="T15">
        <v>1</v>
      </c>
      <c r="U15">
        <v>4</v>
      </c>
      <c r="V15">
        <v>4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4</v>
      </c>
      <c r="AE15">
        <v>2</v>
      </c>
      <c r="AF15">
        <v>1</v>
      </c>
      <c r="AG15">
        <v>1</v>
      </c>
      <c r="AH15">
        <v>2</v>
      </c>
      <c r="AI15">
        <v>1</v>
      </c>
      <c r="AJ15">
        <v>2</v>
      </c>
      <c r="AK15">
        <v>4</v>
      </c>
      <c r="AL15">
        <v>4</v>
      </c>
      <c r="AM15">
        <v>2</v>
      </c>
      <c r="AN15">
        <v>2</v>
      </c>
      <c r="AO15">
        <v>1</v>
      </c>
      <c r="AP15">
        <v>4</v>
      </c>
      <c r="AQ15">
        <v>3</v>
      </c>
      <c r="AR15">
        <v>3</v>
      </c>
      <c r="AS15">
        <v>2</v>
      </c>
      <c r="AT15">
        <v>4</v>
      </c>
      <c r="AU15">
        <v>3</v>
      </c>
      <c r="AV15">
        <v>1</v>
      </c>
      <c r="AW15">
        <v>2</v>
      </c>
      <c r="AX15">
        <v>2</v>
      </c>
      <c r="AY15">
        <v>2</v>
      </c>
      <c r="AZ15">
        <v>4</v>
      </c>
      <c r="BA15">
        <v>2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4</v>
      </c>
      <c r="BH15">
        <v>2</v>
      </c>
      <c r="BI15">
        <v>3</v>
      </c>
      <c r="BJ15">
        <v>3</v>
      </c>
      <c r="BK15">
        <v>3</v>
      </c>
      <c r="BL15">
        <v>2</v>
      </c>
      <c r="BM15">
        <v>3</v>
      </c>
      <c r="BN15">
        <v>1</v>
      </c>
      <c r="BO15">
        <v>3</v>
      </c>
      <c r="BP15">
        <v>1</v>
      </c>
      <c r="BQ15">
        <v>3</v>
      </c>
      <c r="BR15">
        <v>4</v>
      </c>
      <c r="BS15">
        <v>3</v>
      </c>
      <c r="BT15">
        <v>3</v>
      </c>
      <c r="BU15">
        <v>2</v>
      </c>
      <c r="BV15">
        <v>2</v>
      </c>
      <c r="BW15">
        <v>3</v>
      </c>
      <c r="BX15">
        <v>1</v>
      </c>
      <c r="BY15">
        <v>3</v>
      </c>
      <c r="BZ15">
        <v>3</v>
      </c>
      <c r="CA15">
        <v>3</v>
      </c>
      <c r="CB15">
        <v>3</v>
      </c>
      <c r="CC15">
        <v>2</v>
      </c>
      <c r="CD15">
        <v>1</v>
      </c>
      <c r="CE15">
        <v>3</v>
      </c>
      <c r="CF15">
        <v>4</v>
      </c>
      <c r="CG15">
        <v>3</v>
      </c>
      <c r="CH15">
        <v>2</v>
      </c>
      <c r="CI15">
        <v>2</v>
      </c>
      <c r="CJ15">
        <v>4</v>
      </c>
      <c r="CK15">
        <v>3</v>
      </c>
      <c r="CL15">
        <v>3</v>
      </c>
      <c r="CM15">
        <v>3</v>
      </c>
      <c r="CN15">
        <v>4</v>
      </c>
      <c r="CO15">
        <v>3</v>
      </c>
      <c r="CP15">
        <v>4</v>
      </c>
      <c r="CQ15">
        <v>2</v>
      </c>
      <c r="CR15">
        <v>3</v>
      </c>
      <c r="CS15">
        <v>4</v>
      </c>
      <c r="CT15">
        <v>4</v>
      </c>
      <c r="CU15">
        <v>1</v>
      </c>
      <c r="CV15">
        <v>3</v>
      </c>
      <c r="CW15">
        <v>3</v>
      </c>
      <c r="CX15">
        <v>1</v>
      </c>
      <c r="CY15">
        <v>2</v>
      </c>
      <c r="CZ15">
        <v>4</v>
      </c>
      <c r="DA15">
        <v>3</v>
      </c>
      <c r="DB15">
        <v>3</v>
      </c>
      <c r="DC15">
        <v>2</v>
      </c>
      <c r="DD15" s="5">
        <v>2</v>
      </c>
      <c r="DE15">
        <v>4</v>
      </c>
      <c r="DF15">
        <v>4</v>
      </c>
      <c r="DG15">
        <v>3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2</v>
      </c>
      <c r="DN15">
        <v>3</v>
      </c>
      <c r="DO15">
        <v>3</v>
      </c>
      <c r="DP15" s="2"/>
    </row>
    <row r="16" spans="1:122" x14ac:dyDescent="0.25">
      <c r="B16" t="s">
        <v>22</v>
      </c>
      <c r="F16" s="6" t="s">
        <v>23</v>
      </c>
      <c r="G16" s="6"/>
      <c r="I16">
        <v>1</v>
      </c>
      <c r="J16" s="5">
        <v>2</v>
      </c>
      <c r="K16" s="7">
        <v>3</v>
      </c>
      <c r="L16" s="5">
        <v>4</v>
      </c>
      <c r="M16" s="6">
        <v>5</v>
      </c>
      <c r="N16" s="6">
        <v>6</v>
      </c>
      <c r="O16" s="7">
        <v>7</v>
      </c>
      <c r="P16" s="7">
        <v>8</v>
      </c>
      <c r="Q16" s="6">
        <v>9</v>
      </c>
      <c r="R16" s="6">
        <v>10</v>
      </c>
      <c r="S16" s="8">
        <v>11</v>
      </c>
      <c r="T16">
        <v>12</v>
      </c>
      <c r="U16" s="8">
        <v>13</v>
      </c>
      <c r="V16" s="8">
        <v>14</v>
      </c>
      <c r="W16" s="5">
        <v>15</v>
      </c>
      <c r="X16">
        <v>16</v>
      </c>
      <c r="Y16">
        <v>17</v>
      </c>
      <c r="Z16">
        <v>18</v>
      </c>
      <c r="AA16">
        <v>19</v>
      </c>
      <c r="AB16">
        <v>20</v>
      </c>
      <c r="AC16">
        <v>21</v>
      </c>
      <c r="AD16" s="8">
        <v>22</v>
      </c>
      <c r="AE16" s="5">
        <v>23</v>
      </c>
      <c r="AF16">
        <v>24</v>
      </c>
      <c r="AG16">
        <v>25</v>
      </c>
      <c r="AH16" s="5">
        <v>26</v>
      </c>
      <c r="AI16">
        <v>27</v>
      </c>
      <c r="AJ16" s="5">
        <v>28</v>
      </c>
      <c r="AK16" s="8">
        <v>29</v>
      </c>
      <c r="AL16" s="8">
        <v>30</v>
      </c>
      <c r="AM16" s="5">
        <v>31</v>
      </c>
      <c r="AN16" s="5">
        <v>32</v>
      </c>
      <c r="AO16">
        <v>33</v>
      </c>
      <c r="AP16" s="8">
        <v>34</v>
      </c>
      <c r="AQ16" s="7">
        <v>35</v>
      </c>
      <c r="AR16" s="7">
        <v>36</v>
      </c>
      <c r="AS16" s="5">
        <v>37</v>
      </c>
      <c r="AT16" s="8">
        <v>38</v>
      </c>
      <c r="AU16" s="7">
        <v>39</v>
      </c>
      <c r="AV16">
        <v>40</v>
      </c>
      <c r="AW16" s="5">
        <v>41</v>
      </c>
      <c r="AX16" s="5">
        <v>42</v>
      </c>
      <c r="AY16" s="5">
        <v>43</v>
      </c>
      <c r="AZ16" s="8">
        <v>44</v>
      </c>
      <c r="BA16" s="5">
        <v>45</v>
      </c>
      <c r="BB16" s="7">
        <v>46</v>
      </c>
      <c r="BC16" s="7">
        <v>47</v>
      </c>
      <c r="BD16" s="7">
        <v>48</v>
      </c>
      <c r="BE16" s="7">
        <v>49</v>
      </c>
      <c r="BF16" s="7">
        <v>50</v>
      </c>
      <c r="BG16" s="8">
        <v>51</v>
      </c>
      <c r="BH16" s="5">
        <v>52</v>
      </c>
      <c r="BI16" s="7">
        <v>53</v>
      </c>
      <c r="BJ16" s="7">
        <v>54</v>
      </c>
      <c r="BK16" s="7">
        <v>55</v>
      </c>
      <c r="BL16" s="5">
        <v>56</v>
      </c>
      <c r="BM16" s="7">
        <v>57</v>
      </c>
      <c r="BN16">
        <v>58</v>
      </c>
      <c r="BO16" s="7">
        <v>59</v>
      </c>
      <c r="BP16">
        <v>60</v>
      </c>
      <c r="BQ16" s="7">
        <v>61</v>
      </c>
      <c r="BR16" s="8">
        <v>62</v>
      </c>
      <c r="BS16" s="7">
        <v>63</v>
      </c>
      <c r="BT16" s="7">
        <v>64</v>
      </c>
      <c r="BU16" s="5">
        <v>65</v>
      </c>
      <c r="BV16" s="5">
        <v>66</v>
      </c>
      <c r="BW16" s="7">
        <v>67</v>
      </c>
      <c r="BX16">
        <v>68</v>
      </c>
      <c r="BY16" s="7">
        <v>69</v>
      </c>
      <c r="BZ16" s="7">
        <v>70</v>
      </c>
      <c r="CA16" s="7">
        <v>71</v>
      </c>
      <c r="CB16" s="7">
        <v>72</v>
      </c>
      <c r="CC16" s="5">
        <v>73</v>
      </c>
      <c r="CD16">
        <v>74</v>
      </c>
      <c r="CE16" s="7">
        <v>75</v>
      </c>
      <c r="CF16" s="8">
        <v>76</v>
      </c>
      <c r="CG16" s="7">
        <v>77</v>
      </c>
      <c r="CH16" s="5">
        <v>78</v>
      </c>
      <c r="CI16" s="5">
        <v>79</v>
      </c>
      <c r="CJ16" s="8">
        <v>80</v>
      </c>
      <c r="CK16" s="7">
        <v>81</v>
      </c>
      <c r="CL16" s="7">
        <v>82</v>
      </c>
      <c r="CM16" s="7">
        <v>83</v>
      </c>
      <c r="CN16" s="8">
        <v>84</v>
      </c>
      <c r="CO16" s="7">
        <v>85</v>
      </c>
      <c r="CP16" s="8">
        <v>86</v>
      </c>
      <c r="CQ16" s="5">
        <v>87</v>
      </c>
      <c r="CR16" s="7">
        <v>88</v>
      </c>
      <c r="CS16" s="8">
        <v>89</v>
      </c>
      <c r="CT16" s="8">
        <v>90</v>
      </c>
      <c r="CU16">
        <v>91</v>
      </c>
      <c r="CV16" s="7">
        <v>92</v>
      </c>
      <c r="CW16" s="7">
        <v>93</v>
      </c>
      <c r="CX16">
        <v>94</v>
      </c>
      <c r="CY16" s="5">
        <v>95</v>
      </c>
      <c r="CZ16" s="8">
        <v>96</v>
      </c>
      <c r="DA16" s="7">
        <v>97</v>
      </c>
      <c r="DB16" s="7">
        <v>98</v>
      </c>
      <c r="DC16" s="5">
        <v>99</v>
      </c>
      <c r="DD16" s="8">
        <v>100</v>
      </c>
      <c r="DE16" s="8">
        <v>101</v>
      </c>
      <c r="DF16" s="8">
        <v>102</v>
      </c>
      <c r="DG16" s="4">
        <v>103</v>
      </c>
      <c r="DH16">
        <v>104</v>
      </c>
      <c r="DI16">
        <v>105</v>
      </c>
      <c r="DJ16">
        <v>106</v>
      </c>
      <c r="DK16">
        <v>107</v>
      </c>
      <c r="DL16">
        <v>108</v>
      </c>
      <c r="DM16" s="5">
        <v>109</v>
      </c>
      <c r="DN16" s="7">
        <v>110</v>
      </c>
      <c r="DO16" s="7">
        <v>111</v>
      </c>
      <c r="DP16" s="2"/>
      <c r="DR16" t="s">
        <v>24</v>
      </c>
    </row>
    <row r="17" spans="2:122" x14ac:dyDescent="0.25">
      <c r="G17" s="14" t="s">
        <v>165</v>
      </c>
      <c r="H17" s="1" t="s">
        <v>25</v>
      </c>
      <c r="I17" s="9" t="s">
        <v>26</v>
      </c>
      <c r="J17" s="9" t="s">
        <v>27</v>
      </c>
      <c r="K17" s="10" t="s">
        <v>28</v>
      </c>
      <c r="L17" s="11" t="s">
        <v>29</v>
      </c>
      <c r="M17" s="12" t="s">
        <v>30</v>
      </c>
      <c r="N17" s="13" t="s">
        <v>31</v>
      </c>
      <c r="O17" s="9" t="s">
        <v>32</v>
      </c>
      <c r="P17" s="9" t="s">
        <v>33</v>
      </c>
      <c r="Q17" s="9" t="s">
        <v>34</v>
      </c>
      <c r="R17" s="9" t="s">
        <v>35</v>
      </c>
      <c r="S17" s="9" t="s">
        <v>36</v>
      </c>
      <c r="T17" s="9" t="s">
        <v>37</v>
      </c>
      <c r="U17" s="9" t="s">
        <v>38</v>
      </c>
      <c r="V17" s="14" t="s">
        <v>39</v>
      </c>
      <c r="W17" s="13" t="s">
        <v>40</v>
      </c>
      <c r="X17" s="9" t="s">
        <v>41</v>
      </c>
      <c r="Y17" s="9" t="s">
        <v>42</v>
      </c>
      <c r="Z17" s="9" t="s">
        <v>43</v>
      </c>
      <c r="AA17" s="9" t="s">
        <v>44</v>
      </c>
      <c r="AB17" s="9" t="s">
        <v>45</v>
      </c>
      <c r="AC17" s="9" t="s">
        <v>46</v>
      </c>
      <c r="AD17" s="9" t="s">
        <v>47</v>
      </c>
      <c r="AE17" s="9" t="s">
        <v>48</v>
      </c>
      <c r="AF17" s="13" t="s">
        <v>49</v>
      </c>
      <c r="AG17" s="14" t="s">
        <v>50</v>
      </c>
      <c r="AH17" s="9" t="s">
        <v>51</v>
      </c>
      <c r="AI17" s="13" t="s">
        <v>52</v>
      </c>
      <c r="AJ17" s="13" t="s">
        <v>53</v>
      </c>
      <c r="AK17" s="13" t="s">
        <v>54</v>
      </c>
      <c r="AL17" s="14" t="s">
        <v>55</v>
      </c>
      <c r="AM17" s="9" t="s">
        <v>56</v>
      </c>
      <c r="AN17" s="15" t="s">
        <v>57</v>
      </c>
      <c r="AO17" s="9" t="s">
        <v>58</v>
      </c>
      <c r="AP17" s="9" t="s">
        <v>59</v>
      </c>
      <c r="AQ17" s="9" t="s">
        <v>60</v>
      </c>
      <c r="AR17" s="13" t="s">
        <v>61</v>
      </c>
      <c r="AS17" s="14" t="s">
        <v>62</v>
      </c>
      <c r="AT17" s="9" t="s">
        <v>63</v>
      </c>
      <c r="AU17" s="9" t="s">
        <v>64</v>
      </c>
      <c r="AV17" s="13" t="s">
        <v>65</v>
      </c>
      <c r="AW17" s="13" t="s">
        <v>66</v>
      </c>
      <c r="AX17" s="9" t="s">
        <v>67</v>
      </c>
      <c r="AY17" s="9" t="s">
        <v>68</v>
      </c>
      <c r="AZ17" s="9" t="s">
        <v>69</v>
      </c>
      <c r="BA17" s="13" t="s">
        <v>70</v>
      </c>
      <c r="BB17" s="13" t="s">
        <v>71</v>
      </c>
      <c r="BC17" s="13" t="s">
        <v>72</v>
      </c>
      <c r="BD17" s="13" t="s">
        <v>73</v>
      </c>
      <c r="BE17" s="13" t="s">
        <v>74</v>
      </c>
      <c r="BF17" s="9" t="s">
        <v>75</v>
      </c>
      <c r="BG17" s="9" t="s">
        <v>76</v>
      </c>
      <c r="BH17" s="14" t="s">
        <v>77</v>
      </c>
      <c r="BI17" s="9" t="s">
        <v>78</v>
      </c>
      <c r="BJ17" s="13" t="s">
        <v>79</v>
      </c>
      <c r="BK17" s="15" t="s">
        <v>80</v>
      </c>
      <c r="BL17" s="9" t="s">
        <v>81</v>
      </c>
      <c r="BM17" s="9" t="s">
        <v>82</v>
      </c>
      <c r="BN17" s="9" t="s">
        <v>83</v>
      </c>
      <c r="BO17" s="9" t="s">
        <v>84</v>
      </c>
      <c r="BP17" s="15" t="s">
        <v>85</v>
      </c>
      <c r="BQ17" s="13" t="s">
        <v>86</v>
      </c>
      <c r="BR17" s="9" t="s">
        <v>87</v>
      </c>
      <c r="BS17" s="13" t="s">
        <v>88</v>
      </c>
      <c r="BT17" s="9" t="s">
        <v>89</v>
      </c>
      <c r="BU17" s="9" t="s">
        <v>90</v>
      </c>
      <c r="BV17" s="9" t="s">
        <v>91</v>
      </c>
      <c r="BW17" s="9" t="s">
        <v>92</v>
      </c>
      <c r="BX17" s="9" t="s">
        <v>93</v>
      </c>
      <c r="BY17" s="9" t="s">
        <v>94</v>
      </c>
      <c r="BZ17" s="15" t="s">
        <v>95</v>
      </c>
      <c r="CA17" s="15" t="s">
        <v>96</v>
      </c>
      <c r="CB17" s="9" t="s">
        <v>97</v>
      </c>
      <c r="CC17" s="9" t="s">
        <v>98</v>
      </c>
      <c r="CD17" s="16" t="s">
        <v>99</v>
      </c>
      <c r="CE17" s="16" t="s">
        <v>100</v>
      </c>
      <c r="CF17" s="9" t="s">
        <v>101</v>
      </c>
      <c r="CG17" s="9" t="s">
        <v>102</v>
      </c>
      <c r="CH17" s="9" t="s">
        <v>103</v>
      </c>
      <c r="CI17" s="13" t="s">
        <v>104</v>
      </c>
      <c r="CJ17" s="9" t="s">
        <v>105</v>
      </c>
      <c r="CK17" s="9" t="s">
        <v>106</v>
      </c>
      <c r="CL17" s="9" t="s">
        <v>107</v>
      </c>
      <c r="CM17" s="9" t="s">
        <v>108</v>
      </c>
      <c r="CN17" s="9" t="s">
        <v>109</v>
      </c>
      <c r="CO17" s="9" t="s">
        <v>110</v>
      </c>
      <c r="CP17" s="9" t="s">
        <v>111</v>
      </c>
      <c r="CQ17" s="9" t="s">
        <v>112</v>
      </c>
      <c r="CR17" s="9" t="s">
        <v>113</v>
      </c>
      <c r="CS17" s="9" t="s">
        <v>114</v>
      </c>
      <c r="CT17" s="13" t="s">
        <v>115</v>
      </c>
      <c r="CU17" s="9" t="s">
        <v>116</v>
      </c>
      <c r="CV17" s="9" t="s">
        <v>117</v>
      </c>
      <c r="CW17" s="9" t="s">
        <v>118</v>
      </c>
      <c r="CX17" s="9" t="s">
        <v>119</v>
      </c>
      <c r="CY17" s="9" t="s">
        <v>120</v>
      </c>
      <c r="CZ17" s="9" t="s">
        <v>121</v>
      </c>
      <c r="DA17" s="9" t="s">
        <v>122</v>
      </c>
      <c r="DB17" s="9" t="s">
        <v>123</v>
      </c>
      <c r="DC17" s="9" t="s">
        <v>124</v>
      </c>
      <c r="DD17" s="16" t="s">
        <v>125</v>
      </c>
      <c r="DE17" s="9" t="s">
        <v>126</v>
      </c>
      <c r="DF17" s="13" t="s">
        <v>127</v>
      </c>
      <c r="DG17" s="13" t="s">
        <v>128</v>
      </c>
      <c r="DH17" s="9" t="s">
        <v>129</v>
      </c>
      <c r="DI17" s="9" t="s">
        <v>130</v>
      </c>
      <c r="DJ17" s="9" t="s">
        <v>131</v>
      </c>
      <c r="DK17" s="9" t="s">
        <v>132</v>
      </c>
      <c r="DL17" s="9" t="s">
        <v>133</v>
      </c>
      <c r="DM17" s="9" t="s">
        <v>134</v>
      </c>
      <c r="DN17" s="9" t="s">
        <v>135</v>
      </c>
      <c r="DO17" s="9" t="s">
        <v>136</v>
      </c>
      <c r="DP17" s="2"/>
    </row>
    <row r="18" spans="2:122" x14ac:dyDescent="0.25">
      <c r="C18" t="s">
        <v>147</v>
      </c>
      <c r="I18">
        <v>1</v>
      </c>
      <c r="J18">
        <v>2</v>
      </c>
      <c r="K18">
        <v>3</v>
      </c>
      <c r="L18">
        <v>4</v>
      </c>
      <c r="M18">
        <v>5</v>
      </c>
      <c r="N18">
        <v>6</v>
      </c>
      <c r="O18">
        <v>7</v>
      </c>
      <c r="P18">
        <v>8</v>
      </c>
      <c r="Q18">
        <v>9</v>
      </c>
      <c r="R18">
        <v>10</v>
      </c>
      <c r="S18">
        <v>11</v>
      </c>
      <c r="T18">
        <v>12</v>
      </c>
      <c r="U18">
        <v>13</v>
      </c>
      <c r="V18">
        <v>14</v>
      </c>
      <c r="W18">
        <v>15</v>
      </c>
      <c r="X18">
        <v>16</v>
      </c>
      <c r="Y18">
        <v>17</v>
      </c>
      <c r="Z18">
        <v>18</v>
      </c>
      <c r="AA18">
        <v>19</v>
      </c>
      <c r="AB18">
        <v>20</v>
      </c>
      <c r="AC18">
        <v>21</v>
      </c>
      <c r="AD18">
        <v>22</v>
      </c>
      <c r="AE18">
        <v>23</v>
      </c>
      <c r="AF18">
        <v>24</v>
      </c>
      <c r="AG18">
        <v>25</v>
      </c>
      <c r="AH18">
        <v>26</v>
      </c>
      <c r="AI18">
        <v>27</v>
      </c>
      <c r="AJ18">
        <v>28</v>
      </c>
      <c r="AK18">
        <v>29</v>
      </c>
      <c r="AL18">
        <v>30</v>
      </c>
      <c r="AM18">
        <v>31</v>
      </c>
      <c r="AN18">
        <v>32</v>
      </c>
      <c r="AO18">
        <v>33</v>
      </c>
      <c r="AP18">
        <v>34</v>
      </c>
      <c r="AQ18">
        <v>35</v>
      </c>
      <c r="AR18">
        <v>36</v>
      </c>
      <c r="AS18">
        <v>37</v>
      </c>
      <c r="AT18">
        <v>38</v>
      </c>
      <c r="AU18">
        <v>39</v>
      </c>
      <c r="AV18">
        <v>40</v>
      </c>
      <c r="AW18">
        <v>41</v>
      </c>
      <c r="AX18">
        <v>42</v>
      </c>
      <c r="AY18">
        <v>43</v>
      </c>
      <c r="AZ18">
        <v>44</v>
      </c>
      <c r="BA18">
        <v>45</v>
      </c>
      <c r="BB18">
        <v>46</v>
      </c>
      <c r="BC18">
        <v>47</v>
      </c>
      <c r="BD18">
        <v>48</v>
      </c>
      <c r="BE18">
        <v>49</v>
      </c>
      <c r="BF18">
        <v>50</v>
      </c>
      <c r="BG18">
        <v>51</v>
      </c>
      <c r="BH18">
        <v>52</v>
      </c>
      <c r="BI18">
        <v>53</v>
      </c>
      <c r="BJ18">
        <v>54</v>
      </c>
      <c r="BK18">
        <v>55</v>
      </c>
      <c r="BL18">
        <v>56</v>
      </c>
      <c r="BM18">
        <v>57</v>
      </c>
      <c r="BN18">
        <v>58</v>
      </c>
      <c r="BO18">
        <v>59</v>
      </c>
      <c r="BP18">
        <v>60</v>
      </c>
      <c r="BQ18">
        <v>61</v>
      </c>
      <c r="BR18">
        <v>62</v>
      </c>
      <c r="BS18">
        <v>63</v>
      </c>
      <c r="BT18">
        <v>64</v>
      </c>
      <c r="BU18">
        <v>65</v>
      </c>
      <c r="BV18">
        <v>66</v>
      </c>
      <c r="BW18">
        <v>67</v>
      </c>
      <c r="BX18">
        <v>68</v>
      </c>
      <c r="BY18">
        <v>69</v>
      </c>
      <c r="BZ18">
        <v>70</v>
      </c>
      <c r="CA18">
        <v>71</v>
      </c>
      <c r="CB18">
        <v>72</v>
      </c>
      <c r="CC18">
        <v>73</v>
      </c>
      <c r="CD18">
        <v>74</v>
      </c>
      <c r="CE18">
        <v>75</v>
      </c>
      <c r="CF18">
        <v>76</v>
      </c>
      <c r="CG18">
        <v>77</v>
      </c>
      <c r="CH18">
        <v>78</v>
      </c>
      <c r="CI18">
        <v>79</v>
      </c>
      <c r="CJ18">
        <v>80</v>
      </c>
      <c r="CK18">
        <v>81</v>
      </c>
      <c r="CL18">
        <v>82</v>
      </c>
      <c r="CM18">
        <v>83</v>
      </c>
      <c r="CN18">
        <v>84</v>
      </c>
      <c r="CO18">
        <v>85</v>
      </c>
      <c r="CP18">
        <v>86</v>
      </c>
      <c r="CQ18">
        <v>87</v>
      </c>
      <c r="CR18">
        <v>88</v>
      </c>
      <c r="CS18">
        <v>89</v>
      </c>
      <c r="CT18">
        <v>90</v>
      </c>
      <c r="CU18">
        <v>91</v>
      </c>
      <c r="CV18">
        <v>92</v>
      </c>
      <c r="CW18">
        <v>93</v>
      </c>
      <c r="CX18">
        <v>94</v>
      </c>
      <c r="CY18">
        <v>95</v>
      </c>
      <c r="CZ18">
        <v>96</v>
      </c>
      <c r="DA18">
        <v>97</v>
      </c>
      <c r="DB18">
        <v>98</v>
      </c>
      <c r="DC18">
        <v>99</v>
      </c>
      <c r="DD18">
        <v>100</v>
      </c>
      <c r="DE18">
        <v>101</v>
      </c>
      <c r="DF18">
        <v>102</v>
      </c>
      <c r="DG18">
        <v>103</v>
      </c>
      <c r="DH18">
        <v>104</v>
      </c>
      <c r="DI18">
        <v>105</v>
      </c>
      <c r="DJ18">
        <v>106</v>
      </c>
      <c r="DK18">
        <v>107</v>
      </c>
      <c r="DL18">
        <v>108</v>
      </c>
      <c r="DM18">
        <v>109</v>
      </c>
      <c r="DN18">
        <v>110</v>
      </c>
      <c r="DO18">
        <v>111</v>
      </c>
      <c r="DP18" s="2" t="s">
        <v>137</v>
      </c>
      <c r="DQ18" t="s">
        <v>138</v>
      </c>
    </row>
    <row r="19" spans="2:122" x14ac:dyDescent="0.25">
      <c r="C19">
        <v>1</v>
      </c>
      <c r="D19">
        <v>1</v>
      </c>
      <c r="F19" s="18"/>
      <c r="G19" s="18"/>
      <c r="H19" s="19">
        <v>44180.916666666664</v>
      </c>
      <c r="I19" s="20">
        <v>18.329999999999998</v>
      </c>
      <c r="J19" s="20">
        <v>5.04</v>
      </c>
      <c r="K19" s="20">
        <v>8.9600000000000009</v>
      </c>
      <c r="L19" s="20" t="s">
        <v>139</v>
      </c>
      <c r="M19" s="20" t="s">
        <v>139</v>
      </c>
      <c r="N19" s="20" t="s">
        <v>139</v>
      </c>
      <c r="O19" s="20">
        <v>1.23</v>
      </c>
      <c r="P19" s="20">
        <v>45.9</v>
      </c>
      <c r="Q19" s="20" t="s">
        <v>139</v>
      </c>
      <c r="R19" s="20" t="s">
        <v>139</v>
      </c>
      <c r="S19" s="20">
        <v>24.79</v>
      </c>
      <c r="T19" s="20">
        <v>255.77</v>
      </c>
      <c r="U19" s="20">
        <v>17.010000000000002</v>
      </c>
      <c r="V19" t="s">
        <v>139</v>
      </c>
      <c r="W19" s="20" t="s">
        <v>139</v>
      </c>
      <c r="X19" s="20">
        <v>573.79</v>
      </c>
      <c r="Y19" s="20">
        <v>487.77</v>
      </c>
      <c r="Z19" s="20">
        <v>16.989999999999998</v>
      </c>
      <c r="AA19" s="20">
        <v>13.14</v>
      </c>
      <c r="AB19" s="20">
        <v>30.05</v>
      </c>
      <c r="AC19" s="20">
        <v>955.22</v>
      </c>
      <c r="AD19" s="20">
        <v>8.1199999999999992</v>
      </c>
      <c r="AE19" s="20" t="s">
        <v>139</v>
      </c>
      <c r="AF19" s="20" t="s">
        <v>139</v>
      </c>
      <c r="AG19" s="20">
        <v>8.67</v>
      </c>
      <c r="AH19" s="20" t="s">
        <v>139</v>
      </c>
      <c r="AI19" s="20" t="s">
        <v>139</v>
      </c>
      <c r="AJ19" s="20" t="s">
        <v>139</v>
      </c>
      <c r="AK19" s="20" t="s">
        <v>139</v>
      </c>
      <c r="AL19" s="20" t="s">
        <v>139</v>
      </c>
      <c r="AM19" s="20">
        <v>0.59</v>
      </c>
      <c r="AN19" s="20" t="s">
        <v>139</v>
      </c>
      <c r="AO19" s="20">
        <v>8.75</v>
      </c>
      <c r="AP19" s="20" t="s">
        <v>139</v>
      </c>
      <c r="AQ19" s="20">
        <v>36.130000000000003</v>
      </c>
      <c r="AR19" s="20" t="s">
        <v>139</v>
      </c>
      <c r="AS19" s="20">
        <v>2.88</v>
      </c>
      <c r="AT19" s="20">
        <v>2.4300000000000002</v>
      </c>
      <c r="AU19" s="20">
        <v>1602.62</v>
      </c>
      <c r="AV19" s="20" t="s">
        <v>139</v>
      </c>
      <c r="AW19" s="20" t="s">
        <v>139</v>
      </c>
      <c r="AX19" s="20">
        <v>60.8</v>
      </c>
      <c r="AY19" s="20">
        <v>27.93</v>
      </c>
      <c r="AZ19" s="20" t="s">
        <v>139</v>
      </c>
      <c r="BA19" s="20" t="s">
        <v>139</v>
      </c>
      <c r="BB19" s="20" t="s">
        <v>139</v>
      </c>
      <c r="BC19" s="20" t="s">
        <v>139</v>
      </c>
      <c r="BD19" s="20" t="s">
        <v>139</v>
      </c>
      <c r="BE19" s="20" t="s">
        <v>139</v>
      </c>
      <c r="BF19" s="20">
        <v>3.17</v>
      </c>
      <c r="BG19" s="20">
        <v>10.17</v>
      </c>
      <c r="BH19" s="20" t="s">
        <v>139</v>
      </c>
      <c r="BI19" s="20" t="s">
        <v>139</v>
      </c>
      <c r="BJ19" s="20" t="s">
        <v>139</v>
      </c>
      <c r="BK19" s="20">
        <v>14.2</v>
      </c>
      <c r="BL19" s="20">
        <v>124.41</v>
      </c>
      <c r="BM19" s="20">
        <v>1.6</v>
      </c>
      <c r="BN19" s="20">
        <v>314.35000000000002</v>
      </c>
      <c r="BO19" s="20" t="s">
        <v>139</v>
      </c>
      <c r="BP19" s="20" t="s">
        <v>139</v>
      </c>
      <c r="BQ19" s="20" t="s">
        <v>139</v>
      </c>
      <c r="BR19" s="20">
        <v>15.73</v>
      </c>
      <c r="BS19" s="20" t="s">
        <v>139</v>
      </c>
      <c r="BT19" s="20" t="s">
        <v>139</v>
      </c>
      <c r="BU19" s="20" t="s">
        <v>139</v>
      </c>
      <c r="BV19" s="20">
        <v>14.71</v>
      </c>
      <c r="BW19" s="20">
        <v>33.229999999999997</v>
      </c>
      <c r="BX19" s="20">
        <v>53.77</v>
      </c>
      <c r="BY19" s="20" t="s">
        <v>139</v>
      </c>
      <c r="BZ19" s="20" t="s">
        <v>139</v>
      </c>
      <c r="CA19" s="20" t="s">
        <v>139</v>
      </c>
      <c r="CB19" s="20">
        <v>478.99</v>
      </c>
      <c r="CC19" s="20" t="s">
        <v>139</v>
      </c>
      <c r="CD19" s="20" t="s">
        <v>139</v>
      </c>
      <c r="CE19" s="20" t="s">
        <v>139</v>
      </c>
      <c r="CF19" s="20" t="s">
        <v>139</v>
      </c>
      <c r="CG19" s="20" t="s">
        <v>139</v>
      </c>
      <c r="CH19" s="20" t="s">
        <v>139</v>
      </c>
      <c r="CI19" s="20" t="s">
        <v>139</v>
      </c>
      <c r="CJ19" s="20" t="s">
        <v>139</v>
      </c>
      <c r="CK19" s="20" t="s">
        <v>139</v>
      </c>
      <c r="CL19" s="20">
        <v>30.84</v>
      </c>
      <c r="CM19" s="20" t="s">
        <v>139</v>
      </c>
      <c r="CN19" s="20">
        <v>4.9800000000000004</v>
      </c>
      <c r="CO19" s="20" t="s">
        <v>139</v>
      </c>
      <c r="CP19" s="20" t="s">
        <v>139</v>
      </c>
      <c r="CQ19" s="20">
        <v>56.3</v>
      </c>
      <c r="CR19" s="20" t="s">
        <v>139</v>
      </c>
      <c r="CS19" s="20" t="s">
        <v>139</v>
      </c>
      <c r="CT19" s="20" t="s">
        <v>139</v>
      </c>
      <c r="CU19" s="20">
        <v>4.58</v>
      </c>
      <c r="CV19" s="20">
        <v>20.37</v>
      </c>
      <c r="CW19" s="20">
        <v>16.399999999999999</v>
      </c>
      <c r="CX19" s="20" t="s">
        <v>139</v>
      </c>
      <c r="CY19" s="20" t="s">
        <v>139</v>
      </c>
      <c r="CZ19" s="20" t="s">
        <v>139</v>
      </c>
      <c r="DA19" s="20" t="s">
        <v>139</v>
      </c>
      <c r="DB19" s="20">
        <v>76.34</v>
      </c>
      <c r="DC19" s="20">
        <v>2.61</v>
      </c>
      <c r="DD19" s="20" t="s">
        <v>139</v>
      </c>
      <c r="DE19" s="20">
        <v>15.84</v>
      </c>
      <c r="DF19" s="20" t="s">
        <v>139</v>
      </c>
      <c r="DG19" s="20" t="s">
        <v>139</v>
      </c>
      <c r="DH19" s="20">
        <v>5.75</v>
      </c>
      <c r="DI19" s="20" t="s">
        <v>139</v>
      </c>
      <c r="DJ19" s="20">
        <v>0.59</v>
      </c>
      <c r="DK19" s="20">
        <v>112.15</v>
      </c>
      <c r="DL19" s="20">
        <v>106.95</v>
      </c>
      <c r="DM19" s="20">
        <v>0.82</v>
      </c>
      <c r="DN19" s="20" t="s">
        <v>139</v>
      </c>
      <c r="DO19" s="20" t="s">
        <v>139</v>
      </c>
      <c r="DP19" s="2">
        <v>1</v>
      </c>
      <c r="DQ19">
        <f>MONTH(H19)</f>
        <v>12</v>
      </c>
    </row>
    <row r="20" spans="2:122" x14ac:dyDescent="0.25">
      <c r="D20">
        <v>2</v>
      </c>
      <c r="F20" s="18"/>
      <c r="G20" s="18"/>
      <c r="H20" s="19">
        <v>44181.020833333336</v>
      </c>
      <c r="I20" s="20">
        <v>50.48</v>
      </c>
      <c r="J20" s="20">
        <v>4.7</v>
      </c>
      <c r="K20" s="20">
        <v>5.61</v>
      </c>
      <c r="L20" s="20" t="s">
        <v>139</v>
      </c>
      <c r="M20" s="20" t="s">
        <v>139</v>
      </c>
      <c r="N20" s="20" t="s">
        <v>139</v>
      </c>
      <c r="O20" s="20">
        <v>1.48</v>
      </c>
      <c r="P20" s="20">
        <v>105.27</v>
      </c>
      <c r="Q20" s="20" t="s">
        <v>139</v>
      </c>
      <c r="R20" s="20" t="s">
        <v>139</v>
      </c>
      <c r="S20" s="20">
        <v>381.66</v>
      </c>
      <c r="T20" s="20">
        <v>27.02</v>
      </c>
      <c r="U20" s="20">
        <v>56.35</v>
      </c>
      <c r="V20" t="s">
        <v>139</v>
      </c>
      <c r="W20" s="20" t="s">
        <v>139</v>
      </c>
      <c r="X20" s="20">
        <v>526.38</v>
      </c>
      <c r="Y20" s="20">
        <v>71.33</v>
      </c>
      <c r="Z20" s="20">
        <v>4.8</v>
      </c>
      <c r="AA20" s="20">
        <v>1.63</v>
      </c>
      <c r="AB20" s="20">
        <v>2.7</v>
      </c>
      <c r="AC20" s="20">
        <v>61.81</v>
      </c>
      <c r="AD20" s="20">
        <v>10.83</v>
      </c>
      <c r="AE20" s="20" t="s">
        <v>139</v>
      </c>
      <c r="AF20" s="20" t="s">
        <v>139</v>
      </c>
      <c r="AG20" s="20">
        <v>19.579999999999998</v>
      </c>
      <c r="AH20" s="20" t="s">
        <v>139</v>
      </c>
      <c r="AI20" s="20" t="s">
        <v>139</v>
      </c>
      <c r="AJ20" s="20" t="s">
        <v>139</v>
      </c>
      <c r="AK20" s="20" t="s">
        <v>139</v>
      </c>
      <c r="AL20" s="20" t="s">
        <v>139</v>
      </c>
      <c r="AM20" s="20">
        <v>0.6</v>
      </c>
      <c r="AN20" s="20" t="s">
        <v>139</v>
      </c>
      <c r="AO20" s="20">
        <v>53.81</v>
      </c>
      <c r="AP20" s="20" t="s">
        <v>139</v>
      </c>
      <c r="AQ20" s="20">
        <v>23.33</v>
      </c>
      <c r="AR20" s="20" t="s">
        <v>139</v>
      </c>
      <c r="AS20" s="20">
        <v>137.68</v>
      </c>
      <c r="AT20" s="20">
        <v>3.49</v>
      </c>
      <c r="AU20" s="20">
        <v>3044.66</v>
      </c>
      <c r="AV20" s="20" t="s">
        <v>139</v>
      </c>
      <c r="AW20" s="20" t="s">
        <v>139</v>
      </c>
      <c r="AX20" s="20">
        <v>79.02</v>
      </c>
      <c r="AY20" s="20">
        <v>14.7</v>
      </c>
      <c r="AZ20" s="20" t="s">
        <v>139</v>
      </c>
      <c r="BA20" s="20" t="s">
        <v>139</v>
      </c>
      <c r="BB20" s="20" t="s">
        <v>139</v>
      </c>
      <c r="BC20" s="20" t="s">
        <v>139</v>
      </c>
      <c r="BD20" s="20" t="s">
        <v>139</v>
      </c>
      <c r="BE20" s="20" t="s">
        <v>139</v>
      </c>
      <c r="BF20" s="20">
        <v>6.85</v>
      </c>
      <c r="BG20" s="20" t="s">
        <v>139</v>
      </c>
      <c r="BH20" s="20" t="s">
        <v>139</v>
      </c>
      <c r="BI20" s="20" t="s">
        <v>139</v>
      </c>
      <c r="BJ20" s="20" t="s">
        <v>139</v>
      </c>
      <c r="BK20" s="20">
        <v>42.71</v>
      </c>
      <c r="BL20" s="20">
        <v>198.58</v>
      </c>
      <c r="BM20" s="20">
        <v>5.5</v>
      </c>
      <c r="BN20" s="20">
        <v>28.99</v>
      </c>
      <c r="BO20" s="20" t="s">
        <v>139</v>
      </c>
      <c r="BP20" s="20" t="s">
        <v>139</v>
      </c>
      <c r="BQ20" s="20" t="s">
        <v>139</v>
      </c>
      <c r="BR20" s="20">
        <v>15.55</v>
      </c>
      <c r="BS20" s="20" t="s">
        <v>139</v>
      </c>
      <c r="BT20" s="20" t="s">
        <v>139</v>
      </c>
      <c r="BU20" s="20">
        <v>3.3</v>
      </c>
      <c r="BV20" s="20">
        <v>25.5</v>
      </c>
      <c r="BW20" s="20">
        <v>24.39</v>
      </c>
      <c r="BX20" s="20">
        <v>4.46</v>
      </c>
      <c r="BY20" s="20" t="s">
        <v>139</v>
      </c>
      <c r="BZ20" s="20" t="s">
        <v>139</v>
      </c>
      <c r="CA20" s="20" t="s">
        <v>139</v>
      </c>
      <c r="CB20" s="20">
        <v>79.36</v>
      </c>
      <c r="CC20" s="20" t="s">
        <v>139</v>
      </c>
      <c r="CD20" s="20" t="s">
        <v>139</v>
      </c>
      <c r="CE20" s="20" t="s">
        <v>139</v>
      </c>
      <c r="CF20" s="20" t="s">
        <v>139</v>
      </c>
      <c r="CG20" s="20">
        <v>3.17</v>
      </c>
      <c r="CH20" s="20" t="s">
        <v>139</v>
      </c>
      <c r="CI20" s="20" t="s">
        <v>139</v>
      </c>
      <c r="CJ20" s="20" t="s">
        <v>139</v>
      </c>
      <c r="CK20" s="20" t="s">
        <v>139</v>
      </c>
      <c r="CL20" s="20">
        <v>2.02</v>
      </c>
      <c r="CM20" s="20" t="s">
        <v>139</v>
      </c>
      <c r="CN20" s="20">
        <v>5.0199999999999996</v>
      </c>
      <c r="CO20" s="20" t="s">
        <v>139</v>
      </c>
      <c r="CP20" s="20" t="s">
        <v>139</v>
      </c>
      <c r="CQ20" s="20">
        <v>61.52</v>
      </c>
      <c r="CR20" s="20" t="s">
        <v>139</v>
      </c>
      <c r="CS20" s="20">
        <v>0.52</v>
      </c>
      <c r="CT20" s="20" t="s">
        <v>139</v>
      </c>
      <c r="CU20" s="20">
        <v>3.15</v>
      </c>
      <c r="CV20" s="20" t="s">
        <v>139</v>
      </c>
      <c r="CW20" s="20">
        <v>1.1599999999999999</v>
      </c>
      <c r="CX20" s="20" t="s">
        <v>139</v>
      </c>
      <c r="CY20" s="20" t="s">
        <v>139</v>
      </c>
      <c r="CZ20" s="20" t="s">
        <v>139</v>
      </c>
      <c r="DA20" s="20" t="s">
        <v>139</v>
      </c>
      <c r="DB20" s="20">
        <v>34.35</v>
      </c>
      <c r="DC20" s="20">
        <v>10.5</v>
      </c>
      <c r="DD20" s="20" t="s">
        <v>139</v>
      </c>
      <c r="DE20" s="20">
        <v>19.98</v>
      </c>
      <c r="DF20" s="20" t="s">
        <v>139</v>
      </c>
      <c r="DG20" s="20" t="s">
        <v>139</v>
      </c>
      <c r="DH20" s="20">
        <v>3.94</v>
      </c>
      <c r="DI20" s="20" t="s">
        <v>139</v>
      </c>
      <c r="DJ20" s="20" t="s">
        <v>139</v>
      </c>
      <c r="DK20" s="20">
        <v>41.93</v>
      </c>
      <c r="DL20" s="20" t="s">
        <v>139</v>
      </c>
      <c r="DM20" s="20" t="s">
        <v>139</v>
      </c>
      <c r="DN20" s="20" t="s">
        <v>139</v>
      </c>
      <c r="DO20" s="20">
        <v>135.37</v>
      </c>
      <c r="DP20" s="2">
        <v>1</v>
      </c>
      <c r="DQ20">
        <f t="shared" ref="DQ20:DQ55" si="26">MONTH(H20)</f>
        <v>12</v>
      </c>
      <c r="DR20" s="9"/>
    </row>
    <row r="21" spans="2:122" x14ac:dyDescent="0.25">
      <c r="D21">
        <v>3</v>
      </c>
      <c r="F21" s="18"/>
      <c r="G21" s="18"/>
      <c r="H21" s="19">
        <v>44181.125</v>
      </c>
      <c r="I21" s="20">
        <v>48.91</v>
      </c>
      <c r="J21" s="20">
        <v>6.11</v>
      </c>
      <c r="K21" s="20">
        <v>5.81</v>
      </c>
      <c r="L21" s="20" t="s">
        <v>139</v>
      </c>
      <c r="M21" s="20" t="s">
        <v>139</v>
      </c>
      <c r="N21" s="20" t="s">
        <v>139</v>
      </c>
      <c r="O21" s="20">
        <v>3.55</v>
      </c>
      <c r="P21" s="20">
        <v>209.31</v>
      </c>
      <c r="Q21" s="20">
        <v>16.829999999999998</v>
      </c>
      <c r="R21" s="20" t="s">
        <v>139</v>
      </c>
      <c r="S21" s="20">
        <v>796.99</v>
      </c>
      <c r="T21" s="20">
        <v>74.28</v>
      </c>
      <c r="U21" s="20">
        <v>65.84</v>
      </c>
      <c r="V21" t="s">
        <v>139</v>
      </c>
      <c r="W21" s="20" t="s">
        <v>139</v>
      </c>
      <c r="X21" s="20">
        <v>568.85</v>
      </c>
      <c r="Y21" s="20">
        <v>174.31</v>
      </c>
      <c r="Z21" s="20">
        <v>7.33</v>
      </c>
      <c r="AA21" s="20">
        <v>5.39</v>
      </c>
      <c r="AB21" s="20">
        <v>10.33</v>
      </c>
      <c r="AC21" s="20">
        <v>265.33</v>
      </c>
      <c r="AD21" s="20">
        <v>12.22</v>
      </c>
      <c r="AE21" s="20" t="s">
        <v>139</v>
      </c>
      <c r="AF21" s="20" t="s">
        <v>139</v>
      </c>
      <c r="AG21" s="20">
        <v>11.32</v>
      </c>
      <c r="AH21" s="20" t="s">
        <v>139</v>
      </c>
      <c r="AI21" s="20" t="s">
        <v>139</v>
      </c>
      <c r="AJ21" s="20" t="s">
        <v>139</v>
      </c>
      <c r="AK21" s="20" t="s">
        <v>139</v>
      </c>
      <c r="AL21" s="20" t="s">
        <v>139</v>
      </c>
      <c r="AM21" s="20">
        <v>0.67</v>
      </c>
      <c r="AN21" s="20" t="s">
        <v>139</v>
      </c>
      <c r="AO21" s="20">
        <v>46.14</v>
      </c>
      <c r="AP21" s="20" t="s">
        <v>139</v>
      </c>
      <c r="AQ21" s="20">
        <v>12.56</v>
      </c>
      <c r="AR21" s="20" t="s">
        <v>139</v>
      </c>
      <c r="AS21" s="20">
        <v>120.73</v>
      </c>
      <c r="AT21" s="20">
        <v>4.0199999999999996</v>
      </c>
      <c r="AU21" s="20">
        <v>3397.59</v>
      </c>
      <c r="AV21" s="20" t="s">
        <v>139</v>
      </c>
      <c r="AW21" s="20" t="s">
        <v>139</v>
      </c>
      <c r="AX21" s="20">
        <v>283.83</v>
      </c>
      <c r="AY21" s="20">
        <v>57.8</v>
      </c>
      <c r="AZ21" s="20" t="s">
        <v>139</v>
      </c>
      <c r="BA21" s="20" t="s">
        <v>139</v>
      </c>
      <c r="BB21" s="20" t="s">
        <v>139</v>
      </c>
      <c r="BC21" s="20" t="s">
        <v>139</v>
      </c>
      <c r="BD21" s="20" t="s">
        <v>139</v>
      </c>
      <c r="BE21" s="20" t="s">
        <v>139</v>
      </c>
      <c r="BF21" s="20">
        <v>4.54</v>
      </c>
      <c r="BG21" s="20">
        <v>3.05</v>
      </c>
      <c r="BH21" s="20" t="s">
        <v>139</v>
      </c>
      <c r="BI21" s="20" t="s">
        <v>139</v>
      </c>
      <c r="BJ21" s="20" t="s">
        <v>139</v>
      </c>
      <c r="BK21" s="20">
        <v>59.48</v>
      </c>
      <c r="BL21" s="20">
        <v>226.74</v>
      </c>
      <c r="BM21" s="20">
        <v>1.82</v>
      </c>
      <c r="BN21" s="20">
        <v>78.209999999999994</v>
      </c>
      <c r="BO21" s="20" t="s">
        <v>139</v>
      </c>
      <c r="BP21" s="20" t="s">
        <v>139</v>
      </c>
      <c r="BQ21" s="20" t="s">
        <v>139</v>
      </c>
      <c r="BR21" s="20">
        <v>11.83</v>
      </c>
      <c r="BS21" s="20" t="s">
        <v>139</v>
      </c>
      <c r="BT21" s="20" t="s">
        <v>139</v>
      </c>
      <c r="BU21" s="20">
        <v>3.76</v>
      </c>
      <c r="BV21" s="20">
        <v>17.98</v>
      </c>
      <c r="BW21" s="20">
        <v>38.090000000000003</v>
      </c>
      <c r="BX21" s="20">
        <v>19.09</v>
      </c>
      <c r="BY21" s="20" t="s">
        <v>139</v>
      </c>
      <c r="BZ21" s="20" t="s">
        <v>139</v>
      </c>
      <c r="CA21" s="20" t="s">
        <v>139</v>
      </c>
      <c r="CB21" s="20">
        <v>78</v>
      </c>
      <c r="CC21" s="20" t="s">
        <v>139</v>
      </c>
      <c r="CD21" s="20" t="s">
        <v>139</v>
      </c>
      <c r="CE21" s="20" t="s">
        <v>139</v>
      </c>
      <c r="CF21" s="20" t="s">
        <v>139</v>
      </c>
      <c r="CG21" s="20">
        <v>3.37</v>
      </c>
      <c r="CH21" s="20" t="s">
        <v>139</v>
      </c>
      <c r="CI21" s="20" t="s">
        <v>139</v>
      </c>
      <c r="CJ21" s="20" t="s">
        <v>139</v>
      </c>
      <c r="CK21" s="20" t="s">
        <v>139</v>
      </c>
      <c r="CL21" s="20">
        <v>6.67</v>
      </c>
      <c r="CM21" s="20" t="s">
        <v>139</v>
      </c>
      <c r="CN21" s="20">
        <v>4.18</v>
      </c>
      <c r="CO21" s="20">
        <v>1.33</v>
      </c>
      <c r="CP21" s="20">
        <v>5.3</v>
      </c>
      <c r="CQ21" s="20">
        <v>26.4</v>
      </c>
      <c r="CR21" s="20" t="s">
        <v>139</v>
      </c>
      <c r="CS21" s="20">
        <v>0.53</v>
      </c>
      <c r="CT21" s="20" t="s">
        <v>139</v>
      </c>
      <c r="CU21" s="20">
        <v>3.07</v>
      </c>
      <c r="CV21" s="20">
        <v>2.59</v>
      </c>
      <c r="CW21" s="20">
        <v>3</v>
      </c>
      <c r="CX21" s="20">
        <v>25.23</v>
      </c>
      <c r="CY21" s="20" t="s">
        <v>139</v>
      </c>
      <c r="CZ21" s="20" t="s">
        <v>139</v>
      </c>
      <c r="DA21" s="20" t="s">
        <v>139</v>
      </c>
      <c r="DB21" s="20">
        <v>69.41</v>
      </c>
      <c r="DC21" s="20">
        <v>5.37</v>
      </c>
      <c r="DD21" s="20" t="s">
        <v>139</v>
      </c>
      <c r="DE21" s="20">
        <v>25.18</v>
      </c>
      <c r="DF21" s="20" t="s">
        <v>139</v>
      </c>
      <c r="DG21" s="20" t="s">
        <v>139</v>
      </c>
      <c r="DH21" s="20" t="s">
        <v>139</v>
      </c>
      <c r="DI21" s="20" t="s">
        <v>139</v>
      </c>
      <c r="DJ21" s="20" t="s">
        <v>139</v>
      </c>
      <c r="DK21" s="20">
        <v>63.96</v>
      </c>
      <c r="DL21" s="20">
        <v>23.3</v>
      </c>
      <c r="DM21" s="20" t="s">
        <v>139</v>
      </c>
      <c r="DN21" s="20" t="s">
        <v>139</v>
      </c>
      <c r="DO21" s="20">
        <v>90.22</v>
      </c>
      <c r="DP21" s="2">
        <v>1</v>
      </c>
      <c r="DQ21">
        <f t="shared" si="26"/>
        <v>12</v>
      </c>
    </row>
    <row r="22" spans="2:122" x14ac:dyDescent="0.25">
      <c r="B22" s="18"/>
      <c r="C22" s="18"/>
      <c r="D22">
        <v>4</v>
      </c>
      <c r="E22" s="18" t="s">
        <v>163</v>
      </c>
      <c r="F22" s="18"/>
      <c r="G22" s="18"/>
      <c r="H22" s="19">
        <v>44181.208333333336</v>
      </c>
      <c r="I22" s="20">
        <v>42.21</v>
      </c>
      <c r="J22" s="20">
        <v>4.1399999999999997</v>
      </c>
      <c r="K22" s="20">
        <v>7.09</v>
      </c>
      <c r="L22" s="20" t="s">
        <v>139</v>
      </c>
      <c r="M22" s="20" t="s">
        <v>139</v>
      </c>
      <c r="N22" s="20" t="s">
        <v>139</v>
      </c>
      <c r="O22" s="20">
        <v>0.94</v>
      </c>
      <c r="P22" s="20">
        <v>101.29</v>
      </c>
      <c r="Q22" s="20">
        <v>10.130000000000001</v>
      </c>
      <c r="R22" s="20" t="s">
        <v>139</v>
      </c>
      <c r="S22" s="20">
        <v>201.67</v>
      </c>
      <c r="T22" s="20">
        <v>10.9</v>
      </c>
      <c r="U22" s="20">
        <v>56.27</v>
      </c>
      <c r="V22" t="s">
        <v>139</v>
      </c>
      <c r="W22" s="20" t="s">
        <v>139</v>
      </c>
      <c r="X22" s="20">
        <v>251.41</v>
      </c>
      <c r="Y22" s="20">
        <v>47.66</v>
      </c>
      <c r="Z22" s="20">
        <v>3.86</v>
      </c>
      <c r="AA22" s="20">
        <v>0.47</v>
      </c>
      <c r="AB22" s="20">
        <v>1.68</v>
      </c>
      <c r="AC22" s="20">
        <v>24.69</v>
      </c>
      <c r="AD22" s="20">
        <v>6.07</v>
      </c>
      <c r="AE22" s="20" t="s">
        <v>139</v>
      </c>
      <c r="AF22" s="20" t="s">
        <v>139</v>
      </c>
      <c r="AG22" s="20">
        <v>17.53</v>
      </c>
      <c r="AH22" s="20" t="s">
        <v>139</v>
      </c>
      <c r="AI22" s="20" t="s">
        <v>139</v>
      </c>
      <c r="AJ22" s="20" t="s">
        <v>139</v>
      </c>
      <c r="AK22" s="20" t="s">
        <v>139</v>
      </c>
      <c r="AL22" s="20" t="s">
        <v>139</v>
      </c>
      <c r="AM22" s="20">
        <v>0.54</v>
      </c>
      <c r="AN22" s="20" t="s">
        <v>139</v>
      </c>
      <c r="AO22" s="20">
        <v>40.19</v>
      </c>
      <c r="AP22" s="20" t="s">
        <v>139</v>
      </c>
      <c r="AQ22" s="20">
        <v>22.92</v>
      </c>
      <c r="AR22" s="20" t="s">
        <v>139</v>
      </c>
      <c r="AS22" s="20">
        <v>61.23</v>
      </c>
      <c r="AT22" s="20">
        <v>2.2799999999999998</v>
      </c>
      <c r="AU22" s="20">
        <v>2907.97</v>
      </c>
      <c r="AV22" s="20" t="s">
        <v>139</v>
      </c>
      <c r="AW22" s="20" t="s">
        <v>139</v>
      </c>
      <c r="AX22" s="20">
        <v>19.329999999999998</v>
      </c>
      <c r="AY22" s="20">
        <v>5.44</v>
      </c>
      <c r="AZ22" s="20" t="s">
        <v>139</v>
      </c>
      <c r="BA22" s="20" t="s">
        <v>139</v>
      </c>
      <c r="BB22" s="20" t="s">
        <v>139</v>
      </c>
      <c r="BC22" s="20" t="s">
        <v>139</v>
      </c>
      <c r="BD22" s="20" t="s">
        <v>139</v>
      </c>
      <c r="BE22" s="20" t="s">
        <v>139</v>
      </c>
      <c r="BF22" s="20">
        <v>5.78</v>
      </c>
      <c r="BG22" s="20" t="s">
        <v>139</v>
      </c>
      <c r="BH22" s="20" t="s">
        <v>139</v>
      </c>
      <c r="BI22" s="20" t="s">
        <v>139</v>
      </c>
      <c r="BJ22" s="20" t="s">
        <v>139</v>
      </c>
      <c r="BK22" s="20">
        <v>26.02</v>
      </c>
      <c r="BL22" s="20">
        <v>184.37</v>
      </c>
      <c r="BM22" s="20">
        <v>9.67</v>
      </c>
      <c r="BN22" s="20">
        <v>21.32</v>
      </c>
      <c r="BO22" s="20" t="s">
        <v>139</v>
      </c>
      <c r="BP22" s="20" t="s">
        <v>139</v>
      </c>
      <c r="BQ22" s="20" t="s">
        <v>139</v>
      </c>
      <c r="BR22" s="20">
        <v>11.02</v>
      </c>
      <c r="BS22" s="20" t="s">
        <v>139</v>
      </c>
      <c r="BT22" s="20" t="s">
        <v>139</v>
      </c>
      <c r="BU22" s="20">
        <v>4.01</v>
      </c>
      <c r="BV22" s="20">
        <v>26.93</v>
      </c>
      <c r="BW22" s="20">
        <v>26.04</v>
      </c>
      <c r="BX22" s="20">
        <v>2.02</v>
      </c>
      <c r="BY22" s="20" t="s">
        <v>139</v>
      </c>
      <c r="BZ22" s="20" t="s">
        <v>139</v>
      </c>
      <c r="CA22" s="20" t="s">
        <v>139</v>
      </c>
      <c r="CB22" s="20" t="s">
        <v>139</v>
      </c>
      <c r="CC22" s="20" t="s">
        <v>139</v>
      </c>
      <c r="CD22" s="20" t="s">
        <v>139</v>
      </c>
      <c r="CE22" s="20" t="s">
        <v>139</v>
      </c>
      <c r="CF22" s="20" t="s">
        <v>139</v>
      </c>
      <c r="CG22" s="20">
        <v>4.46</v>
      </c>
      <c r="CH22" s="20" t="s">
        <v>139</v>
      </c>
      <c r="CI22" s="20" t="s">
        <v>139</v>
      </c>
      <c r="CJ22" s="20" t="s">
        <v>139</v>
      </c>
      <c r="CK22" s="20" t="s">
        <v>139</v>
      </c>
      <c r="CL22" s="20">
        <v>1.25</v>
      </c>
      <c r="CM22" s="20" t="s">
        <v>139</v>
      </c>
      <c r="CN22" s="20">
        <v>2.4900000000000002</v>
      </c>
      <c r="CO22" s="20">
        <v>0.6</v>
      </c>
      <c r="CP22" s="20" t="s">
        <v>139</v>
      </c>
      <c r="CQ22" s="20">
        <v>27.35</v>
      </c>
      <c r="CR22" s="20" t="s">
        <v>139</v>
      </c>
      <c r="CS22" s="20">
        <v>0.48</v>
      </c>
      <c r="CT22" s="20" t="s">
        <v>139</v>
      </c>
      <c r="CU22" s="20" t="s">
        <v>139</v>
      </c>
      <c r="CV22" s="20" t="s">
        <v>139</v>
      </c>
      <c r="CW22" s="20" t="s">
        <v>139</v>
      </c>
      <c r="CX22" s="20">
        <v>30.29</v>
      </c>
      <c r="CY22" s="20" t="s">
        <v>139</v>
      </c>
      <c r="CZ22" s="20" t="s">
        <v>139</v>
      </c>
      <c r="DA22" s="20" t="s">
        <v>139</v>
      </c>
      <c r="DB22" s="20">
        <v>31.63</v>
      </c>
      <c r="DC22" s="20">
        <v>4.46</v>
      </c>
      <c r="DD22" s="20" t="s">
        <v>139</v>
      </c>
      <c r="DE22" s="20" t="s">
        <v>139</v>
      </c>
      <c r="DF22" s="20" t="s">
        <v>139</v>
      </c>
      <c r="DG22" s="20" t="s">
        <v>139</v>
      </c>
      <c r="DH22" s="20">
        <v>4.25</v>
      </c>
      <c r="DI22" s="20" t="s">
        <v>139</v>
      </c>
      <c r="DJ22" s="20" t="s">
        <v>139</v>
      </c>
      <c r="DK22" s="20">
        <v>24.74</v>
      </c>
      <c r="DL22" s="20" t="s">
        <v>139</v>
      </c>
      <c r="DM22" s="20" t="s">
        <v>139</v>
      </c>
      <c r="DN22" s="20" t="s">
        <v>139</v>
      </c>
      <c r="DO22" s="20">
        <v>88.39</v>
      </c>
      <c r="DP22" s="2">
        <v>1</v>
      </c>
      <c r="DQ22">
        <f t="shared" si="26"/>
        <v>12</v>
      </c>
    </row>
    <row r="23" spans="2:122" x14ac:dyDescent="0.25">
      <c r="C23">
        <v>2</v>
      </c>
      <c r="D23">
        <v>5</v>
      </c>
      <c r="F23" s="22"/>
      <c r="G23" s="22"/>
      <c r="H23" s="19">
        <v>44550.746527777781</v>
      </c>
      <c r="I23" t="s">
        <v>139</v>
      </c>
      <c r="J23">
        <v>3.37</v>
      </c>
      <c r="K23" t="s">
        <v>12</v>
      </c>
      <c r="L23" t="s">
        <v>12</v>
      </c>
      <c r="M23" t="s">
        <v>12</v>
      </c>
      <c r="N23" t="s">
        <v>12</v>
      </c>
      <c r="O23">
        <v>1.32</v>
      </c>
      <c r="P23">
        <v>2.82</v>
      </c>
      <c r="Q23" t="s">
        <v>139</v>
      </c>
      <c r="R23" t="s">
        <v>139</v>
      </c>
      <c r="S23">
        <v>4.01</v>
      </c>
      <c r="T23">
        <v>199.59</v>
      </c>
      <c r="U23">
        <v>10.81</v>
      </c>
      <c r="V23" t="s">
        <v>12</v>
      </c>
      <c r="W23" t="s">
        <v>12</v>
      </c>
      <c r="X23">
        <v>490.51</v>
      </c>
      <c r="Y23">
        <v>292.24</v>
      </c>
      <c r="Z23">
        <v>21.36</v>
      </c>
      <c r="AA23">
        <v>13.73</v>
      </c>
      <c r="AB23">
        <v>27.54</v>
      </c>
      <c r="AC23">
        <v>751.02</v>
      </c>
      <c r="AD23">
        <v>11.95</v>
      </c>
      <c r="AE23">
        <v>0.61</v>
      </c>
      <c r="AF23" t="s">
        <v>12</v>
      </c>
      <c r="AG23" t="s">
        <v>12</v>
      </c>
      <c r="AH23">
        <v>10.61</v>
      </c>
      <c r="AI23" t="s">
        <v>12</v>
      </c>
      <c r="AJ23" t="s">
        <v>12</v>
      </c>
      <c r="AK23" t="s">
        <v>139</v>
      </c>
      <c r="AL23" t="s">
        <v>12</v>
      </c>
      <c r="AM23">
        <v>0.37</v>
      </c>
      <c r="AN23" t="s">
        <v>12</v>
      </c>
      <c r="AO23">
        <v>133.43</v>
      </c>
      <c r="AP23">
        <v>1.5499999999999998</v>
      </c>
      <c r="AQ23">
        <v>215.85</v>
      </c>
      <c r="AR23" t="s">
        <v>12</v>
      </c>
      <c r="AS23" t="s">
        <v>12</v>
      </c>
      <c r="AT23">
        <v>1.93</v>
      </c>
      <c r="AU23">
        <v>417.16</v>
      </c>
      <c r="AV23" t="s">
        <v>12</v>
      </c>
      <c r="AW23" t="s">
        <v>12</v>
      </c>
      <c r="AX23">
        <v>7.86</v>
      </c>
      <c r="AY23">
        <v>4.04</v>
      </c>
      <c r="AZ23" t="s">
        <v>139</v>
      </c>
      <c r="BA23" t="s">
        <v>12</v>
      </c>
      <c r="BB23" t="s">
        <v>12</v>
      </c>
      <c r="BC23" t="s">
        <v>12</v>
      </c>
      <c r="BD23" t="s">
        <v>12</v>
      </c>
      <c r="BE23" t="s">
        <v>12</v>
      </c>
      <c r="BF23">
        <v>2.44</v>
      </c>
      <c r="BG23">
        <v>4.3499999999999996</v>
      </c>
      <c r="BH23" t="s">
        <v>12</v>
      </c>
      <c r="BI23">
        <v>0.87</v>
      </c>
      <c r="BJ23" t="s">
        <v>12</v>
      </c>
      <c r="BK23" t="s">
        <v>12</v>
      </c>
      <c r="BL23">
        <v>125.66</v>
      </c>
      <c r="BM23" t="s">
        <v>139</v>
      </c>
      <c r="BN23">
        <v>239.31</v>
      </c>
      <c r="BO23" t="s">
        <v>139</v>
      </c>
      <c r="BP23" t="s">
        <v>12</v>
      </c>
      <c r="BQ23" t="s">
        <v>12</v>
      </c>
      <c r="BR23">
        <v>5.47</v>
      </c>
      <c r="BS23" t="s">
        <v>12</v>
      </c>
      <c r="BT23" t="s">
        <v>139</v>
      </c>
      <c r="BU23" t="s">
        <v>139</v>
      </c>
      <c r="BV23">
        <v>9.2899999999999991</v>
      </c>
      <c r="BW23">
        <v>6.6</v>
      </c>
      <c r="BX23">
        <v>25.86</v>
      </c>
      <c r="BY23" t="s">
        <v>139</v>
      </c>
      <c r="BZ23" t="s">
        <v>12</v>
      </c>
      <c r="CA23" t="s">
        <v>12</v>
      </c>
      <c r="CB23">
        <v>55.38</v>
      </c>
      <c r="CC23" t="s">
        <v>139</v>
      </c>
      <c r="CD23" t="s">
        <v>12</v>
      </c>
      <c r="CE23" t="s">
        <v>12</v>
      </c>
      <c r="CF23">
        <v>1.57</v>
      </c>
      <c r="CG23" t="s">
        <v>139</v>
      </c>
      <c r="CH23" t="s">
        <v>139</v>
      </c>
      <c r="CI23" t="s">
        <v>12</v>
      </c>
      <c r="CJ23" t="s">
        <v>139</v>
      </c>
      <c r="CK23">
        <v>0.17</v>
      </c>
      <c r="CL23">
        <v>9.91</v>
      </c>
      <c r="CM23" t="s">
        <v>139</v>
      </c>
      <c r="CN23">
        <v>4.25</v>
      </c>
      <c r="CO23" t="s">
        <v>139</v>
      </c>
      <c r="CP23">
        <v>7.84</v>
      </c>
      <c r="CQ23">
        <v>9.85</v>
      </c>
      <c r="CR23">
        <v>26.4</v>
      </c>
      <c r="CS23" t="s">
        <v>139</v>
      </c>
      <c r="CT23" t="s">
        <v>12</v>
      </c>
      <c r="CU23" t="s">
        <v>139</v>
      </c>
      <c r="CV23">
        <v>6.01</v>
      </c>
      <c r="CW23">
        <v>32.909999999999997</v>
      </c>
      <c r="CX23">
        <v>23.12</v>
      </c>
      <c r="CY23" t="s">
        <v>139</v>
      </c>
      <c r="CZ23">
        <v>11.05</v>
      </c>
      <c r="DA23" t="s">
        <v>139</v>
      </c>
      <c r="DB23">
        <v>11.85</v>
      </c>
      <c r="DC23">
        <v>1.0900000000000001</v>
      </c>
      <c r="DD23" t="s">
        <v>12</v>
      </c>
      <c r="DE23" t="s">
        <v>139</v>
      </c>
      <c r="DF23" t="s">
        <v>12</v>
      </c>
      <c r="DG23" t="s">
        <v>12</v>
      </c>
      <c r="DH23">
        <v>5.55</v>
      </c>
      <c r="DI23" t="s">
        <v>139</v>
      </c>
      <c r="DJ23">
        <v>3.78</v>
      </c>
      <c r="DK23">
        <v>109.98</v>
      </c>
      <c r="DL23">
        <v>80.98</v>
      </c>
      <c r="DM23" t="s">
        <v>139</v>
      </c>
      <c r="DN23">
        <v>0.59</v>
      </c>
      <c r="DO23" t="s">
        <v>139</v>
      </c>
      <c r="DP23" s="2">
        <v>1</v>
      </c>
      <c r="DQ23">
        <f t="shared" si="26"/>
        <v>12</v>
      </c>
    </row>
    <row r="24" spans="2:122" x14ac:dyDescent="0.25">
      <c r="D24">
        <v>6</v>
      </c>
      <c r="F24" s="22"/>
      <c r="G24" s="22"/>
      <c r="H24" s="19">
        <v>44551.152777777781</v>
      </c>
      <c r="I24">
        <v>4.24</v>
      </c>
      <c r="J24">
        <v>3.18</v>
      </c>
      <c r="K24" t="s">
        <v>12</v>
      </c>
      <c r="L24" t="s">
        <v>12</v>
      </c>
      <c r="M24" t="s">
        <v>12</v>
      </c>
      <c r="N24" t="s">
        <v>12</v>
      </c>
      <c r="O24">
        <v>0.55000000000000004</v>
      </c>
      <c r="P24">
        <v>2.57</v>
      </c>
      <c r="Q24" t="s">
        <v>139</v>
      </c>
      <c r="R24">
        <v>21.51</v>
      </c>
      <c r="S24">
        <v>19.78</v>
      </c>
      <c r="T24">
        <v>94.39</v>
      </c>
      <c r="U24">
        <v>17.809999999999999</v>
      </c>
      <c r="V24" t="s">
        <v>12</v>
      </c>
      <c r="W24" t="s">
        <v>12</v>
      </c>
      <c r="X24">
        <v>111.96000000000001</v>
      </c>
      <c r="Y24">
        <v>143.99</v>
      </c>
      <c r="Z24">
        <v>10.74</v>
      </c>
      <c r="AA24">
        <v>6.12</v>
      </c>
      <c r="AB24">
        <v>11.44</v>
      </c>
      <c r="AC24">
        <v>351.79</v>
      </c>
      <c r="AD24">
        <v>6.01</v>
      </c>
      <c r="AE24" t="s">
        <v>139</v>
      </c>
      <c r="AF24" t="s">
        <v>12</v>
      </c>
      <c r="AG24" t="s">
        <v>12</v>
      </c>
      <c r="AH24">
        <v>40.53</v>
      </c>
      <c r="AI24" t="s">
        <v>12</v>
      </c>
      <c r="AJ24" t="s">
        <v>12</v>
      </c>
      <c r="AK24" t="s">
        <v>139</v>
      </c>
      <c r="AL24" t="s">
        <v>12</v>
      </c>
      <c r="AM24">
        <v>0.26</v>
      </c>
      <c r="AN24" t="s">
        <v>12</v>
      </c>
      <c r="AO24">
        <v>63.52</v>
      </c>
      <c r="AP24">
        <v>3.8999999999999995</v>
      </c>
      <c r="AQ24">
        <v>39.19</v>
      </c>
      <c r="AR24" t="s">
        <v>12</v>
      </c>
      <c r="AS24" t="s">
        <v>12</v>
      </c>
      <c r="AT24">
        <v>1.95</v>
      </c>
      <c r="AU24">
        <v>602.17999999999995</v>
      </c>
      <c r="AV24" t="s">
        <v>12</v>
      </c>
      <c r="AW24" t="s">
        <v>12</v>
      </c>
      <c r="AX24">
        <v>7.05</v>
      </c>
      <c r="AY24">
        <v>1.4</v>
      </c>
      <c r="AZ24" t="s">
        <v>139</v>
      </c>
      <c r="BA24" t="s">
        <v>12</v>
      </c>
      <c r="BB24" t="s">
        <v>12</v>
      </c>
      <c r="BC24" t="s">
        <v>12</v>
      </c>
      <c r="BD24" t="s">
        <v>12</v>
      </c>
      <c r="BE24" t="s">
        <v>12</v>
      </c>
      <c r="BF24">
        <v>34.85</v>
      </c>
      <c r="BG24">
        <v>2.54</v>
      </c>
      <c r="BH24" t="s">
        <v>12</v>
      </c>
      <c r="BI24" t="s">
        <v>139</v>
      </c>
      <c r="BJ24" t="s">
        <v>12</v>
      </c>
      <c r="BK24" t="s">
        <v>12</v>
      </c>
      <c r="BL24">
        <v>102.89</v>
      </c>
      <c r="BM24">
        <v>3.55</v>
      </c>
      <c r="BN24">
        <v>101.28</v>
      </c>
      <c r="BO24" t="s">
        <v>139</v>
      </c>
      <c r="BP24" t="s">
        <v>12</v>
      </c>
      <c r="BQ24" t="s">
        <v>12</v>
      </c>
      <c r="BR24">
        <v>3.88</v>
      </c>
      <c r="BS24" t="s">
        <v>12</v>
      </c>
      <c r="BT24" t="s">
        <v>139</v>
      </c>
      <c r="BU24">
        <v>11.61</v>
      </c>
      <c r="BV24">
        <v>72.930000000000007</v>
      </c>
      <c r="BW24">
        <v>15.94</v>
      </c>
      <c r="BX24">
        <v>13.2</v>
      </c>
      <c r="BY24" t="s">
        <v>139</v>
      </c>
      <c r="BZ24" t="s">
        <v>12</v>
      </c>
      <c r="CA24" t="s">
        <v>12</v>
      </c>
      <c r="CB24">
        <v>18.34</v>
      </c>
      <c r="CC24" t="s">
        <v>139</v>
      </c>
      <c r="CD24" t="s">
        <v>12</v>
      </c>
      <c r="CE24" t="s">
        <v>12</v>
      </c>
      <c r="CF24">
        <v>2.64</v>
      </c>
      <c r="CG24">
        <v>0.36</v>
      </c>
      <c r="CH24">
        <v>1.95</v>
      </c>
      <c r="CI24" t="s">
        <v>12</v>
      </c>
      <c r="CJ24" t="s">
        <v>139</v>
      </c>
      <c r="CK24" t="s">
        <v>139</v>
      </c>
      <c r="CL24">
        <v>4.25</v>
      </c>
      <c r="CM24" t="s">
        <v>139</v>
      </c>
      <c r="CN24">
        <v>2.46</v>
      </c>
      <c r="CO24" t="s">
        <v>139</v>
      </c>
      <c r="CP24" t="s">
        <v>139</v>
      </c>
      <c r="CQ24">
        <v>6.75</v>
      </c>
      <c r="CR24">
        <v>11.7</v>
      </c>
      <c r="CS24" t="s">
        <v>139</v>
      </c>
      <c r="CT24" t="s">
        <v>12</v>
      </c>
      <c r="CU24" t="s">
        <v>139</v>
      </c>
      <c r="CV24">
        <v>221.47</v>
      </c>
      <c r="CW24">
        <v>16.329999999999998</v>
      </c>
      <c r="CX24">
        <v>8.7100000000000009</v>
      </c>
      <c r="CY24" t="s">
        <v>139</v>
      </c>
      <c r="CZ24">
        <v>22.54</v>
      </c>
      <c r="DA24" t="s">
        <v>139</v>
      </c>
      <c r="DB24">
        <v>239.08</v>
      </c>
      <c r="DC24">
        <v>1.04</v>
      </c>
      <c r="DD24" t="s">
        <v>12</v>
      </c>
      <c r="DE24">
        <v>18.57</v>
      </c>
      <c r="DF24" t="s">
        <v>12</v>
      </c>
      <c r="DG24" t="s">
        <v>12</v>
      </c>
      <c r="DH24">
        <v>6.31</v>
      </c>
      <c r="DI24" t="s">
        <v>139</v>
      </c>
      <c r="DJ24">
        <v>4.8600000000000003</v>
      </c>
      <c r="DK24">
        <v>52.68</v>
      </c>
      <c r="DL24">
        <v>38.869999999999997</v>
      </c>
      <c r="DM24" t="s">
        <v>139</v>
      </c>
      <c r="DN24" t="s">
        <v>139</v>
      </c>
      <c r="DO24" t="s">
        <v>139</v>
      </c>
      <c r="DP24" s="2">
        <v>1</v>
      </c>
      <c r="DQ24">
        <f t="shared" si="26"/>
        <v>12</v>
      </c>
    </row>
    <row r="25" spans="2:122" x14ac:dyDescent="0.25">
      <c r="D25">
        <v>7</v>
      </c>
      <c r="F25" s="22"/>
      <c r="G25" s="22"/>
      <c r="H25" s="19">
        <v>44551.298611111109</v>
      </c>
      <c r="I25">
        <v>7.5</v>
      </c>
      <c r="J25">
        <v>5.03</v>
      </c>
      <c r="K25" t="s">
        <v>12</v>
      </c>
      <c r="L25" t="s">
        <v>12</v>
      </c>
      <c r="M25" t="s">
        <v>12</v>
      </c>
      <c r="N25" t="s">
        <v>12</v>
      </c>
      <c r="O25">
        <v>0.6</v>
      </c>
      <c r="P25">
        <v>3.26</v>
      </c>
      <c r="Q25" t="s">
        <v>139</v>
      </c>
      <c r="R25" t="s">
        <v>139</v>
      </c>
      <c r="S25">
        <v>95.71</v>
      </c>
      <c r="T25">
        <v>69.83</v>
      </c>
      <c r="U25">
        <v>31.39</v>
      </c>
      <c r="V25" t="s">
        <v>12</v>
      </c>
      <c r="W25" t="s">
        <v>12</v>
      </c>
      <c r="X25">
        <v>120.66</v>
      </c>
      <c r="Y25">
        <v>140.59</v>
      </c>
      <c r="Z25">
        <v>10.199999999999999</v>
      </c>
      <c r="AA25">
        <v>4.92</v>
      </c>
      <c r="AB25">
        <v>10.17</v>
      </c>
      <c r="AC25">
        <v>284.69</v>
      </c>
      <c r="AD25">
        <v>4.91</v>
      </c>
      <c r="AE25" t="s">
        <v>139</v>
      </c>
      <c r="AF25" t="s">
        <v>12</v>
      </c>
      <c r="AG25" t="s">
        <v>12</v>
      </c>
      <c r="AH25">
        <v>50.88</v>
      </c>
      <c r="AI25" t="s">
        <v>12</v>
      </c>
      <c r="AJ25" t="s">
        <v>12</v>
      </c>
      <c r="AK25" t="s">
        <v>139</v>
      </c>
      <c r="AL25" t="s">
        <v>12</v>
      </c>
      <c r="AM25">
        <v>0.21</v>
      </c>
      <c r="AN25" t="s">
        <v>12</v>
      </c>
      <c r="AO25">
        <v>55.33</v>
      </c>
      <c r="AP25">
        <v>4.96</v>
      </c>
      <c r="AQ25">
        <v>41.13</v>
      </c>
      <c r="AR25" t="s">
        <v>12</v>
      </c>
      <c r="AS25" t="s">
        <v>12</v>
      </c>
      <c r="AT25">
        <v>2.14</v>
      </c>
      <c r="AU25">
        <v>725.6</v>
      </c>
      <c r="AV25" t="s">
        <v>12</v>
      </c>
      <c r="AW25" t="s">
        <v>12</v>
      </c>
      <c r="AX25">
        <v>5.42</v>
      </c>
      <c r="AY25">
        <v>1.1000000000000001</v>
      </c>
      <c r="AZ25" t="s">
        <v>139</v>
      </c>
      <c r="BA25" t="s">
        <v>12</v>
      </c>
      <c r="BB25" t="s">
        <v>12</v>
      </c>
      <c r="BC25" t="s">
        <v>12</v>
      </c>
      <c r="BD25" t="s">
        <v>12</v>
      </c>
      <c r="BE25" t="s">
        <v>12</v>
      </c>
      <c r="BF25">
        <v>62.1</v>
      </c>
      <c r="BG25">
        <v>2.65</v>
      </c>
      <c r="BH25" t="s">
        <v>12</v>
      </c>
      <c r="BI25" t="s">
        <v>139</v>
      </c>
      <c r="BJ25" t="s">
        <v>12</v>
      </c>
      <c r="BK25" t="s">
        <v>12</v>
      </c>
      <c r="BL25">
        <v>164.94</v>
      </c>
      <c r="BM25">
        <v>5.21</v>
      </c>
      <c r="BN25">
        <v>90.43</v>
      </c>
      <c r="BO25" t="s">
        <v>139</v>
      </c>
      <c r="BP25" t="s">
        <v>12</v>
      </c>
      <c r="BQ25" t="s">
        <v>12</v>
      </c>
      <c r="BR25">
        <v>5.26</v>
      </c>
      <c r="BS25" t="s">
        <v>12</v>
      </c>
      <c r="BT25" t="s">
        <v>139</v>
      </c>
      <c r="BU25">
        <v>47.88</v>
      </c>
      <c r="BV25">
        <v>141.44</v>
      </c>
      <c r="BW25">
        <v>95.97</v>
      </c>
      <c r="BX25">
        <v>9.15</v>
      </c>
      <c r="BY25" t="s">
        <v>139</v>
      </c>
      <c r="BZ25" t="s">
        <v>12</v>
      </c>
      <c r="CA25" t="s">
        <v>12</v>
      </c>
      <c r="CB25">
        <v>16.3</v>
      </c>
      <c r="CC25" t="s">
        <v>139</v>
      </c>
      <c r="CD25" t="s">
        <v>12</v>
      </c>
      <c r="CE25" t="s">
        <v>12</v>
      </c>
      <c r="CF25">
        <v>14.1</v>
      </c>
      <c r="CG25">
        <v>1.46</v>
      </c>
      <c r="CH25">
        <v>2.2799999999999998</v>
      </c>
      <c r="CI25" t="s">
        <v>12</v>
      </c>
      <c r="CJ25" t="s">
        <v>139</v>
      </c>
      <c r="CK25">
        <v>0.17</v>
      </c>
      <c r="CL25">
        <v>14.15</v>
      </c>
      <c r="CM25" t="s">
        <v>139</v>
      </c>
      <c r="CN25">
        <v>3.27</v>
      </c>
      <c r="CO25" t="s">
        <v>139</v>
      </c>
      <c r="CP25">
        <v>2.77</v>
      </c>
      <c r="CQ25">
        <v>5.92</v>
      </c>
      <c r="CR25">
        <v>10.78</v>
      </c>
      <c r="CS25" t="s">
        <v>139</v>
      </c>
      <c r="CT25" t="s">
        <v>12</v>
      </c>
      <c r="CU25" t="s">
        <v>139</v>
      </c>
      <c r="CV25">
        <v>75.900000000000006</v>
      </c>
      <c r="CW25">
        <v>12.27</v>
      </c>
      <c r="CX25">
        <v>7.53</v>
      </c>
      <c r="CY25" t="s">
        <v>139</v>
      </c>
      <c r="CZ25">
        <v>41.12</v>
      </c>
      <c r="DA25" t="s">
        <v>139</v>
      </c>
      <c r="DB25">
        <v>476.45</v>
      </c>
      <c r="DC25">
        <v>3.93</v>
      </c>
      <c r="DD25" t="s">
        <v>12</v>
      </c>
      <c r="DE25">
        <v>13.85</v>
      </c>
      <c r="DF25" t="s">
        <v>12</v>
      </c>
      <c r="DG25" t="s">
        <v>12</v>
      </c>
      <c r="DH25">
        <v>12.22</v>
      </c>
      <c r="DI25" t="s">
        <v>139</v>
      </c>
      <c r="DJ25">
        <v>5.65</v>
      </c>
      <c r="DK25">
        <v>36.020000000000003</v>
      </c>
      <c r="DL25">
        <v>23.34</v>
      </c>
      <c r="DM25" t="s">
        <v>139</v>
      </c>
      <c r="DN25" t="s">
        <v>139</v>
      </c>
      <c r="DO25" t="s">
        <v>139</v>
      </c>
      <c r="DP25" s="2">
        <v>1</v>
      </c>
      <c r="DQ25">
        <f t="shared" si="26"/>
        <v>12</v>
      </c>
    </row>
    <row r="26" spans="2:122" x14ac:dyDescent="0.25">
      <c r="B26" s="23"/>
      <c r="C26" s="23"/>
      <c r="D26">
        <v>8</v>
      </c>
      <c r="E26" s="23" t="s">
        <v>140</v>
      </c>
      <c r="F26" s="23"/>
      <c r="G26" s="23"/>
      <c r="H26" s="19">
        <v>44551.465277777781</v>
      </c>
      <c r="I26" s="23">
        <v>7.58</v>
      </c>
      <c r="J26" s="23">
        <v>4.46</v>
      </c>
      <c r="K26" s="23" t="s">
        <v>12</v>
      </c>
      <c r="L26" s="23" t="s">
        <v>12</v>
      </c>
      <c r="M26" s="23" t="s">
        <v>12</v>
      </c>
      <c r="N26" s="23" t="s">
        <v>12</v>
      </c>
      <c r="O26" s="23">
        <v>0.47</v>
      </c>
      <c r="P26" s="23">
        <v>3.02</v>
      </c>
      <c r="Q26" s="23" t="s">
        <v>139</v>
      </c>
      <c r="R26" s="23" t="s">
        <v>139</v>
      </c>
      <c r="S26" s="23">
        <v>45.06</v>
      </c>
      <c r="T26" s="23">
        <v>55</v>
      </c>
      <c r="U26" s="23">
        <v>34.78</v>
      </c>
      <c r="V26" s="23" t="s">
        <v>12</v>
      </c>
      <c r="W26" s="23" t="s">
        <v>12</v>
      </c>
      <c r="X26" s="23">
        <v>179.81</v>
      </c>
      <c r="Y26" s="23">
        <v>111.94</v>
      </c>
      <c r="Z26" s="23">
        <v>9.06</v>
      </c>
      <c r="AA26" s="23">
        <v>3.9</v>
      </c>
      <c r="AB26" s="23">
        <v>7.14</v>
      </c>
      <c r="AC26" s="23">
        <v>219.81</v>
      </c>
      <c r="AD26" s="23">
        <v>4.1399999999999997</v>
      </c>
      <c r="AE26" s="23" t="s">
        <v>139</v>
      </c>
      <c r="AF26" s="23" t="s">
        <v>12</v>
      </c>
      <c r="AG26" s="23" t="s">
        <v>12</v>
      </c>
      <c r="AH26" s="23">
        <v>68.849999999999994</v>
      </c>
      <c r="AI26" s="23" t="s">
        <v>12</v>
      </c>
      <c r="AJ26" s="23" t="s">
        <v>12</v>
      </c>
      <c r="AK26" s="23" t="s">
        <v>139</v>
      </c>
      <c r="AL26" s="23" t="s">
        <v>12</v>
      </c>
      <c r="AM26" s="23" t="s">
        <v>139</v>
      </c>
      <c r="AN26" s="23" t="s">
        <v>12</v>
      </c>
      <c r="AO26" s="23">
        <v>33.93</v>
      </c>
      <c r="AP26" s="23">
        <v>3.8</v>
      </c>
      <c r="AQ26" s="23">
        <v>51.61</v>
      </c>
      <c r="AR26" s="23" t="s">
        <v>12</v>
      </c>
      <c r="AS26" s="23" t="s">
        <v>12</v>
      </c>
      <c r="AT26" s="23">
        <v>3.73</v>
      </c>
      <c r="AU26" s="23">
        <v>883.65</v>
      </c>
      <c r="AV26" s="23" t="s">
        <v>12</v>
      </c>
      <c r="AW26" s="23" t="s">
        <v>12</v>
      </c>
      <c r="AX26" s="23">
        <v>5.05</v>
      </c>
      <c r="AY26" s="23">
        <v>0.95</v>
      </c>
      <c r="AZ26" s="23" t="s">
        <v>139</v>
      </c>
      <c r="BA26" s="23" t="s">
        <v>12</v>
      </c>
      <c r="BB26" s="23" t="s">
        <v>12</v>
      </c>
      <c r="BC26" s="23" t="s">
        <v>12</v>
      </c>
      <c r="BD26" s="23" t="s">
        <v>12</v>
      </c>
      <c r="BE26" s="23" t="s">
        <v>12</v>
      </c>
      <c r="BF26" s="23">
        <v>37.04</v>
      </c>
      <c r="BG26" s="23" t="s">
        <v>139</v>
      </c>
      <c r="BH26" s="23" t="s">
        <v>12</v>
      </c>
      <c r="BI26" s="23" t="s">
        <v>139</v>
      </c>
      <c r="BJ26" s="23" t="s">
        <v>12</v>
      </c>
      <c r="BK26" s="23" t="s">
        <v>12</v>
      </c>
      <c r="BL26" s="23">
        <v>313.38</v>
      </c>
      <c r="BM26" s="23">
        <v>8.0299999999999994</v>
      </c>
      <c r="BN26" s="23">
        <v>68.7</v>
      </c>
      <c r="BO26" s="23" t="s">
        <v>139</v>
      </c>
      <c r="BP26" s="23" t="s">
        <v>12</v>
      </c>
      <c r="BQ26" s="23" t="s">
        <v>12</v>
      </c>
      <c r="BR26" s="23">
        <v>6.51</v>
      </c>
      <c r="BS26" s="23" t="s">
        <v>12</v>
      </c>
      <c r="BT26" s="23" t="s">
        <v>139</v>
      </c>
      <c r="BU26" s="23">
        <v>100.02</v>
      </c>
      <c r="BV26" s="23">
        <v>209.14</v>
      </c>
      <c r="BW26" s="23">
        <v>75.42</v>
      </c>
      <c r="BX26" s="23">
        <v>8.1300000000000008</v>
      </c>
      <c r="BY26" s="23" t="s">
        <v>139</v>
      </c>
      <c r="BZ26" s="23" t="s">
        <v>12</v>
      </c>
      <c r="CA26" s="23" t="s">
        <v>12</v>
      </c>
      <c r="CB26" s="23">
        <v>39.31</v>
      </c>
      <c r="CC26" s="23" t="s">
        <v>139</v>
      </c>
      <c r="CD26" s="23" t="s">
        <v>12</v>
      </c>
      <c r="CE26" s="23" t="s">
        <v>12</v>
      </c>
      <c r="CF26" s="23">
        <v>8.43</v>
      </c>
      <c r="CG26" s="23">
        <v>2.4</v>
      </c>
      <c r="CH26" s="23">
        <v>2.99</v>
      </c>
      <c r="CI26" s="23" t="s">
        <v>12</v>
      </c>
      <c r="CJ26" s="23" t="s">
        <v>139</v>
      </c>
      <c r="CK26" s="23">
        <v>0.2</v>
      </c>
      <c r="CL26" s="23">
        <v>7.09</v>
      </c>
      <c r="CM26" s="23" t="s">
        <v>139</v>
      </c>
      <c r="CN26" s="23">
        <v>3.8699999999999997</v>
      </c>
      <c r="CO26" s="23" t="s">
        <v>139</v>
      </c>
      <c r="CP26" s="23" t="s">
        <v>139</v>
      </c>
      <c r="CQ26" s="23">
        <v>4.41</v>
      </c>
      <c r="CR26" s="23">
        <v>8.6300000000000008</v>
      </c>
      <c r="CS26" s="23" t="s">
        <v>139</v>
      </c>
      <c r="CT26" s="23" t="s">
        <v>12</v>
      </c>
      <c r="CU26" s="23" t="s">
        <v>139</v>
      </c>
      <c r="CV26" s="23">
        <v>54.66</v>
      </c>
      <c r="CW26" s="23">
        <v>9.32</v>
      </c>
      <c r="CX26" s="23">
        <v>5.45</v>
      </c>
      <c r="CY26" s="23" t="s">
        <v>139</v>
      </c>
      <c r="CZ26" s="23">
        <v>67.569999999999993</v>
      </c>
      <c r="DA26" s="23" t="s">
        <v>139</v>
      </c>
      <c r="DB26" s="23">
        <v>388.28</v>
      </c>
      <c r="DC26" s="23">
        <v>4</v>
      </c>
      <c r="DD26" s="23" t="s">
        <v>12</v>
      </c>
      <c r="DE26" s="23">
        <v>18.579999999999998</v>
      </c>
      <c r="DF26" s="23" t="s">
        <v>12</v>
      </c>
      <c r="DG26" s="23" t="s">
        <v>12</v>
      </c>
      <c r="DH26" s="23">
        <v>17.86</v>
      </c>
      <c r="DI26" s="23" t="s">
        <v>139</v>
      </c>
      <c r="DJ26" s="23">
        <v>4.29</v>
      </c>
      <c r="DK26" s="23">
        <v>33.54</v>
      </c>
      <c r="DL26" s="23">
        <v>22.98</v>
      </c>
      <c r="DM26" s="23" t="s">
        <v>139</v>
      </c>
      <c r="DN26" s="23" t="s">
        <v>139</v>
      </c>
      <c r="DO26" s="23" t="s">
        <v>139</v>
      </c>
      <c r="DP26" s="26">
        <v>1</v>
      </c>
      <c r="DQ26" s="23">
        <f t="shared" si="26"/>
        <v>12</v>
      </c>
      <c r="DR26" s="23"/>
    </row>
    <row r="27" spans="2:122" x14ac:dyDescent="0.25">
      <c r="D27">
        <v>9</v>
      </c>
      <c r="F27" s="22"/>
      <c r="G27" s="22"/>
      <c r="H27" s="19">
        <v>44551.631944444445</v>
      </c>
      <c r="I27">
        <v>11.36</v>
      </c>
      <c r="J27">
        <v>4.74</v>
      </c>
      <c r="K27" t="s">
        <v>12</v>
      </c>
      <c r="L27" t="s">
        <v>12</v>
      </c>
      <c r="M27" t="s">
        <v>12</v>
      </c>
      <c r="N27" t="s">
        <v>12</v>
      </c>
      <c r="O27">
        <v>0.63</v>
      </c>
      <c r="P27">
        <v>5.15</v>
      </c>
      <c r="Q27" t="s">
        <v>139</v>
      </c>
      <c r="R27" t="s">
        <v>139</v>
      </c>
      <c r="S27">
        <v>30.28</v>
      </c>
      <c r="T27">
        <v>57.48</v>
      </c>
      <c r="U27">
        <v>61.4</v>
      </c>
      <c r="V27" t="s">
        <v>12</v>
      </c>
      <c r="W27" t="s">
        <v>12</v>
      </c>
      <c r="X27">
        <v>201.3</v>
      </c>
      <c r="Y27">
        <v>107.34</v>
      </c>
      <c r="Z27">
        <v>9.7799999999999994</v>
      </c>
      <c r="AA27">
        <v>3.49</v>
      </c>
      <c r="AB27">
        <v>7.42</v>
      </c>
      <c r="AC27">
        <v>201.66</v>
      </c>
      <c r="AD27">
        <v>5.5</v>
      </c>
      <c r="AE27" t="s">
        <v>139</v>
      </c>
      <c r="AF27" t="s">
        <v>12</v>
      </c>
      <c r="AG27" t="s">
        <v>12</v>
      </c>
      <c r="AH27">
        <v>82.86</v>
      </c>
      <c r="AI27" t="s">
        <v>12</v>
      </c>
      <c r="AJ27" t="s">
        <v>12</v>
      </c>
      <c r="AK27" t="s">
        <v>139</v>
      </c>
      <c r="AL27" t="s">
        <v>12</v>
      </c>
      <c r="AM27">
        <v>0.41</v>
      </c>
      <c r="AN27" t="s">
        <v>12</v>
      </c>
      <c r="AO27">
        <v>31.9</v>
      </c>
      <c r="AP27">
        <v>6.86</v>
      </c>
      <c r="AQ27">
        <v>52.19</v>
      </c>
      <c r="AR27" t="s">
        <v>12</v>
      </c>
      <c r="AS27" t="s">
        <v>12</v>
      </c>
      <c r="AT27">
        <v>4.29</v>
      </c>
      <c r="AU27">
        <v>858.61</v>
      </c>
      <c r="AV27" t="s">
        <v>12</v>
      </c>
      <c r="AW27" t="s">
        <v>12</v>
      </c>
      <c r="AX27">
        <v>10118.700000000001</v>
      </c>
      <c r="AY27">
        <v>5324.98</v>
      </c>
      <c r="AZ27" t="s">
        <v>139</v>
      </c>
      <c r="BA27" t="s">
        <v>12</v>
      </c>
      <c r="BB27" t="s">
        <v>12</v>
      </c>
      <c r="BC27" t="s">
        <v>12</v>
      </c>
      <c r="BD27" t="s">
        <v>12</v>
      </c>
      <c r="BE27" t="s">
        <v>12</v>
      </c>
      <c r="BF27">
        <v>49.33</v>
      </c>
      <c r="BG27" t="s">
        <v>139</v>
      </c>
      <c r="BH27" t="s">
        <v>12</v>
      </c>
      <c r="BI27" t="s">
        <v>139</v>
      </c>
      <c r="BJ27" t="s">
        <v>12</v>
      </c>
      <c r="BK27" t="s">
        <v>12</v>
      </c>
      <c r="BL27">
        <v>569.91999999999996</v>
      </c>
      <c r="BM27">
        <v>6.16</v>
      </c>
      <c r="BN27">
        <v>72.819999999999993</v>
      </c>
      <c r="BO27" t="s">
        <v>139</v>
      </c>
      <c r="BP27" t="s">
        <v>12</v>
      </c>
      <c r="BQ27" t="s">
        <v>12</v>
      </c>
      <c r="BR27">
        <v>10.15</v>
      </c>
      <c r="BS27" t="s">
        <v>12</v>
      </c>
      <c r="BT27" t="s">
        <v>139</v>
      </c>
      <c r="BU27">
        <v>169.75</v>
      </c>
      <c r="BV27">
        <v>383.39</v>
      </c>
      <c r="BW27">
        <v>98.289999999999992</v>
      </c>
      <c r="BX27">
        <v>7.92</v>
      </c>
      <c r="BY27">
        <v>11.03</v>
      </c>
      <c r="BZ27" t="s">
        <v>12</v>
      </c>
      <c r="CA27" t="s">
        <v>12</v>
      </c>
      <c r="CB27">
        <v>89.86</v>
      </c>
      <c r="CC27" t="s">
        <v>139</v>
      </c>
      <c r="CD27" t="s">
        <v>12</v>
      </c>
      <c r="CE27" t="s">
        <v>12</v>
      </c>
      <c r="CF27" t="s">
        <v>139</v>
      </c>
      <c r="CG27">
        <v>5.89</v>
      </c>
      <c r="CH27">
        <v>6.08</v>
      </c>
      <c r="CI27" t="s">
        <v>12</v>
      </c>
      <c r="CJ27" t="s">
        <v>139</v>
      </c>
      <c r="CK27" t="s">
        <v>139</v>
      </c>
      <c r="CL27">
        <v>8.43</v>
      </c>
      <c r="CM27" t="s">
        <v>139</v>
      </c>
      <c r="CN27">
        <v>5.5500000000000007</v>
      </c>
      <c r="CO27" t="s">
        <v>139</v>
      </c>
      <c r="CP27" t="s">
        <v>139</v>
      </c>
      <c r="CQ27">
        <v>6.38</v>
      </c>
      <c r="CR27">
        <v>8.19</v>
      </c>
      <c r="CS27" t="s">
        <v>139</v>
      </c>
      <c r="CT27" t="s">
        <v>12</v>
      </c>
      <c r="CU27" t="s">
        <v>139</v>
      </c>
      <c r="CV27">
        <v>45.25</v>
      </c>
      <c r="CW27">
        <v>8.82</v>
      </c>
      <c r="CX27">
        <v>5.16</v>
      </c>
      <c r="CY27" t="s">
        <v>139</v>
      </c>
      <c r="CZ27">
        <v>83.7</v>
      </c>
      <c r="DA27" t="s">
        <v>139</v>
      </c>
      <c r="DB27">
        <v>567.70000000000005</v>
      </c>
      <c r="DC27">
        <v>3.73</v>
      </c>
      <c r="DD27" t="s">
        <v>12</v>
      </c>
      <c r="DE27">
        <v>23.08</v>
      </c>
      <c r="DF27" t="s">
        <v>12</v>
      </c>
      <c r="DG27" t="s">
        <v>12</v>
      </c>
      <c r="DH27">
        <v>17.059999999999999</v>
      </c>
      <c r="DI27" t="s">
        <v>139</v>
      </c>
      <c r="DJ27">
        <v>2.2200000000000002</v>
      </c>
      <c r="DK27">
        <v>29.1</v>
      </c>
      <c r="DL27">
        <v>24.28</v>
      </c>
      <c r="DM27" t="s">
        <v>139</v>
      </c>
      <c r="DN27" t="s">
        <v>139</v>
      </c>
      <c r="DO27" t="s">
        <v>139</v>
      </c>
      <c r="DP27" s="2">
        <v>1</v>
      </c>
      <c r="DQ27">
        <f t="shared" si="26"/>
        <v>12</v>
      </c>
    </row>
    <row r="28" spans="2:122" x14ac:dyDescent="0.25">
      <c r="D28">
        <v>10</v>
      </c>
      <c r="F28" s="22"/>
      <c r="G28" s="22"/>
      <c r="H28" s="19">
        <v>44551.798611111109</v>
      </c>
      <c r="I28">
        <v>13.7</v>
      </c>
      <c r="J28">
        <v>6.82</v>
      </c>
      <c r="K28" t="s">
        <v>12</v>
      </c>
      <c r="L28" t="s">
        <v>12</v>
      </c>
      <c r="M28" t="s">
        <v>12</v>
      </c>
      <c r="N28" t="s">
        <v>12</v>
      </c>
      <c r="O28">
        <v>0.56999999999999995</v>
      </c>
      <c r="P28">
        <v>10.46</v>
      </c>
      <c r="Q28" t="s">
        <v>139</v>
      </c>
      <c r="R28" t="s">
        <v>139</v>
      </c>
      <c r="S28">
        <v>23.05</v>
      </c>
      <c r="T28">
        <v>89.41</v>
      </c>
      <c r="U28">
        <v>70.17</v>
      </c>
      <c r="V28" t="s">
        <v>12</v>
      </c>
      <c r="W28" t="s">
        <v>12</v>
      </c>
      <c r="X28">
        <v>157.59</v>
      </c>
      <c r="Y28">
        <v>146.51</v>
      </c>
      <c r="Z28">
        <v>12.84</v>
      </c>
      <c r="AA28">
        <v>5.75</v>
      </c>
      <c r="AB28">
        <v>10.050000000000001</v>
      </c>
      <c r="AC28">
        <v>301.51</v>
      </c>
      <c r="AD28">
        <v>7.61</v>
      </c>
      <c r="AE28" t="s">
        <v>139</v>
      </c>
      <c r="AF28" t="s">
        <v>12</v>
      </c>
      <c r="AG28" t="s">
        <v>12</v>
      </c>
      <c r="AH28">
        <v>102.89</v>
      </c>
      <c r="AI28" t="s">
        <v>12</v>
      </c>
      <c r="AJ28" t="s">
        <v>12</v>
      </c>
      <c r="AK28" t="s">
        <v>139</v>
      </c>
      <c r="AL28" t="s">
        <v>12</v>
      </c>
      <c r="AM28">
        <v>0.46</v>
      </c>
      <c r="AN28" t="s">
        <v>12</v>
      </c>
      <c r="AO28">
        <v>45.72</v>
      </c>
      <c r="AP28">
        <v>7.4200000000000008</v>
      </c>
      <c r="AQ28">
        <v>35.450000000000003</v>
      </c>
      <c r="AR28" t="s">
        <v>12</v>
      </c>
      <c r="AS28" t="s">
        <v>12</v>
      </c>
      <c r="AT28">
        <v>5.56</v>
      </c>
      <c r="AU28">
        <v>879.87</v>
      </c>
      <c r="AV28" t="s">
        <v>12</v>
      </c>
      <c r="AW28" t="s">
        <v>12</v>
      </c>
      <c r="AX28">
        <v>15154.5</v>
      </c>
      <c r="AY28" t="s">
        <v>139</v>
      </c>
      <c r="AZ28" t="s">
        <v>139</v>
      </c>
      <c r="BA28" t="s">
        <v>12</v>
      </c>
      <c r="BB28" t="s">
        <v>12</v>
      </c>
      <c r="BC28" t="s">
        <v>12</v>
      </c>
      <c r="BD28" t="s">
        <v>12</v>
      </c>
      <c r="BE28" t="s">
        <v>12</v>
      </c>
      <c r="BF28">
        <v>34.42</v>
      </c>
      <c r="BG28">
        <v>2.8</v>
      </c>
      <c r="BH28" t="s">
        <v>12</v>
      </c>
      <c r="BI28" t="s">
        <v>139</v>
      </c>
      <c r="BJ28" t="s">
        <v>12</v>
      </c>
      <c r="BK28" t="s">
        <v>12</v>
      </c>
      <c r="BL28">
        <v>458.76</v>
      </c>
      <c r="BM28">
        <v>4.28</v>
      </c>
      <c r="BN28">
        <v>106.97</v>
      </c>
      <c r="BO28" t="s">
        <v>139</v>
      </c>
      <c r="BP28" t="s">
        <v>12</v>
      </c>
      <c r="BQ28" t="s">
        <v>12</v>
      </c>
      <c r="BR28">
        <v>21.62</v>
      </c>
      <c r="BS28" t="s">
        <v>12</v>
      </c>
      <c r="BT28" t="s">
        <v>139</v>
      </c>
      <c r="BU28">
        <v>155.28</v>
      </c>
      <c r="BV28">
        <v>358.67</v>
      </c>
      <c r="BW28">
        <v>118.14999999999999</v>
      </c>
      <c r="BX28">
        <v>12.07</v>
      </c>
      <c r="BY28">
        <v>9.1</v>
      </c>
      <c r="BZ28" t="s">
        <v>12</v>
      </c>
      <c r="CA28" t="s">
        <v>12</v>
      </c>
      <c r="CB28">
        <v>68.17</v>
      </c>
      <c r="CC28" t="s">
        <v>139</v>
      </c>
      <c r="CD28" t="s">
        <v>12</v>
      </c>
      <c r="CE28" t="s">
        <v>12</v>
      </c>
      <c r="CF28" t="s">
        <v>139</v>
      </c>
      <c r="CG28">
        <v>10.17</v>
      </c>
      <c r="CH28">
        <v>5.15</v>
      </c>
      <c r="CI28" t="s">
        <v>12</v>
      </c>
      <c r="CJ28" t="s">
        <v>139</v>
      </c>
      <c r="CK28" t="s">
        <v>139</v>
      </c>
      <c r="CL28">
        <v>9.17</v>
      </c>
      <c r="CM28">
        <v>12</v>
      </c>
      <c r="CN28">
        <v>8.56</v>
      </c>
      <c r="CO28" t="s">
        <v>139</v>
      </c>
      <c r="CP28">
        <v>2.74</v>
      </c>
      <c r="CQ28">
        <v>7.28</v>
      </c>
      <c r="CR28">
        <v>22.35</v>
      </c>
      <c r="CS28" t="s">
        <v>139</v>
      </c>
      <c r="CT28" t="s">
        <v>12</v>
      </c>
      <c r="CU28" t="s">
        <v>139</v>
      </c>
      <c r="CV28">
        <v>33.85</v>
      </c>
      <c r="CW28">
        <v>12.28</v>
      </c>
      <c r="CX28">
        <v>7.14</v>
      </c>
      <c r="CY28" t="s">
        <v>139</v>
      </c>
      <c r="CZ28">
        <v>127.81</v>
      </c>
      <c r="DA28" t="s">
        <v>139</v>
      </c>
      <c r="DB28">
        <v>465.93</v>
      </c>
      <c r="DC28">
        <v>8.15</v>
      </c>
      <c r="DD28" t="s">
        <v>12</v>
      </c>
      <c r="DE28">
        <v>25.14</v>
      </c>
      <c r="DF28" t="s">
        <v>12</v>
      </c>
      <c r="DG28" t="s">
        <v>12</v>
      </c>
      <c r="DH28">
        <v>14.81</v>
      </c>
      <c r="DI28" t="s">
        <v>139</v>
      </c>
      <c r="DJ28">
        <v>1.36</v>
      </c>
      <c r="DK28">
        <v>44.58</v>
      </c>
      <c r="DL28">
        <v>34.03</v>
      </c>
      <c r="DM28" t="s">
        <v>139</v>
      </c>
      <c r="DN28">
        <v>2.0299999999999998</v>
      </c>
      <c r="DO28" t="s">
        <v>139</v>
      </c>
      <c r="DP28" s="2">
        <v>1</v>
      </c>
      <c r="DQ28">
        <f t="shared" si="26"/>
        <v>12</v>
      </c>
    </row>
    <row r="29" spans="2:122" x14ac:dyDescent="0.25">
      <c r="C29">
        <v>3</v>
      </c>
      <c r="D29">
        <v>11</v>
      </c>
      <c r="F29" s="6"/>
      <c r="G29" s="6"/>
      <c r="H29" s="19">
        <v>44587.354166666664</v>
      </c>
      <c r="I29">
        <v>12.2</v>
      </c>
      <c r="J29">
        <v>2.77</v>
      </c>
      <c r="K29" t="s">
        <v>12</v>
      </c>
      <c r="L29" t="s">
        <v>12</v>
      </c>
      <c r="M29" t="s">
        <v>12</v>
      </c>
      <c r="N29" t="s">
        <v>12</v>
      </c>
      <c r="O29">
        <v>103.95</v>
      </c>
      <c r="P29">
        <v>17.29</v>
      </c>
      <c r="Q29" t="s">
        <v>139</v>
      </c>
      <c r="R29" t="s">
        <v>139</v>
      </c>
      <c r="S29">
        <v>17.8</v>
      </c>
      <c r="T29">
        <v>190.01</v>
      </c>
      <c r="U29">
        <v>46.09</v>
      </c>
      <c r="V29" t="s">
        <v>12</v>
      </c>
      <c r="W29" t="s">
        <v>12</v>
      </c>
      <c r="X29">
        <v>229.21000000000004</v>
      </c>
      <c r="Y29">
        <v>321.04000000000002</v>
      </c>
      <c r="Z29">
        <v>20.2</v>
      </c>
      <c r="AA29">
        <v>11.04</v>
      </c>
      <c r="AB29">
        <v>21.08</v>
      </c>
      <c r="AC29">
        <v>498.97</v>
      </c>
      <c r="AD29">
        <v>25.74</v>
      </c>
      <c r="AE29">
        <v>0.69</v>
      </c>
      <c r="AF29" t="s">
        <v>12</v>
      </c>
      <c r="AG29" t="s">
        <v>12</v>
      </c>
      <c r="AH29">
        <v>38.4</v>
      </c>
      <c r="AI29" t="s">
        <v>12</v>
      </c>
      <c r="AJ29" t="s">
        <v>12</v>
      </c>
      <c r="AK29" t="s">
        <v>139</v>
      </c>
      <c r="AL29" t="s">
        <v>12</v>
      </c>
      <c r="AM29" t="s">
        <v>139</v>
      </c>
      <c r="AN29" t="s">
        <v>12</v>
      </c>
      <c r="AO29">
        <v>132.63999999999999</v>
      </c>
      <c r="AP29">
        <v>4.1599999999999993</v>
      </c>
      <c r="AQ29">
        <v>45.09</v>
      </c>
      <c r="AR29" t="s">
        <v>12</v>
      </c>
      <c r="AS29" t="s">
        <v>12</v>
      </c>
      <c r="AT29">
        <v>9.6300000000000008</v>
      </c>
      <c r="AU29">
        <v>1486.28</v>
      </c>
      <c r="AV29" t="s">
        <v>12</v>
      </c>
      <c r="AW29" t="s">
        <v>12</v>
      </c>
      <c r="AX29">
        <v>111.72</v>
      </c>
      <c r="AY29">
        <v>42.78</v>
      </c>
      <c r="AZ29" t="s">
        <v>139</v>
      </c>
      <c r="BA29" t="s">
        <v>12</v>
      </c>
      <c r="BB29" t="s">
        <v>12</v>
      </c>
      <c r="BC29" t="s">
        <v>12</v>
      </c>
      <c r="BD29" t="s">
        <v>12</v>
      </c>
      <c r="BE29" t="s">
        <v>12</v>
      </c>
      <c r="BF29">
        <v>15.45</v>
      </c>
      <c r="BG29">
        <v>13.25</v>
      </c>
      <c r="BH29" t="s">
        <v>12</v>
      </c>
      <c r="BI29">
        <v>0.49</v>
      </c>
      <c r="BJ29" t="s">
        <v>12</v>
      </c>
      <c r="BK29" t="s">
        <v>12</v>
      </c>
      <c r="BL29">
        <v>199.58</v>
      </c>
      <c r="BM29">
        <v>1.2</v>
      </c>
      <c r="BN29">
        <v>212.91</v>
      </c>
      <c r="BO29" t="s">
        <v>139</v>
      </c>
      <c r="BP29" t="s">
        <v>12</v>
      </c>
      <c r="BQ29" t="s">
        <v>12</v>
      </c>
      <c r="BR29">
        <v>60.589999999999996</v>
      </c>
      <c r="BS29" t="s">
        <v>12</v>
      </c>
      <c r="BT29" t="s">
        <v>139</v>
      </c>
      <c r="BU29">
        <v>4.1500000000000004</v>
      </c>
      <c r="BV29">
        <v>101.05</v>
      </c>
      <c r="BW29">
        <v>34.369999999999997</v>
      </c>
      <c r="BX29">
        <v>36.61</v>
      </c>
      <c r="BY29">
        <v>8.24</v>
      </c>
      <c r="BZ29" t="s">
        <v>12</v>
      </c>
      <c r="CA29" t="s">
        <v>12</v>
      </c>
      <c r="CB29">
        <v>48.15</v>
      </c>
      <c r="CC29" t="s">
        <v>139</v>
      </c>
      <c r="CD29" t="s">
        <v>12</v>
      </c>
      <c r="CE29" t="s">
        <v>12</v>
      </c>
      <c r="CF29">
        <v>6.01</v>
      </c>
      <c r="CG29">
        <v>3.1</v>
      </c>
      <c r="CH29">
        <v>6.69</v>
      </c>
      <c r="CI29" t="s">
        <v>12</v>
      </c>
      <c r="CJ29" t="s">
        <v>139</v>
      </c>
      <c r="CK29" t="s">
        <v>139</v>
      </c>
      <c r="CL29">
        <v>32.69</v>
      </c>
      <c r="CM29" t="s">
        <v>139</v>
      </c>
      <c r="CN29">
        <v>29.330000000000002</v>
      </c>
      <c r="CO29" t="s">
        <v>139</v>
      </c>
      <c r="CP29">
        <v>4.7300000000000004</v>
      </c>
      <c r="CQ29">
        <v>17.52</v>
      </c>
      <c r="CR29">
        <v>17.940000000000001</v>
      </c>
      <c r="CS29" t="s">
        <v>139</v>
      </c>
      <c r="CT29" t="s">
        <v>12</v>
      </c>
      <c r="CU29">
        <v>16.38</v>
      </c>
      <c r="CV29">
        <v>4</v>
      </c>
      <c r="CW29">
        <v>35.729999999999997</v>
      </c>
      <c r="CX29">
        <v>20.65</v>
      </c>
      <c r="CY29" t="s">
        <v>139</v>
      </c>
      <c r="CZ29">
        <v>22.69</v>
      </c>
      <c r="DA29" t="s">
        <v>139</v>
      </c>
      <c r="DB29">
        <v>30.04</v>
      </c>
      <c r="DC29" t="s">
        <v>139</v>
      </c>
      <c r="DD29" t="s">
        <v>12</v>
      </c>
      <c r="DE29">
        <v>25.54</v>
      </c>
      <c r="DF29" t="s">
        <v>12</v>
      </c>
      <c r="DG29" t="s">
        <v>12</v>
      </c>
      <c r="DH29">
        <v>4.59</v>
      </c>
      <c r="DI29" t="s">
        <v>139</v>
      </c>
      <c r="DJ29">
        <v>1.53</v>
      </c>
      <c r="DK29">
        <v>134.03</v>
      </c>
      <c r="DL29">
        <v>153.44999999999999</v>
      </c>
      <c r="DM29" t="s">
        <v>139</v>
      </c>
      <c r="DN29">
        <v>4.9800000000000004</v>
      </c>
      <c r="DO29" t="s">
        <v>139</v>
      </c>
      <c r="DP29" s="2">
        <v>1</v>
      </c>
      <c r="DQ29">
        <f t="shared" si="26"/>
        <v>1</v>
      </c>
    </row>
    <row r="30" spans="2:122" x14ac:dyDescent="0.25">
      <c r="D30">
        <v>12</v>
      </c>
      <c r="F30" s="6"/>
      <c r="G30" s="6"/>
      <c r="H30" s="19">
        <v>44587.395833333336</v>
      </c>
      <c r="I30">
        <v>14.07</v>
      </c>
      <c r="J30">
        <v>2.75</v>
      </c>
      <c r="K30" t="s">
        <v>12</v>
      </c>
      <c r="L30" t="s">
        <v>12</v>
      </c>
      <c r="M30" t="s">
        <v>12</v>
      </c>
      <c r="N30" t="s">
        <v>12</v>
      </c>
      <c r="O30">
        <v>102.37</v>
      </c>
      <c r="P30">
        <v>15.55</v>
      </c>
      <c r="Q30" t="s">
        <v>139</v>
      </c>
      <c r="R30" t="s">
        <v>139</v>
      </c>
      <c r="S30">
        <v>16.5</v>
      </c>
      <c r="T30">
        <v>168.56</v>
      </c>
      <c r="U30">
        <v>34.979999999999997</v>
      </c>
      <c r="V30" t="s">
        <v>12</v>
      </c>
      <c r="W30" t="s">
        <v>12</v>
      </c>
      <c r="X30">
        <v>144.69</v>
      </c>
      <c r="Y30">
        <v>289.45</v>
      </c>
      <c r="Z30">
        <v>18.28</v>
      </c>
      <c r="AA30">
        <v>9.92</v>
      </c>
      <c r="AB30">
        <v>20.88</v>
      </c>
      <c r="AC30">
        <v>459.08</v>
      </c>
      <c r="AD30">
        <v>27.28</v>
      </c>
      <c r="AE30" t="s">
        <v>139</v>
      </c>
      <c r="AF30" t="s">
        <v>12</v>
      </c>
      <c r="AG30" t="s">
        <v>12</v>
      </c>
      <c r="AH30">
        <v>40.119999999999997</v>
      </c>
      <c r="AI30" t="s">
        <v>12</v>
      </c>
      <c r="AJ30" t="s">
        <v>12</v>
      </c>
      <c r="AK30" t="s">
        <v>139</v>
      </c>
      <c r="AL30" t="s">
        <v>12</v>
      </c>
      <c r="AM30">
        <v>0.39</v>
      </c>
      <c r="AN30" t="s">
        <v>12</v>
      </c>
      <c r="AO30">
        <v>128.44</v>
      </c>
      <c r="AP30">
        <v>3.96</v>
      </c>
      <c r="AQ30">
        <v>89.37</v>
      </c>
      <c r="AR30" t="s">
        <v>12</v>
      </c>
      <c r="AS30" t="s">
        <v>12</v>
      </c>
      <c r="AT30">
        <v>8.9700000000000006</v>
      </c>
      <c r="AU30">
        <v>1505.19</v>
      </c>
      <c r="AV30" t="s">
        <v>12</v>
      </c>
      <c r="AW30" t="s">
        <v>12</v>
      </c>
      <c r="AX30">
        <v>100.66</v>
      </c>
      <c r="AY30">
        <v>28.6</v>
      </c>
      <c r="AZ30" t="s">
        <v>139</v>
      </c>
      <c r="BA30" t="s">
        <v>12</v>
      </c>
      <c r="BB30" t="s">
        <v>12</v>
      </c>
      <c r="BC30" t="s">
        <v>12</v>
      </c>
      <c r="BD30" t="s">
        <v>12</v>
      </c>
      <c r="BE30" t="s">
        <v>12</v>
      </c>
      <c r="BF30">
        <v>13.53</v>
      </c>
      <c r="BG30">
        <v>13.01</v>
      </c>
      <c r="BH30" t="s">
        <v>12</v>
      </c>
      <c r="BI30">
        <v>0.56000000000000005</v>
      </c>
      <c r="BJ30" t="s">
        <v>12</v>
      </c>
      <c r="BK30" t="s">
        <v>12</v>
      </c>
      <c r="BL30">
        <v>188.81</v>
      </c>
      <c r="BM30">
        <v>1.07</v>
      </c>
      <c r="BN30">
        <v>205</v>
      </c>
      <c r="BO30" t="s">
        <v>139</v>
      </c>
      <c r="BP30" t="s">
        <v>12</v>
      </c>
      <c r="BQ30" t="s">
        <v>12</v>
      </c>
      <c r="BR30">
        <v>53.8</v>
      </c>
      <c r="BS30" t="s">
        <v>12</v>
      </c>
      <c r="BT30" t="s">
        <v>139</v>
      </c>
      <c r="BU30">
        <v>4.79</v>
      </c>
      <c r="BV30">
        <v>93.48</v>
      </c>
      <c r="BW30">
        <v>30.779999999999998</v>
      </c>
      <c r="BX30">
        <v>32.67</v>
      </c>
      <c r="BY30">
        <v>8.23</v>
      </c>
      <c r="BZ30" t="s">
        <v>12</v>
      </c>
      <c r="CA30" t="s">
        <v>12</v>
      </c>
      <c r="CB30">
        <v>75.66</v>
      </c>
      <c r="CC30">
        <v>4.76</v>
      </c>
      <c r="CD30" t="s">
        <v>12</v>
      </c>
      <c r="CE30" t="s">
        <v>12</v>
      </c>
      <c r="CF30">
        <v>6.64</v>
      </c>
      <c r="CG30">
        <v>2.27</v>
      </c>
      <c r="CH30">
        <v>5.6</v>
      </c>
      <c r="CI30" t="s">
        <v>12</v>
      </c>
      <c r="CJ30" t="s">
        <v>139</v>
      </c>
      <c r="CK30" t="s">
        <v>139</v>
      </c>
      <c r="CL30">
        <v>27.89</v>
      </c>
      <c r="CM30" t="s">
        <v>139</v>
      </c>
      <c r="CN30">
        <v>28.12</v>
      </c>
      <c r="CO30" t="s">
        <v>139</v>
      </c>
      <c r="CP30">
        <v>4.1500000000000004</v>
      </c>
      <c r="CQ30">
        <v>12.35</v>
      </c>
      <c r="CR30">
        <v>16.54</v>
      </c>
      <c r="CS30" t="s">
        <v>139</v>
      </c>
      <c r="CT30" t="s">
        <v>12</v>
      </c>
      <c r="CU30">
        <v>9.82</v>
      </c>
      <c r="CV30">
        <v>2.4700000000000002</v>
      </c>
      <c r="CW30">
        <v>32.42</v>
      </c>
      <c r="CX30">
        <v>17.920000000000002</v>
      </c>
      <c r="CY30" t="s">
        <v>139</v>
      </c>
      <c r="CZ30">
        <v>18.45</v>
      </c>
      <c r="DA30" t="s">
        <v>139</v>
      </c>
      <c r="DB30">
        <v>26.84</v>
      </c>
      <c r="DC30" t="s">
        <v>139</v>
      </c>
      <c r="DD30" t="s">
        <v>12</v>
      </c>
      <c r="DE30">
        <v>20.78</v>
      </c>
      <c r="DF30" t="s">
        <v>12</v>
      </c>
      <c r="DG30" t="s">
        <v>12</v>
      </c>
      <c r="DH30">
        <v>3.7</v>
      </c>
      <c r="DI30" t="s">
        <v>139</v>
      </c>
      <c r="DJ30">
        <v>2.99</v>
      </c>
      <c r="DK30">
        <v>98.93</v>
      </c>
      <c r="DL30">
        <v>145.08000000000001</v>
      </c>
      <c r="DM30" t="s">
        <v>139</v>
      </c>
      <c r="DN30">
        <v>4.66</v>
      </c>
      <c r="DO30" t="s">
        <v>139</v>
      </c>
      <c r="DP30" s="2">
        <v>1</v>
      </c>
      <c r="DQ30">
        <f t="shared" si="26"/>
        <v>1</v>
      </c>
    </row>
    <row r="31" spans="2:122" x14ac:dyDescent="0.25">
      <c r="D31">
        <v>13</v>
      </c>
      <c r="F31" s="6"/>
      <c r="G31" s="6"/>
      <c r="H31" s="19">
        <v>44587.479166666664</v>
      </c>
      <c r="I31">
        <v>14.43</v>
      </c>
      <c r="J31">
        <v>2.37</v>
      </c>
      <c r="K31" t="s">
        <v>12</v>
      </c>
      <c r="L31" t="s">
        <v>12</v>
      </c>
      <c r="M31" t="s">
        <v>12</v>
      </c>
      <c r="N31" t="s">
        <v>12</v>
      </c>
      <c r="O31">
        <v>86.35</v>
      </c>
      <c r="P31">
        <v>51.24</v>
      </c>
      <c r="Q31">
        <v>10.9</v>
      </c>
      <c r="R31" t="s">
        <v>139</v>
      </c>
      <c r="S31">
        <v>12.54</v>
      </c>
      <c r="T31">
        <v>125.79</v>
      </c>
      <c r="U31">
        <v>27.7</v>
      </c>
      <c r="V31" t="s">
        <v>12</v>
      </c>
      <c r="W31" t="s">
        <v>12</v>
      </c>
      <c r="X31">
        <v>662.44</v>
      </c>
      <c r="Y31">
        <v>225.53</v>
      </c>
      <c r="Z31">
        <v>13.52</v>
      </c>
      <c r="AA31">
        <v>8.43</v>
      </c>
      <c r="AB31">
        <v>16.510000000000002</v>
      </c>
      <c r="AC31">
        <v>376.73</v>
      </c>
      <c r="AD31">
        <v>22.71</v>
      </c>
      <c r="AE31" t="s">
        <v>139</v>
      </c>
      <c r="AF31" t="s">
        <v>12</v>
      </c>
      <c r="AG31" t="s">
        <v>12</v>
      </c>
      <c r="AH31">
        <v>41.07</v>
      </c>
      <c r="AI31" t="s">
        <v>12</v>
      </c>
      <c r="AJ31" t="s">
        <v>12</v>
      </c>
      <c r="AK31" t="s">
        <v>139</v>
      </c>
      <c r="AL31" t="s">
        <v>12</v>
      </c>
      <c r="AM31">
        <v>0.32</v>
      </c>
      <c r="AN31" t="s">
        <v>12</v>
      </c>
      <c r="AO31">
        <v>101.2</v>
      </c>
      <c r="AP31">
        <v>4.2299999999999995</v>
      </c>
      <c r="AQ31">
        <v>27.080000000000002</v>
      </c>
      <c r="AR31" t="s">
        <v>12</v>
      </c>
      <c r="AS31" t="s">
        <v>12</v>
      </c>
      <c r="AT31">
        <v>7.78</v>
      </c>
      <c r="AU31">
        <v>2814.17</v>
      </c>
      <c r="AV31" t="s">
        <v>12</v>
      </c>
      <c r="AW31" t="s">
        <v>12</v>
      </c>
      <c r="AX31">
        <v>88</v>
      </c>
      <c r="AY31">
        <v>32.840000000000003</v>
      </c>
      <c r="AZ31" t="s">
        <v>139</v>
      </c>
      <c r="BA31" t="s">
        <v>12</v>
      </c>
      <c r="BB31" t="s">
        <v>12</v>
      </c>
      <c r="BC31" t="s">
        <v>12</v>
      </c>
      <c r="BD31" t="s">
        <v>12</v>
      </c>
      <c r="BE31" t="s">
        <v>12</v>
      </c>
      <c r="BF31">
        <v>18.850000000000001</v>
      </c>
      <c r="BG31">
        <v>9.4600000000000009</v>
      </c>
      <c r="BH31" s="20" t="s">
        <v>12</v>
      </c>
      <c r="BI31">
        <v>0.43</v>
      </c>
      <c r="BJ31" t="s">
        <v>12</v>
      </c>
      <c r="BK31" t="s">
        <v>12</v>
      </c>
      <c r="BL31">
        <v>159.66999999999999</v>
      </c>
      <c r="BM31">
        <v>0.78</v>
      </c>
      <c r="BN31">
        <v>167.66</v>
      </c>
      <c r="BO31" t="s">
        <v>139</v>
      </c>
      <c r="BP31" t="s">
        <v>12</v>
      </c>
      <c r="BQ31" t="s">
        <v>12</v>
      </c>
      <c r="BR31">
        <v>34.82</v>
      </c>
      <c r="BS31" t="s">
        <v>12</v>
      </c>
      <c r="BT31" t="s">
        <v>139</v>
      </c>
      <c r="BU31">
        <v>2.64</v>
      </c>
      <c r="BV31">
        <v>105.1</v>
      </c>
      <c r="BW31">
        <v>22.4</v>
      </c>
      <c r="BX31">
        <v>29.27</v>
      </c>
      <c r="BY31">
        <v>4.88</v>
      </c>
      <c r="BZ31" t="s">
        <v>12</v>
      </c>
      <c r="CA31" t="s">
        <v>12</v>
      </c>
      <c r="CB31">
        <v>46.9</v>
      </c>
      <c r="CC31">
        <v>6.38</v>
      </c>
      <c r="CD31" t="s">
        <v>12</v>
      </c>
      <c r="CE31" t="s">
        <v>12</v>
      </c>
      <c r="CF31">
        <v>5.9</v>
      </c>
      <c r="CG31">
        <v>2.0699999999999998</v>
      </c>
      <c r="CH31">
        <v>5.68</v>
      </c>
      <c r="CI31" t="s">
        <v>12</v>
      </c>
      <c r="CJ31" t="s">
        <v>139</v>
      </c>
      <c r="CK31" t="s">
        <v>139</v>
      </c>
      <c r="CL31">
        <v>17.87</v>
      </c>
      <c r="CM31" t="s">
        <v>139</v>
      </c>
      <c r="CN31">
        <v>23.26</v>
      </c>
      <c r="CO31" t="s">
        <v>139</v>
      </c>
      <c r="CP31" t="s">
        <v>139</v>
      </c>
      <c r="CQ31">
        <v>11.3</v>
      </c>
      <c r="CR31">
        <v>11.21</v>
      </c>
      <c r="CS31" t="s">
        <v>139</v>
      </c>
      <c r="CT31" t="s">
        <v>12</v>
      </c>
      <c r="CU31">
        <v>10.91</v>
      </c>
      <c r="CV31">
        <v>2.74</v>
      </c>
      <c r="CW31">
        <v>23.97</v>
      </c>
      <c r="CX31">
        <v>12.27</v>
      </c>
      <c r="CY31" t="s">
        <v>139</v>
      </c>
      <c r="CZ31">
        <v>14.21</v>
      </c>
      <c r="DA31" t="s">
        <v>139</v>
      </c>
      <c r="DB31">
        <v>21.29</v>
      </c>
      <c r="DC31">
        <v>1.01</v>
      </c>
      <c r="DD31" t="s">
        <v>12</v>
      </c>
      <c r="DE31">
        <v>18.260000000000002</v>
      </c>
      <c r="DF31" t="s">
        <v>12</v>
      </c>
      <c r="DG31" t="s">
        <v>12</v>
      </c>
      <c r="DH31">
        <v>3.66</v>
      </c>
      <c r="DI31" t="s">
        <v>139</v>
      </c>
      <c r="DJ31">
        <v>8.08</v>
      </c>
      <c r="DK31">
        <v>62.12</v>
      </c>
      <c r="DL31">
        <v>84.51</v>
      </c>
      <c r="DM31" t="s">
        <v>139</v>
      </c>
      <c r="DN31">
        <v>3.13</v>
      </c>
      <c r="DO31" t="s">
        <v>139</v>
      </c>
      <c r="DP31" s="2">
        <v>1</v>
      </c>
      <c r="DQ31">
        <f t="shared" si="26"/>
        <v>1</v>
      </c>
    </row>
    <row r="32" spans="2:122" x14ac:dyDescent="0.25">
      <c r="D32">
        <v>14</v>
      </c>
      <c r="F32" s="6"/>
      <c r="G32" s="6"/>
      <c r="H32" s="19">
        <v>44587.5625</v>
      </c>
      <c r="I32">
        <v>14.52</v>
      </c>
      <c r="J32">
        <v>2.82</v>
      </c>
      <c r="K32" t="s">
        <v>12</v>
      </c>
      <c r="L32" t="s">
        <v>12</v>
      </c>
      <c r="M32" t="s">
        <v>12</v>
      </c>
      <c r="N32" t="s">
        <v>12</v>
      </c>
      <c r="O32">
        <v>72.599999999999994</v>
      </c>
      <c r="P32">
        <v>52.88</v>
      </c>
      <c r="Q32" t="s">
        <v>139</v>
      </c>
      <c r="R32" t="s">
        <v>139</v>
      </c>
      <c r="S32">
        <v>12.85</v>
      </c>
      <c r="T32">
        <v>151.19</v>
      </c>
      <c r="U32">
        <v>36.619999999999997</v>
      </c>
      <c r="V32" t="s">
        <v>12</v>
      </c>
      <c r="W32" t="s">
        <v>12</v>
      </c>
      <c r="X32">
        <v>1201.83</v>
      </c>
      <c r="Y32">
        <v>185.47</v>
      </c>
      <c r="Z32">
        <v>12.2</v>
      </c>
      <c r="AA32">
        <v>6.98</v>
      </c>
      <c r="AB32">
        <v>13.04</v>
      </c>
      <c r="AC32">
        <v>325.38</v>
      </c>
      <c r="AD32">
        <v>18.22</v>
      </c>
      <c r="AE32">
        <v>0.86</v>
      </c>
      <c r="AF32" t="s">
        <v>12</v>
      </c>
      <c r="AG32" t="s">
        <v>12</v>
      </c>
      <c r="AH32">
        <v>52.09</v>
      </c>
      <c r="AI32" t="s">
        <v>12</v>
      </c>
      <c r="AJ32" t="s">
        <v>12</v>
      </c>
      <c r="AK32" t="s">
        <v>139</v>
      </c>
      <c r="AL32" t="s">
        <v>12</v>
      </c>
      <c r="AM32">
        <v>0.45</v>
      </c>
      <c r="AN32" t="s">
        <v>12</v>
      </c>
      <c r="AO32">
        <v>80.64</v>
      </c>
      <c r="AP32">
        <v>7.39</v>
      </c>
      <c r="AQ32">
        <v>15.4</v>
      </c>
      <c r="AR32" t="s">
        <v>12</v>
      </c>
      <c r="AS32" t="s">
        <v>12</v>
      </c>
      <c r="AT32">
        <v>6.42</v>
      </c>
      <c r="AU32">
        <v>5715</v>
      </c>
      <c r="AV32" t="s">
        <v>12</v>
      </c>
      <c r="AW32" t="s">
        <v>12</v>
      </c>
      <c r="AX32">
        <v>64.33</v>
      </c>
      <c r="AY32">
        <v>38.15</v>
      </c>
      <c r="AZ32" t="s">
        <v>139</v>
      </c>
      <c r="BA32" t="s">
        <v>12</v>
      </c>
      <c r="BB32" t="s">
        <v>12</v>
      </c>
      <c r="BC32" t="s">
        <v>12</v>
      </c>
      <c r="BD32" t="s">
        <v>12</v>
      </c>
      <c r="BE32" t="s">
        <v>12</v>
      </c>
      <c r="BF32">
        <v>24.92</v>
      </c>
      <c r="BG32">
        <v>7.62</v>
      </c>
      <c r="BH32" s="20" t="s">
        <v>12</v>
      </c>
      <c r="BI32" t="s">
        <v>139</v>
      </c>
      <c r="BJ32" t="s">
        <v>12</v>
      </c>
      <c r="BK32" t="s">
        <v>12</v>
      </c>
      <c r="BL32">
        <v>217.82</v>
      </c>
      <c r="BM32">
        <v>0.72</v>
      </c>
      <c r="BN32">
        <v>139.18</v>
      </c>
      <c r="BO32" t="s">
        <v>139</v>
      </c>
      <c r="BP32" t="s">
        <v>12</v>
      </c>
      <c r="BQ32" t="s">
        <v>12</v>
      </c>
      <c r="BR32">
        <v>27.400000000000002</v>
      </c>
      <c r="BS32" t="s">
        <v>12</v>
      </c>
      <c r="BT32" t="s">
        <v>139</v>
      </c>
      <c r="BU32" t="s">
        <v>139</v>
      </c>
      <c r="BV32">
        <v>162.97</v>
      </c>
      <c r="BW32">
        <v>24.68</v>
      </c>
      <c r="BX32">
        <v>27.64</v>
      </c>
      <c r="BY32">
        <v>6.82</v>
      </c>
      <c r="BZ32" t="s">
        <v>12</v>
      </c>
      <c r="CA32" t="s">
        <v>12</v>
      </c>
      <c r="CB32">
        <v>27.99</v>
      </c>
      <c r="CC32">
        <v>8.8800000000000008</v>
      </c>
      <c r="CD32" t="s">
        <v>12</v>
      </c>
      <c r="CE32" t="s">
        <v>12</v>
      </c>
      <c r="CF32">
        <v>5.46</v>
      </c>
      <c r="CG32">
        <v>0.98</v>
      </c>
      <c r="CH32">
        <v>4.66</v>
      </c>
      <c r="CI32" t="s">
        <v>12</v>
      </c>
      <c r="CJ32" t="s">
        <v>139</v>
      </c>
      <c r="CK32" t="s">
        <v>139</v>
      </c>
      <c r="CL32">
        <v>11.79</v>
      </c>
      <c r="CM32" t="s">
        <v>139</v>
      </c>
      <c r="CN32">
        <v>19.91</v>
      </c>
      <c r="CO32" t="s">
        <v>139</v>
      </c>
      <c r="CP32">
        <v>3.36</v>
      </c>
      <c r="CQ32">
        <v>11.56</v>
      </c>
      <c r="CR32">
        <v>21.2</v>
      </c>
      <c r="CS32" t="s">
        <v>139</v>
      </c>
      <c r="CT32" t="s">
        <v>12</v>
      </c>
      <c r="CU32">
        <v>9.09</v>
      </c>
      <c r="CV32">
        <v>2.17</v>
      </c>
      <c r="CW32">
        <v>22.13</v>
      </c>
      <c r="CX32">
        <v>10.42</v>
      </c>
      <c r="CY32" t="s">
        <v>139</v>
      </c>
      <c r="CZ32">
        <v>15.78</v>
      </c>
      <c r="DA32" t="s">
        <v>139</v>
      </c>
      <c r="DB32">
        <v>17.41</v>
      </c>
      <c r="DC32">
        <v>1.47</v>
      </c>
      <c r="DD32" t="s">
        <v>12</v>
      </c>
      <c r="DE32">
        <v>14.02</v>
      </c>
      <c r="DF32" t="s">
        <v>12</v>
      </c>
      <c r="DG32" t="s">
        <v>12</v>
      </c>
      <c r="DH32">
        <v>3.09</v>
      </c>
      <c r="DI32" t="s">
        <v>139</v>
      </c>
      <c r="DJ32">
        <v>4.84</v>
      </c>
      <c r="DK32">
        <v>108.91</v>
      </c>
      <c r="DL32">
        <v>84.31</v>
      </c>
      <c r="DM32" t="s">
        <v>139</v>
      </c>
      <c r="DN32">
        <v>2.4700000000000002</v>
      </c>
      <c r="DO32" t="s">
        <v>139</v>
      </c>
      <c r="DP32" s="2">
        <v>1</v>
      </c>
      <c r="DQ32">
        <f t="shared" si="26"/>
        <v>1</v>
      </c>
    </row>
    <row r="33" spans="2:122" x14ac:dyDescent="0.25">
      <c r="D33">
        <v>15</v>
      </c>
      <c r="F33" s="6"/>
      <c r="G33" s="6"/>
      <c r="H33" s="19">
        <v>44587.916666666664</v>
      </c>
      <c r="I33">
        <v>28.67</v>
      </c>
      <c r="J33">
        <v>2.3199999999999998</v>
      </c>
      <c r="K33" t="s">
        <v>12</v>
      </c>
      <c r="L33" t="s">
        <v>12</v>
      </c>
      <c r="M33" t="s">
        <v>12</v>
      </c>
      <c r="N33" t="s">
        <v>12</v>
      </c>
      <c r="O33">
        <v>62.4</v>
      </c>
      <c r="P33">
        <v>58.19</v>
      </c>
      <c r="Q33" t="s">
        <v>139</v>
      </c>
      <c r="R33" t="s">
        <v>139</v>
      </c>
      <c r="S33">
        <v>17.11</v>
      </c>
      <c r="T33">
        <v>114.39</v>
      </c>
      <c r="U33">
        <v>51.47</v>
      </c>
      <c r="V33" t="s">
        <v>12</v>
      </c>
      <c r="W33" t="s">
        <v>12</v>
      </c>
      <c r="X33">
        <v>814.06000000000006</v>
      </c>
      <c r="Y33">
        <v>137.97999999999999</v>
      </c>
      <c r="Z33">
        <v>11.02</v>
      </c>
      <c r="AA33">
        <v>5.22</v>
      </c>
      <c r="AB33">
        <v>9.81</v>
      </c>
      <c r="AC33">
        <v>265.97000000000003</v>
      </c>
      <c r="AD33">
        <v>17.309999999999999</v>
      </c>
      <c r="AE33" t="s">
        <v>139</v>
      </c>
      <c r="AF33" t="s">
        <v>12</v>
      </c>
      <c r="AG33" t="s">
        <v>12</v>
      </c>
      <c r="AH33">
        <v>90.89</v>
      </c>
      <c r="AI33" t="s">
        <v>12</v>
      </c>
      <c r="AJ33" t="s">
        <v>12</v>
      </c>
      <c r="AK33" t="s">
        <v>139</v>
      </c>
      <c r="AL33" t="s">
        <v>12</v>
      </c>
      <c r="AM33">
        <v>0.3</v>
      </c>
      <c r="AN33" t="s">
        <v>12</v>
      </c>
      <c r="AO33">
        <v>66.459999999999994</v>
      </c>
      <c r="AP33">
        <v>4.2499999999999991</v>
      </c>
      <c r="AQ33">
        <v>21.02</v>
      </c>
      <c r="AR33" t="s">
        <v>12</v>
      </c>
      <c r="AS33" t="s">
        <v>12</v>
      </c>
      <c r="AT33">
        <v>7.46</v>
      </c>
      <c r="AU33">
        <v>6317.47</v>
      </c>
      <c r="AV33" t="s">
        <v>12</v>
      </c>
      <c r="AW33" t="s">
        <v>12</v>
      </c>
      <c r="AX33">
        <v>94.48</v>
      </c>
      <c r="AY33">
        <v>25.88</v>
      </c>
      <c r="AZ33" t="s">
        <v>139</v>
      </c>
      <c r="BA33" t="s">
        <v>12</v>
      </c>
      <c r="BB33" t="s">
        <v>12</v>
      </c>
      <c r="BC33" t="s">
        <v>12</v>
      </c>
      <c r="BD33" t="s">
        <v>12</v>
      </c>
      <c r="BE33" t="s">
        <v>12</v>
      </c>
      <c r="BF33">
        <v>42.97</v>
      </c>
      <c r="BG33">
        <v>11.03</v>
      </c>
      <c r="BH33" s="20" t="s">
        <v>12</v>
      </c>
      <c r="BI33" t="s">
        <v>139</v>
      </c>
      <c r="BJ33" t="s">
        <v>12</v>
      </c>
      <c r="BK33" t="s">
        <v>12</v>
      </c>
      <c r="BL33">
        <v>170.57</v>
      </c>
      <c r="BM33">
        <v>0.9</v>
      </c>
      <c r="BN33">
        <v>98.98</v>
      </c>
      <c r="BO33" t="s">
        <v>139</v>
      </c>
      <c r="BP33" t="s">
        <v>12</v>
      </c>
      <c r="BQ33" t="s">
        <v>12</v>
      </c>
      <c r="BR33">
        <v>18.810000000000002</v>
      </c>
      <c r="BS33" t="s">
        <v>12</v>
      </c>
      <c r="BT33" t="s">
        <v>139</v>
      </c>
      <c r="BU33">
        <v>1.97</v>
      </c>
      <c r="BV33">
        <v>283.29000000000002</v>
      </c>
      <c r="BW33">
        <v>23.619999999999997</v>
      </c>
      <c r="BX33">
        <v>18.309999999999999</v>
      </c>
      <c r="BY33">
        <v>5.18</v>
      </c>
      <c r="BZ33" t="s">
        <v>12</v>
      </c>
      <c r="CA33" t="s">
        <v>12</v>
      </c>
      <c r="CB33">
        <v>50.68</v>
      </c>
      <c r="CC33">
        <v>7.76</v>
      </c>
      <c r="CD33" t="s">
        <v>12</v>
      </c>
      <c r="CE33" t="s">
        <v>12</v>
      </c>
      <c r="CF33">
        <v>5.03</v>
      </c>
      <c r="CG33">
        <v>0.93</v>
      </c>
      <c r="CH33">
        <v>3.78</v>
      </c>
      <c r="CI33" t="s">
        <v>12</v>
      </c>
      <c r="CJ33" t="s">
        <v>139</v>
      </c>
      <c r="CK33" t="s">
        <v>139</v>
      </c>
      <c r="CL33">
        <v>6.77</v>
      </c>
      <c r="CM33" t="s">
        <v>139</v>
      </c>
      <c r="CN33">
        <v>12.07</v>
      </c>
      <c r="CO33" t="s">
        <v>139</v>
      </c>
      <c r="CP33">
        <v>4.67</v>
      </c>
      <c r="CQ33">
        <v>8.14</v>
      </c>
      <c r="CR33">
        <v>70.19</v>
      </c>
      <c r="CS33" t="s">
        <v>139</v>
      </c>
      <c r="CT33" t="s">
        <v>12</v>
      </c>
      <c r="CU33" t="s">
        <v>139</v>
      </c>
      <c r="CV33">
        <v>2.98</v>
      </c>
      <c r="CW33">
        <v>15.12</v>
      </c>
      <c r="CX33">
        <v>8.07</v>
      </c>
      <c r="CY33" t="s">
        <v>139</v>
      </c>
      <c r="CZ33">
        <v>16.420000000000002</v>
      </c>
      <c r="DA33" t="s">
        <v>139</v>
      </c>
      <c r="DB33">
        <v>20.59</v>
      </c>
      <c r="DC33">
        <v>1.1100000000000001</v>
      </c>
      <c r="DD33" t="s">
        <v>12</v>
      </c>
      <c r="DE33">
        <v>12.92</v>
      </c>
      <c r="DF33" t="s">
        <v>12</v>
      </c>
      <c r="DG33" t="s">
        <v>12</v>
      </c>
      <c r="DH33">
        <v>2.2799999999999998</v>
      </c>
      <c r="DI33" t="s">
        <v>139</v>
      </c>
      <c r="DJ33">
        <v>3.26</v>
      </c>
      <c r="DK33">
        <v>79.88</v>
      </c>
      <c r="DL33">
        <v>57.75</v>
      </c>
      <c r="DM33" t="s">
        <v>139</v>
      </c>
      <c r="DN33">
        <v>1.66</v>
      </c>
      <c r="DO33" t="s">
        <v>139</v>
      </c>
      <c r="DP33" s="2">
        <v>1</v>
      </c>
      <c r="DQ33">
        <f t="shared" si="26"/>
        <v>1</v>
      </c>
    </row>
    <row r="34" spans="2:122" x14ac:dyDescent="0.25">
      <c r="B34" s="6"/>
      <c r="C34" s="6"/>
      <c r="D34">
        <v>16</v>
      </c>
      <c r="E34" s="6" t="s">
        <v>141</v>
      </c>
      <c r="F34" s="6"/>
      <c r="G34" s="6"/>
      <c r="H34" s="19">
        <v>44588.083333333336</v>
      </c>
      <c r="I34">
        <v>49.34</v>
      </c>
      <c r="J34">
        <v>1.49</v>
      </c>
      <c r="K34" t="s">
        <v>12</v>
      </c>
      <c r="L34" t="s">
        <v>12</v>
      </c>
      <c r="M34" t="s">
        <v>12</v>
      </c>
      <c r="N34" t="s">
        <v>12</v>
      </c>
      <c r="O34">
        <v>43.56</v>
      </c>
      <c r="P34">
        <v>134.63</v>
      </c>
      <c r="Q34">
        <v>21.28</v>
      </c>
      <c r="R34">
        <v>10.42</v>
      </c>
      <c r="S34">
        <v>20.079999999999998</v>
      </c>
      <c r="T34">
        <v>101.81</v>
      </c>
      <c r="U34">
        <v>134.38</v>
      </c>
      <c r="V34" t="s">
        <v>12</v>
      </c>
      <c r="W34" t="s">
        <v>12</v>
      </c>
      <c r="X34">
        <v>911.27</v>
      </c>
      <c r="Y34">
        <v>111.4</v>
      </c>
      <c r="Z34">
        <v>10.61</v>
      </c>
      <c r="AA34">
        <v>3.27</v>
      </c>
      <c r="AB34">
        <v>6.09</v>
      </c>
      <c r="AC34">
        <v>183.02</v>
      </c>
      <c r="AD34">
        <v>10.39</v>
      </c>
      <c r="AE34" t="s">
        <v>139</v>
      </c>
      <c r="AF34" t="s">
        <v>12</v>
      </c>
      <c r="AG34" t="s">
        <v>12</v>
      </c>
      <c r="AH34">
        <v>116.81</v>
      </c>
      <c r="AI34" t="s">
        <v>12</v>
      </c>
      <c r="AJ34" t="s">
        <v>12</v>
      </c>
      <c r="AK34" t="s">
        <v>139</v>
      </c>
      <c r="AL34" t="s">
        <v>12</v>
      </c>
      <c r="AM34" t="s">
        <v>139</v>
      </c>
      <c r="AN34" t="s">
        <v>12</v>
      </c>
      <c r="AO34">
        <v>44.78</v>
      </c>
      <c r="AP34">
        <v>4.5599999999999996</v>
      </c>
      <c r="AQ34">
        <v>12.04</v>
      </c>
      <c r="AR34" t="s">
        <v>12</v>
      </c>
      <c r="AS34" t="s">
        <v>12</v>
      </c>
      <c r="AT34">
        <v>4.54</v>
      </c>
      <c r="AU34">
        <v>7114.22</v>
      </c>
      <c r="AV34" t="s">
        <v>12</v>
      </c>
      <c r="AW34" t="s">
        <v>12</v>
      </c>
      <c r="AX34">
        <v>125.21</v>
      </c>
      <c r="AY34">
        <v>20.2</v>
      </c>
      <c r="AZ34" t="s">
        <v>139</v>
      </c>
      <c r="BA34" t="s">
        <v>12</v>
      </c>
      <c r="BB34" t="s">
        <v>12</v>
      </c>
      <c r="BC34" t="s">
        <v>12</v>
      </c>
      <c r="BD34" t="s">
        <v>12</v>
      </c>
      <c r="BE34" t="s">
        <v>12</v>
      </c>
      <c r="BF34">
        <v>41.81</v>
      </c>
      <c r="BG34">
        <v>12.35</v>
      </c>
      <c r="BH34" s="20" t="s">
        <v>12</v>
      </c>
      <c r="BI34" t="s">
        <v>139</v>
      </c>
      <c r="BJ34" t="s">
        <v>12</v>
      </c>
      <c r="BK34" t="s">
        <v>12</v>
      </c>
      <c r="BL34">
        <v>175.99</v>
      </c>
      <c r="BM34">
        <v>1.21</v>
      </c>
      <c r="BN34">
        <v>73.67</v>
      </c>
      <c r="BO34" t="s">
        <v>139</v>
      </c>
      <c r="BP34" t="s">
        <v>12</v>
      </c>
      <c r="BQ34" t="s">
        <v>12</v>
      </c>
      <c r="BR34">
        <v>15.43</v>
      </c>
      <c r="BS34" t="s">
        <v>12</v>
      </c>
      <c r="BT34" t="s">
        <v>139</v>
      </c>
      <c r="BU34" t="s">
        <v>139</v>
      </c>
      <c r="BV34">
        <v>310.18</v>
      </c>
      <c r="BW34">
        <v>28.689999999999998</v>
      </c>
      <c r="BX34">
        <v>12.6</v>
      </c>
      <c r="BY34">
        <v>5.01</v>
      </c>
      <c r="BZ34" t="s">
        <v>12</v>
      </c>
      <c r="CA34" t="s">
        <v>12</v>
      </c>
      <c r="CB34">
        <v>34.03</v>
      </c>
      <c r="CC34" t="s">
        <v>139</v>
      </c>
      <c r="CD34" t="s">
        <v>12</v>
      </c>
      <c r="CE34" t="s">
        <v>12</v>
      </c>
      <c r="CF34" t="s">
        <v>139</v>
      </c>
      <c r="CG34">
        <v>2.97</v>
      </c>
      <c r="CH34">
        <v>3.48</v>
      </c>
      <c r="CI34" t="s">
        <v>12</v>
      </c>
      <c r="CJ34" t="s">
        <v>139</v>
      </c>
      <c r="CK34" t="s">
        <v>139</v>
      </c>
      <c r="CL34">
        <v>4.9400000000000004</v>
      </c>
      <c r="CM34" t="s">
        <v>139</v>
      </c>
      <c r="CN34">
        <v>8.42</v>
      </c>
      <c r="CO34" t="s">
        <v>139</v>
      </c>
      <c r="CP34" t="s">
        <v>139</v>
      </c>
      <c r="CQ34">
        <v>6.6</v>
      </c>
      <c r="CR34">
        <v>139.79</v>
      </c>
      <c r="CS34">
        <v>6.65</v>
      </c>
      <c r="CT34" t="s">
        <v>12</v>
      </c>
      <c r="CU34" t="s">
        <v>139</v>
      </c>
      <c r="CV34">
        <v>6.56</v>
      </c>
      <c r="CW34">
        <v>11.28</v>
      </c>
      <c r="CX34">
        <v>6.49</v>
      </c>
      <c r="CY34" t="s">
        <v>139</v>
      </c>
      <c r="CZ34">
        <v>24.41</v>
      </c>
      <c r="DA34" t="s">
        <v>139</v>
      </c>
      <c r="DB34">
        <v>25.41</v>
      </c>
      <c r="DC34">
        <v>1.06</v>
      </c>
      <c r="DD34" t="s">
        <v>12</v>
      </c>
      <c r="DE34">
        <v>15.32</v>
      </c>
      <c r="DF34" t="s">
        <v>12</v>
      </c>
      <c r="DG34" t="s">
        <v>12</v>
      </c>
      <c r="DH34">
        <v>2.64</v>
      </c>
      <c r="DI34" t="s">
        <v>139</v>
      </c>
      <c r="DJ34">
        <v>1.78</v>
      </c>
      <c r="DK34">
        <v>67.67</v>
      </c>
      <c r="DL34">
        <v>53.21</v>
      </c>
      <c r="DM34" t="s">
        <v>139</v>
      </c>
      <c r="DN34">
        <v>1.39</v>
      </c>
      <c r="DO34" t="s">
        <v>139</v>
      </c>
      <c r="DP34" s="2">
        <v>1</v>
      </c>
      <c r="DQ34">
        <f t="shared" si="26"/>
        <v>1</v>
      </c>
    </row>
    <row r="35" spans="2:122" x14ac:dyDescent="0.25">
      <c r="D35">
        <v>17</v>
      </c>
      <c r="F35" s="6"/>
      <c r="G35" s="6"/>
      <c r="H35" s="19">
        <v>44588.25</v>
      </c>
      <c r="I35">
        <v>18.87</v>
      </c>
      <c r="J35">
        <v>2.58</v>
      </c>
      <c r="K35" t="s">
        <v>12</v>
      </c>
      <c r="L35" t="s">
        <v>12</v>
      </c>
      <c r="M35" t="s">
        <v>12</v>
      </c>
      <c r="N35" t="s">
        <v>12</v>
      </c>
      <c r="O35">
        <v>53.33</v>
      </c>
      <c r="P35">
        <v>151.62</v>
      </c>
      <c r="Q35">
        <v>22.46</v>
      </c>
      <c r="R35" t="s">
        <v>139</v>
      </c>
      <c r="S35">
        <v>31.11</v>
      </c>
      <c r="T35">
        <v>97.85</v>
      </c>
      <c r="U35">
        <v>111.34</v>
      </c>
      <c r="V35" t="s">
        <v>12</v>
      </c>
      <c r="W35" t="s">
        <v>12</v>
      </c>
      <c r="X35">
        <v>663.95</v>
      </c>
      <c r="Y35">
        <v>114.96</v>
      </c>
      <c r="Z35">
        <v>11.13</v>
      </c>
      <c r="AA35">
        <v>3.9</v>
      </c>
      <c r="AB35">
        <v>7.46</v>
      </c>
      <c r="AC35">
        <v>192.4</v>
      </c>
      <c r="AD35">
        <v>13.15</v>
      </c>
      <c r="AE35" t="s">
        <v>139</v>
      </c>
      <c r="AF35" t="s">
        <v>12</v>
      </c>
      <c r="AG35" t="s">
        <v>12</v>
      </c>
      <c r="AH35">
        <v>172.86</v>
      </c>
      <c r="AI35" t="s">
        <v>12</v>
      </c>
      <c r="AJ35" t="s">
        <v>12</v>
      </c>
      <c r="AK35" t="s">
        <v>139</v>
      </c>
      <c r="AL35" t="s">
        <v>12</v>
      </c>
      <c r="AM35" t="s">
        <v>139</v>
      </c>
      <c r="AN35" t="s">
        <v>12</v>
      </c>
      <c r="AO35">
        <v>48.38</v>
      </c>
      <c r="AP35">
        <v>5.8</v>
      </c>
      <c r="AQ35">
        <v>11.92</v>
      </c>
      <c r="AR35" t="s">
        <v>12</v>
      </c>
      <c r="AS35" t="s">
        <v>12</v>
      </c>
      <c r="AT35">
        <v>5.0199999999999996</v>
      </c>
      <c r="AU35">
        <v>7246.9</v>
      </c>
      <c r="AV35" t="s">
        <v>12</v>
      </c>
      <c r="AW35" t="s">
        <v>12</v>
      </c>
      <c r="AX35">
        <v>134.21</v>
      </c>
      <c r="AY35">
        <v>19.600000000000001</v>
      </c>
      <c r="AZ35" t="s">
        <v>139</v>
      </c>
      <c r="BA35" t="s">
        <v>12</v>
      </c>
      <c r="BB35" t="s">
        <v>12</v>
      </c>
      <c r="BC35" t="s">
        <v>12</v>
      </c>
      <c r="BD35" t="s">
        <v>12</v>
      </c>
      <c r="BE35" t="s">
        <v>12</v>
      </c>
      <c r="BF35">
        <v>61.78</v>
      </c>
      <c r="BG35">
        <v>17.47</v>
      </c>
      <c r="BH35" t="s">
        <v>12</v>
      </c>
      <c r="BI35">
        <v>0.3</v>
      </c>
      <c r="BJ35" t="s">
        <v>12</v>
      </c>
      <c r="BK35" t="s">
        <v>12</v>
      </c>
      <c r="BL35">
        <v>187.34</v>
      </c>
      <c r="BM35">
        <v>1.67</v>
      </c>
      <c r="BN35">
        <v>82.01</v>
      </c>
      <c r="BO35" t="s">
        <v>139</v>
      </c>
      <c r="BP35" t="s">
        <v>12</v>
      </c>
      <c r="BQ35" t="s">
        <v>12</v>
      </c>
      <c r="BR35">
        <v>22.16</v>
      </c>
      <c r="BS35" t="s">
        <v>12</v>
      </c>
      <c r="BT35" t="s">
        <v>139</v>
      </c>
      <c r="BU35">
        <v>4.32</v>
      </c>
      <c r="BV35">
        <v>389.96</v>
      </c>
      <c r="BW35">
        <v>48.25</v>
      </c>
      <c r="BX35">
        <v>15.29</v>
      </c>
      <c r="BY35">
        <v>6.71</v>
      </c>
      <c r="BZ35" t="s">
        <v>12</v>
      </c>
      <c r="CA35" t="s">
        <v>12</v>
      </c>
      <c r="CB35">
        <v>104.59</v>
      </c>
      <c r="CC35">
        <v>6.49</v>
      </c>
      <c r="CD35" t="s">
        <v>12</v>
      </c>
      <c r="CE35" t="s">
        <v>12</v>
      </c>
      <c r="CF35" t="s">
        <v>139</v>
      </c>
      <c r="CG35">
        <v>1.98</v>
      </c>
      <c r="CH35">
        <v>3.57</v>
      </c>
      <c r="CI35" t="s">
        <v>12</v>
      </c>
      <c r="CJ35" t="s">
        <v>139</v>
      </c>
      <c r="CK35" t="s">
        <v>139</v>
      </c>
      <c r="CL35">
        <v>4.84</v>
      </c>
      <c r="CM35" t="s">
        <v>139</v>
      </c>
      <c r="CN35">
        <v>8.26</v>
      </c>
      <c r="CO35">
        <v>1.1000000000000001</v>
      </c>
      <c r="CP35" t="s">
        <v>139</v>
      </c>
      <c r="CQ35">
        <v>10.07</v>
      </c>
      <c r="CR35">
        <v>322.19</v>
      </c>
      <c r="CS35">
        <v>6.6</v>
      </c>
      <c r="CT35" t="s">
        <v>12</v>
      </c>
      <c r="CU35">
        <v>7.71</v>
      </c>
      <c r="CV35">
        <v>4.78</v>
      </c>
      <c r="CW35">
        <v>11.7</v>
      </c>
      <c r="CX35">
        <v>6.44</v>
      </c>
      <c r="CY35" t="s">
        <v>139</v>
      </c>
      <c r="CZ35">
        <v>40</v>
      </c>
      <c r="DA35" t="s">
        <v>139</v>
      </c>
      <c r="DB35">
        <v>42.19</v>
      </c>
      <c r="DC35" t="s">
        <v>139</v>
      </c>
      <c r="DD35" t="s">
        <v>12</v>
      </c>
      <c r="DE35">
        <v>18.61</v>
      </c>
      <c r="DF35" t="s">
        <v>12</v>
      </c>
      <c r="DG35" t="s">
        <v>12</v>
      </c>
      <c r="DH35">
        <v>5.94</v>
      </c>
      <c r="DI35" t="s">
        <v>139</v>
      </c>
      <c r="DJ35">
        <v>1.37</v>
      </c>
      <c r="DK35">
        <v>50.47</v>
      </c>
      <c r="DL35">
        <v>51.34</v>
      </c>
      <c r="DM35" t="s">
        <v>139</v>
      </c>
      <c r="DN35">
        <v>1.38</v>
      </c>
      <c r="DO35" t="s">
        <v>139</v>
      </c>
      <c r="DP35" s="2">
        <v>1</v>
      </c>
      <c r="DQ35">
        <f t="shared" si="26"/>
        <v>1</v>
      </c>
    </row>
    <row r="36" spans="2:122" x14ac:dyDescent="0.25">
      <c r="C36">
        <v>4</v>
      </c>
      <c r="D36">
        <v>18</v>
      </c>
      <c r="F36" s="27"/>
      <c r="G36" s="27"/>
      <c r="H36" s="19">
        <v>44615.90625</v>
      </c>
      <c r="I36" s="27" t="s">
        <v>139</v>
      </c>
      <c r="J36" s="27">
        <v>2.97</v>
      </c>
      <c r="K36" s="27" t="s">
        <v>12</v>
      </c>
      <c r="L36" s="27" t="s">
        <v>12</v>
      </c>
      <c r="M36" s="27" t="s">
        <v>12</v>
      </c>
      <c r="N36" s="27" t="s">
        <v>12</v>
      </c>
      <c r="O36" s="27">
        <v>5.86</v>
      </c>
      <c r="P36" s="27">
        <v>23.62</v>
      </c>
      <c r="Q36" s="27" t="s">
        <v>139</v>
      </c>
      <c r="R36" s="27" t="s">
        <v>139</v>
      </c>
      <c r="S36" s="27">
        <v>22.78</v>
      </c>
      <c r="T36" s="27">
        <v>321.27999999999997</v>
      </c>
      <c r="U36" s="27">
        <v>63.02</v>
      </c>
      <c r="V36" s="27" t="s">
        <v>12</v>
      </c>
      <c r="W36" s="27" t="s">
        <v>12</v>
      </c>
      <c r="X36" s="27">
        <v>1017.09</v>
      </c>
      <c r="Y36" s="27">
        <v>390.25</v>
      </c>
      <c r="Z36" s="27">
        <v>17.690000000000001</v>
      </c>
      <c r="AA36" s="27">
        <v>12.33</v>
      </c>
      <c r="AB36" s="27">
        <v>18.22</v>
      </c>
      <c r="AC36" s="27">
        <v>832.23</v>
      </c>
      <c r="AD36" s="27">
        <v>26.08</v>
      </c>
      <c r="AE36" s="27" t="s">
        <v>139</v>
      </c>
      <c r="AF36" s="27" t="s">
        <v>12</v>
      </c>
      <c r="AG36" s="27" t="s">
        <v>12</v>
      </c>
      <c r="AH36" s="27">
        <v>37.369999999999997</v>
      </c>
      <c r="AI36" s="27" t="s">
        <v>12</v>
      </c>
      <c r="AJ36" s="27" t="s">
        <v>12</v>
      </c>
      <c r="AK36" s="27" t="s">
        <v>12</v>
      </c>
      <c r="AL36" s="27" t="s">
        <v>12</v>
      </c>
      <c r="AM36" s="27">
        <v>0.48</v>
      </c>
      <c r="AN36" s="27" t="s">
        <v>12</v>
      </c>
      <c r="AO36" s="27">
        <v>111.85</v>
      </c>
      <c r="AP36" s="27" t="s">
        <v>139</v>
      </c>
      <c r="AQ36" s="27">
        <v>4.46</v>
      </c>
      <c r="AR36" s="27" t="s">
        <v>12</v>
      </c>
      <c r="AS36" s="27" t="s">
        <v>12</v>
      </c>
      <c r="AT36" s="27">
        <v>8.94</v>
      </c>
      <c r="AU36" s="27">
        <v>1439.7</v>
      </c>
      <c r="AV36" s="27" t="s">
        <v>12</v>
      </c>
      <c r="AW36" s="27" t="s">
        <v>12</v>
      </c>
      <c r="AX36" s="27">
        <v>180.29</v>
      </c>
      <c r="AY36" s="27">
        <v>45.33</v>
      </c>
      <c r="AZ36" s="27" t="s">
        <v>139</v>
      </c>
      <c r="BA36" s="27" t="s">
        <v>12</v>
      </c>
      <c r="BB36" s="27" t="s">
        <v>12</v>
      </c>
      <c r="BC36" s="27" t="s">
        <v>12</v>
      </c>
      <c r="BD36" s="27" t="s">
        <v>12</v>
      </c>
      <c r="BE36" s="27" t="s">
        <v>12</v>
      </c>
      <c r="BF36" s="27">
        <v>26.65</v>
      </c>
      <c r="BG36" s="27">
        <v>13.98</v>
      </c>
      <c r="BH36" t="s">
        <v>12</v>
      </c>
      <c r="BI36" s="27" t="s">
        <v>139</v>
      </c>
      <c r="BJ36" s="27" t="s">
        <v>12</v>
      </c>
      <c r="BK36" s="27" t="s">
        <v>12</v>
      </c>
      <c r="BL36" s="27">
        <v>139.51</v>
      </c>
      <c r="BM36" s="27">
        <v>4.24</v>
      </c>
      <c r="BN36" s="27">
        <v>298.47000000000003</v>
      </c>
      <c r="BO36" s="27" t="s">
        <v>139</v>
      </c>
      <c r="BP36" s="27" t="s">
        <v>12</v>
      </c>
      <c r="BQ36" s="27" t="s">
        <v>12</v>
      </c>
      <c r="BR36" s="27">
        <v>147.13</v>
      </c>
      <c r="BS36" s="27" t="s">
        <v>12</v>
      </c>
      <c r="BT36" s="27" t="s">
        <v>139</v>
      </c>
      <c r="BU36" s="27" t="s">
        <v>139</v>
      </c>
      <c r="BV36" s="27">
        <v>98.11</v>
      </c>
      <c r="BW36" s="27">
        <v>51.129999999999995</v>
      </c>
      <c r="BX36" s="27">
        <v>41.73</v>
      </c>
      <c r="BY36" s="27" t="s">
        <v>139</v>
      </c>
      <c r="BZ36" s="27" t="s">
        <v>12</v>
      </c>
      <c r="CA36" s="27" t="s">
        <v>12</v>
      </c>
      <c r="CB36" s="27">
        <v>29.43</v>
      </c>
      <c r="CC36" s="27" t="s">
        <v>139</v>
      </c>
      <c r="CD36" s="27" t="s">
        <v>12</v>
      </c>
      <c r="CE36" s="27" t="s">
        <v>12</v>
      </c>
      <c r="CF36" s="27">
        <v>9.52</v>
      </c>
      <c r="CG36" s="27" t="s">
        <v>139</v>
      </c>
      <c r="CH36" s="27">
        <v>2.34</v>
      </c>
      <c r="CI36" s="27" t="s">
        <v>12</v>
      </c>
      <c r="CJ36" s="27" t="s">
        <v>139</v>
      </c>
      <c r="CK36" s="27" t="s">
        <v>139</v>
      </c>
      <c r="CL36" s="27">
        <v>11.49</v>
      </c>
      <c r="CM36" s="27" t="s">
        <v>139</v>
      </c>
      <c r="CN36" s="27">
        <v>16.670000000000002</v>
      </c>
      <c r="CO36" s="27" t="s">
        <v>139</v>
      </c>
      <c r="CP36" s="27" t="s">
        <v>139</v>
      </c>
      <c r="CQ36" s="27">
        <v>64.95</v>
      </c>
      <c r="CR36" s="27">
        <v>20.05</v>
      </c>
      <c r="CS36" s="27" t="s">
        <v>139</v>
      </c>
      <c r="CT36" s="27" t="s">
        <v>12</v>
      </c>
      <c r="CU36" s="27" t="s">
        <v>139</v>
      </c>
      <c r="CV36" s="27">
        <v>3.27</v>
      </c>
      <c r="CW36" s="27">
        <v>34.869999999999997</v>
      </c>
      <c r="CX36" s="27">
        <v>18.670000000000002</v>
      </c>
      <c r="CY36" s="27" t="s">
        <v>139</v>
      </c>
      <c r="CZ36" s="27">
        <v>28.91</v>
      </c>
      <c r="DA36" s="27" t="s">
        <v>139</v>
      </c>
      <c r="DB36" s="27">
        <v>30.37</v>
      </c>
      <c r="DC36" s="27">
        <v>1.38</v>
      </c>
      <c r="DD36" s="27" t="s">
        <v>12</v>
      </c>
      <c r="DE36" s="27">
        <v>18.579999999999998</v>
      </c>
      <c r="DF36" s="27" t="s">
        <v>12</v>
      </c>
      <c r="DG36" s="27" t="s">
        <v>12</v>
      </c>
      <c r="DH36" s="27" t="s">
        <v>139</v>
      </c>
      <c r="DI36" s="27" t="s">
        <v>139</v>
      </c>
      <c r="DJ36" s="27" t="s">
        <v>139</v>
      </c>
      <c r="DK36" s="27" t="s">
        <v>139</v>
      </c>
      <c r="DL36" s="27" t="s">
        <v>139</v>
      </c>
      <c r="DM36" s="27" t="s">
        <v>139</v>
      </c>
      <c r="DN36" s="27" t="s">
        <v>139</v>
      </c>
      <c r="DO36" s="27" t="s">
        <v>139</v>
      </c>
      <c r="DP36" s="29">
        <v>1</v>
      </c>
      <c r="DQ36" s="27">
        <f t="shared" si="26"/>
        <v>2</v>
      </c>
    </row>
    <row r="37" spans="2:122" x14ac:dyDescent="0.25">
      <c r="D37">
        <v>19</v>
      </c>
      <c r="F37" s="27"/>
      <c r="G37" s="27"/>
      <c r="H37" s="19">
        <v>44615.958333333336</v>
      </c>
      <c r="I37" s="27" t="s">
        <v>139</v>
      </c>
      <c r="J37" s="27">
        <v>2.72</v>
      </c>
      <c r="K37" s="27" t="s">
        <v>12</v>
      </c>
      <c r="L37" s="27" t="s">
        <v>12</v>
      </c>
      <c r="M37" s="27" t="s">
        <v>12</v>
      </c>
      <c r="N37" s="27" t="s">
        <v>12</v>
      </c>
      <c r="O37" s="27">
        <v>5.52</v>
      </c>
      <c r="P37" s="27">
        <v>24.02</v>
      </c>
      <c r="Q37" s="27" t="s">
        <v>139</v>
      </c>
      <c r="R37" s="27" t="s">
        <v>139</v>
      </c>
      <c r="S37" s="27">
        <v>30.02</v>
      </c>
      <c r="T37" s="27">
        <v>327.27</v>
      </c>
      <c r="U37" s="27">
        <v>54.26</v>
      </c>
      <c r="V37" s="27" t="s">
        <v>12</v>
      </c>
      <c r="W37" s="27" t="s">
        <v>12</v>
      </c>
      <c r="X37" s="27">
        <v>965.61</v>
      </c>
      <c r="Y37" s="27">
        <v>393.52</v>
      </c>
      <c r="Z37" s="27">
        <v>22.59</v>
      </c>
      <c r="AA37" s="27">
        <v>11.66</v>
      </c>
      <c r="AB37" s="27">
        <v>21.14</v>
      </c>
      <c r="AC37" s="27">
        <v>886.63</v>
      </c>
      <c r="AD37" s="27">
        <v>26.67</v>
      </c>
      <c r="AE37" s="27" t="s">
        <v>139</v>
      </c>
      <c r="AF37" s="27" t="s">
        <v>12</v>
      </c>
      <c r="AG37" s="27" t="s">
        <v>12</v>
      </c>
      <c r="AH37" s="27">
        <v>39.32</v>
      </c>
      <c r="AI37" s="27" t="s">
        <v>12</v>
      </c>
      <c r="AJ37" s="27" t="s">
        <v>12</v>
      </c>
      <c r="AK37" s="27" t="s">
        <v>12</v>
      </c>
      <c r="AL37" s="27" t="s">
        <v>12</v>
      </c>
      <c r="AM37" s="27" t="s">
        <v>139</v>
      </c>
      <c r="AN37" s="27" t="s">
        <v>12</v>
      </c>
      <c r="AO37" s="27">
        <v>104.81</v>
      </c>
      <c r="AP37" s="27" t="s">
        <v>139</v>
      </c>
      <c r="AQ37" s="27">
        <v>7.5200000000000005</v>
      </c>
      <c r="AR37" s="27" t="s">
        <v>12</v>
      </c>
      <c r="AS37" s="27" t="s">
        <v>12</v>
      </c>
      <c r="AT37" s="27">
        <v>9.3800000000000008</v>
      </c>
      <c r="AU37" s="27">
        <v>1443.27</v>
      </c>
      <c r="AV37" s="27" t="s">
        <v>12</v>
      </c>
      <c r="AW37" s="27" t="s">
        <v>12</v>
      </c>
      <c r="AX37" s="27">
        <v>91.4</v>
      </c>
      <c r="AY37" s="27">
        <v>20.25</v>
      </c>
      <c r="AZ37" s="27" t="s">
        <v>139</v>
      </c>
      <c r="BA37" s="27" t="s">
        <v>12</v>
      </c>
      <c r="BB37" s="27" t="s">
        <v>12</v>
      </c>
      <c r="BC37" s="27" t="s">
        <v>12</v>
      </c>
      <c r="BD37" s="27" t="s">
        <v>12</v>
      </c>
      <c r="BE37" s="27" t="s">
        <v>12</v>
      </c>
      <c r="BF37" s="27">
        <v>40.44</v>
      </c>
      <c r="BG37" s="27">
        <v>14.56</v>
      </c>
      <c r="BH37" t="s">
        <v>12</v>
      </c>
      <c r="BI37" s="27" t="s">
        <v>139</v>
      </c>
      <c r="BJ37" s="27" t="s">
        <v>12</v>
      </c>
      <c r="BK37" s="27" t="s">
        <v>12</v>
      </c>
      <c r="BL37" s="27">
        <v>147.13999999999999</v>
      </c>
      <c r="BM37" s="27">
        <v>4.9800000000000004</v>
      </c>
      <c r="BN37" s="27">
        <v>313.98</v>
      </c>
      <c r="BO37" s="27" t="s">
        <v>139</v>
      </c>
      <c r="BP37" s="27" t="s">
        <v>12</v>
      </c>
      <c r="BQ37" s="27" t="s">
        <v>12</v>
      </c>
      <c r="BR37" s="27">
        <v>132.66</v>
      </c>
      <c r="BS37" s="27" t="s">
        <v>12</v>
      </c>
      <c r="BT37" s="27" t="s">
        <v>139</v>
      </c>
      <c r="BU37" s="27" t="s">
        <v>139</v>
      </c>
      <c r="BV37" s="27">
        <v>105.52</v>
      </c>
      <c r="BW37" s="27">
        <v>46.75</v>
      </c>
      <c r="BX37" s="27">
        <v>43.74</v>
      </c>
      <c r="BY37" s="27" t="s">
        <v>139</v>
      </c>
      <c r="BZ37" s="27" t="s">
        <v>12</v>
      </c>
      <c r="CA37" s="27" t="s">
        <v>12</v>
      </c>
      <c r="CB37" s="27">
        <v>43.55</v>
      </c>
      <c r="CC37" s="27" t="s">
        <v>139</v>
      </c>
      <c r="CD37" s="27" t="s">
        <v>12</v>
      </c>
      <c r="CE37" s="27" t="s">
        <v>12</v>
      </c>
      <c r="CF37" s="27">
        <v>9.26</v>
      </c>
      <c r="CG37" s="27" t="s">
        <v>139</v>
      </c>
      <c r="CH37" s="27">
        <v>2.21</v>
      </c>
      <c r="CI37" s="27" t="s">
        <v>12</v>
      </c>
      <c r="CJ37" s="27" t="s">
        <v>139</v>
      </c>
      <c r="CK37" s="27" t="s">
        <v>139</v>
      </c>
      <c r="CL37" s="27">
        <v>11.77</v>
      </c>
      <c r="CM37" s="27" t="s">
        <v>139</v>
      </c>
      <c r="CN37" s="27">
        <v>13.74</v>
      </c>
      <c r="CO37" s="27" t="s">
        <v>139</v>
      </c>
      <c r="CP37" s="27" t="s">
        <v>139</v>
      </c>
      <c r="CQ37" s="27">
        <v>2285.46</v>
      </c>
      <c r="CR37" s="27">
        <v>23.64</v>
      </c>
      <c r="CS37" s="27" t="s">
        <v>139</v>
      </c>
      <c r="CT37" s="27" t="s">
        <v>12</v>
      </c>
      <c r="CU37" s="27" t="s">
        <v>139</v>
      </c>
      <c r="CV37" s="27">
        <v>3.45</v>
      </c>
      <c r="CW37" s="27">
        <v>46.72</v>
      </c>
      <c r="CX37" s="27">
        <v>22.09</v>
      </c>
      <c r="CY37" s="27" t="s">
        <v>139</v>
      </c>
      <c r="CZ37" s="27">
        <v>30.5</v>
      </c>
      <c r="DA37" s="27" t="s">
        <v>139</v>
      </c>
      <c r="DB37" s="27">
        <v>31.46</v>
      </c>
      <c r="DC37" s="27">
        <v>1.25</v>
      </c>
      <c r="DD37" s="27" t="s">
        <v>12</v>
      </c>
      <c r="DE37" s="27">
        <v>15.99</v>
      </c>
      <c r="DF37" s="27" t="s">
        <v>12</v>
      </c>
      <c r="DG37" s="27" t="s">
        <v>12</v>
      </c>
      <c r="DH37" s="27" t="s">
        <v>139</v>
      </c>
      <c r="DI37" s="27" t="s">
        <v>139</v>
      </c>
      <c r="DJ37" s="27" t="s">
        <v>139</v>
      </c>
      <c r="DK37" s="27" t="s">
        <v>139</v>
      </c>
      <c r="DL37" s="27" t="s">
        <v>139</v>
      </c>
      <c r="DM37" s="27" t="s">
        <v>139</v>
      </c>
      <c r="DN37" s="27" t="s">
        <v>139</v>
      </c>
      <c r="DO37" s="27" t="s">
        <v>139</v>
      </c>
      <c r="DP37" s="29">
        <v>2</v>
      </c>
      <c r="DQ37" s="27">
        <f t="shared" si="26"/>
        <v>2</v>
      </c>
    </row>
    <row r="38" spans="2:122" x14ac:dyDescent="0.25">
      <c r="D38">
        <v>20</v>
      </c>
      <c r="F38" s="27"/>
      <c r="G38" s="27"/>
      <c r="H38" s="19">
        <v>44616.061111111114</v>
      </c>
      <c r="I38" s="27" t="s">
        <v>139</v>
      </c>
      <c r="J38" s="27">
        <v>3.23</v>
      </c>
      <c r="K38" s="27" t="s">
        <v>12</v>
      </c>
      <c r="L38" s="27" t="s">
        <v>12</v>
      </c>
      <c r="M38" s="27" t="s">
        <v>12</v>
      </c>
      <c r="N38" s="27" t="s">
        <v>12</v>
      </c>
      <c r="O38" s="27">
        <v>6.02</v>
      </c>
      <c r="P38" s="27">
        <v>28.13</v>
      </c>
      <c r="Q38" s="27" t="s">
        <v>139</v>
      </c>
      <c r="R38" s="27" t="s">
        <v>139</v>
      </c>
      <c r="S38" s="27">
        <v>31.76</v>
      </c>
      <c r="T38" s="27">
        <v>274.32</v>
      </c>
      <c r="U38" s="27">
        <v>67.39</v>
      </c>
      <c r="V38" s="27" t="s">
        <v>12</v>
      </c>
      <c r="W38" s="27" t="s">
        <v>12</v>
      </c>
      <c r="X38" s="27">
        <v>883.74</v>
      </c>
      <c r="Y38" s="27">
        <v>429.81</v>
      </c>
      <c r="Z38" s="27">
        <v>19.86</v>
      </c>
      <c r="AA38" s="27">
        <v>10.49</v>
      </c>
      <c r="AB38" s="27">
        <v>17.5</v>
      </c>
      <c r="AC38" s="27">
        <v>859.75</v>
      </c>
      <c r="AD38" s="27">
        <v>22.36</v>
      </c>
      <c r="AE38" s="27" t="s">
        <v>139</v>
      </c>
      <c r="AF38" s="27" t="s">
        <v>12</v>
      </c>
      <c r="AG38" s="27" t="s">
        <v>12</v>
      </c>
      <c r="AH38" s="27">
        <v>47.36</v>
      </c>
      <c r="AI38" s="27" t="s">
        <v>12</v>
      </c>
      <c r="AJ38" s="27" t="s">
        <v>12</v>
      </c>
      <c r="AK38" s="27" t="s">
        <v>12</v>
      </c>
      <c r="AL38" s="27" t="s">
        <v>12</v>
      </c>
      <c r="AM38" s="27" t="s">
        <v>139</v>
      </c>
      <c r="AN38" s="27" t="s">
        <v>12</v>
      </c>
      <c r="AO38" s="27">
        <v>121.56</v>
      </c>
      <c r="AP38" s="27" t="s">
        <v>139</v>
      </c>
      <c r="AQ38" s="27">
        <v>8.16</v>
      </c>
      <c r="AR38" s="27" t="s">
        <v>12</v>
      </c>
      <c r="AS38" s="27" t="s">
        <v>12</v>
      </c>
      <c r="AT38" s="27">
        <v>11.93</v>
      </c>
      <c r="AU38" s="27">
        <v>1631.29</v>
      </c>
      <c r="AV38" s="27" t="s">
        <v>12</v>
      </c>
      <c r="AW38" s="27" t="s">
        <v>12</v>
      </c>
      <c r="AX38" s="27">
        <v>116.78</v>
      </c>
      <c r="AY38" s="27">
        <v>19.170000000000002</v>
      </c>
      <c r="AZ38" s="27" t="s">
        <v>139</v>
      </c>
      <c r="BA38" s="27" t="s">
        <v>12</v>
      </c>
      <c r="BB38" s="27" t="s">
        <v>12</v>
      </c>
      <c r="BC38" s="27" t="s">
        <v>12</v>
      </c>
      <c r="BD38" s="27" t="s">
        <v>12</v>
      </c>
      <c r="BE38" s="27" t="s">
        <v>12</v>
      </c>
      <c r="BF38" s="27">
        <v>685.11</v>
      </c>
      <c r="BG38" s="27">
        <v>13.69</v>
      </c>
      <c r="BH38" t="s">
        <v>12</v>
      </c>
      <c r="BI38" s="27" t="s">
        <v>139</v>
      </c>
      <c r="BJ38" s="27" t="s">
        <v>12</v>
      </c>
      <c r="BK38" s="27" t="s">
        <v>12</v>
      </c>
      <c r="BL38" s="27">
        <v>178.28</v>
      </c>
      <c r="BM38" s="27">
        <v>5.26</v>
      </c>
      <c r="BN38" s="27">
        <v>311.89999999999998</v>
      </c>
      <c r="BO38" s="27" t="s">
        <v>139</v>
      </c>
      <c r="BP38" s="27" t="s">
        <v>12</v>
      </c>
      <c r="BQ38" s="27" t="s">
        <v>12</v>
      </c>
      <c r="BR38" s="27">
        <v>177.79</v>
      </c>
      <c r="BS38" s="27" t="s">
        <v>12</v>
      </c>
      <c r="BT38" s="27" t="s">
        <v>139</v>
      </c>
      <c r="BU38" s="27" t="s">
        <v>139</v>
      </c>
      <c r="BV38" s="27">
        <v>119.93</v>
      </c>
      <c r="BW38" s="27">
        <v>59.43</v>
      </c>
      <c r="BX38" s="27">
        <v>37.700000000000003</v>
      </c>
      <c r="BY38" s="27" t="s">
        <v>139</v>
      </c>
      <c r="BZ38" s="27" t="s">
        <v>12</v>
      </c>
      <c r="CA38" s="27" t="s">
        <v>12</v>
      </c>
      <c r="CB38" s="27">
        <v>40.590000000000003</v>
      </c>
      <c r="CC38" s="27" t="s">
        <v>139</v>
      </c>
      <c r="CD38" s="27" t="s">
        <v>12</v>
      </c>
      <c r="CE38" s="27" t="s">
        <v>12</v>
      </c>
      <c r="CF38" s="27">
        <v>9.64</v>
      </c>
      <c r="CG38" s="27">
        <v>2.5299999999999998</v>
      </c>
      <c r="CH38" s="27">
        <v>2.92</v>
      </c>
      <c r="CI38" s="27" t="s">
        <v>12</v>
      </c>
      <c r="CJ38" s="27" t="s">
        <v>139</v>
      </c>
      <c r="CK38" s="27" t="s">
        <v>139</v>
      </c>
      <c r="CL38" s="27">
        <v>12.55</v>
      </c>
      <c r="CM38" s="27" t="s">
        <v>139</v>
      </c>
      <c r="CN38" s="27">
        <v>14.74</v>
      </c>
      <c r="CO38" s="27" t="s">
        <v>139</v>
      </c>
      <c r="CP38" s="27" t="s">
        <v>139</v>
      </c>
      <c r="CQ38" s="27">
        <v>74.36</v>
      </c>
      <c r="CR38" s="27">
        <v>23.95</v>
      </c>
      <c r="CS38" s="27" t="s">
        <v>139</v>
      </c>
      <c r="CT38" s="27" t="s">
        <v>12</v>
      </c>
      <c r="CU38" s="27" t="s">
        <v>139</v>
      </c>
      <c r="CV38" s="27" t="s">
        <v>139</v>
      </c>
      <c r="CW38" s="27">
        <v>43.91</v>
      </c>
      <c r="CX38" s="27">
        <v>18.79</v>
      </c>
      <c r="CY38" s="27" t="s">
        <v>139</v>
      </c>
      <c r="CZ38" s="27">
        <v>33.869999999999997</v>
      </c>
      <c r="DA38" s="27" t="s">
        <v>139</v>
      </c>
      <c r="DB38" s="27">
        <v>30.61</v>
      </c>
      <c r="DC38" s="27">
        <v>1.4</v>
      </c>
      <c r="DD38" s="27" t="s">
        <v>12</v>
      </c>
      <c r="DE38" s="27">
        <v>13.69</v>
      </c>
      <c r="DF38" s="27" t="s">
        <v>12</v>
      </c>
      <c r="DG38" s="27" t="s">
        <v>12</v>
      </c>
      <c r="DH38" s="27" t="s">
        <v>139</v>
      </c>
      <c r="DI38" s="27" t="s">
        <v>139</v>
      </c>
      <c r="DJ38" s="27" t="s">
        <v>139</v>
      </c>
      <c r="DK38" s="27" t="s">
        <v>139</v>
      </c>
      <c r="DL38" s="27" t="s">
        <v>139</v>
      </c>
      <c r="DM38" s="27" t="s">
        <v>139</v>
      </c>
      <c r="DN38" s="27" t="s">
        <v>139</v>
      </c>
      <c r="DO38" s="27" t="s">
        <v>139</v>
      </c>
      <c r="DP38" s="29">
        <v>2</v>
      </c>
      <c r="DQ38" s="27">
        <f t="shared" si="26"/>
        <v>2</v>
      </c>
    </row>
    <row r="39" spans="2:122" x14ac:dyDescent="0.25">
      <c r="B39" s="30"/>
      <c r="C39" s="30"/>
      <c r="D39">
        <v>21</v>
      </c>
      <c r="E39" s="30" t="s">
        <v>164</v>
      </c>
      <c r="F39" s="30"/>
      <c r="G39" s="30"/>
      <c r="H39" s="19">
        <v>44616.166666666664</v>
      </c>
      <c r="I39" s="30" t="s">
        <v>139</v>
      </c>
      <c r="J39" s="30">
        <v>3.08</v>
      </c>
      <c r="K39" s="30" t="s">
        <v>12</v>
      </c>
      <c r="L39" s="30" t="s">
        <v>12</v>
      </c>
      <c r="M39" s="30" t="s">
        <v>12</v>
      </c>
      <c r="N39" s="30" t="s">
        <v>12</v>
      </c>
      <c r="O39" s="30">
        <v>3.79</v>
      </c>
      <c r="P39" s="30">
        <v>27.14</v>
      </c>
      <c r="Q39" s="30" t="s">
        <v>139</v>
      </c>
      <c r="R39" s="30" t="s">
        <v>139</v>
      </c>
      <c r="S39" s="30">
        <v>32.81</v>
      </c>
      <c r="T39" s="30">
        <v>220.38</v>
      </c>
      <c r="U39" s="30">
        <v>73.290000000000006</v>
      </c>
      <c r="V39" s="30" t="s">
        <v>12</v>
      </c>
      <c r="W39" s="30" t="s">
        <v>12</v>
      </c>
      <c r="X39" s="30">
        <v>836.99</v>
      </c>
      <c r="Y39" s="30">
        <v>405.29</v>
      </c>
      <c r="Z39" s="30">
        <v>17.14</v>
      </c>
      <c r="AA39" s="30">
        <v>10.039999999999999</v>
      </c>
      <c r="AB39" s="30">
        <v>13.45</v>
      </c>
      <c r="AC39" s="30">
        <v>742</v>
      </c>
      <c r="AD39" s="30">
        <v>18.690000000000001</v>
      </c>
      <c r="AE39" s="30" t="s">
        <v>139</v>
      </c>
      <c r="AF39" s="30" t="s">
        <v>12</v>
      </c>
      <c r="AG39" s="30" t="s">
        <v>12</v>
      </c>
      <c r="AH39" s="30">
        <v>52.42</v>
      </c>
      <c r="AI39" s="30" t="s">
        <v>12</v>
      </c>
      <c r="AJ39" s="30" t="s">
        <v>12</v>
      </c>
      <c r="AK39" s="30" t="s">
        <v>12</v>
      </c>
      <c r="AL39" s="30" t="s">
        <v>12</v>
      </c>
      <c r="AM39" s="30" t="s">
        <v>139</v>
      </c>
      <c r="AN39" s="30" t="s">
        <v>12</v>
      </c>
      <c r="AO39" s="30">
        <v>86.99</v>
      </c>
      <c r="AP39" s="30" t="s">
        <v>139</v>
      </c>
      <c r="AQ39" s="30">
        <v>6.4399999999999995</v>
      </c>
      <c r="AR39" s="30" t="s">
        <v>12</v>
      </c>
      <c r="AS39" s="30" t="s">
        <v>12</v>
      </c>
      <c r="AT39" s="30">
        <v>9.6199999999999992</v>
      </c>
      <c r="AU39" s="30">
        <v>1522.87</v>
      </c>
      <c r="AV39" s="30" t="s">
        <v>12</v>
      </c>
      <c r="AW39" s="30" t="s">
        <v>12</v>
      </c>
      <c r="AX39" s="30">
        <v>141.1</v>
      </c>
      <c r="AY39" s="30">
        <v>17.77</v>
      </c>
      <c r="AZ39" s="30" t="s">
        <v>139</v>
      </c>
      <c r="BA39" s="30" t="s">
        <v>12</v>
      </c>
      <c r="BB39" s="30" t="s">
        <v>12</v>
      </c>
      <c r="BC39" s="30" t="s">
        <v>12</v>
      </c>
      <c r="BD39" s="30" t="s">
        <v>12</v>
      </c>
      <c r="BE39" s="30" t="s">
        <v>12</v>
      </c>
      <c r="BF39" s="30">
        <v>13829.77</v>
      </c>
      <c r="BG39" s="30">
        <v>15.42</v>
      </c>
      <c r="BH39" s="30" t="s">
        <v>12</v>
      </c>
      <c r="BI39" s="30" t="s">
        <v>139</v>
      </c>
      <c r="BJ39" s="30" t="s">
        <v>12</v>
      </c>
      <c r="BK39" s="30" t="s">
        <v>12</v>
      </c>
      <c r="BL39" s="30">
        <v>157.18</v>
      </c>
      <c r="BM39" s="30">
        <v>5.19</v>
      </c>
      <c r="BN39" s="30">
        <v>268.26</v>
      </c>
      <c r="BO39" s="30" t="s">
        <v>139</v>
      </c>
      <c r="BP39" s="30" t="s">
        <v>12</v>
      </c>
      <c r="BQ39" s="30" t="s">
        <v>12</v>
      </c>
      <c r="BR39" s="30">
        <v>169.13</v>
      </c>
      <c r="BS39" s="30" t="s">
        <v>12</v>
      </c>
      <c r="BT39" s="30" t="s">
        <v>139</v>
      </c>
      <c r="BU39" s="30" t="s">
        <v>139</v>
      </c>
      <c r="BV39" s="30">
        <v>127.03</v>
      </c>
      <c r="BW39" s="30">
        <v>63.11</v>
      </c>
      <c r="BX39" s="30">
        <v>27.91</v>
      </c>
      <c r="BY39" s="30" t="s">
        <v>139</v>
      </c>
      <c r="BZ39" s="30" t="s">
        <v>12</v>
      </c>
      <c r="CA39" s="30" t="s">
        <v>12</v>
      </c>
      <c r="CB39" s="30">
        <v>46.02</v>
      </c>
      <c r="CC39" s="30" t="s">
        <v>139</v>
      </c>
      <c r="CD39" s="30" t="s">
        <v>12</v>
      </c>
      <c r="CE39" s="30" t="s">
        <v>12</v>
      </c>
      <c r="CF39" s="30">
        <v>10.119999999999999</v>
      </c>
      <c r="CG39" s="30">
        <v>2.2400000000000002</v>
      </c>
      <c r="CH39" s="30">
        <v>2.87</v>
      </c>
      <c r="CI39" s="30" t="s">
        <v>12</v>
      </c>
      <c r="CJ39" s="30" t="s">
        <v>139</v>
      </c>
      <c r="CK39" s="30" t="s">
        <v>139</v>
      </c>
      <c r="CL39" s="30">
        <v>12.73</v>
      </c>
      <c r="CM39" s="30" t="s">
        <v>139</v>
      </c>
      <c r="CN39" s="30">
        <v>13.28</v>
      </c>
      <c r="CO39" s="30" t="s">
        <v>139</v>
      </c>
      <c r="CP39" s="30" t="s">
        <v>139</v>
      </c>
      <c r="CQ39" s="30">
        <v>62.67</v>
      </c>
      <c r="CR39" s="30">
        <v>26.74</v>
      </c>
      <c r="CS39" s="30">
        <v>0.88</v>
      </c>
      <c r="CT39" s="30" t="s">
        <v>12</v>
      </c>
      <c r="CU39" s="30" t="s">
        <v>139</v>
      </c>
      <c r="CV39" s="30">
        <v>2.39</v>
      </c>
      <c r="CW39" s="30">
        <v>36.96</v>
      </c>
      <c r="CX39" s="30">
        <v>13.11</v>
      </c>
      <c r="CY39" s="30" t="s">
        <v>139</v>
      </c>
      <c r="CZ39" s="30">
        <v>32.67</v>
      </c>
      <c r="DA39" s="30" t="s">
        <v>139</v>
      </c>
      <c r="DB39" s="30">
        <v>29.56</v>
      </c>
      <c r="DC39" s="30">
        <v>1.49</v>
      </c>
      <c r="DD39" s="30" t="s">
        <v>12</v>
      </c>
      <c r="DE39" s="30">
        <v>21.65</v>
      </c>
      <c r="DF39" s="30" t="s">
        <v>12</v>
      </c>
      <c r="DG39" s="30" t="s">
        <v>12</v>
      </c>
      <c r="DH39" s="30" t="s">
        <v>139</v>
      </c>
      <c r="DI39" s="30" t="s">
        <v>139</v>
      </c>
      <c r="DJ39" s="30" t="s">
        <v>139</v>
      </c>
      <c r="DK39" s="30" t="s">
        <v>139</v>
      </c>
      <c r="DL39" s="30" t="s">
        <v>139</v>
      </c>
      <c r="DM39" s="30" t="s">
        <v>139</v>
      </c>
      <c r="DN39" s="30" t="s">
        <v>139</v>
      </c>
      <c r="DO39" s="30" t="s">
        <v>139</v>
      </c>
      <c r="DP39" s="31">
        <v>2</v>
      </c>
      <c r="DQ39" s="30">
        <f t="shared" si="26"/>
        <v>2</v>
      </c>
      <c r="DR39" s="30"/>
    </row>
    <row r="40" spans="2:122" x14ac:dyDescent="0.25">
      <c r="D40">
        <v>22</v>
      </c>
      <c r="F40" s="27"/>
      <c r="G40" s="27"/>
      <c r="H40" s="19">
        <v>44616.805555555555</v>
      </c>
      <c r="I40" s="27" t="s">
        <v>139</v>
      </c>
      <c r="J40" s="27">
        <v>2.4500000000000002</v>
      </c>
      <c r="K40" s="27" t="s">
        <v>12</v>
      </c>
      <c r="L40" s="27" t="s">
        <v>12</v>
      </c>
      <c r="M40" s="27" t="s">
        <v>12</v>
      </c>
      <c r="N40" s="27" t="s">
        <v>12</v>
      </c>
      <c r="O40" s="27">
        <v>3.74</v>
      </c>
      <c r="P40" s="27">
        <v>21.21</v>
      </c>
      <c r="Q40" s="27" t="s">
        <v>139</v>
      </c>
      <c r="R40" s="27" t="s">
        <v>139</v>
      </c>
      <c r="S40" s="27">
        <v>24.23</v>
      </c>
      <c r="T40" s="27">
        <v>243.86</v>
      </c>
      <c r="U40" s="27">
        <v>57.59</v>
      </c>
      <c r="V40" s="27" t="s">
        <v>12</v>
      </c>
      <c r="W40" s="27" t="s">
        <v>12</v>
      </c>
      <c r="X40" s="27">
        <v>1088.3799999999999</v>
      </c>
      <c r="Y40" s="27">
        <v>479.37</v>
      </c>
      <c r="Z40" s="27">
        <v>19.829999999999998</v>
      </c>
      <c r="AA40" s="27">
        <v>11.26</v>
      </c>
      <c r="AB40" s="27">
        <v>16.12</v>
      </c>
      <c r="AC40" s="27">
        <v>809.06</v>
      </c>
      <c r="AD40" s="27">
        <v>19.32</v>
      </c>
      <c r="AE40" s="27" t="s">
        <v>139</v>
      </c>
      <c r="AF40" s="27" t="s">
        <v>12</v>
      </c>
      <c r="AG40" s="27" t="s">
        <v>12</v>
      </c>
      <c r="AH40" s="27">
        <v>37.94</v>
      </c>
      <c r="AI40" s="27" t="s">
        <v>12</v>
      </c>
      <c r="AJ40" s="27" t="s">
        <v>12</v>
      </c>
      <c r="AK40" s="27" t="s">
        <v>12</v>
      </c>
      <c r="AL40" s="27" t="s">
        <v>12</v>
      </c>
      <c r="AM40" s="27" t="s">
        <v>139</v>
      </c>
      <c r="AN40" s="27" t="s">
        <v>12</v>
      </c>
      <c r="AO40" s="27">
        <v>88.57</v>
      </c>
      <c r="AP40" s="27" t="s">
        <v>139</v>
      </c>
      <c r="AQ40" s="27">
        <v>9.42</v>
      </c>
      <c r="AR40" s="27" t="s">
        <v>12</v>
      </c>
      <c r="AS40" s="27" t="s">
        <v>12</v>
      </c>
      <c r="AT40" s="27">
        <v>8.14</v>
      </c>
      <c r="AU40" s="27">
        <v>1128.1299999999999</v>
      </c>
      <c r="AV40" s="27" t="s">
        <v>12</v>
      </c>
      <c r="AW40" s="27" t="s">
        <v>12</v>
      </c>
      <c r="AX40" s="27">
        <v>89.99</v>
      </c>
      <c r="AY40" s="27">
        <v>17.690000000000001</v>
      </c>
      <c r="AZ40" s="27" t="s">
        <v>139</v>
      </c>
      <c r="BA40" s="27" t="s">
        <v>12</v>
      </c>
      <c r="BB40" s="27" t="s">
        <v>12</v>
      </c>
      <c r="BC40" s="27" t="s">
        <v>12</v>
      </c>
      <c r="BD40" s="27" t="s">
        <v>12</v>
      </c>
      <c r="BE40" s="27" t="s">
        <v>12</v>
      </c>
      <c r="BF40" s="27">
        <v>925.24</v>
      </c>
      <c r="BG40" s="27">
        <v>10.44</v>
      </c>
      <c r="BH40" t="s">
        <v>12</v>
      </c>
      <c r="BI40" s="27" t="s">
        <v>139</v>
      </c>
      <c r="BJ40" s="27" t="s">
        <v>12</v>
      </c>
      <c r="BK40" s="27" t="s">
        <v>12</v>
      </c>
      <c r="BL40" s="27">
        <v>140.38</v>
      </c>
      <c r="BM40" s="27">
        <v>4.2300000000000004</v>
      </c>
      <c r="BN40" s="27">
        <v>268.49</v>
      </c>
      <c r="BO40" s="27" t="s">
        <v>139</v>
      </c>
      <c r="BP40" s="27" t="s">
        <v>12</v>
      </c>
      <c r="BQ40" s="27" t="s">
        <v>12</v>
      </c>
      <c r="BR40" s="27">
        <v>106.5</v>
      </c>
      <c r="BS40" s="27" t="s">
        <v>12</v>
      </c>
      <c r="BT40" s="27" t="s">
        <v>139</v>
      </c>
      <c r="BU40" s="27" t="s">
        <v>139</v>
      </c>
      <c r="BV40" s="27">
        <v>104.52</v>
      </c>
      <c r="BW40" s="27">
        <v>46.29</v>
      </c>
      <c r="BX40" s="27">
        <v>38.369999999999997</v>
      </c>
      <c r="BY40" s="27" t="s">
        <v>139</v>
      </c>
      <c r="BZ40" s="27" t="s">
        <v>12</v>
      </c>
      <c r="CA40" s="27" t="s">
        <v>12</v>
      </c>
      <c r="CB40" s="27">
        <v>37.44</v>
      </c>
      <c r="CC40" s="27">
        <v>5.38</v>
      </c>
      <c r="CD40" s="27" t="s">
        <v>12</v>
      </c>
      <c r="CE40" s="27" t="s">
        <v>12</v>
      </c>
      <c r="CF40" s="27">
        <v>10.23</v>
      </c>
      <c r="CG40" s="27">
        <v>3.91</v>
      </c>
      <c r="CH40" s="27">
        <v>1.84</v>
      </c>
      <c r="CI40" s="27" t="s">
        <v>12</v>
      </c>
      <c r="CJ40" s="27" t="s">
        <v>139</v>
      </c>
      <c r="CK40" s="27" t="s">
        <v>139</v>
      </c>
      <c r="CL40" s="27">
        <v>9.51</v>
      </c>
      <c r="CM40" s="27" t="s">
        <v>139</v>
      </c>
      <c r="CN40" s="27">
        <v>14.92</v>
      </c>
      <c r="CO40" s="27" t="s">
        <v>139</v>
      </c>
      <c r="CP40" s="27" t="s">
        <v>139</v>
      </c>
      <c r="CQ40" s="27">
        <v>90.97</v>
      </c>
      <c r="CR40" s="27">
        <v>16.690000000000001</v>
      </c>
      <c r="CS40" s="27">
        <v>1.5</v>
      </c>
      <c r="CT40" s="27" t="s">
        <v>12</v>
      </c>
      <c r="CU40" s="27" t="s">
        <v>139</v>
      </c>
      <c r="CV40" s="27">
        <v>3.74</v>
      </c>
      <c r="CW40" s="27">
        <v>37.869999999999997</v>
      </c>
      <c r="CX40" s="27">
        <v>16.57</v>
      </c>
      <c r="CY40" s="27" t="s">
        <v>139</v>
      </c>
      <c r="CZ40" s="27">
        <v>31.48</v>
      </c>
      <c r="DA40" s="27" t="s">
        <v>139</v>
      </c>
      <c r="DB40" s="27">
        <v>24.98</v>
      </c>
      <c r="DC40" s="27">
        <v>1</v>
      </c>
      <c r="DD40" s="27" t="s">
        <v>12</v>
      </c>
      <c r="DE40" s="27" t="s">
        <v>139</v>
      </c>
      <c r="DF40" s="27" t="s">
        <v>12</v>
      </c>
      <c r="DG40" s="27" t="s">
        <v>12</v>
      </c>
      <c r="DH40" s="27" t="s">
        <v>139</v>
      </c>
      <c r="DI40" s="27" t="s">
        <v>139</v>
      </c>
      <c r="DJ40" s="27" t="s">
        <v>139</v>
      </c>
      <c r="DK40" s="27" t="s">
        <v>139</v>
      </c>
      <c r="DL40" s="27" t="s">
        <v>139</v>
      </c>
      <c r="DM40" s="27" t="s">
        <v>139</v>
      </c>
      <c r="DN40" s="27" t="s">
        <v>139</v>
      </c>
      <c r="DO40" s="27" t="s">
        <v>139</v>
      </c>
      <c r="DP40" s="29">
        <v>2</v>
      </c>
      <c r="DQ40" s="27">
        <f t="shared" si="26"/>
        <v>2</v>
      </c>
    </row>
    <row r="41" spans="2:122" x14ac:dyDescent="0.25">
      <c r="D41">
        <v>23</v>
      </c>
      <c r="F41" s="27"/>
      <c r="G41" s="27"/>
      <c r="H41" s="19">
        <v>44616.979166666664</v>
      </c>
      <c r="I41" s="27" t="s">
        <v>139</v>
      </c>
      <c r="J41" s="27">
        <v>2.38</v>
      </c>
      <c r="K41" s="27" t="s">
        <v>12</v>
      </c>
      <c r="L41" s="27" t="s">
        <v>12</v>
      </c>
      <c r="M41" s="27" t="s">
        <v>12</v>
      </c>
      <c r="N41" s="27" t="s">
        <v>12</v>
      </c>
      <c r="O41" s="27">
        <v>4.01</v>
      </c>
      <c r="P41" s="27">
        <v>18.46</v>
      </c>
      <c r="Q41" s="27" t="s">
        <v>139</v>
      </c>
      <c r="R41" s="27" t="s">
        <v>139</v>
      </c>
      <c r="S41" s="27">
        <v>19.78</v>
      </c>
      <c r="T41" s="27">
        <v>256.55</v>
      </c>
      <c r="U41" s="27">
        <v>57.96</v>
      </c>
      <c r="V41" s="27" t="s">
        <v>12</v>
      </c>
      <c r="W41" s="27" t="s">
        <v>12</v>
      </c>
      <c r="X41" s="27">
        <v>1069.6499999999999</v>
      </c>
      <c r="Y41" s="27">
        <v>481.95</v>
      </c>
      <c r="Z41" s="27">
        <v>16.29</v>
      </c>
      <c r="AA41" s="27">
        <v>10.09</v>
      </c>
      <c r="AB41" s="27">
        <v>21.2</v>
      </c>
      <c r="AC41" s="27">
        <v>852.82</v>
      </c>
      <c r="AD41" s="27">
        <v>19.579999999999998</v>
      </c>
      <c r="AE41" s="27" t="s">
        <v>139</v>
      </c>
      <c r="AF41" s="27" t="s">
        <v>12</v>
      </c>
      <c r="AG41" s="27" t="s">
        <v>12</v>
      </c>
      <c r="AH41" s="27">
        <v>31.33</v>
      </c>
      <c r="AI41" s="27" t="s">
        <v>12</v>
      </c>
      <c r="AJ41" s="27" t="s">
        <v>12</v>
      </c>
      <c r="AK41" s="27" t="s">
        <v>12</v>
      </c>
      <c r="AL41" s="27" t="s">
        <v>12</v>
      </c>
      <c r="AM41" s="27" t="s">
        <v>139</v>
      </c>
      <c r="AN41" s="27" t="s">
        <v>12</v>
      </c>
      <c r="AO41" s="27">
        <v>87.81</v>
      </c>
      <c r="AP41" s="27" t="s">
        <v>139</v>
      </c>
      <c r="AQ41" s="27">
        <v>7.1599999999999993</v>
      </c>
      <c r="AR41" s="27" t="s">
        <v>12</v>
      </c>
      <c r="AS41" s="27" t="s">
        <v>12</v>
      </c>
      <c r="AT41" s="27">
        <v>6.3</v>
      </c>
      <c r="AU41" s="27">
        <v>916.45999999999992</v>
      </c>
      <c r="AV41" s="27" t="s">
        <v>12</v>
      </c>
      <c r="AW41" s="27" t="s">
        <v>12</v>
      </c>
      <c r="AX41" s="27">
        <v>70.67</v>
      </c>
      <c r="AY41" s="27">
        <v>17.38</v>
      </c>
      <c r="AZ41" s="27" t="s">
        <v>139</v>
      </c>
      <c r="BA41" s="27" t="s">
        <v>12</v>
      </c>
      <c r="BB41" s="27" t="s">
        <v>12</v>
      </c>
      <c r="BC41" s="27" t="s">
        <v>12</v>
      </c>
      <c r="BD41" s="27" t="s">
        <v>12</v>
      </c>
      <c r="BE41" s="27" t="s">
        <v>12</v>
      </c>
      <c r="BF41" s="27">
        <v>776.08</v>
      </c>
      <c r="BG41" s="27">
        <v>10.48</v>
      </c>
      <c r="BH41" t="s">
        <v>12</v>
      </c>
      <c r="BI41" s="27" t="s">
        <v>139</v>
      </c>
      <c r="BJ41" s="27" t="s">
        <v>12</v>
      </c>
      <c r="BK41" s="27" t="s">
        <v>12</v>
      </c>
      <c r="BL41" s="27">
        <v>121.81</v>
      </c>
      <c r="BM41" s="27">
        <v>3.18</v>
      </c>
      <c r="BN41" s="27">
        <v>321.76</v>
      </c>
      <c r="BO41" s="27" t="s">
        <v>139</v>
      </c>
      <c r="BP41" s="27" t="s">
        <v>12</v>
      </c>
      <c r="BQ41" s="27" t="s">
        <v>12</v>
      </c>
      <c r="BR41" s="27">
        <v>75.75</v>
      </c>
      <c r="BS41" s="27" t="s">
        <v>12</v>
      </c>
      <c r="BT41" s="27" t="s">
        <v>139</v>
      </c>
      <c r="BU41" s="27" t="s">
        <v>139</v>
      </c>
      <c r="BV41" s="27">
        <v>78.47</v>
      </c>
      <c r="BW41" s="27">
        <v>33.53</v>
      </c>
      <c r="BX41" s="27">
        <v>41.46</v>
      </c>
      <c r="BY41" s="27" t="s">
        <v>139</v>
      </c>
      <c r="BZ41" s="27" t="s">
        <v>12</v>
      </c>
      <c r="CA41" s="27" t="s">
        <v>12</v>
      </c>
      <c r="CB41" s="27">
        <v>42.6</v>
      </c>
      <c r="CC41" s="27">
        <v>1.47</v>
      </c>
      <c r="CD41" s="27" t="s">
        <v>12</v>
      </c>
      <c r="CE41" s="27" t="s">
        <v>12</v>
      </c>
      <c r="CF41" s="27">
        <v>6.55</v>
      </c>
      <c r="CG41" s="27">
        <v>1.44</v>
      </c>
      <c r="CH41" s="27">
        <v>1.46</v>
      </c>
      <c r="CI41" s="27" t="s">
        <v>12</v>
      </c>
      <c r="CJ41" s="27" t="s">
        <v>139</v>
      </c>
      <c r="CK41" s="27" t="s">
        <v>139</v>
      </c>
      <c r="CL41" s="27">
        <v>10.28</v>
      </c>
      <c r="CM41" s="27" t="s">
        <v>139</v>
      </c>
      <c r="CN41" s="27">
        <v>15.99</v>
      </c>
      <c r="CO41" s="27" t="s">
        <v>139</v>
      </c>
      <c r="CP41" s="27" t="s">
        <v>139</v>
      </c>
      <c r="CQ41" s="27">
        <v>73.36</v>
      </c>
      <c r="CR41" s="27">
        <v>20.27</v>
      </c>
      <c r="CS41" s="27">
        <v>1.37</v>
      </c>
      <c r="CT41" s="27" t="s">
        <v>12</v>
      </c>
      <c r="CU41" s="27" t="s">
        <v>139</v>
      </c>
      <c r="CV41" s="27" t="s">
        <v>139</v>
      </c>
      <c r="CW41" s="27">
        <v>36.94</v>
      </c>
      <c r="CX41" s="27">
        <v>21.3</v>
      </c>
      <c r="CY41" s="27" t="s">
        <v>139</v>
      </c>
      <c r="CZ41" s="27">
        <v>24.04</v>
      </c>
      <c r="DA41" s="27" t="s">
        <v>139</v>
      </c>
      <c r="DB41" s="27">
        <v>25.19</v>
      </c>
      <c r="DC41" s="27">
        <v>1.1299999999999999</v>
      </c>
      <c r="DD41" s="27" t="s">
        <v>12</v>
      </c>
      <c r="DE41" s="27">
        <v>13.38</v>
      </c>
      <c r="DF41" s="27" t="s">
        <v>12</v>
      </c>
      <c r="DG41" s="27" t="s">
        <v>12</v>
      </c>
      <c r="DH41" s="27" t="s">
        <v>139</v>
      </c>
      <c r="DI41" s="27" t="s">
        <v>139</v>
      </c>
      <c r="DJ41" s="27" t="s">
        <v>139</v>
      </c>
      <c r="DK41" s="27" t="s">
        <v>139</v>
      </c>
      <c r="DL41" s="27" t="s">
        <v>139</v>
      </c>
      <c r="DM41" s="27" t="s">
        <v>139</v>
      </c>
      <c r="DN41" s="27" t="s">
        <v>139</v>
      </c>
      <c r="DO41" s="27" t="s">
        <v>139</v>
      </c>
      <c r="DP41" s="29">
        <v>2</v>
      </c>
      <c r="DQ41" s="27">
        <f>MONTH(H41)</f>
        <v>2</v>
      </c>
    </row>
    <row r="42" spans="2:122" x14ac:dyDescent="0.25">
      <c r="C42">
        <v>5</v>
      </c>
      <c r="D42">
        <v>24</v>
      </c>
      <c r="E42" s="32"/>
      <c r="H42" s="19">
        <v>44963.629861111112</v>
      </c>
      <c r="I42">
        <v>42.01</v>
      </c>
      <c r="J42">
        <v>1.48</v>
      </c>
      <c r="K42" t="s">
        <v>139</v>
      </c>
      <c r="L42" t="s">
        <v>139</v>
      </c>
      <c r="M42" t="s">
        <v>139</v>
      </c>
      <c r="N42" t="s">
        <v>139</v>
      </c>
      <c r="O42">
        <v>0.23</v>
      </c>
      <c r="P42">
        <v>152.1</v>
      </c>
      <c r="Q42">
        <v>22.91</v>
      </c>
      <c r="R42">
        <v>17.11</v>
      </c>
      <c r="S42">
        <v>24.65</v>
      </c>
      <c r="T42">
        <v>38.83</v>
      </c>
      <c r="U42">
        <v>33.659999999999997</v>
      </c>
      <c r="V42" t="s">
        <v>139</v>
      </c>
      <c r="W42">
        <v>0.49</v>
      </c>
      <c r="X42">
        <v>410.66</v>
      </c>
      <c r="Y42">
        <v>56.97</v>
      </c>
      <c r="Z42">
        <v>6.73</v>
      </c>
      <c r="AA42">
        <v>1.29</v>
      </c>
      <c r="AB42">
        <v>3.51</v>
      </c>
      <c r="AC42" t="s">
        <v>139</v>
      </c>
      <c r="AD42">
        <v>5.97</v>
      </c>
      <c r="AE42" t="s">
        <v>139</v>
      </c>
      <c r="AF42" t="s">
        <v>139</v>
      </c>
      <c r="AG42">
        <v>1.1100000000000001</v>
      </c>
      <c r="AH42">
        <v>101.16</v>
      </c>
      <c r="AI42">
        <v>15.52</v>
      </c>
      <c r="AJ42" t="s">
        <v>139</v>
      </c>
      <c r="AK42">
        <v>3.48</v>
      </c>
      <c r="AL42" t="s">
        <v>139</v>
      </c>
      <c r="AM42" t="s">
        <v>139</v>
      </c>
      <c r="AN42" t="s">
        <v>139</v>
      </c>
      <c r="AO42">
        <v>27.97</v>
      </c>
      <c r="AP42">
        <v>6.55</v>
      </c>
      <c r="AQ42">
        <v>17.72</v>
      </c>
      <c r="AR42">
        <v>1.23</v>
      </c>
      <c r="AS42">
        <v>1.9800000000000002</v>
      </c>
      <c r="AT42">
        <v>3.11</v>
      </c>
      <c r="AU42">
        <v>1877.67</v>
      </c>
      <c r="AV42">
        <v>3.74</v>
      </c>
      <c r="AW42" t="s">
        <v>139</v>
      </c>
      <c r="AX42">
        <v>3.61</v>
      </c>
      <c r="AY42">
        <v>1.65</v>
      </c>
      <c r="AZ42" t="s">
        <v>139</v>
      </c>
      <c r="BA42">
        <v>1.7</v>
      </c>
      <c r="BB42">
        <v>8.15</v>
      </c>
      <c r="BE42">
        <v>22.87</v>
      </c>
      <c r="BF42">
        <v>11.58</v>
      </c>
      <c r="BG42">
        <v>8.07</v>
      </c>
      <c r="BH42" t="s">
        <v>139</v>
      </c>
      <c r="BI42" t="s">
        <v>139</v>
      </c>
      <c r="BJ42">
        <v>10.88</v>
      </c>
      <c r="BK42">
        <v>157.36000000000001</v>
      </c>
      <c r="BL42">
        <v>145.47999999999999</v>
      </c>
      <c r="BM42">
        <v>2.69</v>
      </c>
      <c r="BN42">
        <v>31.5</v>
      </c>
      <c r="BO42" t="s">
        <v>139</v>
      </c>
      <c r="BP42" t="s">
        <v>139</v>
      </c>
      <c r="BQ42">
        <v>19.739999999999998</v>
      </c>
      <c r="BR42">
        <v>11.09</v>
      </c>
      <c r="BS42">
        <v>31.5</v>
      </c>
      <c r="BT42" t="s">
        <v>139</v>
      </c>
      <c r="BU42">
        <v>9.19</v>
      </c>
      <c r="BV42">
        <v>208.49</v>
      </c>
      <c r="BW42">
        <v>36.67</v>
      </c>
      <c r="BX42">
        <v>2.42</v>
      </c>
      <c r="BY42" t="s">
        <v>139</v>
      </c>
      <c r="BZ42" t="s">
        <v>139</v>
      </c>
      <c r="CA42" t="s">
        <v>139</v>
      </c>
      <c r="CB42" t="s">
        <v>139</v>
      </c>
      <c r="CC42" t="s">
        <v>139</v>
      </c>
      <c r="CD42" t="s">
        <v>139</v>
      </c>
      <c r="CE42" t="s">
        <v>139</v>
      </c>
      <c r="CF42" t="s">
        <v>139</v>
      </c>
      <c r="CG42">
        <v>2.46</v>
      </c>
      <c r="CH42">
        <v>1.1000000000000001</v>
      </c>
      <c r="CI42">
        <v>0.66</v>
      </c>
      <c r="CJ42" t="s">
        <v>139</v>
      </c>
      <c r="CK42" t="s">
        <v>139</v>
      </c>
      <c r="CL42">
        <v>3.64</v>
      </c>
      <c r="CM42" t="s">
        <v>139</v>
      </c>
      <c r="CN42">
        <v>2.21</v>
      </c>
      <c r="CO42">
        <v>1.66</v>
      </c>
      <c r="CP42" t="s">
        <v>139</v>
      </c>
      <c r="CQ42">
        <v>17.62</v>
      </c>
      <c r="CR42" t="s">
        <v>139</v>
      </c>
      <c r="CS42">
        <v>0.64</v>
      </c>
      <c r="CT42" t="s">
        <v>139</v>
      </c>
      <c r="CU42" t="s">
        <v>139</v>
      </c>
      <c r="CV42" t="s">
        <v>139</v>
      </c>
      <c r="CW42" t="s">
        <v>139</v>
      </c>
      <c r="CX42">
        <v>2.57</v>
      </c>
      <c r="CY42" t="s">
        <v>139</v>
      </c>
      <c r="CZ42">
        <v>14.09</v>
      </c>
      <c r="DA42" t="s">
        <v>139</v>
      </c>
      <c r="DB42">
        <v>62.56</v>
      </c>
      <c r="DC42">
        <v>1.51</v>
      </c>
      <c r="DD42">
        <v>27.48</v>
      </c>
      <c r="DE42" t="s">
        <v>139</v>
      </c>
      <c r="DF42">
        <v>0.13</v>
      </c>
      <c r="DG42">
        <v>5.88</v>
      </c>
      <c r="DH42" t="s">
        <v>139</v>
      </c>
      <c r="DI42" t="s">
        <v>139</v>
      </c>
      <c r="DJ42" t="s">
        <v>139</v>
      </c>
      <c r="DK42" t="s">
        <v>139</v>
      </c>
      <c r="DL42" t="s">
        <v>139</v>
      </c>
      <c r="DM42" t="s">
        <v>139</v>
      </c>
      <c r="DN42" t="s">
        <v>139</v>
      </c>
      <c r="DO42" t="s">
        <v>139</v>
      </c>
      <c r="DP42" s="2">
        <v>2</v>
      </c>
      <c r="DQ42">
        <f t="shared" si="26"/>
        <v>2</v>
      </c>
    </row>
    <row r="43" spans="2:122" x14ac:dyDescent="0.25">
      <c r="D43">
        <v>25</v>
      </c>
      <c r="E43" s="32"/>
      <c r="H43" s="19">
        <v>44963.754861111112</v>
      </c>
      <c r="I43">
        <v>66.83</v>
      </c>
      <c r="J43">
        <v>1.56</v>
      </c>
      <c r="K43" t="s">
        <v>139</v>
      </c>
      <c r="L43" t="s">
        <v>139</v>
      </c>
      <c r="M43" t="s">
        <v>139</v>
      </c>
      <c r="N43" t="s">
        <v>139</v>
      </c>
      <c r="O43">
        <v>0.22</v>
      </c>
      <c r="P43">
        <v>68.98</v>
      </c>
      <c r="Q43">
        <v>10.69</v>
      </c>
      <c r="R43" t="s">
        <v>139</v>
      </c>
      <c r="S43">
        <v>18.63</v>
      </c>
      <c r="T43">
        <v>27.96</v>
      </c>
      <c r="U43">
        <v>34.44</v>
      </c>
      <c r="V43" t="s">
        <v>139</v>
      </c>
      <c r="W43">
        <v>0.24</v>
      </c>
      <c r="X43">
        <v>602.21</v>
      </c>
      <c r="Y43">
        <v>34.479999999999997</v>
      </c>
      <c r="Z43">
        <v>5.47</v>
      </c>
      <c r="AA43">
        <v>0.8</v>
      </c>
      <c r="AB43">
        <v>2.1800000000000002</v>
      </c>
      <c r="AC43" t="s">
        <v>139</v>
      </c>
      <c r="AD43">
        <v>4.72</v>
      </c>
      <c r="AE43" t="s">
        <v>139</v>
      </c>
      <c r="AF43" t="s">
        <v>139</v>
      </c>
      <c r="AG43">
        <v>0.82</v>
      </c>
      <c r="AH43">
        <v>76.69</v>
      </c>
      <c r="AI43">
        <v>29.27</v>
      </c>
      <c r="AJ43" t="s">
        <v>139</v>
      </c>
      <c r="AK43">
        <v>4.5599999999999996</v>
      </c>
      <c r="AL43" t="s">
        <v>139</v>
      </c>
      <c r="AM43" t="s">
        <v>139</v>
      </c>
      <c r="AN43" t="s">
        <v>139</v>
      </c>
      <c r="AO43" t="s">
        <v>139</v>
      </c>
      <c r="AP43">
        <v>6.63</v>
      </c>
      <c r="AQ43">
        <v>32.68</v>
      </c>
      <c r="AR43">
        <v>0.71</v>
      </c>
      <c r="AS43">
        <v>1.1700000000000002</v>
      </c>
      <c r="AT43">
        <v>2.73</v>
      </c>
      <c r="AU43">
        <v>2121.4499999999998</v>
      </c>
      <c r="AV43">
        <v>1.43</v>
      </c>
      <c r="AW43" t="s">
        <v>139</v>
      </c>
      <c r="AX43">
        <v>5.47</v>
      </c>
      <c r="AY43">
        <v>4.7300000000000004</v>
      </c>
      <c r="AZ43" t="s">
        <v>139</v>
      </c>
      <c r="BA43" t="s">
        <v>139</v>
      </c>
      <c r="BB43">
        <v>8.1</v>
      </c>
      <c r="BE43">
        <v>21.15</v>
      </c>
      <c r="BF43">
        <v>7.31</v>
      </c>
      <c r="BG43">
        <v>5.67</v>
      </c>
      <c r="BH43" t="s">
        <v>139</v>
      </c>
      <c r="BI43" t="s">
        <v>139</v>
      </c>
      <c r="BJ43">
        <v>18.97</v>
      </c>
      <c r="BK43">
        <v>99.62</v>
      </c>
      <c r="BL43">
        <v>174.61</v>
      </c>
      <c r="BM43">
        <v>4.55</v>
      </c>
      <c r="BN43">
        <v>18.34</v>
      </c>
      <c r="BO43" t="s">
        <v>139</v>
      </c>
      <c r="BP43" t="s">
        <v>139</v>
      </c>
      <c r="BQ43">
        <v>15.5</v>
      </c>
      <c r="BR43" t="s">
        <v>139</v>
      </c>
      <c r="BS43">
        <v>21.27</v>
      </c>
      <c r="BT43" t="s">
        <v>139</v>
      </c>
      <c r="BU43">
        <v>4.34</v>
      </c>
      <c r="BV43">
        <v>163.19</v>
      </c>
      <c r="BW43" t="s">
        <v>139</v>
      </c>
      <c r="BX43">
        <v>1.98</v>
      </c>
      <c r="BY43" t="s">
        <v>139</v>
      </c>
      <c r="BZ43" t="s">
        <v>139</v>
      </c>
      <c r="CA43" t="s">
        <v>139</v>
      </c>
      <c r="CB43" t="s">
        <v>139</v>
      </c>
      <c r="CC43" t="s">
        <v>139</v>
      </c>
      <c r="CD43" t="s">
        <v>139</v>
      </c>
      <c r="CE43" t="s">
        <v>139</v>
      </c>
      <c r="CF43" t="s">
        <v>139</v>
      </c>
      <c r="CG43">
        <v>4.28</v>
      </c>
      <c r="CH43">
        <v>1.39</v>
      </c>
      <c r="CI43" t="s">
        <v>139</v>
      </c>
      <c r="CJ43" t="s">
        <v>139</v>
      </c>
      <c r="CK43" t="s">
        <v>139</v>
      </c>
      <c r="CL43">
        <v>4.0199999999999996</v>
      </c>
      <c r="CM43" t="s">
        <v>139</v>
      </c>
      <c r="CN43">
        <v>1.78</v>
      </c>
      <c r="CO43" t="s">
        <v>139</v>
      </c>
      <c r="CP43" t="s">
        <v>139</v>
      </c>
      <c r="CQ43">
        <v>19.920000000000002</v>
      </c>
      <c r="CR43" t="s">
        <v>139</v>
      </c>
      <c r="CS43">
        <v>0.98</v>
      </c>
      <c r="CT43" t="s">
        <v>139</v>
      </c>
      <c r="CU43" t="s">
        <v>139</v>
      </c>
      <c r="CV43" t="s">
        <v>139</v>
      </c>
      <c r="CW43" t="s">
        <v>139</v>
      </c>
      <c r="CX43">
        <v>2.0299999999999998</v>
      </c>
      <c r="CY43" t="s">
        <v>139</v>
      </c>
      <c r="CZ43">
        <v>33.130000000000003</v>
      </c>
      <c r="DA43" t="s">
        <v>139</v>
      </c>
      <c r="DB43">
        <v>87.86</v>
      </c>
      <c r="DC43">
        <v>1.31</v>
      </c>
      <c r="DD43">
        <v>36.700000000000003</v>
      </c>
      <c r="DE43">
        <v>7.33</v>
      </c>
      <c r="DF43" t="s">
        <v>139</v>
      </c>
      <c r="DG43">
        <v>5.88</v>
      </c>
      <c r="DH43" t="s">
        <v>139</v>
      </c>
      <c r="DI43" t="s">
        <v>139</v>
      </c>
      <c r="DJ43" t="s">
        <v>139</v>
      </c>
      <c r="DK43" t="s">
        <v>139</v>
      </c>
      <c r="DL43" t="s">
        <v>139</v>
      </c>
      <c r="DM43" t="s">
        <v>139</v>
      </c>
      <c r="DN43" t="s">
        <v>139</v>
      </c>
      <c r="DO43" t="s">
        <v>139</v>
      </c>
      <c r="DP43" s="2">
        <v>2</v>
      </c>
      <c r="DQ43">
        <f t="shared" si="26"/>
        <v>2</v>
      </c>
    </row>
    <row r="44" spans="2:122" x14ac:dyDescent="0.25">
      <c r="D44">
        <v>26</v>
      </c>
      <c r="E44" s="32"/>
      <c r="H44" s="19">
        <v>44963.838194444441</v>
      </c>
      <c r="I44">
        <v>85.54</v>
      </c>
      <c r="J44">
        <v>1.37</v>
      </c>
      <c r="K44" t="s">
        <v>139</v>
      </c>
      <c r="L44" t="s">
        <v>139</v>
      </c>
      <c r="M44" t="s">
        <v>139</v>
      </c>
      <c r="N44" t="s">
        <v>139</v>
      </c>
      <c r="O44">
        <v>0.31</v>
      </c>
      <c r="P44">
        <v>92.9</v>
      </c>
      <c r="Q44">
        <v>17.079999999999998</v>
      </c>
      <c r="R44" t="s">
        <v>139</v>
      </c>
      <c r="S44">
        <v>18.579999999999998</v>
      </c>
      <c r="T44">
        <v>40.25</v>
      </c>
      <c r="U44">
        <v>32.42</v>
      </c>
      <c r="V44" t="s">
        <v>139</v>
      </c>
      <c r="W44">
        <v>0.26</v>
      </c>
      <c r="X44">
        <v>745.07</v>
      </c>
      <c r="Y44">
        <v>38.22</v>
      </c>
      <c r="Z44">
        <v>6.63</v>
      </c>
      <c r="AA44">
        <v>0.9</v>
      </c>
      <c r="AB44">
        <v>2.1800000000000002</v>
      </c>
      <c r="AC44" t="s">
        <v>139</v>
      </c>
      <c r="AD44">
        <v>5.46</v>
      </c>
      <c r="AE44" t="s">
        <v>139</v>
      </c>
      <c r="AF44" t="s">
        <v>139</v>
      </c>
      <c r="AG44">
        <v>0.71</v>
      </c>
      <c r="AH44">
        <v>90.41</v>
      </c>
      <c r="AI44">
        <v>35.33</v>
      </c>
      <c r="AJ44" t="s">
        <v>139</v>
      </c>
      <c r="AK44">
        <v>5.62</v>
      </c>
      <c r="AL44" t="s">
        <v>139</v>
      </c>
      <c r="AM44" t="s">
        <v>139</v>
      </c>
      <c r="AN44" t="s">
        <v>139</v>
      </c>
      <c r="AO44" t="s">
        <v>139</v>
      </c>
      <c r="AP44">
        <v>6.27</v>
      </c>
      <c r="AQ44">
        <v>23.74</v>
      </c>
      <c r="AR44">
        <v>2.36</v>
      </c>
      <c r="AS44">
        <v>1.1199999999999999</v>
      </c>
      <c r="AT44">
        <v>4.46</v>
      </c>
      <c r="AU44">
        <v>2190.98</v>
      </c>
      <c r="AV44">
        <v>1.62</v>
      </c>
      <c r="AW44" t="s">
        <v>139</v>
      </c>
      <c r="AX44">
        <v>5.17</v>
      </c>
      <c r="AY44">
        <v>3.37</v>
      </c>
      <c r="AZ44" t="s">
        <v>139</v>
      </c>
      <c r="BA44">
        <v>3.36</v>
      </c>
      <c r="BB44">
        <v>8.68</v>
      </c>
      <c r="BE44">
        <v>27.54</v>
      </c>
      <c r="BF44">
        <v>7.3</v>
      </c>
      <c r="BG44">
        <v>5.03</v>
      </c>
      <c r="BH44" t="s">
        <v>139</v>
      </c>
      <c r="BI44" t="s">
        <v>139</v>
      </c>
      <c r="BJ44">
        <v>20.52</v>
      </c>
      <c r="BK44">
        <v>40.79</v>
      </c>
      <c r="BL44">
        <v>191.01</v>
      </c>
      <c r="BM44">
        <v>4.74</v>
      </c>
      <c r="BN44">
        <v>21.43</v>
      </c>
      <c r="BO44" t="s">
        <v>139</v>
      </c>
      <c r="BP44" t="s">
        <v>139</v>
      </c>
      <c r="BQ44">
        <v>24.25</v>
      </c>
      <c r="BR44">
        <v>13.530000000000001</v>
      </c>
      <c r="BS44">
        <v>24.92</v>
      </c>
      <c r="BT44" t="s">
        <v>139</v>
      </c>
      <c r="BU44">
        <v>4.6100000000000003</v>
      </c>
      <c r="BV44">
        <v>164.35</v>
      </c>
      <c r="BW44">
        <v>30.939999999999998</v>
      </c>
      <c r="BX44">
        <v>2.4900000000000002</v>
      </c>
      <c r="BY44" t="s">
        <v>139</v>
      </c>
      <c r="BZ44" t="s">
        <v>139</v>
      </c>
      <c r="CA44" t="s">
        <v>139</v>
      </c>
      <c r="CB44" t="s">
        <v>139</v>
      </c>
      <c r="CC44" t="s">
        <v>139</v>
      </c>
      <c r="CD44" t="s">
        <v>139</v>
      </c>
      <c r="CE44" t="s">
        <v>139</v>
      </c>
      <c r="CF44" t="s">
        <v>139</v>
      </c>
      <c r="CG44">
        <v>5.07</v>
      </c>
      <c r="CH44">
        <v>1.29</v>
      </c>
      <c r="CI44" t="s">
        <v>139</v>
      </c>
      <c r="CJ44" t="s">
        <v>139</v>
      </c>
      <c r="CK44" t="s">
        <v>139</v>
      </c>
      <c r="CL44">
        <v>5.33</v>
      </c>
      <c r="CM44" t="s">
        <v>139</v>
      </c>
      <c r="CN44">
        <v>1.84</v>
      </c>
      <c r="CO44" t="s">
        <v>139</v>
      </c>
      <c r="CP44" t="s">
        <v>139</v>
      </c>
      <c r="CQ44">
        <v>32.46</v>
      </c>
      <c r="CR44" t="s">
        <v>139</v>
      </c>
      <c r="CS44">
        <v>0.5</v>
      </c>
      <c r="CT44">
        <v>2.0499999999999998</v>
      </c>
      <c r="CU44" t="s">
        <v>139</v>
      </c>
      <c r="CV44" t="s">
        <v>139</v>
      </c>
      <c r="CW44" t="s">
        <v>139</v>
      </c>
      <c r="CX44">
        <v>2.2799999999999998</v>
      </c>
      <c r="CY44" t="s">
        <v>139</v>
      </c>
      <c r="CZ44">
        <v>34.68</v>
      </c>
      <c r="DA44" t="s">
        <v>139</v>
      </c>
      <c r="DB44">
        <v>99.75</v>
      </c>
      <c r="DC44">
        <v>1.34</v>
      </c>
      <c r="DD44">
        <v>41.69</v>
      </c>
      <c r="DE44" t="s">
        <v>139</v>
      </c>
      <c r="DF44">
        <v>0.12</v>
      </c>
      <c r="DG44">
        <v>6.88</v>
      </c>
      <c r="DH44" t="s">
        <v>139</v>
      </c>
      <c r="DI44" t="s">
        <v>139</v>
      </c>
      <c r="DJ44" t="s">
        <v>139</v>
      </c>
      <c r="DK44" t="s">
        <v>139</v>
      </c>
      <c r="DL44" t="s">
        <v>139</v>
      </c>
      <c r="DM44" t="s">
        <v>139</v>
      </c>
      <c r="DN44" t="s">
        <v>139</v>
      </c>
      <c r="DO44" t="s">
        <v>139</v>
      </c>
      <c r="DP44" s="2">
        <v>2</v>
      </c>
      <c r="DQ44">
        <f t="shared" si="26"/>
        <v>2</v>
      </c>
    </row>
    <row r="45" spans="2:122" x14ac:dyDescent="0.25">
      <c r="B45" s="18"/>
      <c r="C45" s="18"/>
      <c r="D45">
        <v>27</v>
      </c>
      <c r="E45" s="18" t="s">
        <v>161</v>
      </c>
      <c r="F45" s="18"/>
      <c r="G45" s="18"/>
      <c r="H45" s="19">
        <v>44963.921527777777</v>
      </c>
      <c r="I45" s="18">
        <v>45.86</v>
      </c>
      <c r="J45" s="18">
        <v>1.18</v>
      </c>
      <c r="K45" s="18" t="s">
        <v>139</v>
      </c>
      <c r="L45" s="18" t="s">
        <v>139</v>
      </c>
      <c r="M45" s="18" t="s">
        <v>139</v>
      </c>
      <c r="N45" s="18" t="s">
        <v>139</v>
      </c>
      <c r="O45" s="18">
        <v>0.28000000000000003</v>
      </c>
      <c r="P45" s="18">
        <v>106.34</v>
      </c>
      <c r="Q45" s="18">
        <v>14.32</v>
      </c>
      <c r="R45" s="18" t="s">
        <v>139</v>
      </c>
      <c r="S45" s="18">
        <v>27.78</v>
      </c>
      <c r="T45" s="18">
        <v>34.700000000000003</v>
      </c>
      <c r="U45" s="18">
        <v>58.93</v>
      </c>
      <c r="V45" s="18" t="s">
        <v>139</v>
      </c>
      <c r="W45" s="18">
        <v>0.25</v>
      </c>
      <c r="X45" s="18">
        <v>1132.17</v>
      </c>
      <c r="Y45" s="18">
        <v>37.6</v>
      </c>
      <c r="Z45" s="18">
        <v>6.22</v>
      </c>
      <c r="AA45" s="18">
        <v>0.64</v>
      </c>
      <c r="AB45" s="18">
        <v>2.29</v>
      </c>
      <c r="AC45" s="18" t="s">
        <v>139</v>
      </c>
      <c r="AD45" s="18">
        <v>4.59</v>
      </c>
      <c r="AE45" s="18" t="s">
        <v>139</v>
      </c>
      <c r="AF45" s="18" t="s">
        <v>139</v>
      </c>
      <c r="AG45" s="18">
        <v>0.8</v>
      </c>
      <c r="AH45" s="18">
        <v>82.2</v>
      </c>
      <c r="AI45" s="18">
        <v>45.75</v>
      </c>
      <c r="AJ45" s="18" t="s">
        <v>139</v>
      </c>
      <c r="AK45" s="18">
        <v>5.61</v>
      </c>
      <c r="AL45" s="18" t="s">
        <v>139</v>
      </c>
      <c r="AM45" s="18" t="s">
        <v>139</v>
      </c>
      <c r="AN45" s="18" t="s">
        <v>139</v>
      </c>
      <c r="AO45" s="18" t="s">
        <v>139</v>
      </c>
      <c r="AP45" s="18">
        <v>7.64</v>
      </c>
      <c r="AQ45" s="18">
        <v>31.14</v>
      </c>
      <c r="AR45" s="18">
        <v>0.83</v>
      </c>
      <c r="AS45" s="18">
        <v>3.04</v>
      </c>
      <c r="AT45" s="18">
        <v>3.44</v>
      </c>
      <c r="AU45" s="18">
        <v>2049.33</v>
      </c>
      <c r="AV45" s="18">
        <v>1.42</v>
      </c>
      <c r="AW45" s="18" t="s">
        <v>139</v>
      </c>
      <c r="AX45" s="18">
        <v>6.48</v>
      </c>
      <c r="AY45" s="18">
        <v>2.98</v>
      </c>
      <c r="AZ45" s="18" t="s">
        <v>139</v>
      </c>
      <c r="BA45" s="18" t="s">
        <v>139</v>
      </c>
      <c r="BB45" s="18">
        <v>10</v>
      </c>
      <c r="BC45" s="18"/>
      <c r="BD45" s="18"/>
      <c r="BE45" s="18">
        <v>25.4</v>
      </c>
      <c r="BF45" s="18">
        <v>7.64</v>
      </c>
      <c r="BG45" s="18">
        <v>3.82</v>
      </c>
      <c r="BH45" s="18" t="s">
        <v>139</v>
      </c>
      <c r="BI45" s="18" t="s">
        <v>139</v>
      </c>
      <c r="BJ45" s="18">
        <v>19.7</v>
      </c>
      <c r="BK45" s="18">
        <v>26.81</v>
      </c>
      <c r="BL45" s="18">
        <v>239.87</v>
      </c>
      <c r="BM45" s="18">
        <v>5.23</v>
      </c>
      <c r="BN45" s="18">
        <v>20.85</v>
      </c>
      <c r="BO45" s="18" t="s">
        <v>139</v>
      </c>
      <c r="BP45" s="18" t="s">
        <v>139</v>
      </c>
      <c r="BQ45" s="18">
        <v>16.16</v>
      </c>
      <c r="BR45" s="18" t="s">
        <v>139</v>
      </c>
      <c r="BS45" s="18">
        <v>26.63</v>
      </c>
      <c r="BT45" s="18" t="s">
        <v>139</v>
      </c>
      <c r="BU45" s="18">
        <v>3</v>
      </c>
      <c r="BV45" s="18">
        <v>157.80000000000001</v>
      </c>
      <c r="BW45" s="18" t="s">
        <v>139</v>
      </c>
      <c r="BX45" s="18">
        <v>1.78</v>
      </c>
      <c r="BY45" s="18" t="s">
        <v>139</v>
      </c>
      <c r="BZ45" s="18" t="s">
        <v>139</v>
      </c>
      <c r="CA45" s="18" t="s">
        <v>139</v>
      </c>
      <c r="CB45" s="18" t="s">
        <v>139</v>
      </c>
      <c r="CC45" s="18" t="s">
        <v>139</v>
      </c>
      <c r="CD45" s="18" t="s">
        <v>139</v>
      </c>
      <c r="CE45" s="18" t="s">
        <v>139</v>
      </c>
      <c r="CF45" s="18" t="s">
        <v>139</v>
      </c>
      <c r="CG45" s="18">
        <v>5.76</v>
      </c>
      <c r="CH45" s="18">
        <v>1.1299999999999999</v>
      </c>
      <c r="CI45" s="18" t="s">
        <v>139</v>
      </c>
      <c r="CJ45" s="18" t="s">
        <v>139</v>
      </c>
      <c r="CK45" s="18" t="s">
        <v>139</v>
      </c>
      <c r="CL45" s="18">
        <v>7.01</v>
      </c>
      <c r="CM45" s="18" t="s">
        <v>139</v>
      </c>
      <c r="CN45" s="18">
        <v>1.44</v>
      </c>
      <c r="CO45" s="18">
        <v>1.03</v>
      </c>
      <c r="CP45" s="18" t="s">
        <v>139</v>
      </c>
      <c r="CQ45" s="18">
        <v>30.5</v>
      </c>
      <c r="CR45" s="18" t="s">
        <v>139</v>
      </c>
      <c r="CS45" s="18">
        <v>2.4900000000000002</v>
      </c>
      <c r="CT45" s="18">
        <v>5.36</v>
      </c>
      <c r="CU45" s="18" t="s">
        <v>139</v>
      </c>
      <c r="CV45" s="18" t="s">
        <v>139</v>
      </c>
      <c r="CW45" s="18" t="s">
        <v>139</v>
      </c>
      <c r="CX45" s="18">
        <v>2.02</v>
      </c>
      <c r="CY45" s="18" t="s">
        <v>139</v>
      </c>
      <c r="CZ45" s="18">
        <v>47.48</v>
      </c>
      <c r="DA45" s="18" t="s">
        <v>139</v>
      </c>
      <c r="DB45" s="18">
        <v>148.62</v>
      </c>
      <c r="DC45" s="18">
        <v>1.78</v>
      </c>
      <c r="DD45" s="18">
        <v>49.92</v>
      </c>
      <c r="DE45" s="18">
        <v>9.5299999999999994</v>
      </c>
      <c r="DF45" s="18">
        <v>0.13</v>
      </c>
      <c r="DG45" s="18">
        <v>8.48</v>
      </c>
      <c r="DH45" s="18" t="s">
        <v>139</v>
      </c>
      <c r="DI45" s="18" t="s">
        <v>139</v>
      </c>
      <c r="DJ45" s="18" t="s">
        <v>139</v>
      </c>
      <c r="DK45" s="18" t="s">
        <v>139</v>
      </c>
      <c r="DL45" s="18" t="s">
        <v>139</v>
      </c>
      <c r="DM45" s="18" t="s">
        <v>139</v>
      </c>
      <c r="DN45" s="18" t="s">
        <v>139</v>
      </c>
      <c r="DO45" s="18" t="s">
        <v>139</v>
      </c>
      <c r="DP45" s="33">
        <v>2</v>
      </c>
      <c r="DQ45" s="18">
        <f t="shared" si="26"/>
        <v>2</v>
      </c>
      <c r="DR45" s="18"/>
    </row>
    <row r="46" spans="2:122" x14ac:dyDescent="0.25">
      <c r="D46">
        <v>28</v>
      </c>
      <c r="E46" s="32"/>
      <c r="H46" s="19">
        <v>44963.963194444441</v>
      </c>
      <c r="I46">
        <v>49.28</v>
      </c>
      <c r="J46">
        <v>1.25</v>
      </c>
      <c r="K46" t="s">
        <v>139</v>
      </c>
      <c r="L46" t="s">
        <v>139</v>
      </c>
      <c r="M46" t="s">
        <v>139</v>
      </c>
      <c r="N46" t="s">
        <v>139</v>
      </c>
      <c r="O46">
        <v>0.26</v>
      </c>
      <c r="P46">
        <v>99.47</v>
      </c>
      <c r="Q46">
        <v>12.86</v>
      </c>
      <c r="R46" t="s">
        <v>139</v>
      </c>
      <c r="S46">
        <v>29.99</v>
      </c>
      <c r="T46">
        <v>29.76</v>
      </c>
      <c r="U46">
        <v>90.32</v>
      </c>
      <c r="V46" t="s">
        <v>139</v>
      </c>
      <c r="W46">
        <v>0.21</v>
      </c>
      <c r="X46">
        <v>772.07</v>
      </c>
      <c r="Y46">
        <v>34.71</v>
      </c>
      <c r="Z46">
        <v>5.8</v>
      </c>
      <c r="AA46">
        <v>0.67</v>
      </c>
      <c r="AB46">
        <v>2.27</v>
      </c>
      <c r="AC46" t="s">
        <v>139</v>
      </c>
      <c r="AD46">
        <v>4.26</v>
      </c>
      <c r="AE46" t="s">
        <v>139</v>
      </c>
      <c r="AF46" t="s">
        <v>139</v>
      </c>
      <c r="AG46">
        <v>0.76</v>
      </c>
      <c r="AH46">
        <v>90.14</v>
      </c>
      <c r="AI46">
        <v>43.07</v>
      </c>
      <c r="AJ46" t="s">
        <v>139</v>
      </c>
      <c r="AK46">
        <v>5.48</v>
      </c>
      <c r="AL46" t="s">
        <v>139</v>
      </c>
      <c r="AM46" t="s">
        <v>139</v>
      </c>
      <c r="AN46" t="s">
        <v>139</v>
      </c>
      <c r="AO46">
        <v>27.27</v>
      </c>
      <c r="AP46">
        <v>10.85</v>
      </c>
      <c r="AQ46">
        <v>33.6</v>
      </c>
      <c r="AR46">
        <v>1.57</v>
      </c>
      <c r="AS46">
        <v>1.2500000000000002</v>
      </c>
      <c r="AT46">
        <v>4.41</v>
      </c>
      <c r="AU46">
        <v>2182.7600000000002</v>
      </c>
      <c r="AV46">
        <v>1.2</v>
      </c>
      <c r="AW46" t="s">
        <v>139</v>
      </c>
      <c r="AX46">
        <v>5.41</v>
      </c>
      <c r="AY46">
        <v>3.44</v>
      </c>
      <c r="AZ46" t="s">
        <v>139</v>
      </c>
      <c r="BA46" t="s">
        <v>139</v>
      </c>
      <c r="BB46">
        <v>8.93</v>
      </c>
      <c r="BE46">
        <v>23.09</v>
      </c>
      <c r="BF46">
        <v>7.8</v>
      </c>
      <c r="BG46">
        <v>3.58</v>
      </c>
      <c r="BH46" t="s">
        <v>139</v>
      </c>
      <c r="BI46" t="s">
        <v>139</v>
      </c>
      <c r="BJ46">
        <v>17.12</v>
      </c>
      <c r="BK46">
        <v>46.78</v>
      </c>
      <c r="BL46">
        <v>215.06</v>
      </c>
      <c r="BM46">
        <v>4.34</v>
      </c>
      <c r="BN46">
        <v>22.6</v>
      </c>
      <c r="BO46" t="s">
        <v>139</v>
      </c>
      <c r="BP46" t="s">
        <v>139</v>
      </c>
      <c r="BQ46">
        <v>13.44</v>
      </c>
      <c r="BR46">
        <v>12.55</v>
      </c>
      <c r="BS46">
        <v>20.57</v>
      </c>
      <c r="BT46" t="s">
        <v>139</v>
      </c>
      <c r="BU46">
        <v>2.82</v>
      </c>
      <c r="BV46">
        <v>153.16</v>
      </c>
      <c r="BW46" t="s">
        <v>139</v>
      </c>
      <c r="BX46">
        <v>2.1</v>
      </c>
      <c r="BY46" t="s">
        <v>139</v>
      </c>
      <c r="BZ46" t="s">
        <v>139</v>
      </c>
      <c r="CA46" t="s">
        <v>139</v>
      </c>
      <c r="CB46" t="s">
        <v>139</v>
      </c>
      <c r="CC46" t="s">
        <v>139</v>
      </c>
      <c r="CD46" t="s">
        <v>139</v>
      </c>
      <c r="CE46" t="s">
        <v>139</v>
      </c>
      <c r="CF46" t="s">
        <v>139</v>
      </c>
      <c r="CG46">
        <v>5.47</v>
      </c>
      <c r="CH46">
        <v>0.81</v>
      </c>
      <c r="CI46">
        <v>0.7</v>
      </c>
      <c r="CJ46" t="s">
        <v>139</v>
      </c>
      <c r="CK46" t="s">
        <v>139</v>
      </c>
      <c r="CL46">
        <v>7.08</v>
      </c>
      <c r="CM46" t="s">
        <v>139</v>
      </c>
      <c r="CN46">
        <v>1.77</v>
      </c>
      <c r="CO46">
        <v>0.74</v>
      </c>
      <c r="CP46" t="s">
        <v>139</v>
      </c>
      <c r="CQ46">
        <v>31.51</v>
      </c>
      <c r="CR46" t="s">
        <v>139</v>
      </c>
      <c r="CS46">
        <v>3.89</v>
      </c>
      <c r="CT46">
        <v>8.67</v>
      </c>
      <c r="CU46" t="s">
        <v>139</v>
      </c>
      <c r="CV46" t="s">
        <v>139</v>
      </c>
      <c r="CW46" t="s">
        <v>139</v>
      </c>
      <c r="CX46">
        <v>1.78</v>
      </c>
      <c r="CY46" t="s">
        <v>139</v>
      </c>
      <c r="CZ46">
        <v>55.82</v>
      </c>
      <c r="DA46" t="s">
        <v>139</v>
      </c>
      <c r="DB46">
        <v>145.99</v>
      </c>
      <c r="DC46">
        <v>1.89</v>
      </c>
      <c r="DD46">
        <v>47.19</v>
      </c>
      <c r="DE46">
        <v>9.98</v>
      </c>
      <c r="DF46" t="s">
        <v>139</v>
      </c>
      <c r="DG46">
        <v>7.41</v>
      </c>
      <c r="DH46" t="s">
        <v>139</v>
      </c>
      <c r="DI46" t="s">
        <v>139</v>
      </c>
      <c r="DJ46" t="s">
        <v>139</v>
      </c>
      <c r="DK46" t="s">
        <v>139</v>
      </c>
      <c r="DL46" t="s">
        <v>139</v>
      </c>
      <c r="DM46" t="s">
        <v>139</v>
      </c>
      <c r="DN46" t="s">
        <v>139</v>
      </c>
      <c r="DO46" t="s">
        <v>139</v>
      </c>
      <c r="DP46" s="2">
        <v>2</v>
      </c>
      <c r="DQ46">
        <f t="shared" si="26"/>
        <v>2</v>
      </c>
    </row>
    <row r="47" spans="2:122" x14ac:dyDescent="0.25">
      <c r="D47">
        <v>29</v>
      </c>
      <c r="E47" s="32"/>
      <c r="H47" s="19">
        <v>44964.046527777777</v>
      </c>
      <c r="I47">
        <v>65</v>
      </c>
      <c r="J47">
        <v>1.02</v>
      </c>
      <c r="K47" t="s">
        <v>139</v>
      </c>
      <c r="L47" t="s">
        <v>139</v>
      </c>
      <c r="M47" t="s">
        <v>139</v>
      </c>
      <c r="N47" t="s">
        <v>139</v>
      </c>
      <c r="O47">
        <v>0.21</v>
      </c>
      <c r="P47">
        <v>102.87</v>
      </c>
      <c r="Q47">
        <v>12.85</v>
      </c>
      <c r="R47" t="s">
        <v>139</v>
      </c>
      <c r="S47">
        <v>30.56</v>
      </c>
      <c r="T47">
        <v>27.89</v>
      </c>
      <c r="U47">
        <v>77.81</v>
      </c>
      <c r="V47" t="s">
        <v>139</v>
      </c>
      <c r="W47">
        <v>0.24</v>
      </c>
      <c r="X47">
        <v>725.89</v>
      </c>
      <c r="Y47">
        <v>33.68</v>
      </c>
      <c r="Z47">
        <v>6.33</v>
      </c>
      <c r="AA47">
        <v>0.53</v>
      </c>
      <c r="AB47">
        <v>1.98</v>
      </c>
      <c r="AC47" t="s">
        <v>139</v>
      </c>
      <c r="AD47">
        <v>3.59</v>
      </c>
      <c r="AE47" t="s">
        <v>139</v>
      </c>
      <c r="AF47" t="s">
        <v>139</v>
      </c>
      <c r="AG47">
        <v>0.89</v>
      </c>
      <c r="AH47">
        <v>91.82</v>
      </c>
      <c r="AI47">
        <v>39.15</v>
      </c>
      <c r="AJ47">
        <v>3.37</v>
      </c>
      <c r="AK47">
        <v>5.28</v>
      </c>
      <c r="AL47" t="s">
        <v>139</v>
      </c>
      <c r="AM47" t="s">
        <v>139</v>
      </c>
      <c r="AN47" t="s">
        <v>139</v>
      </c>
      <c r="AO47">
        <v>19.329999999999998</v>
      </c>
      <c r="AP47">
        <v>8.69</v>
      </c>
      <c r="AQ47">
        <v>25.58</v>
      </c>
      <c r="AR47">
        <v>1.32</v>
      </c>
      <c r="AS47" t="s">
        <v>139</v>
      </c>
      <c r="AT47">
        <v>3.75</v>
      </c>
      <c r="AU47">
        <v>1958.17</v>
      </c>
      <c r="AV47">
        <v>1.06</v>
      </c>
      <c r="AW47" t="s">
        <v>139</v>
      </c>
      <c r="AX47">
        <v>4.8899999999999997</v>
      </c>
      <c r="AY47">
        <v>2.29</v>
      </c>
      <c r="AZ47" t="s">
        <v>139</v>
      </c>
      <c r="BA47" t="s">
        <v>139</v>
      </c>
      <c r="BB47">
        <v>7.18</v>
      </c>
      <c r="BE47">
        <v>23.08</v>
      </c>
      <c r="BF47">
        <v>7.5</v>
      </c>
      <c r="BG47" t="s">
        <v>139</v>
      </c>
      <c r="BH47" t="s">
        <v>139</v>
      </c>
      <c r="BI47" t="s">
        <v>139</v>
      </c>
      <c r="BJ47">
        <v>13.71</v>
      </c>
      <c r="BK47">
        <v>43.05</v>
      </c>
      <c r="BL47">
        <v>178.57</v>
      </c>
      <c r="BM47">
        <v>3.61</v>
      </c>
      <c r="BN47">
        <v>17.63</v>
      </c>
      <c r="BO47" t="s">
        <v>139</v>
      </c>
      <c r="BP47" t="s">
        <v>139</v>
      </c>
      <c r="BQ47">
        <v>10.85</v>
      </c>
      <c r="BR47">
        <v>16.010000000000002</v>
      </c>
      <c r="BS47">
        <v>13.61</v>
      </c>
      <c r="BT47" t="s">
        <v>139</v>
      </c>
      <c r="BU47">
        <v>3.04</v>
      </c>
      <c r="BV47">
        <v>141.88</v>
      </c>
      <c r="BW47" t="s">
        <v>139</v>
      </c>
      <c r="BX47">
        <v>2</v>
      </c>
      <c r="BY47" t="s">
        <v>139</v>
      </c>
      <c r="BZ47" t="s">
        <v>139</v>
      </c>
      <c r="CA47" t="s">
        <v>139</v>
      </c>
      <c r="CB47" t="s">
        <v>139</v>
      </c>
      <c r="CC47" t="s">
        <v>139</v>
      </c>
      <c r="CD47" t="s">
        <v>139</v>
      </c>
      <c r="CE47" t="s">
        <v>139</v>
      </c>
      <c r="CF47" t="s">
        <v>139</v>
      </c>
      <c r="CG47">
        <v>4.5999999999999996</v>
      </c>
      <c r="CH47">
        <v>0.82</v>
      </c>
      <c r="CI47">
        <v>0.52</v>
      </c>
      <c r="CJ47" t="s">
        <v>139</v>
      </c>
      <c r="CK47" t="s">
        <v>139</v>
      </c>
      <c r="CL47">
        <v>7.59</v>
      </c>
      <c r="CM47" t="s">
        <v>139</v>
      </c>
      <c r="CN47">
        <v>2.2599999999999998</v>
      </c>
      <c r="CO47">
        <v>0.98</v>
      </c>
      <c r="CP47" t="s">
        <v>139</v>
      </c>
      <c r="CQ47">
        <v>19.03</v>
      </c>
      <c r="CR47" t="s">
        <v>139</v>
      </c>
      <c r="CS47">
        <v>2.4</v>
      </c>
      <c r="CT47">
        <v>8.24</v>
      </c>
      <c r="CU47" t="s">
        <v>139</v>
      </c>
      <c r="CV47" t="s">
        <v>139</v>
      </c>
      <c r="CW47" t="s">
        <v>139</v>
      </c>
      <c r="CX47">
        <v>1.66</v>
      </c>
      <c r="CY47" t="s">
        <v>139</v>
      </c>
      <c r="CZ47">
        <v>54.41</v>
      </c>
      <c r="DA47" t="s">
        <v>139</v>
      </c>
      <c r="DB47">
        <v>152.91999999999999</v>
      </c>
      <c r="DC47">
        <v>2.23</v>
      </c>
      <c r="DD47">
        <v>47.17</v>
      </c>
      <c r="DE47" t="s">
        <v>139</v>
      </c>
      <c r="DF47">
        <v>0.15</v>
      </c>
      <c r="DG47">
        <v>15.24</v>
      </c>
      <c r="DH47" t="s">
        <v>139</v>
      </c>
      <c r="DI47" t="s">
        <v>139</v>
      </c>
      <c r="DJ47" t="s">
        <v>139</v>
      </c>
      <c r="DK47" t="s">
        <v>139</v>
      </c>
      <c r="DL47" t="s">
        <v>139</v>
      </c>
      <c r="DM47" t="s">
        <v>139</v>
      </c>
      <c r="DN47" t="s">
        <v>139</v>
      </c>
      <c r="DO47" t="s">
        <v>139</v>
      </c>
      <c r="DP47" s="2">
        <v>2</v>
      </c>
      <c r="DQ47">
        <f>MONTH(H47)</f>
        <v>2</v>
      </c>
    </row>
    <row r="48" spans="2:122" x14ac:dyDescent="0.25">
      <c r="D48">
        <v>30</v>
      </c>
      <c r="E48" s="32"/>
      <c r="H48" s="19">
        <v>44964.129861111112</v>
      </c>
      <c r="J48">
        <v>1.53</v>
      </c>
      <c r="K48" t="s">
        <v>139</v>
      </c>
      <c r="L48" t="s">
        <v>139</v>
      </c>
      <c r="M48" t="s">
        <v>139</v>
      </c>
      <c r="N48" t="s">
        <v>139</v>
      </c>
      <c r="O48">
        <v>0.32</v>
      </c>
      <c r="P48">
        <v>122.63</v>
      </c>
      <c r="Q48">
        <v>16.71</v>
      </c>
      <c r="R48">
        <v>10.41</v>
      </c>
      <c r="S48">
        <v>36.119999999999997</v>
      </c>
      <c r="T48">
        <v>36.1</v>
      </c>
      <c r="U48">
        <v>104.37</v>
      </c>
      <c r="V48" t="s">
        <v>139</v>
      </c>
      <c r="W48">
        <v>0.24</v>
      </c>
      <c r="X48">
        <v>871.55</v>
      </c>
      <c r="Y48">
        <v>48.31</v>
      </c>
      <c r="Z48">
        <v>8.26</v>
      </c>
      <c r="AA48">
        <v>0.95</v>
      </c>
      <c r="AB48">
        <v>3.15</v>
      </c>
      <c r="AC48" t="s">
        <v>139</v>
      </c>
      <c r="AD48">
        <v>4.4800000000000004</v>
      </c>
      <c r="AE48" t="s">
        <v>139</v>
      </c>
      <c r="AF48" t="s">
        <v>139</v>
      </c>
      <c r="AG48">
        <v>1.2</v>
      </c>
      <c r="AH48">
        <v>119.48</v>
      </c>
      <c r="AI48">
        <v>54.16</v>
      </c>
      <c r="AJ48">
        <v>5.4</v>
      </c>
      <c r="AK48">
        <v>9.26</v>
      </c>
      <c r="AL48" t="s">
        <v>139</v>
      </c>
      <c r="AM48" t="s">
        <v>139</v>
      </c>
      <c r="AN48" t="s">
        <v>139</v>
      </c>
      <c r="AO48">
        <v>23.17</v>
      </c>
      <c r="AP48">
        <v>13.67</v>
      </c>
      <c r="AQ48">
        <v>23.47</v>
      </c>
      <c r="AR48">
        <v>0.91</v>
      </c>
      <c r="AS48">
        <v>1.2100000000000002</v>
      </c>
      <c r="AT48">
        <v>5.26</v>
      </c>
      <c r="AU48">
        <v>2692.1</v>
      </c>
      <c r="AV48">
        <v>1.42</v>
      </c>
      <c r="AW48" t="s">
        <v>139</v>
      </c>
      <c r="AX48">
        <v>5.75</v>
      </c>
      <c r="AY48">
        <v>3.37</v>
      </c>
      <c r="AZ48" t="s">
        <v>139</v>
      </c>
      <c r="BA48" t="s">
        <v>139</v>
      </c>
      <c r="BB48">
        <v>9.86</v>
      </c>
      <c r="BE48">
        <v>30.34</v>
      </c>
      <c r="BF48">
        <v>10.97</v>
      </c>
      <c r="BG48" t="s">
        <v>139</v>
      </c>
      <c r="BH48" s="27" t="s">
        <v>139</v>
      </c>
      <c r="BI48" t="s">
        <v>139</v>
      </c>
      <c r="BJ48">
        <v>19.010000000000002</v>
      </c>
      <c r="BK48">
        <v>117.16</v>
      </c>
      <c r="BL48">
        <v>233.83</v>
      </c>
      <c r="BM48">
        <v>5.93</v>
      </c>
      <c r="BN48">
        <v>27.87</v>
      </c>
      <c r="BO48" t="s">
        <v>139</v>
      </c>
      <c r="BP48" t="s">
        <v>139</v>
      </c>
      <c r="BQ48">
        <v>14.02</v>
      </c>
      <c r="BR48">
        <v>11.690000000000001</v>
      </c>
      <c r="BS48">
        <v>18.98</v>
      </c>
      <c r="BT48" t="s">
        <v>139</v>
      </c>
      <c r="BU48">
        <v>5.18</v>
      </c>
      <c r="BV48">
        <v>168.47</v>
      </c>
      <c r="BW48">
        <v>30.97</v>
      </c>
      <c r="BX48">
        <v>2.4700000000000002</v>
      </c>
      <c r="BY48" t="s">
        <v>139</v>
      </c>
      <c r="BZ48" t="s">
        <v>139</v>
      </c>
      <c r="CA48" t="s">
        <v>139</v>
      </c>
      <c r="CB48" t="s">
        <v>139</v>
      </c>
      <c r="CC48" t="s">
        <v>139</v>
      </c>
      <c r="CD48" t="s">
        <v>139</v>
      </c>
      <c r="CE48" t="s">
        <v>139</v>
      </c>
      <c r="CF48" t="s">
        <v>139</v>
      </c>
      <c r="CG48">
        <v>6.44</v>
      </c>
      <c r="CH48">
        <v>0.73</v>
      </c>
      <c r="CI48">
        <v>0.56999999999999995</v>
      </c>
      <c r="CJ48" t="s">
        <v>139</v>
      </c>
      <c r="CK48" t="s">
        <v>139</v>
      </c>
      <c r="CL48">
        <v>9.1199999999999992</v>
      </c>
      <c r="CM48" t="s">
        <v>139</v>
      </c>
      <c r="CN48">
        <v>1.66</v>
      </c>
      <c r="CO48">
        <v>1.39</v>
      </c>
      <c r="CP48" t="s">
        <v>139</v>
      </c>
      <c r="CQ48">
        <v>28.18</v>
      </c>
      <c r="CR48" t="s">
        <v>139</v>
      </c>
      <c r="CS48">
        <v>2.67</v>
      </c>
      <c r="CT48">
        <v>10.08</v>
      </c>
      <c r="CU48" t="s">
        <v>139</v>
      </c>
      <c r="CV48" t="s">
        <v>139</v>
      </c>
      <c r="CW48" t="s">
        <v>139</v>
      </c>
      <c r="CX48">
        <v>2.6</v>
      </c>
      <c r="CY48" t="s">
        <v>139</v>
      </c>
      <c r="CZ48">
        <v>64.58</v>
      </c>
      <c r="DA48" t="s">
        <v>139</v>
      </c>
      <c r="DB48">
        <v>223.91</v>
      </c>
      <c r="DC48">
        <v>3.55</v>
      </c>
      <c r="DD48">
        <v>67.86</v>
      </c>
      <c r="DE48" t="s">
        <v>139</v>
      </c>
      <c r="DF48">
        <v>0.2</v>
      </c>
      <c r="DG48">
        <v>15.82</v>
      </c>
      <c r="DH48" t="s">
        <v>139</v>
      </c>
      <c r="DI48" t="s">
        <v>139</v>
      </c>
      <c r="DJ48" t="s">
        <v>139</v>
      </c>
      <c r="DK48" t="s">
        <v>139</v>
      </c>
      <c r="DL48" t="s">
        <v>139</v>
      </c>
      <c r="DM48" t="s">
        <v>139</v>
      </c>
      <c r="DN48" t="s">
        <v>139</v>
      </c>
      <c r="DO48" t="s">
        <v>139</v>
      </c>
      <c r="DP48" s="2">
        <v>2</v>
      </c>
      <c r="DQ48">
        <f>MONTH(H48)</f>
        <v>2</v>
      </c>
    </row>
    <row r="49" spans="2:122" x14ac:dyDescent="0.25">
      <c r="C49">
        <v>6</v>
      </c>
      <c r="D49">
        <v>31</v>
      </c>
      <c r="E49" s="32"/>
      <c r="H49" s="19">
        <v>45005.170138888891</v>
      </c>
      <c r="I49" t="s">
        <v>139</v>
      </c>
      <c r="J49">
        <v>1.8</v>
      </c>
      <c r="K49" t="s">
        <v>139</v>
      </c>
      <c r="L49" t="s">
        <v>139</v>
      </c>
      <c r="M49" t="s">
        <v>139</v>
      </c>
      <c r="N49" t="s">
        <v>139</v>
      </c>
      <c r="O49">
        <v>0.81</v>
      </c>
      <c r="P49">
        <v>49.07</v>
      </c>
      <c r="Q49" t="s">
        <v>139</v>
      </c>
      <c r="R49" t="s">
        <v>139</v>
      </c>
      <c r="S49">
        <v>31.71</v>
      </c>
      <c r="T49">
        <v>123.54</v>
      </c>
      <c r="U49">
        <v>48.96</v>
      </c>
      <c r="V49" t="s">
        <v>139</v>
      </c>
      <c r="W49" t="s">
        <v>139</v>
      </c>
      <c r="X49">
        <v>279.67</v>
      </c>
      <c r="Y49">
        <v>245.37</v>
      </c>
      <c r="Z49">
        <v>21.21</v>
      </c>
      <c r="AA49">
        <v>4.88</v>
      </c>
      <c r="AB49">
        <v>8.4</v>
      </c>
      <c r="AC49">
        <v>814.24</v>
      </c>
      <c r="AD49">
        <v>16.75</v>
      </c>
      <c r="AE49" t="s">
        <v>139</v>
      </c>
      <c r="AF49" t="s">
        <v>139</v>
      </c>
      <c r="AG49" t="s">
        <v>139</v>
      </c>
      <c r="AH49">
        <v>20.11</v>
      </c>
      <c r="AI49">
        <v>14.07</v>
      </c>
      <c r="AJ49" t="s">
        <v>139</v>
      </c>
      <c r="AK49" t="s">
        <v>139</v>
      </c>
      <c r="AL49" t="s">
        <v>139</v>
      </c>
      <c r="AM49" t="s">
        <v>139</v>
      </c>
      <c r="AN49" t="s">
        <v>139</v>
      </c>
      <c r="AO49">
        <v>17.21</v>
      </c>
      <c r="AP49">
        <v>5.6</v>
      </c>
      <c r="AQ49">
        <v>141.47999999999999</v>
      </c>
      <c r="AR49">
        <v>9.7799999999999994</v>
      </c>
      <c r="AS49">
        <v>4.3899999999999997</v>
      </c>
      <c r="AT49">
        <v>10.45</v>
      </c>
      <c r="AU49">
        <v>6180.76</v>
      </c>
      <c r="AV49">
        <v>13.19</v>
      </c>
      <c r="AW49" t="s">
        <v>139</v>
      </c>
      <c r="AX49">
        <v>74.02</v>
      </c>
      <c r="AY49">
        <v>12.95</v>
      </c>
      <c r="AZ49" t="s">
        <v>139</v>
      </c>
      <c r="BA49">
        <v>9.31</v>
      </c>
      <c r="BB49">
        <v>9.86</v>
      </c>
      <c r="BC49">
        <v>101.93</v>
      </c>
      <c r="BD49">
        <v>597.76</v>
      </c>
      <c r="BE49">
        <v>14.28</v>
      </c>
      <c r="BF49">
        <v>1242.25</v>
      </c>
      <c r="BG49">
        <v>14.32</v>
      </c>
      <c r="BH49" s="27" t="s">
        <v>139</v>
      </c>
      <c r="BI49" t="s">
        <v>139</v>
      </c>
      <c r="BJ49" t="s">
        <v>139</v>
      </c>
      <c r="BL49">
        <v>154.22999999999999</v>
      </c>
      <c r="BM49">
        <v>2.04</v>
      </c>
      <c r="BN49">
        <v>152.83000000000001</v>
      </c>
      <c r="BO49" t="s">
        <v>139</v>
      </c>
      <c r="BP49" t="s">
        <v>139</v>
      </c>
      <c r="BQ49" t="s">
        <v>139</v>
      </c>
      <c r="BR49">
        <v>77.5</v>
      </c>
      <c r="BS49" t="s">
        <v>139</v>
      </c>
      <c r="BT49" t="s">
        <v>139</v>
      </c>
      <c r="BU49" t="s">
        <v>139</v>
      </c>
      <c r="BV49">
        <v>35.26</v>
      </c>
      <c r="BW49">
        <v>38.840000000000003</v>
      </c>
      <c r="BX49">
        <v>7.01</v>
      </c>
      <c r="BY49" t="s">
        <v>139</v>
      </c>
      <c r="BZ49" t="s">
        <v>139</v>
      </c>
      <c r="CA49" t="s">
        <v>139</v>
      </c>
      <c r="CB49" t="s">
        <v>139</v>
      </c>
      <c r="CC49" t="s">
        <v>139</v>
      </c>
      <c r="CD49" t="s">
        <v>139</v>
      </c>
      <c r="CE49" t="s">
        <v>139</v>
      </c>
      <c r="CF49" t="s">
        <v>139</v>
      </c>
      <c r="CG49" t="s">
        <v>139</v>
      </c>
      <c r="CH49" t="s">
        <v>139</v>
      </c>
      <c r="CI49" t="s">
        <v>139</v>
      </c>
      <c r="CJ49" t="s">
        <v>139</v>
      </c>
      <c r="CK49" t="s">
        <v>139</v>
      </c>
      <c r="CL49">
        <v>7.47</v>
      </c>
      <c r="CM49" t="s">
        <v>139</v>
      </c>
      <c r="CN49" t="s">
        <v>139</v>
      </c>
      <c r="CO49">
        <v>0.71</v>
      </c>
      <c r="CP49">
        <v>3.97</v>
      </c>
      <c r="CR49">
        <v>65.459999999999994</v>
      </c>
      <c r="CS49" t="s">
        <v>139</v>
      </c>
      <c r="CT49">
        <v>12.61</v>
      </c>
      <c r="CU49">
        <v>2.13</v>
      </c>
      <c r="CV49">
        <v>3.01</v>
      </c>
      <c r="CW49">
        <v>14.07</v>
      </c>
      <c r="CX49">
        <v>3.46</v>
      </c>
      <c r="CY49" t="s">
        <v>139</v>
      </c>
      <c r="CZ49">
        <v>25.51</v>
      </c>
      <c r="DA49" t="s">
        <v>139</v>
      </c>
      <c r="DB49">
        <v>203.08</v>
      </c>
      <c r="DC49">
        <v>2.25</v>
      </c>
      <c r="DD49" t="s">
        <v>139</v>
      </c>
      <c r="DE49">
        <v>16.579999999999998</v>
      </c>
      <c r="DF49" t="s">
        <v>139</v>
      </c>
      <c r="DG49" t="s">
        <v>139</v>
      </c>
      <c r="DH49">
        <v>90.75</v>
      </c>
      <c r="DJ49">
        <v>3.95</v>
      </c>
      <c r="DK49">
        <v>1032.3800000000001</v>
      </c>
      <c r="DL49">
        <v>25.69</v>
      </c>
      <c r="DM49" t="s">
        <v>139</v>
      </c>
      <c r="DN49" t="s">
        <v>139</v>
      </c>
      <c r="DO49">
        <v>34.979999999999997</v>
      </c>
      <c r="DP49" s="2">
        <v>3</v>
      </c>
      <c r="DQ49">
        <f t="shared" si="26"/>
        <v>3</v>
      </c>
    </row>
    <row r="50" spans="2:122" x14ac:dyDescent="0.25">
      <c r="D50">
        <v>32</v>
      </c>
      <c r="E50" s="32"/>
      <c r="H50" s="19">
        <v>45005.333333333336</v>
      </c>
      <c r="I50" t="s">
        <v>139</v>
      </c>
      <c r="J50">
        <v>2.5099999999999998</v>
      </c>
      <c r="K50" t="s">
        <v>139</v>
      </c>
      <c r="L50" t="s">
        <v>139</v>
      </c>
      <c r="M50" t="s">
        <v>139</v>
      </c>
      <c r="N50" t="s">
        <v>139</v>
      </c>
      <c r="O50">
        <v>0.86</v>
      </c>
      <c r="P50">
        <v>49.77</v>
      </c>
      <c r="Q50">
        <v>12.89</v>
      </c>
      <c r="R50" t="s">
        <v>139</v>
      </c>
      <c r="S50">
        <v>31.71</v>
      </c>
      <c r="T50">
        <v>108.93</v>
      </c>
      <c r="U50">
        <v>42.96</v>
      </c>
      <c r="V50" t="s">
        <v>139</v>
      </c>
      <c r="W50" t="s">
        <v>139</v>
      </c>
      <c r="X50">
        <v>413.34</v>
      </c>
      <c r="Y50">
        <v>230.11</v>
      </c>
      <c r="Z50">
        <v>24.03</v>
      </c>
      <c r="AA50">
        <v>5.98</v>
      </c>
      <c r="AB50">
        <v>8.81</v>
      </c>
      <c r="AC50">
        <v>706.11</v>
      </c>
      <c r="AD50">
        <v>16.880000000000003</v>
      </c>
      <c r="AE50" t="s">
        <v>139</v>
      </c>
      <c r="AF50" t="s">
        <v>139</v>
      </c>
      <c r="AG50" t="s">
        <v>139</v>
      </c>
      <c r="AH50">
        <v>32.549999999999997</v>
      </c>
      <c r="AI50">
        <v>15.97</v>
      </c>
      <c r="AJ50" t="s">
        <v>139</v>
      </c>
      <c r="AK50" t="s">
        <v>139</v>
      </c>
      <c r="AL50" t="s">
        <v>139</v>
      </c>
      <c r="AM50" t="s">
        <v>139</v>
      </c>
      <c r="AN50" t="s">
        <v>139</v>
      </c>
      <c r="AO50">
        <v>22.84</v>
      </c>
      <c r="AP50">
        <v>6.36</v>
      </c>
      <c r="AQ50">
        <v>20.399999999999999</v>
      </c>
      <c r="AR50">
        <v>9.17</v>
      </c>
      <c r="AS50">
        <v>5.38</v>
      </c>
      <c r="AT50">
        <v>10.62</v>
      </c>
      <c r="AU50">
        <v>2298.29</v>
      </c>
      <c r="AV50">
        <v>14.06</v>
      </c>
      <c r="AW50" t="s">
        <v>139</v>
      </c>
      <c r="AX50">
        <v>77.34</v>
      </c>
      <c r="AY50">
        <v>7.95</v>
      </c>
      <c r="AZ50" t="s">
        <v>139</v>
      </c>
      <c r="BA50">
        <v>10.76</v>
      </c>
      <c r="BB50">
        <v>8.1999999999999993</v>
      </c>
      <c r="BC50">
        <v>129.63</v>
      </c>
      <c r="BD50">
        <v>588.76</v>
      </c>
      <c r="BE50">
        <v>14.35</v>
      </c>
      <c r="BF50">
        <v>709.01</v>
      </c>
      <c r="BG50">
        <v>10.47</v>
      </c>
      <c r="BH50" s="27" t="s">
        <v>139</v>
      </c>
      <c r="BI50" t="s">
        <v>139</v>
      </c>
      <c r="BJ50" t="s">
        <v>139</v>
      </c>
      <c r="BL50">
        <v>147.18</v>
      </c>
      <c r="BM50">
        <v>2.4300000000000002</v>
      </c>
      <c r="BN50">
        <v>179.28</v>
      </c>
      <c r="BO50" t="s">
        <v>139</v>
      </c>
      <c r="BP50" t="s">
        <v>139</v>
      </c>
      <c r="BQ50" t="s">
        <v>139</v>
      </c>
      <c r="BR50">
        <v>65.41</v>
      </c>
      <c r="BS50" t="s">
        <v>139</v>
      </c>
      <c r="BT50" t="s">
        <v>139</v>
      </c>
      <c r="BU50">
        <v>8.0399999999999991</v>
      </c>
      <c r="BV50">
        <v>52.92</v>
      </c>
      <c r="BW50">
        <v>36.36</v>
      </c>
      <c r="BX50">
        <v>8.19</v>
      </c>
      <c r="BY50" t="s">
        <v>139</v>
      </c>
      <c r="BZ50" t="s">
        <v>139</v>
      </c>
      <c r="CA50" t="s">
        <v>139</v>
      </c>
      <c r="CB50" t="s">
        <v>139</v>
      </c>
      <c r="CC50" t="s">
        <v>139</v>
      </c>
      <c r="CD50" t="s">
        <v>139</v>
      </c>
      <c r="CE50" t="s">
        <v>139</v>
      </c>
      <c r="CF50" t="s">
        <v>139</v>
      </c>
      <c r="CG50">
        <v>1.53</v>
      </c>
      <c r="CH50">
        <v>0.62</v>
      </c>
      <c r="CI50" t="s">
        <v>139</v>
      </c>
      <c r="CJ50" t="s">
        <v>139</v>
      </c>
      <c r="CK50" t="s">
        <v>139</v>
      </c>
      <c r="CL50">
        <v>8.81</v>
      </c>
      <c r="CM50" t="s">
        <v>139</v>
      </c>
      <c r="CN50">
        <v>1.2</v>
      </c>
      <c r="CO50">
        <v>1.1100000000000001</v>
      </c>
      <c r="CP50" t="s">
        <v>139</v>
      </c>
      <c r="CR50">
        <v>64.86</v>
      </c>
      <c r="CS50">
        <v>0.27</v>
      </c>
      <c r="CT50">
        <v>22.14</v>
      </c>
      <c r="CU50">
        <v>1.81</v>
      </c>
      <c r="CV50">
        <v>3.29</v>
      </c>
      <c r="CW50">
        <v>23.04</v>
      </c>
      <c r="CX50">
        <v>2.85</v>
      </c>
      <c r="CY50" t="s">
        <v>139</v>
      </c>
      <c r="CZ50">
        <v>32.82</v>
      </c>
      <c r="DA50" t="s">
        <v>139</v>
      </c>
      <c r="DB50">
        <v>202.52</v>
      </c>
      <c r="DC50">
        <v>2.34</v>
      </c>
      <c r="DD50" t="s">
        <v>139</v>
      </c>
      <c r="DE50">
        <v>14.81</v>
      </c>
      <c r="DF50" t="s">
        <v>139</v>
      </c>
      <c r="DG50">
        <v>21.02</v>
      </c>
      <c r="DH50">
        <v>66.77</v>
      </c>
      <c r="DJ50">
        <v>4.3</v>
      </c>
      <c r="DK50">
        <v>97.34</v>
      </c>
      <c r="DL50">
        <v>26.78</v>
      </c>
      <c r="DM50">
        <v>0.87</v>
      </c>
      <c r="DN50">
        <v>3.95</v>
      </c>
      <c r="DO50">
        <v>22.37</v>
      </c>
      <c r="DP50" s="2">
        <v>3</v>
      </c>
      <c r="DQ50">
        <f t="shared" si="26"/>
        <v>3</v>
      </c>
    </row>
    <row r="51" spans="2:122" x14ac:dyDescent="0.25">
      <c r="B51" s="6"/>
      <c r="C51" s="6"/>
      <c r="D51">
        <v>33</v>
      </c>
      <c r="E51" s="6" t="s">
        <v>162</v>
      </c>
      <c r="F51" s="6"/>
      <c r="G51" s="6"/>
      <c r="H51" s="19">
        <v>45005.375</v>
      </c>
      <c r="I51" s="6" t="s">
        <v>139</v>
      </c>
      <c r="J51" s="6">
        <v>2.02</v>
      </c>
      <c r="K51" s="6" t="s">
        <v>139</v>
      </c>
      <c r="L51" s="6" t="s">
        <v>139</v>
      </c>
      <c r="M51" s="6" t="s">
        <v>139</v>
      </c>
      <c r="N51" s="6" t="s">
        <v>139</v>
      </c>
      <c r="O51" s="6">
        <v>0.7</v>
      </c>
      <c r="P51" s="6">
        <v>45.24</v>
      </c>
      <c r="Q51" s="6">
        <v>11.91</v>
      </c>
      <c r="R51" s="6" t="s">
        <v>139</v>
      </c>
      <c r="S51" s="6">
        <v>28.86</v>
      </c>
      <c r="T51" s="6">
        <v>91.77</v>
      </c>
      <c r="U51" s="6">
        <v>39.97</v>
      </c>
      <c r="V51" s="6" t="s">
        <v>139</v>
      </c>
      <c r="W51" s="6" t="s">
        <v>139</v>
      </c>
      <c r="X51" s="6">
        <v>345.07</v>
      </c>
      <c r="Y51" s="6">
        <v>213.88</v>
      </c>
      <c r="Z51" s="6">
        <v>22.99</v>
      </c>
      <c r="AA51" s="6">
        <v>5.32</v>
      </c>
      <c r="AB51" s="6">
        <v>7.92</v>
      </c>
      <c r="AC51" s="6">
        <v>609.87</v>
      </c>
      <c r="AD51" s="6">
        <v>15.479999999999999</v>
      </c>
      <c r="AE51" s="6" t="s">
        <v>139</v>
      </c>
      <c r="AF51" s="6" t="s">
        <v>139</v>
      </c>
      <c r="AG51" s="6" t="s">
        <v>139</v>
      </c>
      <c r="AH51" s="6">
        <v>31.93</v>
      </c>
      <c r="AI51" s="6">
        <v>13.96</v>
      </c>
      <c r="AJ51" s="6" t="s">
        <v>139</v>
      </c>
      <c r="AK51" s="6" t="s">
        <v>139</v>
      </c>
      <c r="AL51" s="6" t="s">
        <v>139</v>
      </c>
      <c r="AM51" s="6" t="s">
        <v>139</v>
      </c>
      <c r="AN51" s="6" t="s">
        <v>139</v>
      </c>
      <c r="AO51" s="6">
        <v>19.399999999999999</v>
      </c>
      <c r="AP51" s="6">
        <v>6.44</v>
      </c>
      <c r="AQ51" s="6">
        <v>15.93</v>
      </c>
      <c r="AR51" s="6">
        <v>10.62</v>
      </c>
      <c r="AS51" s="6">
        <v>4.97</v>
      </c>
      <c r="AT51" s="6">
        <v>8.23</v>
      </c>
      <c r="AU51" s="6">
        <v>1867.82</v>
      </c>
      <c r="AV51" s="6">
        <v>11.22</v>
      </c>
      <c r="AW51" s="6" t="s">
        <v>139</v>
      </c>
      <c r="AX51" s="6">
        <v>74.16</v>
      </c>
      <c r="AY51" s="6">
        <v>7.21</v>
      </c>
      <c r="AZ51" s="6" t="s">
        <v>139</v>
      </c>
      <c r="BA51" s="6">
        <v>9.7899999999999991</v>
      </c>
      <c r="BB51" s="6">
        <v>7.62</v>
      </c>
      <c r="BC51" s="6">
        <v>126.35</v>
      </c>
      <c r="BD51" s="6">
        <v>542.97</v>
      </c>
      <c r="BE51" s="6">
        <v>13.54</v>
      </c>
      <c r="BF51" s="6">
        <v>746.91</v>
      </c>
      <c r="BG51" s="6">
        <v>10.130000000000001</v>
      </c>
      <c r="BH51" s="6" t="s">
        <v>139</v>
      </c>
      <c r="BI51" s="6" t="s">
        <v>139</v>
      </c>
      <c r="BJ51" s="6" t="s">
        <v>139</v>
      </c>
      <c r="BK51" s="6"/>
      <c r="BL51" s="6">
        <v>139.29</v>
      </c>
      <c r="BM51" s="6">
        <v>2.2999999999999998</v>
      </c>
      <c r="BN51" s="6">
        <v>168.59</v>
      </c>
      <c r="BO51" s="6" t="s">
        <v>139</v>
      </c>
      <c r="BP51" s="6" t="s">
        <v>139</v>
      </c>
      <c r="BQ51" s="6" t="s">
        <v>139</v>
      </c>
      <c r="BR51" s="6">
        <v>60.71</v>
      </c>
      <c r="BS51" s="6" t="s">
        <v>139</v>
      </c>
      <c r="BT51" s="6" t="s">
        <v>139</v>
      </c>
      <c r="BU51" s="6">
        <v>9.34</v>
      </c>
      <c r="BV51" s="6">
        <v>59.89</v>
      </c>
      <c r="BW51" s="6">
        <v>37.46</v>
      </c>
      <c r="BX51" s="6">
        <v>7.02</v>
      </c>
      <c r="BY51" s="6" t="s">
        <v>139</v>
      </c>
      <c r="BZ51" s="6" t="s">
        <v>139</v>
      </c>
      <c r="CA51" s="6" t="s">
        <v>139</v>
      </c>
      <c r="CB51" s="6" t="s">
        <v>139</v>
      </c>
      <c r="CC51" s="6" t="s">
        <v>139</v>
      </c>
      <c r="CD51" s="6" t="s">
        <v>139</v>
      </c>
      <c r="CE51" s="6" t="s">
        <v>139</v>
      </c>
      <c r="CF51" s="6" t="s">
        <v>139</v>
      </c>
      <c r="CG51" s="6">
        <v>1.72</v>
      </c>
      <c r="CH51" s="6">
        <v>1.05</v>
      </c>
      <c r="CI51" s="6" t="s">
        <v>139</v>
      </c>
      <c r="CJ51" s="6" t="s">
        <v>139</v>
      </c>
      <c r="CK51" s="6" t="s">
        <v>139</v>
      </c>
      <c r="CL51" s="6">
        <v>7.8</v>
      </c>
      <c r="CM51" s="6" t="s">
        <v>139</v>
      </c>
      <c r="CN51" s="6">
        <v>1.25</v>
      </c>
      <c r="CO51" s="6">
        <v>0.86</v>
      </c>
      <c r="CP51" s="6" t="s">
        <v>139</v>
      </c>
      <c r="CQ51" s="6"/>
      <c r="CR51" s="6">
        <v>60.67</v>
      </c>
      <c r="CS51" s="6">
        <v>0.3</v>
      </c>
      <c r="CT51" s="6">
        <v>24.52</v>
      </c>
      <c r="CU51" s="6">
        <v>1.88</v>
      </c>
      <c r="CV51" s="6">
        <v>3.28</v>
      </c>
      <c r="CW51" s="6">
        <v>23.25</v>
      </c>
      <c r="CX51" s="6">
        <v>2.38</v>
      </c>
      <c r="CY51" s="6" t="s">
        <v>139</v>
      </c>
      <c r="CZ51" s="6">
        <v>37.19</v>
      </c>
      <c r="DA51" s="6" t="s">
        <v>139</v>
      </c>
      <c r="DB51" s="6">
        <v>179.76</v>
      </c>
      <c r="DC51" s="6">
        <v>2.0299999999999998</v>
      </c>
      <c r="DD51" s="6" t="s">
        <v>139</v>
      </c>
      <c r="DE51" s="6">
        <v>12.82</v>
      </c>
      <c r="DF51" s="6" t="s">
        <v>139</v>
      </c>
      <c r="DG51" s="6">
        <v>18.34</v>
      </c>
      <c r="DH51" s="6">
        <v>60.18</v>
      </c>
      <c r="DI51" s="6"/>
      <c r="DJ51" s="6">
        <v>3.61</v>
      </c>
      <c r="DK51" s="6">
        <v>60.88</v>
      </c>
      <c r="DL51" s="6">
        <v>25.31</v>
      </c>
      <c r="DM51" s="6" t="s">
        <v>139</v>
      </c>
      <c r="DN51" s="6">
        <v>3.6</v>
      </c>
      <c r="DO51" s="6">
        <v>18.78</v>
      </c>
      <c r="DP51" s="34">
        <v>3</v>
      </c>
      <c r="DQ51" s="6">
        <f t="shared" si="26"/>
        <v>3</v>
      </c>
      <c r="DR51" s="6"/>
    </row>
    <row r="52" spans="2:122" x14ac:dyDescent="0.25">
      <c r="D52">
        <v>34</v>
      </c>
      <c r="E52" s="32"/>
      <c r="H52" s="19">
        <v>44977.416666666664</v>
      </c>
      <c r="I52" t="s">
        <v>139</v>
      </c>
      <c r="J52">
        <v>2.5299999999999998</v>
      </c>
      <c r="K52" t="s">
        <v>139</v>
      </c>
      <c r="L52" t="s">
        <v>139</v>
      </c>
      <c r="M52" t="s">
        <v>139</v>
      </c>
      <c r="N52" t="s">
        <v>139</v>
      </c>
      <c r="O52">
        <v>0.76</v>
      </c>
      <c r="P52">
        <v>47.54</v>
      </c>
      <c r="Q52">
        <v>13.63</v>
      </c>
      <c r="R52" t="s">
        <v>139</v>
      </c>
      <c r="S52">
        <v>34.770000000000003</v>
      </c>
      <c r="T52">
        <v>99.79</v>
      </c>
      <c r="U52">
        <v>73.900000000000006</v>
      </c>
      <c r="V52" t="s">
        <v>139</v>
      </c>
      <c r="W52" t="s">
        <v>139</v>
      </c>
      <c r="X52">
        <v>369.05</v>
      </c>
      <c r="Y52">
        <v>236.11</v>
      </c>
      <c r="Z52">
        <v>25.9</v>
      </c>
      <c r="AA52">
        <v>5.68</v>
      </c>
      <c r="AB52">
        <v>8.59</v>
      </c>
      <c r="AC52">
        <v>701.95</v>
      </c>
      <c r="AD52">
        <v>17.700000000000003</v>
      </c>
      <c r="AE52" t="s">
        <v>139</v>
      </c>
      <c r="AF52" t="s">
        <v>139</v>
      </c>
      <c r="AG52" t="s">
        <v>139</v>
      </c>
      <c r="AH52">
        <v>43.9</v>
      </c>
      <c r="AI52">
        <v>17.91</v>
      </c>
      <c r="AJ52" t="s">
        <v>139</v>
      </c>
      <c r="AK52" t="s">
        <v>139</v>
      </c>
      <c r="AL52" t="s">
        <v>139</v>
      </c>
      <c r="AM52" t="s">
        <v>139</v>
      </c>
      <c r="AN52" t="s">
        <v>139</v>
      </c>
      <c r="AO52">
        <v>23.63</v>
      </c>
      <c r="AP52">
        <v>8.01</v>
      </c>
      <c r="AQ52">
        <v>24.51</v>
      </c>
      <c r="AR52">
        <v>11.51</v>
      </c>
      <c r="AS52">
        <v>6.2</v>
      </c>
      <c r="AT52">
        <v>9.86</v>
      </c>
      <c r="AU52">
        <v>2605.6799999999998</v>
      </c>
      <c r="AV52">
        <v>11.55</v>
      </c>
      <c r="AW52" t="s">
        <v>139</v>
      </c>
      <c r="AX52">
        <v>72.8</v>
      </c>
      <c r="AY52">
        <v>7.14</v>
      </c>
      <c r="AZ52" t="s">
        <v>139</v>
      </c>
      <c r="BA52">
        <v>11.52</v>
      </c>
      <c r="BB52">
        <v>9.11</v>
      </c>
      <c r="BC52">
        <v>318.83</v>
      </c>
      <c r="BD52">
        <v>559.02</v>
      </c>
      <c r="BE52">
        <v>13.97</v>
      </c>
      <c r="BF52">
        <v>2353.2399999999998</v>
      </c>
      <c r="BG52">
        <v>12.31</v>
      </c>
      <c r="BH52" s="27" t="s">
        <v>139</v>
      </c>
      <c r="BI52" t="s">
        <v>139</v>
      </c>
      <c r="BJ52">
        <v>15.92</v>
      </c>
      <c r="BL52">
        <v>184.05</v>
      </c>
      <c r="BM52">
        <v>2.14</v>
      </c>
      <c r="BN52">
        <v>182.83</v>
      </c>
      <c r="BO52" t="s">
        <v>139</v>
      </c>
      <c r="BP52" t="s">
        <v>139</v>
      </c>
      <c r="BQ52" t="s">
        <v>139</v>
      </c>
      <c r="BR52">
        <v>64.19</v>
      </c>
      <c r="BS52" t="s">
        <v>139</v>
      </c>
      <c r="BT52" t="s">
        <v>139</v>
      </c>
      <c r="BU52">
        <v>317.3</v>
      </c>
      <c r="BV52">
        <v>85.21</v>
      </c>
      <c r="BW52">
        <v>153.38</v>
      </c>
      <c r="BX52">
        <v>7.62</v>
      </c>
      <c r="BY52">
        <v>53.87</v>
      </c>
      <c r="BZ52" t="s">
        <v>139</v>
      </c>
      <c r="CA52" t="s">
        <v>139</v>
      </c>
      <c r="CB52" t="s">
        <v>139</v>
      </c>
      <c r="CC52" t="s">
        <v>139</v>
      </c>
      <c r="CD52" t="s">
        <v>139</v>
      </c>
      <c r="CE52" t="s">
        <v>139</v>
      </c>
      <c r="CF52" t="s">
        <v>139</v>
      </c>
      <c r="CG52">
        <v>1.72</v>
      </c>
      <c r="CH52">
        <v>1.2</v>
      </c>
      <c r="CI52" t="s">
        <v>139</v>
      </c>
      <c r="CJ52" t="s">
        <v>139</v>
      </c>
      <c r="CK52" t="s">
        <v>139</v>
      </c>
      <c r="CL52">
        <v>9.0500000000000007</v>
      </c>
      <c r="CM52" t="s">
        <v>139</v>
      </c>
      <c r="CN52">
        <v>1.45</v>
      </c>
      <c r="CO52">
        <v>1.0900000000000001</v>
      </c>
      <c r="CP52" t="s">
        <v>139</v>
      </c>
      <c r="CR52">
        <v>173.02</v>
      </c>
      <c r="CS52">
        <v>0.47</v>
      </c>
      <c r="CT52">
        <v>32.08</v>
      </c>
      <c r="CU52">
        <v>1.43</v>
      </c>
      <c r="CV52">
        <v>3.66</v>
      </c>
      <c r="CW52">
        <v>25.45</v>
      </c>
      <c r="CX52">
        <v>2.81</v>
      </c>
      <c r="CY52" t="s">
        <v>139</v>
      </c>
      <c r="CZ52">
        <v>36.93</v>
      </c>
      <c r="DA52" t="s">
        <v>139</v>
      </c>
      <c r="DB52">
        <v>210.6</v>
      </c>
      <c r="DC52">
        <v>2.25</v>
      </c>
      <c r="DD52" t="s">
        <v>139</v>
      </c>
      <c r="DE52">
        <v>17.04</v>
      </c>
      <c r="DF52" t="s">
        <v>139</v>
      </c>
      <c r="DG52">
        <v>31.2</v>
      </c>
      <c r="DH52">
        <v>60.18</v>
      </c>
      <c r="DJ52">
        <v>3.87</v>
      </c>
      <c r="DK52">
        <v>84.45</v>
      </c>
      <c r="DL52">
        <v>27.2</v>
      </c>
      <c r="DM52" t="s">
        <v>139</v>
      </c>
      <c r="DN52">
        <v>4.26</v>
      </c>
      <c r="DO52">
        <v>21.8</v>
      </c>
      <c r="DP52" s="2">
        <v>3</v>
      </c>
      <c r="DQ52">
        <f t="shared" si="26"/>
        <v>2</v>
      </c>
    </row>
    <row r="53" spans="2:122" x14ac:dyDescent="0.25">
      <c r="D53">
        <v>35</v>
      </c>
      <c r="E53" s="32"/>
      <c r="H53" s="19">
        <v>45005.458333333336</v>
      </c>
      <c r="I53" t="s">
        <v>139</v>
      </c>
      <c r="J53">
        <v>2.3199999999999998</v>
      </c>
      <c r="K53" t="s">
        <v>139</v>
      </c>
      <c r="L53" t="s">
        <v>139</v>
      </c>
      <c r="M53" t="s">
        <v>139</v>
      </c>
      <c r="N53" t="s">
        <v>139</v>
      </c>
      <c r="O53">
        <v>0.7</v>
      </c>
      <c r="P53">
        <v>43.81</v>
      </c>
      <c r="Q53">
        <v>12.2</v>
      </c>
      <c r="R53" t="s">
        <v>139</v>
      </c>
      <c r="S53">
        <v>35</v>
      </c>
      <c r="T53">
        <v>80.290000000000006</v>
      </c>
      <c r="U53">
        <v>80.45</v>
      </c>
      <c r="V53" t="s">
        <v>139</v>
      </c>
      <c r="W53" t="s">
        <v>139</v>
      </c>
      <c r="X53">
        <v>325.19</v>
      </c>
      <c r="Y53">
        <v>204.41</v>
      </c>
      <c r="Z53">
        <v>24.06</v>
      </c>
      <c r="AA53">
        <v>4.9000000000000004</v>
      </c>
      <c r="AB53">
        <v>7.82</v>
      </c>
      <c r="AC53">
        <v>609.16999999999996</v>
      </c>
      <c r="AD53">
        <v>15.889999999999999</v>
      </c>
      <c r="AE53" t="s">
        <v>139</v>
      </c>
      <c r="AF53" t="s">
        <v>139</v>
      </c>
      <c r="AG53" t="s">
        <v>139</v>
      </c>
      <c r="AH53">
        <v>40.590000000000003</v>
      </c>
      <c r="AI53">
        <v>13.51</v>
      </c>
      <c r="AJ53" t="s">
        <v>139</v>
      </c>
      <c r="AK53" t="s">
        <v>139</v>
      </c>
      <c r="AL53" t="s">
        <v>139</v>
      </c>
      <c r="AM53" t="s">
        <v>139</v>
      </c>
      <c r="AN53" t="s">
        <v>139</v>
      </c>
      <c r="AO53">
        <v>22.32</v>
      </c>
      <c r="AP53">
        <v>8.3800000000000008</v>
      </c>
      <c r="AQ53">
        <v>23.36</v>
      </c>
      <c r="AR53">
        <v>11.43</v>
      </c>
      <c r="AS53">
        <v>12.01</v>
      </c>
      <c r="AT53">
        <v>9.8699999999999992</v>
      </c>
      <c r="AU53">
        <v>2822.85</v>
      </c>
      <c r="AV53">
        <v>10.130000000000001</v>
      </c>
      <c r="AW53" t="s">
        <v>139</v>
      </c>
      <c r="AX53">
        <v>62.33</v>
      </c>
      <c r="AY53">
        <v>5.85</v>
      </c>
      <c r="AZ53" t="s">
        <v>139</v>
      </c>
      <c r="BA53">
        <v>10.32</v>
      </c>
      <c r="BB53">
        <v>9.35</v>
      </c>
      <c r="BC53">
        <v>576.98</v>
      </c>
      <c r="BD53">
        <v>529.72</v>
      </c>
      <c r="BE53">
        <v>10.45</v>
      </c>
      <c r="BF53">
        <v>2467.0300000000002</v>
      </c>
      <c r="BG53">
        <v>10.26</v>
      </c>
      <c r="BH53" s="27" t="s">
        <v>139</v>
      </c>
      <c r="BI53" t="s">
        <v>139</v>
      </c>
      <c r="BJ53">
        <v>11.44</v>
      </c>
      <c r="BL53">
        <v>157.55000000000001</v>
      </c>
      <c r="BM53">
        <v>2.1800000000000002</v>
      </c>
      <c r="BN53">
        <v>139.91999999999999</v>
      </c>
      <c r="BO53" t="s">
        <v>139</v>
      </c>
      <c r="BP53" t="s">
        <v>139</v>
      </c>
      <c r="BQ53" t="s">
        <v>139</v>
      </c>
      <c r="BR53">
        <v>51.76</v>
      </c>
      <c r="BS53" t="s">
        <v>139</v>
      </c>
      <c r="BT53" t="s">
        <v>139</v>
      </c>
      <c r="BU53">
        <v>704.87</v>
      </c>
      <c r="BV53">
        <v>78.22</v>
      </c>
      <c r="BW53">
        <v>259.10000000000002</v>
      </c>
      <c r="BX53">
        <v>6.19</v>
      </c>
      <c r="BY53">
        <v>121.82</v>
      </c>
      <c r="BZ53" t="s">
        <v>139</v>
      </c>
      <c r="CA53" t="s">
        <v>139</v>
      </c>
      <c r="CB53" t="s">
        <v>139</v>
      </c>
      <c r="CC53" t="s">
        <v>139</v>
      </c>
      <c r="CD53" t="s">
        <v>139</v>
      </c>
      <c r="CE53" t="s">
        <v>139</v>
      </c>
      <c r="CF53" t="s">
        <v>139</v>
      </c>
      <c r="CG53">
        <v>1.54</v>
      </c>
      <c r="CH53" t="s">
        <v>139</v>
      </c>
      <c r="CI53" t="s">
        <v>139</v>
      </c>
      <c r="CJ53" t="s">
        <v>139</v>
      </c>
      <c r="CK53" t="s">
        <v>139</v>
      </c>
      <c r="CL53">
        <v>7.81</v>
      </c>
      <c r="CM53" t="s">
        <v>139</v>
      </c>
      <c r="CN53">
        <v>1.35</v>
      </c>
      <c r="CO53" t="s">
        <v>139</v>
      </c>
      <c r="CP53" t="s">
        <v>139</v>
      </c>
      <c r="CR53">
        <v>312.33999999999997</v>
      </c>
      <c r="CS53">
        <v>0.59</v>
      </c>
      <c r="CT53">
        <v>30.32</v>
      </c>
      <c r="CU53">
        <v>1.68</v>
      </c>
      <c r="CV53">
        <v>3.78</v>
      </c>
      <c r="CW53">
        <v>21.73</v>
      </c>
      <c r="CX53">
        <v>2.2999999999999998</v>
      </c>
      <c r="CY53" t="s">
        <v>139</v>
      </c>
      <c r="CZ53">
        <v>46.48</v>
      </c>
      <c r="DA53" t="s">
        <v>139</v>
      </c>
      <c r="DB53">
        <v>186</v>
      </c>
      <c r="DC53">
        <v>2.06</v>
      </c>
      <c r="DD53" t="s">
        <v>139</v>
      </c>
      <c r="DE53">
        <v>21.52</v>
      </c>
      <c r="DF53" t="s">
        <v>139</v>
      </c>
      <c r="DG53">
        <v>37.5</v>
      </c>
      <c r="DH53">
        <v>59.04</v>
      </c>
      <c r="DJ53">
        <v>3.88</v>
      </c>
      <c r="DK53">
        <v>74.92</v>
      </c>
      <c r="DL53">
        <v>22.49</v>
      </c>
      <c r="DM53" t="s">
        <v>139</v>
      </c>
      <c r="DN53">
        <v>3.72</v>
      </c>
      <c r="DO53">
        <v>20.81</v>
      </c>
      <c r="DP53" s="2">
        <v>3</v>
      </c>
      <c r="DQ53">
        <f t="shared" si="26"/>
        <v>3</v>
      </c>
    </row>
    <row r="54" spans="2:122" x14ac:dyDescent="0.25">
      <c r="D54">
        <v>36</v>
      </c>
      <c r="E54" s="32"/>
      <c r="H54" s="19">
        <v>45005.5</v>
      </c>
      <c r="I54" t="s">
        <v>139</v>
      </c>
      <c r="J54">
        <v>1.84</v>
      </c>
      <c r="K54" t="s">
        <v>139</v>
      </c>
      <c r="L54" t="s">
        <v>139</v>
      </c>
      <c r="M54" t="s">
        <v>139</v>
      </c>
      <c r="N54" t="s">
        <v>139</v>
      </c>
      <c r="O54">
        <v>0.72</v>
      </c>
      <c r="P54">
        <v>39.46</v>
      </c>
      <c r="Q54">
        <v>11.91</v>
      </c>
      <c r="R54" t="s">
        <v>139</v>
      </c>
      <c r="S54">
        <v>51.47</v>
      </c>
      <c r="T54">
        <v>54.87</v>
      </c>
      <c r="U54">
        <v>129.79</v>
      </c>
      <c r="V54" t="s">
        <v>139</v>
      </c>
      <c r="W54" t="s">
        <v>139</v>
      </c>
      <c r="X54">
        <v>302.85000000000002</v>
      </c>
      <c r="Y54">
        <v>181.5</v>
      </c>
      <c r="Z54">
        <v>21.65</v>
      </c>
      <c r="AA54">
        <v>4.75</v>
      </c>
      <c r="AB54">
        <v>7.05</v>
      </c>
      <c r="AC54">
        <v>517.16999999999996</v>
      </c>
      <c r="AD54">
        <v>13.979999999999999</v>
      </c>
      <c r="AE54" t="s">
        <v>139</v>
      </c>
      <c r="AF54" t="s">
        <v>139</v>
      </c>
      <c r="AG54" t="s">
        <v>139</v>
      </c>
      <c r="AH54">
        <v>39.72</v>
      </c>
      <c r="AI54">
        <v>12.35</v>
      </c>
      <c r="AJ54" t="s">
        <v>139</v>
      </c>
      <c r="AK54" t="s">
        <v>139</v>
      </c>
      <c r="AL54" t="s">
        <v>139</v>
      </c>
      <c r="AM54" t="s">
        <v>139</v>
      </c>
      <c r="AN54" t="s">
        <v>139</v>
      </c>
      <c r="AO54">
        <v>14.74</v>
      </c>
      <c r="AP54">
        <v>6.79</v>
      </c>
      <c r="AQ54">
        <v>33.61</v>
      </c>
      <c r="AR54">
        <v>236.69</v>
      </c>
      <c r="AS54">
        <v>7.17</v>
      </c>
      <c r="AT54">
        <v>7.92</v>
      </c>
      <c r="AU54">
        <v>2741.23</v>
      </c>
      <c r="AV54">
        <v>9.3000000000000007</v>
      </c>
      <c r="AW54" t="s">
        <v>139</v>
      </c>
      <c r="AX54">
        <v>56.19</v>
      </c>
      <c r="AY54">
        <v>5.3</v>
      </c>
      <c r="AZ54" t="s">
        <v>139</v>
      </c>
      <c r="BA54">
        <v>217.89</v>
      </c>
      <c r="BB54">
        <v>7.26</v>
      </c>
      <c r="BC54">
        <v>398.28</v>
      </c>
      <c r="BD54">
        <v>1408.02</v>
      </c>
      <c r="BE54">
        <v>12.1</v>
      </c>
      <c r="BF54">
        <v>2951.75</v>
      </c>
      <c r="BG54">
        <v>7.57</v>
      </c>
      <c r="BH54" t="s">
        <v>139</v>
      </c>
      <c r="BI54" t="s">
        <v>139</v>
      </c>
      <c r="BJ54">
        <v>24.02</v>
      </c>
      <c r="BL54">
        <v>182.5</v>
      </c>
      <c r="BM54">
        <v>1.86</v>
      </c>
      <c r="BN54">
        <v>142.87</v>
      </c>
      <c r="BO54" t="s">
        <v>139</v>
      </c>
      <c r="BP54" t="s">
        <v>139</v>
      </c>
      <c r="BQ54" t="s">
        <v>139</v>
      </c>
      <c r="BR54">
        <v>67.209999999999994</v>
      </c>
      <c r="BS54" t="s">
        <v>139</v>
      </c>
      <c r="BT54" t="s">
        <v>139</v>
      </c>
      <c r="BU54">
        <v>1168.92</v>
      </c>
      <c r="BV54">
        <v>77.5</v>
      </c>
      <c r="BW54">
        <v>159.47999999999999</v>
      </c>
      <c r="BX54">
        <v>6.8</v>
      </c>
      <c r="BY54">
        <v>68.790000000000006</v>
      </c>
      <c r="BZ54" t="s">
        <v>139</v>
      </c>
      <c r="CA54" t="s">
        <v>139</v>
      </c>
      <c r="CB54" t="s">
        <v>139</v>
      </c>
      <c r="CC54" t="s">
        <v>139</v>
      </c>
      <c r="CD54">
        <v>770.58</v>
      </c>
      <c r="CE54" t="s">
        <v>139</v>
      </c>
      <c r="CF54" t="s">
        <v>139</v>
      </c>
      <c r="CG54">
        <v>4.37</v>
      </c>
      <c r="CH54" t="s">
        <v>139</v>
      </c>
      <c r="CI54" t="s">
        <v>139</v>
      </c>
      <c r="CJ54" t="s">
        <v>139</v>
      </c>
      <c r="CK54" t="s">
        <v>139</v>
      </c>
      <c r="CL54">
        <v>5.94</v>
      </c>
      <c r="CM54" t="s">
        <v>139</v>
      </c>
      <c r="CN54">
        <v>1.36</v>
      </c>
      <c r="CO54" t="s">
        <v>139</v>
      </c>
      <c r="CP54">
        <v>2.76</v>
      </c>
      <c r="CR54">
        <v>229.77</v>
      </c>
      <c r="CS54">
        <v>2.0499999999999998</v>
      </c>
      <c r="CT54">
        <v>28.14</v>
      </c>
      <c r="CU54">
        <v>1.35</v>
      </c>
      <c r="CV54">
        <v>2.93</v>
      </c>
      <c r="CW54">
        <v>19.45</v>
      </c>
      <c r="CX54">
        <v>2.63</v>
      </c>
      <c r="CY54" t="s">
        <v>139</v>
      </c>
      <c r="CZ54">
        <v>93.43</v>
      </c>
      <c r="DA54" t="s">
        <v>139</v>
      </c>
      <c r="DB54">
        <v>149.05000000000001</v>
      </c>
      <c r="DC54">
        <v>1.89</v>
      </c>
      <c r="DD54" t="s">
        <v>139</v>
      </c>
      <c r="DE54">
        <v>15.8</v>
      </c>
      <c r="DF54" t="s">
        <v>139</v>
      </c>
      <c r="DG54">
        <v>24.4</v>
      </c>
      <c r="DH54">
        <v>49.12</v>
      </c>
      <c r="DJ54">
        <v>4.1399999999999997</v>
      </c>
      <c r="DK54">
        <v>893.75</v>
      </c>
      <c r="DL54">
        <v>18.86</v>
      </c>
      <c r="DM54" t="s">
        <v>139</v>
      </c>
      <c r="DN54">
        <v>3.25</v>
      </c>
      <c r="DO54">
        <v>17.34</v>
      </c>
      <c r="DP54" s="2">
        <v>3</v>
      </c>
      <c r="DQ54">
        <f t="shared" si="26"/>
        <v>3</v>
      </c>
    </row>
    <row r="55" spans="2:122" x14ac:dyDescent="0.25">
      <c r="D55">
        <v>37</v>
      </c>
      <c r="E55" s="32"/>
      <c r="H55" s="19">
        <v>45005.541666666664</v>
      </c>
      <c r="I55" t="s">
        <v>139</v>
      </c>
      <c r="J55">
        <v>2.2799999999999998</v>
      </c>
      <c r="K55">
        <v>1.2</v>
      </c>
      <c r="L55" t="s">
        <v>139</v>
      </c>
      <c r="M55" t="s">
        <v>139</v>
      </c>
      <c r="N55" t="s">
        <v>139</v>
      </c>
      <c r="O55">
        <v>0.75</v>
      </c>
      <c r="P55">
        <v>50.72</v>
      </c>
      <c r="Q55">
        <v>16.7</v>
      </c>
      <c r="R55" t="s">
        <v>139</v>
      </c>
      <c r="S55">
        <v>82.57</v>
      </c>
      <c r="T55">
        <v>96.68</v>
      </c>
      <c r="U55">
        <v>287.64999999999998</v>
      </c>
      <c r="V55" t="s">
        <v>139</v>
      </c>
      <c r="W55" t="s">
        <v>139</v>
      </c>
      <c r="X55">
        <v>360.72</v>
      </c>
      <c r="Y55">
        <v>208.9</v>
      </c>
      <c r="Z55">
        <v>23.31</v>
      </c>
      <c r="AA55">
        <v>5.47</v>
      </c>
      <c r="AB55">
        <v>8.02</v>
      </c>
      <c r="AC55">
        <v>604.20000000000005</v>
      </c>
      <c r="AD55">
        <v>16.580000000000002</v>
      </c>
      <c r="AE55" t="s">
        <v>139</v>
      </c>
      <c r="AF55" t="s">
        <v>139</v>
      </c>
      <c r="AG55" t="s">
        <v>139</v>
      </c>
      <c r="AH55">
        <v>49.72</v>
      </c>
      <c r="AI55">
        <v>16.579999999999998</v>
      </c>
      <c r="AJ55" t="s">
        <v>139</v>
      </c>
      <c r="AK55" t="s">
        <v>139</v>
      </c>
      <c r="AL55" t="s">
        <v>139</v>
      </c>
      <c r="AM55" t="s">
        <v>139</v>
      </c>
      <c r="AN55" t="s">
        <v>139</v>
      </c>
      <c r="AO55">
        <v>22.35</v>
      </c>
      <c r="AP55">
        <v>9.14</v>
      </c>
      <c r="AQ55">
        <v>21.15</v>
      </c>
      <c r="AR55">
        <v>436.74</v>
      </c>
      <c r="AS55">
        <v>8.73</v>
      </c>
      <c r="AT55">
        <v>8.92</v>
      </c>
      <c r="AU55">
        <v>2865.49</v>
      </c>
      <c r="AV55">
        <v>10.64</v>
      </c>
      <c r="AW55" t="s">
        <v>139</v>
      </c>
      <c r="AX55">
        <v>65.5</v>
      </c>
      <c r="AY55">
        <v>7.07</v>
      </c>
      <c r="AZ55" t="s">
        <v>139</v>
      </c>
      <c r="BA55">
        <v>391.27</v>
      </c>
      <c r="BB55">
        <v>6.71</v>
      </c>
      <c r="BC55">
        <v>540.64</v>
      </c>
      <c r="BD55">
        <v>2457.52</v>
      </c>
      <c r="BE55">
        <v>12.85</v>
      </c>
      <c r="BF55">
        <v>3699.43</v>
      </c>
      <c r="BG55">
        <v>9</v>
      </c>
      <c r="BH55" t="s">
        <v>139</v>
      </c>
      <c r="BI55" t="s">
        <v>139</v>
      </c>
      <c r="BJ55">
        <v>22.54</v>
      </c>
      <c r="BL55">
        <v>266.76</v>
      </c>
      <c r="BM55">
        <v>2.4</v>
      </c>
      <c r="BN55">
        <v>177.47</v>
      </c>
      <c r="BO55" t="s">
        <v>139</v>
      </c>
      <c r="BP55" t="s">
        <v>139</v>
      </c>
      <c r="BQ55" t="s">
        <v>139</v>
      </c>
      <c r="BR55">
        <v>92.84</v>
      </c>
      <c r="BS55" t="s">
        <v>139</v>
      </c>
      <c r="BT55">
        <v>17.46</v>
      </c>
      <c r="BU55">
        <v>2194.92</v>
      </c>
      <c r="BV55">
        <v>86.75</v>
      </c>
      <c r="BW55">
        <v>146.47999999999999</v>
      </c>
      <c r="BX55">
        <v>7.26</v>
      </c>
      <c r="BY55">
        <v>93.55</v>
      </c>
      <c r="BZ55" t="s">
        <v>139</v>
      </c>
      <c r="CA55" t="s">
        <v>139</v>
      </c>
      <c r="CB55" t="s">
        <v>139</v>
      </c>
      <c r="CC55" t="s">
        <v>139</v>
      </c>
      <c r="CD55">
        <v>4456.26</v>
      </c>
      <c r="CE55" t="s">
        <v>139</v>
      </c>
      <c r="CF55" t="s">
        <v>139</v>
      </c>
      <c r="CG55">
        <v>6.08</v>
      </c>
      <c r="CH55" t="s">
        <v>139</v>
      </c>
      <c r="CI55" t="s">
        <v>139</v>
      </c>
      <c r="CJ55" t="s">
        <v>139</v>
      </c>
      <c r="CK55" t="s">
        <v>139</v>
      </c>
      <c r="CL55">
        <v>7.43</v>
      </c>
      <c r="CM55" t="s">
        <v>139</v>
      </c>
      <c r="CN55">
        <v>1.38</v>
      </c>
      <c r="CO55">
        <v>0.79</v>
      </c>
      <c r="CP55" t="s">
        <v>139</v>
      </c>
      <c r="CR55">
        <v>273.87</v>
      </c>
      <c r="CS55">
        <v>4.88</v>
      </c>
      <c r="CT55">
        <v>31.94</v>
      </c>
      <c r="CU55">
        <v>1.44</v>
      </c>
      <c r="CV55">
        <v>3.81</v>
      </c>
      <c r="CW55">
        <v>21.22</v>
      </c>
      <c r="CX55">
        <v>3.21</v>
      </c>
      <c r="CY55" t="s">
        <v>139</v>
      </c>
      <c r="CZ55">
        <v>183.49</v>
      </c>
      <c r="DA55" t="s">
        <v>139</v>
      </c>
      <c r="DB55">
        <v>154.94</v>
      </c>
      <c r="DC55">
        <v>2.23</v>
      </c>
      <c r="DD55" t="s">
        <v>139</v>
      </c>
      <c r="DE55">
        <v>14.7</v>
      </c>
      <c r="DF55" t="s">
        <v>139</v>
      </c>
      <c r="DG55">
        <v>29.07</v>
      </c>
      <c r="DH55">
        <v>54.18</v>
      </c>
      <c r="DJ55">
        <v>4.51</v>
      </c>
      <c r="DK55">
        <v>522.72</v>
      </c>
      <c r="DL55">
        <v>23.03</v>
      </c>
      <c r="DM55" t="s">
        <v>139</v>
      </c>
      <c r="DN55">
        <v>3.59</v>
      </c>
      <c r="DO55">
        <v>18.940000000000001</v>
      </c>
      <c r="DP55" s="2">
        <v>3</v>
      </c>
      <c r="DQ55">
        <f t="shared" si="26"/>
        <v>3</v>
      </c>
    </row>
    <row r="56" spans="2:122" x14ac:dyDescent="0.25">
      <c r="E56" s="32"/>
      <c r="H56" s="21"/>
      <c r="I56" s="9" t="s">
        <v>26</v>
      </c>
      <c r="J56" s="9" t="s">
        <v>27</v>
      </c>
      <c r="K56" s="10" t="s">
        <v>28</v>
      </c>
      <c r="L56" s="11" t="s">
        <v>29</v>
      </c>
      <c r="M56" s="12" t="s">
        <v>30</v>
      </c>
      <c r="N56" s="13" t="s">
        <v>31</v>
      </c>
      <c r="O56" s="9" t="s">
        <v>32</v>
      </c>
      <c r="P56" s="9" t="s">
        <v>33</v>
      </c>
      <c r="Q56" s="9" t="s">
        <v>34</v>
      </c>
      <c r="R56" s="9" t="s">
        <v>35</v>
      </c>
      <c r="S56" s="9" t="s">
        <v>36</v>
      </c>
      <c r="T56" s="9" t="s">
        <v>37</v>
      </c>
      <c r="U56" s="9" t="s">
        <v>38</v>
      </c>
      <c r="V56" s="14" t="s">
        <v>39</v>
      </c>
      <c r="W56" s="13" t="s">
        <v>40</v>
      </c>
      <c r="X56" s="9" t="s">
        <v>41</v>
      </c>
      <c r="Y56" s="9" t="s">
        <v>42</v>
      </c>
      <c r="Z56" s="9" t="s">
        <v>43</v>
      </c>
      <c r="AA56" s="9" t="s">
        <v>44</v>
      </c>
      <c r="AB56" s="9" t="s">
        <v>45</v>
      </c>
      <c r="AC56" s="9" t="s">
        <v>46</v>
      </c>
      <c r="AD56" s="9" t="s">
        <v>47</v>
      </c>
      <c r="AE56" s="9" t="s">
        <v>48</v>
      </c>
      <c r="AF56" s="13" t="s">
        <v>49</v>
      </c>
      <c r="AG56" s="14" t="s">
        <v>50</v>
      </c>
      <c r="AH56" s="9" t="s">
        <v>51</v>
      </c>
      <c r="AI56" s="13" t="s">
        <v>52</v>
      </c>
      <c r="AJ56" s="13" t="s">
        <v>53</v>
      </c>
      <c r="AK56" s="13" t="s">
        <v>54</v>
      </c>
      <c r="AL56" s="14" t="s">
        <v>55</v>
      </c>
      <c r="AM56" s="9" t="s">
        <v>56</v>
      </c>
      <c r="AN56" s="15" t="s">
        <v>57</v>
      </c>
      <c r="AO56" s="9" t="s">
        <v>58</v>
      </c>
      <c r="AP56" s="9" t="s">
        <v>59</v>
      </c>
      <c r="AQ56" s="9" t="s">
        <v>60</v>
      </c>
      <c r="AR56" s="13" t="s">
        <v>61</v>
      </c>
      <c r="AS56" s="14" t="s">
        <v>62</v>
      </c>
      <c r="AT56" s="9" t="s">
        <v>63</v>
      </c>
      <c r="AU56" s="9" t="s">
        <v>64</v>
      </c>
      <c r="AV56" s="13" t="s">
        <v>65</v>
      </c>
      <c r="AW56" s="13" t="s">
        <v>66</v>
      </c>
      <c r="AX56" s="9" t="s">
        <v>67</v>
      </c>
      <c r="AY56" s="9" t="s">
        <v>68</v>
      </c>
      <c r="AZ56" s="9" t="s">
        <v>69</v>
      </c>
      <c r="BA56" s="13" t="s">
        <v>70</v>
      </c>
      <c r="BB56" s="13" t="s">
        <v>71</v>
      </c>
      <c r="BC56" s="13" t="s">
        <v>72</v>
      </c>
      <c r="BD56" s="13" t="s">
        <v>73</v>
      </c>
      <c r="BE56" s="13" t="s">
        <v>74</v>
      </c>
      <c r="BF56" s="9" t="s">
        <v>75</v>
      </c>
      <c r="BG56" s="9" t="s">
        <v>76</v>
      </c>
      <c r="BH56" s="14" t="s">
        <v>77</v>
      </c>
      <c r="BI56" s="9" t="s">
        <v>78</v>
      </c>
      <c r="BJ56" s="13" t="s">
        <v>79</v>
      </c>
      <c r="BK56" s="15" t="s">
        <v>80</v>
      </c>
      <c r="BL56" s="9" t="s">
        <v>81</v>
      </c>
      <c r="BM56" s="9" t="s">
        <v>82</v>
      </c>
      <c r="BN56" s="9" t="s">
        <v>83</v>
      </c>
      <c r="BO56" s="9" t="s">
        <v>84</v>
      </c>
      <c r="BP56" s="15" t="s">
        <v>85</v>
      </c>
      <c r="BQ56" s="13" t="s">
        <v>86</v>
      </c>
      <c r="BR56" s="9" t="s">
        <v>87</v>
      </c>
      <c r="BS56" s="13" t="s">
        <v>88</v>
      </c>
      <c r="BT56" s="9" t="s">
        <v>89</v>
      </c>
      <c r="BU56" s="9" t="s">
        <v>90</v>
      </c>
      <c r="BV56" s="9" t="s">
        <v>91</v>
      </c>
      <c r="BW56" s="9" t="s">
        <v>92</v>
      </c>
      <c r="BX56" s="9" t="s">
        <v>93</v>
      </c>
      <c r="BY56" s="9" t="s">
        <v>94</v>
      </c>
      <c r="BZ56" s="15" t="s">
        <v>95</v>
      </c>
      <c r="CA56" s="15" t="s">
        <v>96</v>
      </c>
      <c r="CB56" s="9" t="s">
        <v>97</v>
      </c>
      <c r="CC56" s="9" t="s">
        <v>98</v>
      </c>
      <c r="CD56" s="16" t="s">
        <v>99</v>
      </c>
      <c r="CE56" s="16" t="s">
        <v>100</v>
      </c>
      <c r="CF56" s="9" t="s">
        <v>101</v>
      </c>
      <c r="CG56" s="9" t="s">
        <v>102</v>
      </c>
      <c r="CH56" s="9" t="s">
        <v>103</v>
      </c>
      <c r="CI56" s="13" t="s">
        <v>104</v>
      </c>
      <c r="CJ56" s="9" t="s">
        <v>105</v>
      </c>
      <c r="CK56" s="9" t="s">
        <v>106</v>
      </c>
      <c r="CL56" s="9" t="s">
        <v>107</v>
      </c>
      <c r="CM56" s="9" t="s">
        <v>108</v>
      </c>
      <c r="CN56" s="9" t="s">
        <v>109</v>
      </c>
      <c r="CO56" s="9" t="s">
        <v>110</v>
      </c>
      <c r="CP56" s="9" t="s">
        <v>111</v>
      </c>
      <c r="CQ56" s="9" t="s">
        <v>112</v>
      </c>
      <c r="CR56" s="9" t="s">
        <v>113</v>
      </c>
      <c r="CS56" s="9" t="s">
        <v>114</v>
      </c>
      <c r="CT56" s="13" t="s">
        <v>115</v>
      </c>
      <c r="CU56" s="9" t="s">
        <v>116</v>
      </c>
      <c r="CV56" s="9" t="s">
        <v>117</v>
      </c>
      <c r="CW56" s="9" t="s">
        <v>118</v>
      </c>
      <c r="CX56" s="9" t="s">
        <v>119</v>
      </c>
      <c r="CY56" s="9" t="s">
        <v>120</v>
      </c>
      <c r="CZ56" s="9" t="s">
        <v>121</v>
      </c>
      <c r="DA56" s="9" t="s">
        <v>122</v>
      </c>
      <c r="DB56" s="9" t="s">
        <v>123</v>
      </c>
      <c r="DC56" s="9" t="s">
        <v>124</v>
      </c>
      <c r="DD56" s="16" t="s">
        <v>125</v>
      </c>
      <c r="DE56" s="9" t="s">
        <v>126</v>
      </c>
      <c r="DF56" s="13" t="s">
        <v>127</v>
      </c>
      <c r="DG56" s="13" t="s">
        <v>128</v>
      </c>
      <c r="DH56" s="9" t="s">
        <v>129</v>
      </c>
      <c r="DI56" s="9" t="s">
        <v>130</v>
      </c>
      <c r="DJ56" s="9" t="s">
        <v>131</v>
      </c>
      <c r="DK56" s="9" t="s">
        <v>132</v>
      </c>
      <c r="DL56" s="9" t="s">
        <v>133</v>
      </c>
      <c r="DM56" s="9" t="s">
        <v>134</v>
      </c>
      <c r="DN56" s="9" t="s">
        <v>135</v>
      </c>
      <c r="DO56" s="9" t="s">
        <v>136</v>
      </c>
      <c r="DP56" s="2"/>
    </row>
    <row r="57" spans="2:122" x14ac:dyDescent="0.25">
      <c r="I57">
        <v>5</v>
      </c>
      <c r="J57">
        <v>1</v>
      </c>
      <c r="K57">
        <v>1</v>
      </c>
      <c r="O57">
        <v>3</v>
      </c>
      <c r="P57">
        <v>1</v>
      </c>
      <c r="Q57">
        <v>3</v>
      </c>
      <c r="R57">
        <v>2</v>
      </c>
      <c r="S57">
        <v>1</v>
      </c>
      <c r="T57">
        <v>4</v>
      </c>
      <c r="U57">
        <v>6</v>
      </c>
      <c r="W57">
        <v>5</v>
      </c>
      <c r="X57">
        <v>4</v>
      </c>
      <c r="Y57">
        <v>4</v>
      </c>
      <c r="Z57">
        <v>6</v>
      </c>
      <c r="AA57">
        <v>4</v>
      </c>
      <c r="AB57">
        <v>4</v>
      </c>
      <c r="AC57">
        <v>4</v>
      </c>
      <c r="AD57">
        <v>4</v>
      </c>
      <c r="AE57">
        <v>3</v>
      </c>
      <c r="AG57">
        <v>1</v>
      </c>
      <c r="AH57">
        <v>5</v>
      </c>
      <c r="AI57">
        <v>5</v>
      </c>
      <c r="AJ57">
        <v>5</v>
      </c>
      <c r="AK57">
        <v>5</v>
      </c>
      <c r="AM57">
        <v>1</v>
      </c>
      <c r="AO57">
        <v>4</v>
      </c>
      <c r="AP57">
        <v>5</v>
      </c>
      <c r="AQ57">
        <v>2</v>
      </c>
      <c r="AR57">
        <v>6</v>
      </c>
      <c r="AS57">
        <v>1</v>
      </c>
      <c r="AT57">
        <v>6</v>
      </c>
      <c r="AU57">
        <v>3</v>
      </c>
      <c r="AV57">
        <v>6</v>
      </c>
      <c r="AX57">
        <v>2</v>
      </c>
      <c r="AY57">
        <v>2</v>
      </c>
      <c r="BA57">
        <v>6</v>
      </c>
      <c r="BB57">
        <v>5</v>
      </c>
      <c r="BC57">
        <v>6</v>
      </c>
      <c r="BD57">
        <v>6</v>
      </c>
      <c r="BE57">
        <v>5</v>
      </c>
      <c r="BF57">
        <v>4</v>
      </c>
      <c r="BG57">
        <v>4</v>
      </c>
      <c r="BI57">
        <v>2</v>
      </c>
      <c r="BJ57">
        <v>6</v>
      </c>
      <c r="BK57">
        <v>5</v>
      </c>
      <c r="BL57">
        <v>2</v>
      </c>
      <c r="BM57">
        <v>2</v>
      </c>
      <c r="BN57">
        <v>4</v>
      </c>
      <c r="BO57" s="20"/>
      <c r="BQ57">
        <v>5</v>
      </c>
      <c r="BR57">
        <v>4</v>
      </c>
      <c r="BS57">
        <v>5</v>
      </c>
      <c r="BT57">
        <v>6</v>
      </c>
      <c r="BU57">
        <v>6</v>
      </c>
      <c r="BV57">
        <v>3</v>
      </c>
      <c r="BW57">
        <v>6</v>
      </c>
      <c r="BX57">
        <v>4</v>
      </c>
      <c r="BY57">
        <v>6</v>
      </c>
      <c r="CB57">
        <v>1</v>
      </c>
      <c r="CC57">
        <v>3</v>
      </c>
      <c r="CD57">
        <v>6</v>
      </c>
      <c r="CF57">
        <v>4</v>
      </c>
      <c r="CG57">
        <v>5</v>
      </c>
      <c r="CH57">
        <v>3</v>
      </c>
      <c r="CI57">
        <v>5</v>
      </c>
      <c r="CK57">
        <v>2</v>
      </c>
      <c r="CL57">
        <v>3</v>
      </c>
      <c r="CM57">
        <v>2</v>
      </c>
      <c r="CN57">
        <v>3</v>
      </c>
      <c r="CO57">
        <v>5</v>
      </c>
      <c r="CP57">
        <v>1</v>
      </c>
      <c r="CQ57">
        <v>4</v>
      </c>
      <c r="CR57">
        <v>6</v>
      </c>
      <c r="CS57">
        <v>3</v>
      </c>
      <c r="CT57">
        <v>6</v>
      </c>
      <c r="CU57">
        <v>3</v>
      </c>
      <c r="CV57">
        <v>2</v>
      </c>
      <c r="CW57">
        <v>4</v>
      </c>
      <c r="CX57">
        <v>1</v>
      </c>
      <c r="CZ57">
        <v>6</v>
      </c>
      <c r="DB57">
        <v>2</v>
      </c>
      <c r="DC57">
        <v>1</v>
      </c>
      <c r="DD57">
        <v>5</v>
      </c>
      <c r="DE57">
        <v>1</v>
      </c>
      <c r="DF57">
        <v>5</v>
      </c>
      <c r="DG57">
        <v>6</v>
      </c>
      <c r="DH57">
        <v>6</v>
      </c>
      <c r="DJ57">
        <v>6</v>
      </c>
      <c r="DK57">
        <v>6</v>
      </c>
      <c r="DL57">
        <v>3</v>
      </c>
      <c r="DM57">
        <v>6</v>
      </c>
      <c r="DN57">
        <v>6</v>
      </c>
      <c r="DO57" s="2">
        <v>1</v>
      </c>
    </row>
    <row r="58" spans="2:122" x14ac:dyDescent="0.25">
      <c r="I58" s="9" t="s">
        <v>26</v>
      </c>
      <c r="J58" s="9" t="s">
        <v>27</v>
      </c>
      <c r="K58" s="10" t="s">
        <v>28</v>
      </c>
      <c r="L58" s="11" t="s">
        <v>29</v>
      </c>
      <c r="M58" s="12" t="s">
        <v>30</v>
      </c>
      <c r="N58" s="13" t="s">
        <v>31</v>
      </c>
      <c r="O58" s="9" t="s">
        <v>32</v>
      </c>
      <c r="P58" s="9" t="s">
        <v>33</v>
      </c>
      <c r="Q58" s="9" t="s">
        <v>34</v>
      </c>
      <c r="R58" s="9" t="s">
        <v>35</v>
      </c>
      <c r="S58" s="9" t="s">
        <v>36</v>
      </c>
      <c r="T58" s="9" t="s">
        <v>37</v>
      </c>
      <c r="U58" s="9" t="s">
        <v>38</v>
      </c>
      <c r="V58" s="14" t="s">
        <v>39</v>
      </c>
      <c r="W58" s="13" t="s">
        <v>40</v>
      </c>
      <c r="X58" s="9" t="s">
        <v>41</v>
      </c>
      <c r="Y58" s="9" t="s">
        <v>42</v>
      </c>
      <c r="Z58" s="9" t="s">
        <v>43</v>
      </c>
      <c r="AA58" s="9" t="s">
        <v>44</v>
      </c>
      <c r="AB58" s="9" t="s">
        <v>45</v>
      </c>
      <c r="AC58" s="9" t="s">
        <v>46</v>
      </c>
      <c r="AD58" s="9" t="s">
        <v>47</v>
      </c>
      <c r="AE58" s="9" t="s">
        <v>48</v>
      </c>
      <c r="AF58" s="13" t="s">
        <v>49</v>
      </c>
      <c r="AG58" s="14" t="s">
        <v>50</v>
      </c>
      <c r="AH58" s="9" t="s">
        <v>51</v>
      </c>
      <c r="AI58" s="13" t="s">
        <v>52</v>
      </c>
      <c r="AJ58" s="13" t="s">
        <v>53</v>
      </c>
      <c r="AK58" s="13" t="s">
        <v>54</v>
      </c>
      <c r="AL58" s="14" t="s">
        <v>55</v>
      </c>
      <c r="AM58" s="9" t="s">
        <v>56</v>
      </c>
      <c r="AN58" s="15" t="s">
        <v>57</v>
      </c>
      <c r="AO58" s="9" t="s">
        <v>58</v>
      </c>
      <c r="AP58" s="9" t="s">
        <v>59</v>
      </c>
      <c r="AQ58" s="9" t="s">
        <v>60</v>
      </c>
      <c r="AR58" s="13" t="s">
        <v>61</v>
      </c>
      <c r="AS58" s="14" t="s">
        <v>62</v>
      </c>
      <c r="AT58" s="9" t="s">
        <v>63</v>
      </c>
      <c r="AU58" s="9" t="s">
        <v>64</v>
      </c>
      <c r="AV58" s="13" t="s">
        <v>65</v>
      </c>
      <c r="AW58" s="13" t="s">
        <v>66</v>
      </c>
      <c r="AX58" s="9" t="s">
        <v>67</v>
      </c>
      <c r="AY58" s="9" t="s">
        <v>68</v>
      </c>
      <c r="AZ58" s="9" t="s">
        <v>69</v>
      </c>
      <c r="BA58" s="13" t="s">
        <v>70</v>
      </c>
      <c r="BB58" s="13" t="s">
        <v>71</v>
      </c>
      <c r="BC58" s="13" t="s">
        <v>72</v>
      </c>
      <c r="BD58" s="13" t="s">
        <v>73</v>
      </c>
      <c r="BE58" s="13" t="s">
        <v>74</v>
      </c>
      <c r="BF58" s="9" t="s">
        <v>75</v>
      </c>
      <c r="BG58" s="9" t="s">
        <v>76</v>
      </c>
      <c r="BH58" s="14" t="s">
        <v>77</v>
      </c>
      <c r="BI58" s="9" t="s">
        <v>78</v>
      </c>
      <c r="BJ58" s="13" t="s">
        <v>79</v>
      </c>
      <c r="BK58" s="15" t="s">
        <v>80</v>
      </c>
      <c r="BL58" s="9" t="s">
        <v>81</v>
      </c>
      <c r="BM58" s="9" t="s">
        <v>82</v>
      </c>
      <c r="BN58" s="9" t="s">
        <v>83</v>
      </c>
      <c r="BO58" s="9" t="s">
        <v>84</v>
      </c>
      <c r="BP58" s="15" t="s">
        <v>85</v>
      </c>
      <c r="BQ58" s="13" t="s">
        <v>86</v>
      </c>
      <c r="BR58" s="9" t="s">
        <v>87</v>
      </c>
      <c r="BS58" s="13" t="s">
        <v>88</v>
      </c>
      <c r="BT58" s="9" t="s">
        <v>89</v>
      </c>
      <c r="BU58" s="9" t="s">
        <v>90</v>
      </c>
      <c r="BV58" s="9" t="s">
        <v>91</v>
      </c>
      <c r="BW58" s="9" t="s">
        <v>92</v>
      </c>
      <c r="BX58" s="9" t="s">
        <v>93</v>
      </c>
      <c r="BY58" s="9" t="s">
        <v>94</v>
      </c>
      <c r="BZ58" s="15" t="s">
        <v>95</v>
      </c>
      <c r="CA58" s="15" t="s">
        <v>96</v>
      </c>
      <c r="CB58" s="9" t="s">
        <v>97</v>
      </c>
      <c r="CC58" s="9" t="s">
        <v>98</v>
      </c>
      <c r="CD58" s="16" t="s">
        <v>99</v>
      </c>
      <c r="CE58" s="16" t="s">
        <v>100</v>
      </c>
      <c r="CF58" s="9" t="s">
        <v>101</v>
      </c>
      <c r="CG58" s="9" t="s">
        <v>102</v>
      </c>
      <c r="CH58" s="9" t="s">
        <v>103</v>
      </c>
      <c r="CI58" s="13" t="s">
        <v>104</v>
      </c>
      <c r="CJ58" s="9" t="s">
        <v>105</v>
      </c>
      <c r="CK58" s="9" t="s">
        <v>106</v>
      </c>
      <c r="CL58" s="9" t="s">
        <v>107</v>
      </c>
      <c r="CM58" s="9" t="s">
        <v>108</v>
      </c>
      <c r="CN58" s="9" t="s">
        <v>109</v>
      </c>
      <c r="CO58" s="9" t="s">
        <v>110</v>
      </c>
      <c r="CP58" s="9" t="s">
        <v>111</v>
      </c>
      <c r="CQ58" s="9" t="s">
        <v>112</v>
      </c>
      <c r="CR58" s="9" t="s">
        <v>113</v>
      </c>
      <c r="CS58" s="9" t="s">
        <v>114</v>
      </c>
      <c r="CT58" s="13" t="s">
        <v>115</v>
      </c>
      <c r="CU58" s="9" t="s">
        <v>116</v>
      </c>
      <c r="CV58" s="9" t="s">
        <v>117</v>
      </c>
      <c r="CW58" s="9" t="s">
        <v>118</v>
      </c>
      <c r="CX58" s="9" t="s">
        <v>119</v>
      </c>
      <c r="CY58" s="9" t="s">
        <v>120</v>
      </c>
      <c r="CZ58" s="9" t="s">
        <v>121</v>
      </c>
      <c r="DA58" s="9" t="s">
        <v>122</v>
      </c>
      <c r="DB58" s="9" t="s">
        <v>123</v>
      </c>
      <c r="DC58" s="9" t="s">
        <v>124</v>
      </c>
      <c r="DD58" s="16" t="s">
        <v>125</v>
      </c>
      <c r="DE58" s="9" t="s">
        <v>126</v>
      </c>
      <c r="DF58" s="13" t="s">
        <v>127</v>
      </c>
      <c r="DG58" s="13" t="s">
        <v>128</v>
      </c>
      <c r="DH58" s="9" t="s">
        <v>129</v>
      </c>
      <c r="DI58" s="9" t="s">
        <v>130</v>
      </c>
      <c r="DJ58" s="9" t="s">
        <v>131</v>
      </c>
      <c r="DK58" s="9" t="s">
        <v>132</v>
      </c>
      <c r="DL58" s="9" t="s">
        <v>133</v>
      </c>
      <c r="DM58" s="9" t="s">
        <v>134</v>
      </c>
      <c r="DN58" s="9" t="s">
        <v>135</v>
      </c>
      <c r="DO58" s="9" t="s">
        <v>136</v>
      </c>
    </row>
    <row r="59" spans="2:122" x14ac:dyDescent="0.25">
      <c r="I59">
        <f>AVERAGEIF(I61:I66,"&lt;&gt;0")</f>
        <v>32.418434523809523</v>
      </c>
      <c r="J59">
        <f t="shared" ref="J59:BU59" si="27">AVERAGEIF(J61:J66,"&lt;&gt;0")</f>
        <v>3.0620833333333337</v>
      </c>
      <c r="K59">
        <f t="shared" si="27"/>
        <v>4.0337499999999995</v>
      </c>
      <c r="L59" t="e">
        <f t="shared" si="27"/>
        <v>#DIV/0!</v>
      </c>
      <c r="M59" t="e">
        <f t="shared" si="27"/>
        <v>#DIV/0!</v>
      </c>
      <c r="N59" t="e">
        <f t="shared" si="27"/>
        <v>#DIV/0!</v>
      </c>
      <c r="O59">
        <f t="shared" si="27"/>
        <v>13.8781746031746</v>
      </c>
      <c r="P59">
        <f t="shared" si="27"/>
        <v>60.918273809523818</v>
      </c>
      <c r="Q59">
        <f t="shared" si="27"/>
        <v>15.061428571428571</v>
      </c>
      <c r="R59">
        <f t="shared" si="27"/>
        <v>15.229999999999999</v>
      </c>
      <c r="S59">
        <f t="shared" si="27"/>
        <v>83.614623015873022</v>
      </c>
      <c r="T59">
        <f t="shared" si="27"/>
        <v>120.53557539682542</v>
      </c>
      <c r="U59">
        <f t="shared" si="27"/>
        <v>62.384067460317461</v>
      </c>
      <c r="V59" t="e">
        <f t="shared" si="27"/>
        <v>#DIV/0!</v>
      </c>
      <c r="W59">
        <f t="shared" si="27"/>
        <v>0.27571428571428569</v>
      </c>
      <c r="X59">
        <f t="shared" si="27"/>
        <v>570.33851190476184</v>
      </c>
      <c r="Y59">
        <f t="shared" si="27"/>
        <v>206.35442460317461</v>
      </c>
      <c r="Z59">
        <f t="shared" si="27"/>
        <v>13.854166666666666</v>
      </c>
      <c r="AA59">
        <f t="shared" si="27"/>
        <v>5.9214087301587304</v>
      </c>
      <c r="AB59">
        <f t="shared" si="27"/>
        <v>10.928373015873015</v>
      </c>
      <c r="AC59">
        <f t="shared" si="27"/>
        <v>497.90654761904761</v>
      </c>
      <c r="AD59">
        <f t="shared" si="27"/>
        <v>13.04579365079365</v>
      </c>
      <c r="AE59">
        <f t="shared" si="27"/>
        <v>0.69249999999999989</v>
      </c>
      <c r="AF59" t="e">
        <f t="shared" si="27"/>
        <v>#DIV/0!</v>
      </c>
      <c r="AG59">
        <f t="shared" si="27"/>
        <v>7.586785714285714</v>
      </c>
      <c r="AH59">
        <f t="shared" si="27"/>
        <v>61.868952380952386</v>
      </c>
      <c r="AI59">
        <f t="shared" si="27"/>
        <v>26.185714285714287</v>
      </c>
      <c r="AJ59">
        <f t="shared" si="27"/>
        <v>4.3849999999999998</v>
      </c>
      <c r="AK59">
        <f t="shared" si="27"/>
        <v>5.612857142857143</v>
      </c>
      <c r="AL59" t="e">
        <f t="shared" si="27"/>
        <v>#DIV/0!</v>
      </c>
      <c r="AM59">
        <f t="shared" si="27"/>
        <v>0.44674999999999998</v>
      </c>
      <c r="AN59" t="e">
        <f t="shared" si="27"/>
        <v>#DIV/0!</v>
      </c>
      <c r="AO59">
        <f t="shared" si="27"/>
        <v>54.832281746031747</v>
      </c>
      <c r="AP59">
        <f t="shared" si="27"/>
        <v>6.3788690476190473</v>
      </c>
      <c r="AQ59">
        <f t="shared" si="27"/>
        <v>33.685198412698412</v>
      </c>
      <c r="AR59">
        <f t="shared" si="27"/>
        <v>52.49071428571429</v>
      </c>
      <c r="AS59">
        <f t="shared" si="27"/>
        <v>29.745634920634924</v>
      </c>
      <c r="AT59">
        <f t="shared" si="27"/>
        <v>5.9634126984126974</v>
      </c>
      <c r="AU59">
        <f t="shared" si="27"/>
        <v>2436.7825793650795</v>
      </c>
      <c r="AV59">
        <f t="shared" si="27"/>
        <v>6.57</v>
      </c>
      <c r="AW59" t="e">
        <f t="shared" si="27"/>
        <v>#DIV/0!</v>
      </c>
      <c r="AX59">
        <f t="shared" si="27"/>
        <v>769.83865079365069</v>
      </c>
      <c r="AY59">
        <f t="shared" si="27"/>
        <v>192.72862301587296</v>
      </c>
      <c r="AZ59" t="e">
        <f t="shared" si="27"/>
        <v>#DIV/0!</v>
      </c>
      <c r="BA59">
        <f t="shared" si="27"/>
        <v>48.469285714285711</v>
      </c>
      <c r="BB59">
        <f t="shared" si="27"/>
        <v>8.5007142857142846</v>
      </c>
      <c r="BC59">
        <f t="shared" si="27"/>
        <v>313.2342857142857</v>
      </c>
      <c r="BD59">
        <f t="shared" si="27"/>
        <v>954.82428571428579</v>
      </c>
      <c r="BE59">
        <f t="shared" si="27"/>
        <v>18.929285714285712</v>
      </c>
      <c r="BF59">
        <f t="shared" si="27"/>
        <v>803.30174603174601</v>
      </c>
      <c r="BG59">
        <f t="shared" si="27"/>
        <v>8.4385238095238098</v>
      </c>
      <c r="BH59" t="e">
        <f t="shared" si="27"/>
        <v>#DIV/0!</v>
      </c>
      <c r="BI59">
        <f t="shared" si="27"/>
        <v>0.65749999999999997</v>
      </c>
      <c r="BJ59">
        <f t="shared" si="27"/>
        <v>17.805</v>
      </c>
      <c r="BK59">
        <f t="shared" si="27"/>
        <v>55.770535714285714</v>
      </c>
      <c r="BL59">
        <f t="shared" si="27"/>
        <v>196.45087301587299</v>
      </c>
      <c r="BM59">
        <f t="shared" si="27"/>
        <v>3.7199484126984128</v>
      </c>
      <c r="BN59">
        <f t="shared" si="27"/>
        <v>141.21922619047621</v>
      </c>
      <c r="BO59" t="e">
        <f t="shared" si="27"/>
        <v>#DIV/0!</v>
      </c>
      <c r="BP59" t="e">
        <f t="shared" si="27"/>
        <v>#DIV/0!</v>
      </c>
      <c r="BQ59">
        <f t="shared" si="27"/>
        <v>16.279999999999998</v>
      </c>
      <c r="BR59">
        <f t="shared" si="27"/>
        <v>45.325408730158728</v>
      </c>
      <c r="BS59">
        <f t="shared" si="27"/>
        <v>22.497142857142855</v>
      </c>
      <c r="BT59">
        <f t="shared" si="27"/>
        <v>17.46</v>
      </c>
      <c r="BU59">
        <f t="shared" si="27"/>
        <v>168.53349523809524</v>
      </c>
      <c r="BV59">
        <f t="shared" ref="BV59:DO59" si="28">AVERAGEIF(BV61:BV66,"&lt;&gt;0")</f>
        <v>127.09349206349206</v>
      </c>
      <c r="BW59">
        <f t="shared" si="28"/>
        <v>55.143273809523805</v>
      </c>
      <c r="BX59">
        <f t="shared" si="28"/>
        <v>17.500277777777779</v>
      </c>
      <c r="BY59">
        <f t="shared" si="28"/>
        <v>33.670357142857142</v>
      </c>
      <c r="BZ59" t="e">
        <f t="shared" si="28"/>
        <v>#DIV/0!</v>
      </c>
      <c r="CA59" t="e">
        <f t="shared" si="28"/>
        <v>#DIV/0!</v>
      </c>
      <c r="CB59">
        <f t="shared" si="28"/>
        <v>88.844226190476192</v>
      </c>
      <c r="CC59">
        <f t="shared" si="28"/>
        <v>5.1395</v>
      </c>
      <c r="CD59">
        <f t="shared" si="28"/>
        <v>2613.42</v>
      </c>
      <c r="CE59" t="e">
        <f t="shared" si="28"/>
        <v>#DIV/0!</v>
      </c>
      <c r="CF59">
        <f t="shared" si="28"/>
        <v>7.2376666666666658</v>
      </c>
      <c r="CG59">
        <f t="shared" si="28"/>
        <v>3.3317936507936508</v>
      </c>
      <c r="CH59">
        <f t="shared" si="28"/>
        <v>2.547714285714286</v>
      </c>
      <c r="CI59">
        <f t="shared" si="28"/>
        <v>0.61249999999999993</v>
      </c>
      <c r="CJ59" t="e">
        <f t="shared" si="28"/>
        <v>#DIV/0!</v>
      </c>
      <c r="CK59">
        <f t="shared" si="28"/>
        <v>0.18000000000000002</v>
      </c>
      <c r="CL59">
        <f t="shared" si="28"/>
        <v>9.9477777777777785</v>
      </c>
      <c r="CM59">
        <f t="shared" si="28"/>
        <v>12</v>
      </c>
      <c r="CN59">
        <f t="shared" si="28"/>
        <v>7.5636706349206344</v>
      </c>
      <c r="CO59">
        <f t="shared" si="28"/>
        <v>1.0342500000000001</v>
      </c>
      <c r="CP59">
        <f t="shared" si="28"/>
        <v>4.3356250000000003</v>
      </c>
      <c r="CQ59">
        <f t="shared" si="28"/>
        <v>105.65983333333334</v>
      </c>
      <c r="CR59">
        <f t="shared" si="28"/>
        <v>72.678749999999994</v>
      </c>
      <c r="CS59">
        <f t="shared" si="28"/>
        <v>2.3500476190476189</v>
      </c>
      <c r="CT59">
        <f t="shared" si="28"/>
        <v>16.422142857142859</v>
      </c>
      <c r="CU59">
        <f t="shared" si="28"/>
        <v>5.352095238095238</v>
      </c>
      <c r="CV59">
        <f t="shared" si="28"/>
        <v>18.922976190476195</v>
      </c>
      <c r="CW59">
        <f t="shared" si="28"/>
        <v>20.931428571428569</v>
      </c>
      <c r="CX59">
        <f t="shared" si="28"/>
        <v>12.065238095238094</v>
      </c>
      <c r="CY59" t="e">
        <f t="shared" si="28"/>
        <v>#DIV/0!</v>
      </c>
      <c r="CZ59">
        <f t="shared" si="28"/>
        <v>43.899142857142863</v>
      </c>
      <c r="DA59" t="e">
        <f t="shared" si="28"/>
        <v>#DIV/0!</v>
      </c>
      <c r="DB59">
        <f t="shared" si="28"/>
        <v>130.2435119047619</v>
      </c>
      <c r="DC59">
        <f t="shared" si="28"/>
        <v>2.6539087301587303</v>
      </c>
      <c r="DD59">
        <f t="shared" si="28"/>
        <v>45.430000000000007</v>
      </c>
      <c r="DE59">
        <f t="shared" si="28"/>
        <v>16.647476190476191</v>
      </c>
      <c r="DF59">
        <f t="shared" si="28"/>
        <v>0.14599999999999999</v>
      </c>
      <c r="DG59">
        <f t="shared" si="28"/>
        <v>18.145833333333336</v>
      </c>
      <c r="DH59">
        <f t="shared" si="28"/>
        <v>20.884226190476191</v>
      </c>
      <c r="DI59" t="e">
        <f t="shared" si="28"/>
        <v>#DIV/0!</v>
      </c>
      <c r="DJ59">
        <f t="shared" si="28"/>
        <v>2.9319047619047618</v>
      </c>
      <c r="DK59">
        <f t="shared" si="28"/>
        <v>148.22136904761908</v>
      </c>
      <c r="DL59">
        <f t="shared" si="28"/>
        <v>54.170654761904764</v>
      </c>
      <c r="DM59">
        <f t="shared" si="28"/>
        <v>0.84499999999999997</v>
      </c>
      <c r="DN59">
        <f t="shared" si="28"/>
        <v>2.6161111111111111</v>
      </c>
      <c r="DO59">
        <f t="shared" si="28"/>
        <v>63.402857142857144</v>
      </c>
      <c r="DP59" s="2" t="s">
        <v>142</v>
      </c>
      <c r="DQ59" t="s">
        <v>143</v>
      </c>
    </row>
    <row r="60" spans="2:122" ht="14.4" thickBot="1" x14ac:dyDescent="0.3">
      <c r="F60" s="19" t="s">
        <v>144</v>
      </c>
      <c r="G60" s="19"/>
      <c r="H60" t="s">
        <v>145</v>
      </c>
      <c r="I60" s="3">
        <f>MAX(I61:I66)</f>
        <v>59.086666666666666</v>
      </c>
      <c r="J60" s="3">
        <f t="shared" ref="J60:BU60" si="29">MAX(J61:J66)</f>
        <v>4.9975000000000005</v>
      </c>
      <c r="K60" s="3">
        <f t="shared" si="29"/>
        <v>6.8674999999999997</v>
      </c>
      <c r="L60" s="3">
        <f t="shared" si="29"/>
        <v>0</v>
      </c>
      <c r="M60" s="3">
        <f t="shared" si="29"/>
        <v>0</v>
      </c>
      <c r="N60" s="3">
        <f t="shared" si="29"/>
        <v>0</v>
      </c>
      <c r="O60" s="3">
        <f t="shared" si="29"/>
        <v>74.937142857142845</v>
      </c>
      <c r="P60" s="3">
        <f t="shared" si="29"/>
        <v>115.44250000000001</v>
      </c>
      <c r="Q60" s="3">
        <f t="shared" si="29"/>
        <v>18.213333333333335</v>
      </c>
      <c r="R60" s="3">
        <f t="shared" si="29"/>
        <v>21.51</v>
      </c>
      <c r="S60" s="3">
        <f t="shared" si="29"/>
        <v>351.27750000000003</v>
      </c>
      <c r="T60" s="3">
        <f t="shared" si="29"/>
        <v>273.94333333333333</v>
      </c>
      <c r="U60" s="3">
        <f t="shared" si="29"/>
        <v>100.52571428571427</v>
      </c>
      <c r="V60" s="3">
        <f t="shared" si="29"/>
        <v>0</v>
      </c>
      <c r="W60" s="3">
        <f t="shared" si="29"/>
        <v>0.27571428571428569</v>
      </c>
      <c r="X60" s="3">
        <f t="shared" si="29"/>
        <v>976.91</v>
      </c>
      <c r="Y60" s="3">
        <f t="shared" si="29"/>
        <v>430.03166666666658</v>
      </c>
      <c r="Z60" s="3">
        <f t="shared" si="29"/>
        <v>23.307142857142857</v>
      </c>
      <c r="AA60" s="3">
        <f t="shared" si="29"/>
        <v>10.978333333333333</v>
      </c>
      <c r="AB60" s="3">
        <f t="shared" si="29"/>
        <v>17.938333333333336</v>
      </c>
      <c r="AC60" s="3">
        <f t="shared" si="29"/>
        <v>830.41499999999996</v>
      </c>
      <c r="AD60" s="3">
        <f t="shared" si="29"/>
        <v>22.116666666666664</v>
      </c>
      <c r="AE60" s="3">
        <f t="shared" si="29"/>
        <v>0.77499999999999991</v>
      </c>
      <c r="AF60" s="3">
        <f t="shared" si="29"/>
        <v>0</v>
      </c>
      <c r="AG60" s="3">
        <f t="shared" si="29"/>
        <v>14.275</v>
      </c>
      <c r="AH60" s="3">
        <f t="shared" si="29"/>
        <v>93.128571428571419</v>
      </c>
      <c r="AI60" s="3">
        <f t="shared" si="29"/>
        <v>37.464285714285715</v>
      </c>
      <c r="AJ60" s="3">
        <f t="shared" si="29"/>
        <v>4.3849999999999998</v>
      </c>
      <c r="AK60" s="3">
        <f t="shared" si="29"/>
        <v>5.612857142857143</v>
      </c>
      <c r="AL60" s="3">
        <f t="shared" si="29"/>
        <v>0</v>
      </c>
      <c r="AM60" s="3">
        <f t="shared" si="29"/>
        <v>0.6</v>
      </c>
      <c r="AN60" s="3">
        <f t="shared" si="29"/>
        <v>0</v>
      </c>
      <c r="AO60" s="3">
        <f t="shared" si="29"/>
        <v>100.26499999999999</v>
      </c>
      <c r="AP60" s="3">
        <f t="shared" si="29"/>
        <v>8.6142857142857139</v>
      </c>
      <c r="AQ60" s="3">
        <f t="shared" si="29"/>
        <v>72.570000000000007</v>
      </c>
      <c r="AR60" s="3">
        <f t="shared" si="29"/>
        <v>103.70571428571429</v>
      </c>
      <c r="AS60" s="3">
        <f t="shared" si="29"/>
        <v>80.63000000000001</v>
      </c>
      <c r="AT60" s="3">
        <f t="shared" si="29"/>
        <v>9.4099999999999984</v>
      </c>
      <c r="AU60" s="3">
        <f t="shared" si="29"/>
        <v>4599.8900000000003</v>
      </c>
      <c r="AV60" s="3">
        <f t="shared" si="29"/>
        <v>11.441428571428572</v>
      </c>
      <c r="AW60" s="3">
        <f t="shared" si="29"/>
        <v>0</v>
      </c>
      <c r="AX60" s="3">
        <f t="shared" si="29"/>
        <v>4216.43</v>
      </c>
      <c r="AY60" s="3">
        <f t="shared" si="29"/>
        <v>1066.4939999999999</v>
      </c>
      <c r="AZ60" s="3">
        <f t="shared" si="29"/>
        <v>0</v>
      </c>
      <c r="BA60" s="3">
        <f t="shared" si="29"/>
        <v>94.40857142857142</v>
      </c>
      <c r="BB60" s="3">
        <f t="shared" si="29"/>
        <v>8.6999999999999993</v>
      </c>
      <c r="BC60" s="3">
        <f t="shared" si="29"/>
        <v>313.2342857142857</v>
      </c>
      <c r="BD60" s="3">
        <f t="shared" si="29"/>
        <v>954.82428571428579</v>
      </c>
      <c r="BE60" s="3">
        <f t="shared" si="29"/>
        <v>24.78142857142857</v>
      </c>
      <c r="BF60" s="3">
        <f t="shared" si="29"/>
        <v>2713.8816666666667</v>
      </c>
      <c r="BG60" s="3">
        <f t="shared" si="29"/>
        <v>13.095000000000001</v>
      </c>
      <c r="BH60" s="3">
        <f t="shared" si="29"/>
        <v>0</v>
      </c>
      <c r="BI60" s="3">
        <f t="shared" si="29"/>
        <v>0.87</v>
      </c>
      <c r="BJ60" s="3">
        <f t="shared" si="29"/>
        <v>18.479999999999997</v>
      </c>
      <c r="BK60" s="3">
        <f t="shared" si="29"/>
        <v>75.938571428571436</v>
      </c>
      <c r="BL60" s="3">
        <f t="shared" si="29"/>
        <v>289.25833333333333</v>
      </c>
      <c r="BM60" s="3">
        <f t="shared" si="29"/>
        <v>5.4459999999999997</v>
      </c>
      <c r="BN60" s="3">
        <f t="shared" si="29"/>
        <v>297.14333333333337</v>
      </c>
      <c r="BO60" s="3">
        <f t="shared" si="29"/>
        <v>0</v>
      </c>
      <c r="BP60" s="3">
        <f t="shared" si="29"/>
        <v>0</v>
      </c>
      <c r="BQ60" s="3">
        <f t="shared" si="29"/>
        <v>16.279999999999998</v>
      </c>
      <c r="BR60" s="3">
        <f t="shared" si="29"/>
        <v>134.82666666666665</v>
      </c>
      <c r="BS60" s="3">
        <f t="shared" si="29"/>
        <v>22.497142857142855</v>
      </c>
      <c r="BT60" s="3">
        <f t="shared" si="29"/>
        <v>17.46</v>
      </c>
      <c r="BU60" s="3">
        <f t="shared" si="29"/>
        <v>733.89833333333343</v>
      </c>
      <c r="BV60" s="3">
        <f t="shared" ref="BV60:DO60" si="30">MAX(BV61:BV66)</f>
        <v>206.57571428571433</v>
      </c>
      <c r="BW60" s="3">
        <f t="shared" si="30"/>
        <v>118.72857142857143</v>
      </c>
      <c r="BX60" s="3">
        <f t="shared" si="30"/>
        <v>38.485000000000007</v>
      </c>
      <c r="BY60" s="3">
        <f t="shared" si="30"/>
        <v>84.507500000000007</v>
      </c>
      <c r="BZ60" s="3">
        <f t="shared" si="30"/>
        <v>0</v>
      </c>
      <c r="CA60" s="3">
        <f t="shared" si="30"/>
        <v>0</v>
      </c>
      <c r="CB60" s="3">
        <f t="shared" si="30"/>
        <v>212.11666666666667</v>
      </c>
      <c r="CC60" s="3">
        <f t="shared" si="30"/>
        <v>6.854000000000001</v>
      </c>
      <c r="CD60" s="3">
        <f t="shared" si="30"/>
        <v>2613.42</v>
      </c>
      <c r="CE60" s="3">
        <f t="shared" si="30"/>
        <v>0</v>
      </c>
      <c r="CF60" s="3">
        <f t="shared" si="30"/>
        <v>9.2199999999999989</v>
      </c>
      <c r="CG60" s="3">
        <f t="shared" si="30"/>
        <v>4.8685714285714283</v>
      </c>
      <c r="CH60" s="3">
        <f t="shared" si="30"/>
        <v>4.78</v>
      </c>
      <c r="CI60" s="3">
        <f t="shared" si="30"/>
        <v>0.61249999999999993</v>
      </c>
      <c r="CJ60" s="3">
        <f t="shared" si="30"/>
        <v>0</v>
      </c>
      <c r="CK60" s="3">
        <f t="shared" si="30"/>
        <v>0.18000000000000002</v>
      </c>
      <c r="CL60" s="3">
        <f t="shared" si="30"/>
        <v>15.255714285714287</v>
      </c>
      <c r="CM60" s="3">
        <f t="shared" si="30"/>
        <v>12</v>
      </c>
      <c r="CN60" s="3">
        <f t="shared" si="30"/>
        <v>18.481428571428573</v>
      </c>
      <c r="CO60" s="3">
        <f t="shared" si="30"/>
        <v>1.1599999999999999</v>
      </c>
      <c r="CP60" s="3">
        <f t="shared" si="30"/>
        <v>5.3</v>
      </c>
      <c r="CQ60" s="3">
        <f t="shared" si="30"/>
        <v>441.96166666666664</v>
      </c>
      <c r="CR60" s="3">
        <f t="shared" si="30"/>
        <v>168.56999999999996</v>
      </c>
      <c r="CS60" s="3">
        <f t="shared" si="30"/>
        <v>6.625</v>
      </c>
      <c r="CT60" s="3">
        <f t="shared" si="30"/>
        <v>25.964285714285715</v>
      </c>
      <c r="CU60" s="3">
        <f t="shared" si="30"/>
        <v>10.782</v>
      </c>
      <c r="CV60" s="3">
        <f t="shared" si="30"/>
        <v>72.856666666666669</v>
      </c>
      <c r="CW60" s="3">
        <f t="shared" si="30"/>
        <v>39.545000000000002</v>
      </c>
      <c r="CX60" s="3">
        <f t="shared" si="30"/>
        <v>27.759999999999998</v>
      </c>
      <c r="CY60" s="3">
        <f t="shared" si="30"/>
        <v>0</v>
      </c>
      <c r="CZ60" s="3">
        <f t="shared" si="30"/>
        <v>65.121428571428581</v>
      </c>
      <c r="DA60" s="3">
        <f t="shared" si="30"/>
        <v>0</v>
      </c>
      <c r="DB60" s="3">
        <f t="shared" si="30"/>
        <v>358.21499999999997</v>
      </c>
      <c r="DC60" s="3">
        <f t="shared" si="30"/>
        <v>5.7350000000000003</v>
      </c>
      <c r="DD60" s="3">
        <f t="shared" si="30"/>
        <v>45.430000000000007</v>
      </c>
      <c r="DE60" s="3">
        <f t="shared" si="30"/>
        <v>20.333333333333332</v>
      </c>
      <c r="DF60" s="3">
        <f t="shared" si="30"/>
        <v>0.14599999999999999</v>
      </c>
      <c r="DG60" s="3">
        <f t="shared" si="30"/>
        <v>26.921666666666667</v>
      </c>
      <c r="DH60" s="3">
        <f t="shared" si="30"/>
        <v>62.888571428571431</v>
      </c>
      <c r="DI60" s="3">
        <f t="shared" si="30"/>
        <v>0</v>
      </c>
      <c r="DJ60" s="3">
        <f t="shared" si="30"/>
        <v>4.0371428571428565</v>
      </c>
      <c r="DK60" s="3">
        <f t="shared" si="30"/>
        <v>395.20571428571435</v>
      </c>
      <c r="DL60" s="3">
        <f t="shared" si="30"/>
        <v>89.95</v>
      </c>
      <c r="DM60" s="3">
        <f t="shared" si="30"/>
        <v>0.87</v>
      </c>
      <c r="DN60" s="3">
        <f t="shared" si="30"/>
        <v>3.7283333333333335</v>
      </c>
      <c r="DO60" s="3">
        <f t="shared" si="30"/>
        <v>104.66000000000001</v>
      </c>
      <c r="DP60" s="3">
        <f>AVERAGE(I61:DO61)</f>
        <v>52.483731231231211</v>
      </c>
      <c r="DQ60" s="3">
        <f>_xlfn.STDEV.P(I61:DO61)</f>
        <v>266.07232574240788</v>
      </c>
      <c r="DR60">
        <v>3</v>
      </c>
    </row>
    <row r="61" spans="2:122" ht="14.4" thickBot="1" x14ac:dyDescent="0.3">
      <c r="F61" s="19"/>
      <c r="G61">
        <v>1</v>
      </c>
      <c r="H61" s="35">
        <v>3</v>
      </c>
      <c r="I61" s="3">
        <f t="shared" ref="I61:AN61" si="31">IFERROR(AVERAGE(I19:I22),0)</f>
        <v>39.982500000000002</v>
      </c>
      <c r="J61" s="3">
        <f t="shared" si="31"/>
        <v>4.9975000000000005</v>
      </c>
      <c r="K61" s="3">
        <f t="shared" si="31"/>
        <v>6.8674999999999997</v>
      </c>
      <c r="L61" s="3">
        <f t="shared" si="31"/>
        <v>0</v>
      </c>
      <c r="M61" s="3">
        <f t="shared" si="31"/>
        <v>0</v>
      </c>
      <c r="N61" s="3">
        <f t="shared" si="31"/>
        <v>0</v>
      </c>
      <c r="O61" s="3">
        <f t="shared" si="31"/>
        <v>1.7999999999999998</v>
      </c>
      <c r="P61" s="3">
        <f t="shared" si="31"/>
        <v>115.44250000000001</v>
      </c>
      <c r="Q61" s="3">
        <f t="shared" si="31"/>
        <v>13.48</v>
      </c>
      <c r="R61" s="3">
        <f t="shared" si="31"/>
        <v>0</v>
      </c>
      <c r="S61" s="3">
        <f t="shared" si="31"/>
        <v>351.27750000000003</v>
      </c>
      <c r="T61" s="3">
        <f t="shared" si="31"/>
        <v>91.992500000000007</v>
      </c>
      <c r="U61" s="3">
        <f t="shared" si="31"/>
        <v>48.8675</v>
      </c>
      <c r="V61" s="3">
        <f t="shared" si="31"/>
        <v>0</v>
      </c>
      <c r="W61" s="3">
        <f t="shared" si="31"/>
        <v>0</v>
      </c>
      <c r="X61" s="3">
        <f t="shared" si="31"/>
        <v>480.10750000000002</v>
      </c>
      <c r="Y61" s="3">
        <f t="shared" si="31"/>
        <v>195.26750000000001</v>
      </c>
      <c r="Z61" s="3">
        <f t="shared" si="31"/>
        <v>8.2449999999999992</v>
      </c>
      <c r="AA61" s="3">
        <f t="shared" si="31"/>
        <v>5.1574999999999998</v>
      </c>
      <c r="AB61" s="3">
        <f t="shared" si="31"/>
        <v>11.19</v>
      </c>
      <c r="AC61" s="3">
        <f t="shared" si="31"/>
        <v>326.76249999999999</v>
      </c>
      <c r="AD61" s="3">
        <f t="shared" si="31"/>
        <v>9.31</v>
      </c>
      <c r="AE61" s="3">
        <f t="shared" si="31"/>
        <v>0</v>
      </c>
      <c r="AF61" s="3">
        <f t="shared" si="31"/>
        <v>0</v>
      </c>
      <c r="AG61" s="3">
        <f t="shared" si="31"/>
        <v>14.275</v>
      </c>
      <c r="AH61" s="3">
        <f t="shared" si="31"/>
        <v>0</v>
      </c>
      <c r="AI61" s="3">
        <f t="shared" si="31"/>
        <v>0</v>
      </c>
      <c r="AJ61" s="3">
        <f t="shared" si="31"/>
        <v>0</v>
      </c>
      <c r="AK61" s="3">
        <f t="shared" si="31"/>
        <v>0</v>
      </c>
      <c r="AL61" s="3">
        <f t="shared" si="31"/>
        <v>0</v>
      </c>
      <c r="AM61" s="3">
        <f t="shared" si="31"/>
        <v>0.6</v>
      </c>
      <c r="AN61" s="3">
        <f t="shared" si="31"/>
        <v>0</v>
      </c>
      <c r="AO61" s="3">
        <f t="shared" ref="AO61:BT61" si="32">IFERROR(AVERAGE(AO19:AO22),0)</f>
        <v>37.222499999999997</v>
      </c>
      <c r="AP61" s="3">
        <f t="shared" si="32"/>
        <v>0</v>
      </c>
      <c r="AQ61" s="3">
        <f t="shared" si="32"/>
        <v>23.734999999999999</v>
      </c>
      <c r="AR61" s="3">
        <f t="shared" si="32"/>
        <v>0</v>
      </c>
      <c r="AS61" s="3">
        <f t="shared" si="32"/>
        <v>80.63000000000001</v>
      </c>
      <c r="AT61" s="3">
        <f t="shared" si="32"/>
        <v>3.0549999999999997</v>
      </c>
      <c r="AU61" s="3">
        <f t="shared" si="32"/>
        <v>2738.21</v>
      </c>
      <c r="AV61" s="3">
        <f t="shared" si="32"/>
        <v>0</v>
      </c>
      <c r="AW61" s="3">
        <f t="shared" si="32"/>
        <v>0</v>
      </c>
      <c r="AX61" s="3">
        <f t="shared" si="32"/>
        <v>110.74499999999999</v>
      </c>
      <c r="AY61" s="3">
        <f t="shared" si="32"/>
        <v>26.467499999999998</v>
      </c>
      <c r="AZ61" s="3">
        <f t="shared" si="32"/>
        <v>0</v>
      </c>
      <c r="BA61" s="3">
        <f t="shared" si="32"/>
        <v>0</v>
      </c>
      <c r="BB61" s="3">
        <f t="shared" si="32"/>
        <v>0</v>
      </c>
      <c r="BC61" s="3">
        <f t="shared" si="32"/>
        <v>0</v>
      </c>
      <c r="BD61" s="3">
        <f t="shared" si="32"/>
        <v>0</v>
      </c>
      <c r="BE61" s="3">
        <f t="shared" si="32"/>
        <v>0</v>
      </c>
      <c r="BF61" s="3">
        <f t="shared" si="32"/>
        <v>5.085</v>
      </c>
      <c r="BG61" s="3">
        <f t="shared" si="32"/>
        <v>6.6099999999999994</v>
      </c>
      <c r="BH61" s="3">
        <f t="shared" si="32"/>
        <v>0</v>
      </c>
      <c r="BI61" s="3">
        <f t="shared" si="32"/>
        <v>0</v>
      </c>
      <c r="BJ61" s="3">
        <f t="shared" si="32"/>
        <v>0</v>
      </c>
      <c r="BK61" s="3">
        <f t="shared" si="32"/>
        <v>35.602499999999999</v>
      </c>
      <c r="BL61" s="3">
        <f t="shared" si="32"/>
        <v>183.52500000000001</v>
      </c>
      <c r="BM61" s="3">
        <f t="shared" si="32"/>
        <v>4.6475</v>
      </c>
      <c r="BN61" s="3">
        <f t="shared" si="32"/>
        <v>110.7175</v>
      </c>
      <c r="BO61" s="3">
        <f t="shared" si="32"/>
        <v>0</v>
      </c>
      <c r="BP61" s="3">
        <f t="shared" si="32"/>
        <v>0</v>
      </c>
      <c r="BQ61" s="3">
        <f t="shared" si="32"/>
        <v>0</v>
      </c>
      <c r="BR61" s="3">
        <f t="shared" si="32"/>
        <v>13.532499999999999</v>
      </c>
      <c r="BS61" s="3">
        <f t="shared" si="32"/>
        <v>0</v>
      </c>
      <c r="BT61" s="3">
        <f t="shared" si="32"/>
        <v>0</v>
      </c>
      <c r="BU61" s="3">
        <f t="shared" ref="BU61:CZ61" si="33">IFERROR(AVERAGE(BU19:BU22),0)</f>
        <v>3.69</v>
      </c>
      <c r="BV61" s="3">
        <f t="shared" si="33"/>
        <v>21.28</v>
      </c>
      <c r="BW61" s="3">
        <f t="shared" si="33"/>
        <v>30.4375</v>
      </c>
      <c r="BX61" s="3">
        <f t="shared" si="33"/>
        <v>19.835000000000001</v>
      </c>
      <c r="BY61" s="3">
        <f t="shared" si="33"/>
        <v>0</v>
      </c>
      <c r="BZ61" s="3">
        <f t="shared" si="33"/>
        <v>0</v>
      </c>
      <c r="CA61" s="3">
        <f t="shared" si="33"/>
        <v>0</v>
      </c>
      <c r="CB61" s="3">
        <f t="shared" si="33"/>
        <v>212.11666666666667</v>
      </c>
      <c r="CC61" s="3">
        <f t="shared" si="33"/>
        <v>0</v>
      </c>
      <c r="CD61" s="3">
        <f t="shared" si="33"/>
        <v>0</v>
      </c>
      <c r="CE61" s="3">
        <f t="shared" si="33"/>
        <v>0</v>
      </c>
      <c r="CF61" s="3">
        <f t="shared" si="33"/>
        <v>0</v>
      </c>
      <c r="CG61" s="3">
        <f t="shared" si="33"/>
        <v>3.6666666666666665</v>
      </c>
      <c r="CH61" s="3">
        <f t="shared" si="33"/>
        <v>0</v>
      </c>
      <c r="CI61" s="3">
        <f t="shared" si="33"/>
        <v>0</v>
      </c>
      <c r="CJ61" s="3">
        <f t="shared" si="33"/>
        <v>0</v>
      </c>
      <c r="CK61" s="3">
        <f t="shared" si="33"/>
        <v>0</v>
      </c>
      <c r="CL61" s="3">
        <f t="shared" si="33"/>
        <v>10.195</v>
      </c>
      <c r="CM61" s="3">
        <f t="shared" si="33"/>
        <v>0</v>
      </c>
      <c r="CN61" s="3">
        <f t="shared" si="33"/>
        <v>4.1675000000000004</v>
      </c>
      <c r="CO61" s="3">
        <f t="shared" si="33"/>
        <v>0.96500000000000008</v>
      </c>
      <c r="CP61" s="3">
        <f t="shared" si="33"/>
        <v>5.3</v>
      </c>
      <c r="CQ61" s="3">
        <f t="shared" si="33"/>
        <v>42.892499999999998</v>
      </c>
      <c r="CR61" s="3">
        <f t="shared" si="33"/>
        <v>0</v>
      </c>
      <c r="CS61" s="3">
        <f t="shared" si="33"/>
        <v>0.51</v>
      </c>
      <c r="CT61" s="3">
        <f t="shared" si="33"/>
        <v>0</v>
      </c>
      <c r="CU61" s="3">
        <f t="shared" si="33"/>
        <v>3.6</v>
      </c>
      <c r="CV61" s="3">
        <f t="shared" si="33"/>
        <v>11.48</v>
      </c>
      <c r="CW61" s="3">
        <f t="shared" si="33"/>
        <v>6.8533333333333326</v>
      </c>
      <c r="CX61" s="3">
        <f t="shared" si="33"/>
        <v>27.759999999999998</v>
      </c>
      <c r="CY61" s="3">
        <f t="shared" si="33"/>
        <v>0</v>
      </c>
      <c r="CZ61" s="3">
        <f t="shared" si="33"/>
        <v>0</v>
      </c>
      <c r="DA61" s="3">
        <f t="shared" ref="DA61:DO61" si="34">IFERROR(AVERAGE(DA19:DA22),0)</f>
        <v>0</v>
      </c>
      <c r="DB61" s="3">
        <f t="shared" si="34"/>
        <v>52.932499999999997</v>
      </c>
      <c r="DC61" s="3">
        <f t="shared" si="34"/>
        <v>5.7350000000000003</v>
      </c>
      <c r="DD61" s="3">
        <f t="shared" si="34"/>
        <v>0</v>
      </c>
      <c r="DE61" s="3">
        <f t="shared" si="34"/>
        <v>20.333333333333332</v>
      </c>
      <c r="DF61" s="3">
        <f t="shared" si="34"/>
        <v>0</v>
      </c>
      <c r="DG61" s="3">
        <f t="shared" si="34"/>
        <v>0</v>
      </c>
      <c r="DH61" s="3">
        <f t="shared" si="34"/>
        <v>4.6466666666666665</v>
      </c>
      <c r="DI61" s="3">
        <f t="shared" si="34"/>
        <v>0</v>
      </c>
      <c r="DJ61" s="3">
        <f t="shared" si="34"/>
        <v>0.59</v>
      </c>
      <c r="DK61" s="3">
        <f t="shared" si="34"/>
        <v>60.695000000000007</v>
      </c>
      <c r="DL61" s="3">
        <f t="shared" si="34"/>
        <v>65.125</v>
      </c>
      <c r="DM61" s="3">
        <f t="shared" si="34"/>
        <v>0.82</v>
      </c>
      <c r="DN61" s="3">
        <f t="shared" si="34"/>
        <v>0</v>
      </c>
      <c r="DO61" s="3">
        <f t="shared" si="34"/>
        <v>104.66000000000001</v>
      </c>
      <c r="DP61">
        <f t="shared" ref="DP61:DP65" si="35">AVERAGE(I62:DO62)</f>
        <v>79.072066066066043</v>
      </c>
      <c r="DQ61">
        <f t="shared" ref="DQ61:DQ65" si="36">_xlfn.STDEV.P(I62:DO62)</f>
        <v>416.60047091709583</v>
      </c>
      <c r="DR61">
        <v>17</v>
      </c>
    </row>
    <row r="62" spans="2:122" x14ac:dyDescent="0.25">
      <c r="F62" s="21"/>
      <c r="G62">
        <v>2</v>
      </c>
      <c r="H62">
        <v>17</v>
      </c>
      <c r="I62">
        <f t="shared" ref="I62:AN62" si="37">IFERROR(AVERAGE(I23:I28),0)</f>
        <v>8.8759999999999994</v>
      </c>
      <c r="J62">
        <f t="shared" si="37"/>
        <v>4.6000000000000005</v>
      </c>
      <c r="K62">
        <f t="shared" si="37"/>
        <v>0</v>
      </c>
      <c r="L62">
        <f t="shared" si="37"/>
        <v>0</v>
      </c>
      <c r="M62">
        <f t="shared" si="37"/>
        <v>0</v>
      </c>
      <c r="N62">
        <f t="shared" si="37"/>
        <v>0</v>
      </c>
      <c r="O62">
        <f t="shared" si="37"/>
        <v>0.69000000000000006</v>
      </c>
      <c r="P62">
        <f t="shared" si="37"/>
        <v>4.5466666666666669</v>
      </c>
      <c r="Q62">
        <f t="shared" si="37"/>
        <v>0</v>
      </c>
      <c r="R62">
        <f t="shared" si="37"/>
        <v>21.51</v>
      </c>
      <c r="S62">
        <f t="shared" si="37"/>
        <v>36.315000000000005</v>
      </c>
      <c r="T62">
        <f t="shared" si="37"/>
        <v>94.283333333333346</v>
      </c>
      <c r="U62">
        <f t="shared" si="37"/>
        <v>37.726666666666667</v>
      </c>
      <c r="V62">
        <f t="shared" si="37"/>
        <v>0</v>
      </c>
      <c r="W62">
        <f t="shared" si="37"/>
        <v>0</v>
      </c>
      <c r="X62">
        <f t="shared" si="37"/>
        <v>210.30499999999998</v>
      </c>
      <c r="Y62">
        <f t="shared" si="37"/>
        <v>157.10166666666666</v>
      </c>
      <c r="Z62">
        <f t="shared" si="37"/>
        <v>12.33</v>
      </c>
      <c r="AA62">
        <f t="shared" si="37"/>
        <v>6.3183333333333342</v>
      </c>
      <c r="AB62">
        <f t="shared" si="37"/>
        <v>12.293333333333335</v>
      </c>
      <c r="AC62">
        <f t="shared" si="37"/>
        <v>351.74666666666667</v>
      </c>
      <c r="AD62">
        <f t="shared" si="37"/>
        <v>6.6866666666666674</v>
      </c>
      <c r="AE62">
        <f t="shared" si="37"/>
        <v>0.61</v>
      </c>
      <c r="AF62">
        <f t="shared" si="37"/>
        <v>0</v>
      </c>
      <c r="AG62">
        <f t="shared" si="37"/>
        <v>0</v>
      </c>
      <c r="AH62">
        <f t="shared" si="37"/>
        <v>59.436666666666667</v>
      </c>
      <c r="AI62">
        <f t="shared" si="37"/>
        <v>0</v>
      </c>
      <c r="AJ62">
        <f t="shared" si="37"/>
        <v>0</v>
      </c>
      <c r="AK62">
        <f t="shared" si="37"/>
        <v>0</v>
      </c>
      <c r="AL62">
        <f t="shared" si="37"/>
        <v>0</v>
      </c>
      <c r="AM62">
        <f t="shared" si="37"/>
        <v>0.34199999999999997</v>
      </c>
      <c r="AN62">
        <f t="shared" si="37"/>
        <v>0</v>
      </c>
      <c r="AO62">
        <f t="shared" ref="AO62:BT62" si="38">IFERROR(AVERAGE(AO23:AO28),0)</f>
        <v>60.638333333333343</v>
      </c>
      <c r="AP62">
        <f t="shared" si="38"/>
        <v>4.748333333333334</v>
      </c>
      <c r="AQ62">
        <f t="shared" si="38"/>
        <v>72.570000000000007</v>
      </c>
      <c r="AR62">
        <f t="shared" si="38"/>
        <v>0</v>
      </c>
      <c r="AS62">
        <f t="shared" si="38"/>
        <v>0</v>
      </c>
      <c r="AT62">
        <f t="shared" si="38"/>
        <v>3.2666666666666662</v>
      </c>
      <c r="AU62">
        <f t="shared" si="38"/>
        <v>727.84500000000014</v>
      </c>
      <c r="AV62">
        <f t="shared" si="38"/>
        <v>0</v>
      </c>
      <c r="AW62">
        <f t="shared" si="38"/>
        <v>0</v>
      </c>
      <c r="AX62">
        <f t="shared" si="38"/>
        <v>4216.43</v>
      </c>
      <c r="AY62">
        <f t="shared" si="38"/>
        <v>1066.4939999999999</v>
      </c>
      <c r="AZ62">
        <f t="shared" si="38"/>
        <v>0</v>
      </c>
      <c r="BA62">
        <f t="shared" si="38"/>
        <v>0</v>
      </c>
      <c r="BB62">
        <f t="shared" si="38"/>
        <v>0</v>
      </c>
      <c r="BC62">
        <f t="shared" si="38"/>
        <v>0</v>
      </c>
      <c r="BD62">
        <f t="shared" si="38"/>
        <v>0</v>
      </c>
      <c r="BE62">
        <f t="shared" si="38"/>
        <v>0</v>
      </c>
      <c r="BF62">
        <f t="shared" si="38"/>
        <v>36.696666666666665</v>
      </c>
      <c r="BG62">
        <f t="shared" si="38"/>
        <v>3.085</v>
      </c>
      <c r="BH62">
        <f t="shared" si="38"/>
        <v>0</v>
      </c>
      <c r="BI62">
        <f t="shared" si="38"/>
        <v>0.87</v>
      </c>
      <c r="BJ62">
        <f t="shared" si="38"/>
        <v>0</v>
      </c>
      <c r="BK62">
        <f t="shared" si="38"/>
        <v>0</v>
      </c>
      <c r="BL62">
        <f t="shared" si="38"/>
        <v>289.25833333333333</v>
      </c>
      <c r="BM62">
        <f t="shared" si="38"/>
        <v>5.4459999999999997</v>
      </c>
      <c r="BN62">
        <f t="shared" si="38"/>
        <v>113.25166666666667</v>
      </c>
      <c r="BO62">
        <f t="shared" si="38"/>
        <v>0</v>
      </c>
      <c r="BP62">
        <f t="shared" si="38"/>
        <v>0</v>
      </c>
      <c r="BQ62">
        <f t="shared" si="38"/>
        <v>0</v>
      </c>
      <c r="BR62">
        <f t="shared" si="38"/>
        <v>8.8149999999999995</v>
      </c>
      <c r="BS62">
        <f t="shared" si="38"/>
        <v>0</v>
      </c>
      <c r="BT62">
        <f t="shared" si="38"/>
        <v>0</v>
      </c>
      <c r="BU62">
        <f t="shared" ref="BU62:CZ62" si="39">IFERROR(AVERAGE(BU23:BU28),0)</f>
        <v>96.907999999999987</v>
      </c>
      <c r="BV62">
        <f t="shared" si="39"/>
        <v>195.80999999999997</v>
      </c>
      <c r="BW62">
        <f t="shared" si="39"/>
        <v>68.394999999999996</v>
      </c>
      <c r="BX62">
        <f t="shared" si="39"/>
        <v>12.721666666666669</v>
      </c>
      <c r="BY62">
        <f t="shared" si="39"/>
        <v>10.065</v>
      </c>
      <c r="BZ62">
        <f t="shared" si="39"/>
        <v>0</v>
      </c>
      <c r="CA62">
        <f t="shared" si="39"/>
        <v>0</v>
      </c>
      <c r="CB62">
        <f t="shared" si="39"/>
        <v>47.893333333333338</v>
      </c>
      <c r="CC62">
        <f t="shared" si="39"/>
        <v>0</v>
      </c>
      <c r="CD62" s="3">
        <f t="shared" si="39"/>
        <v>0</v>
      </c>
      <c r="CE62">
        <f t="shared" si="39"/>
        <v>0</v>
      </c>
      <c r="CF62">
        <f t="shared" si="39"/>
        <v>6.6849999999999996</v>
      </c>
      <c r="CG62">
        <f t="shared" si="39"/>
        <v>4.056</v>
      </c>
      <c r="CH62">
        <f t="shared" si="39"/>
        <v>3.6900000000000004</v>
      </c>
      <c r="CI62">
        <f t="shared" si="39"/>
        <v>0</v>
      </c>
      <c r="CJ62">
        <f t="shared" si="39"/>
        <v>0</v>
      </c>
      <c r="CK62">
        <f t="shared" si="39"/>
        <v>0.18000000000000002</v>
      </c>
      <c r="CL62">
        <f t="shared" si="39"/>
        <v>8.8333333333333339</v>
      </c>
      <c r="CM62">
        <f t="shared" si="39"/>
        <v>12</v>
      </c>
      <c r="CN62">
        <f t="shared" si="39"/>
        <v>4.66</v>
      </c>
      <c r="CO62">
        <f t="shared" si="39"/>
        <v>0</v>
      </c>
      <c r="CP62">
        <f t="shared" si="39"/>
        <v>4.45</v>
      </c>
      <c r="CQ62">
        <f t="shared" si="39"/>
        <v>6.7650000000000006</v>
      </c>
      <c r="CR62">
        <f t="shared" si="39"/>
        <v>14.675000000000002</v>
      </c>
      <c r="CS62">
        <f t="shared" si="39"/>
        <v>0</v>
      </c>
      <c r="CT62">
        <f t="shared" si="39"/>
        <v>0</v>
      </c>
      <c r="CU62">
        <f t="shared" si="39"/>
        <v>0</v>
      </c>
      <c r="CV62">
        <f t="shared" si="39"/>
        <v>72.856666666666669</v>
      </c>
      <c r="CW62">
        <f t="shared" si="39"/>
        <v>15.321666666666664</v>
      </c>
      <c r="CX62">
        <f t="shared" si="39"/>
        <v>9.5183333333333326</v>
      </c>
      <c r="CY62">
        <f t="shared" si="39"/>
        <v>0</v>
      </c>
      <c r="CZ62">
        <f t="shared" si="39"/>
        <v>58.965000000000003</v>
      </c>
      <c r="DA62">
        <f t="shared" ref="DA62:DO62" si="40">IFERROR(AVERAGE(DA23:DA28),0)</f>
        <v>0</v>
      </c>
      <c r="DB62">
        <f t="shared" si="40"/>
        <v>358.21499999999997</v>
      </c>
      <c r="DC62">
        <f t="shared" si="40"/>
        <v>3.6566666666666667</v>
      </c>
      <c r="DD62" s="3">
        <f t="shared" si="40"/>
        <v>0</v>
      </c>
      <c r="DE62">
        <f t="shared" si="40"/>
        <v>19.844000000000001</v>
      </c>
      <c r="DF62">
        <f t="shared" si="40"/>
        <v>0</v>
      </c>
      <c r="DG62">
        <f t="shared" si="40"/>
        <v>0</v>
      </c>
      <c r="DH62">
        <f t="shared" si="40"/>
        <v>12.301666666666668</v>
      </c>
      <c r="DI62">
        <f t="shared" si="40"/>
        <v>0</v>
      </c>
      <c r="DJ62">
        <f t="shared" si="40"/>
        <v>3.6933333333333334</v>
      </c>
      <c r="DK62">
        <f t="shared" si="40"/>
        <v>50.983333333333327</v>
      </c>
      <c r="DL62">
        <f t="shared" si="40"/>
        <v>37.413333333333334</v>
      </c>
      <c r="DM62">
        <f t="shared" si="40"/>
        <v>0</v>
      </c>
      <c r="DN62">
        <f t="shared" si="40"/>
        <v>1.3099999999999998</v>
      </c>
      <c r="DO62">
        <f t="shared" si="40"/>
        <v>0</v>
      </c>
      <c r="DP62">
        <f t="shared" si="35"/>
        <v>70.187116259116266</v>
      </c>
      <c r="DQ62">
        <f t="shared" si="36"/>
        <v>438.94804349275717</v>
      </c>
      <c r="DR62">
        <v>89</v>
      </c>
    </row>
    <row r="63" spans="2:122" x14ac:dyDescent="0.25">
      <c r="D63" s="36"/>
      <c r="F63" s="21"/>
      <c r="G63">
        <v>3</v>
      </c>
      <c r="H63">
        <v>89</v>
      </c>
      <c r="I63">
        <f t="shared" ref="I63:AN63" si="41">IFERROR(AVERAGE(I29:I35),0)</f>
        <v>21.728571428571431</v>
      </c>
      <c r="J63">
        <f t="shared" si="41"/>
        <v>2.4428571428571431</v>
      </c>
      <c r="K63">
        <f t="shared" si="41"/>
        <v>0</v>
      </c>
      <c r="L63">
        <f t="shared" si="41"/>
        <v>0</v>
      </c>
      <c r="M63">
        <f t="shared" si="41"/>
        <v>0</v>
      </c>
      <c r="N63">
        <f t="shared" si="41"/>
        <v>0</v>
      </c>
      <c r="O63">
        <f t="shared" si="41"/>
        <v>74.937142857142845</v>
      </c>
      <c r="P63">
        <f t="shared" si="41"/>
        <v>68.771428571428572</v>
      </c>
      <c r="Q63">
        <f t="shared" si="41"/>
        <v>18.213333333333335</v>
      </c>
      <c r="R63">
        <f t="shared" si="41"/>
        <v>10.42</v>
      </c>
      <c r="S63">
        <f t="shared" si="41"/>
        <v>18.284285714285712</v>
      </c>
      <c r="T63">
        <f t="shared" si="41"/>
        <v>135.65714285714287</v>
      </c>
      <c r="U63">
        <f t="shared" si="41"/>
        <v>63.22571428571429</v>
      </c>
      <c r="V63">
        <f t="shared" si="41"/>
        <v>0</v>
      </c>
      <c r="W63">
        <f t="shared" si="41"/>
        <v>0</v>
      </c>
      <c r="X63">
        <f t="shared" si="41"/>
        <v>661.06428571428569</v>
      </c>
      <c r="Y63">
        <f t="shared" si="41"/>
        <v>197.9757142857143</v>
      </c>
      <c r="Z63">
        <f t="shared" si="41"/>
        <v>13.851428571428571</v>
      </c>
      <c r="AA63">
        <f t="shared" si="41"/>
        <v>6.9657142857142862</v>
      </c>
      <c r="AB63">
        <f t="shared" si="41"/>
        <v>13.552857142857141</v>
      </c>
      <c r="AC63">
        <f t="shared" si="41"/>
        <v>328.79285714285714</v>
      </c>
      <c r="AD63">
        <f t="shared" si="41"/>
        <v>19.257142857142856</v>
      </c>
      <c r="AE63">
        <f t="shared" si="41"/>
        <v>0.77499999999999991</v>
      </c>
      <c r="AF63">
        <f t="shared" si="41"/>
        <v>0</v>
      </c>
      <c r="AG63">
        <f t="shared" si="41"/>
        <v>0</v>
      </c>
      <c r="AH63">
        <f t="shared" si="41"/>
        <v>78.891428571428577</v>
      </c>
      <c r="AI63">
        <f t="shared" si="41"/>
        <v>0</v>
      </c>
      <c r="AJ63">
        <f t="shared" si="41"/>
        <v>0</v>
      </c>
      <c r="AK63">
        <f t="shared" si="41"/>
        <v>0</v>
      </c>
      <c r="AL63">
        <f t="shared" si="41"/>
        <v>0</v>
      </c>
      <c r="AM63">
        <f t="shared" si="41"/>
        <v>0.36499999999999999</v>
      </c>
      <c r="AN63">
        <f t="shared" si="41"/>
        <v>0</v>
      </c>
      <c r="AO63">
        <f t="shared" ref="AO63:BT63" si="42">IFERROR(AVERAGE(AO29:AO35),0)</f>
        <v>86.077142857142846</v>
      </c>
      <c r="AP63">
        <f t="shared" si="42"/>
        <v>4.9071428571428566</v>
      </c>
      <c r="AQ63">
        <f t="shared" si="42"/>
        <v>31.702857142857145</v>
      </c>
      <c r="AR63">
        <f t="shared" si="42"/>
        <v>0</v>
      </c>
      <c r="AS63">
        <f t="shared" si="42"/>
        <v>0</v>
      </c>
      <c r="AT63">
        <f t="shared" si="42"/>
        <v>7.1171428571428583</v>
      </c>
      <c r="AU63">
        <f t="shared" si="42"/>
        <v>4599.8900000000003</v>
      </c>
      <c r="AV63">
        <f t="shared" si="42"/>
        <v>0</v>
      </c>
      <c r="AW63">
        <f t="shared" si="42"/>
        <v>0</v>
      </c>
      <c r="AX63">
        <f t="shared" si="42"/>
        <v>102.65857142857143</v>
      </c>
      <c r="AY63">
        <f t="shared" si="42"/>
        <v>29.721428571428568</v>
      </c>
      <c r="AZ63">
        <f t="shared" si="42"/>
        <v>0</v>
      </c>
      <c r="BA63">
        <f t="shared" si="42"/>
        <v>0</v>
      </c>
      <c r="BB63">
        <f t="shared" si="42"/>
        <v>0</v>
      </c>
      <c r="BC63">
        <f t="shared" si="42"/>
        <v>0</v>
      </c>
      <c r="BD63">
        <f t="shared" si="42"/>
        <v>0</v>
      </c>
      <c r="BE63">
        <f t="shared" si="42"/>
        <v>0</v>
      </c>
      <c r="BF63">
        <f t="shared" si="42"/>
        <v>31.330000000000002</v>
      </c>
      <c r="BG63">
        <f t="shared" si="42"/>
        <v>12.027142857142858</v>
      </c>
      <c r="BH63">
        <f t="shared" si="42"/>
        <v>0</v>
      </c>
      <c r="BI63">
        <f t="shared" si="42"/>
        <v>0.44500000000000001</v>
      </c>
      <c r="BJ63">
        <f t="shared" si="42"/>
        <v>0</v>
      </c>
      <c r="BK63">
        <f t="shared" si="42"/>
        <v>0</v>
      </c>
      <c r="BL63">
        <f t="shared" si="42"/>
        <v>185.6828571428571</v>
      </c>
      <c r="BM63">
        <f t="shared" si="42"/>
        <v>1.0785714285714285</v>
      </c>
      <c r="BN63">
        <f t="shared" si="42"/>
        <v>139.91571428571427</v>
      </c>
      <c r="BO63">
        <f t="shared" si="42"/>
        <v>0</v>
      </c>
      <c r="BP63">
        <f t="shared" si="42"/>
        <v>0</v>
      </c>
      <c r="BQ63">
        <f t="shared" si="42"/>
        <v>0</v>
      </c>
      <c r="BR63">
        <f t="shared" si="42"/>
        <v>33.287142857142854</v>
      </c>
      <c r="BS63">
        <f t="shared" si="42"/>
        <v>0</v>
      </c>
      <c r="BT63">
        <f t="shared" si="42"/>
        <v>0</v>
      </c>
      <c r="BU63">
        <f t="shared" ref="BU63:CZ63" si="43">IFERROR(AVERAGE(BU29:BU35),0)</f>
        <v>3.5740000000000007</v>
      </c>
      <c r="BV63">
        <f t="shared" si="43"/>
        <v>206.57571428571433</v>
      </c>
      <c r="BW63">
        <f t="shared" si="43"/>
        <v>30.398571428571426</v>
      </c>
      <c r="BX63">
        <f t="shared" si="43"/>
        <v>24.627142857142854</v>
      </c>
      <c r="BY63">
        <f t="shared" si="43"/>
        <v>6.4385714285714277</v>
      </c>
      <c r="BZ63">
        <f t="shared" si="43"/>
        <v>0</v>
      </c>
      <c r="CA63">
        <f t="shared" si="43"/>
        <v>0</v>
      </c>
      <c r="CB63">
        <f t="shared" si="43"/>
        <v>55.428571428571431</v>
      </c>
      <c r="CC63">
        <f t="shared" si="43"/>
        <v>6.854000000000001</v>
      </c>
      <c r="CD63">
        <f t="shared" si="43"/>
        <v>0</v>
      </c>
      <c r="CE63">
        <f t="shared" si="43"/>
        <v>0</v>
      </c>
      <c r="CF63">
        <f t="shared" si="43"/>
        <v>5.8079999999999998</v>
      </c>
      <c r="CG63">
        <f t="shared" si="43"/>
        <v>2.0428571428571431</v>
      </c>
      <c r="CH63">
        <f t="shared" si="43"/>
        <v>4.78</v>
      </c>
      <c r="CI63">
        <f t="shared" si="43"/>
        <v>0</v>
      </c>
      <c r="CJ63">
        <f t="shared" si="43"/>
        <v>0</v>
      </c>
      <c r="CK63">
        <f t="shared" si="43"/>
        <v>0</v>
      </c>
      <c r="CL63">
        <f t="shared" si="43"/>
        <v>15.255714285714287</v>
      </c>
      <c r="CM63">
        <f t="shared" si="43"/>
        <v>0</v>
      </c>
      <c r="CN63">
        <f t="shared" si="43"/>
        <v>18.481428571428573</v>
      </c>
      <c r="CO63">
        <f t="shared" si="43"/>
        <v>1.1000000000000001</v>
      </c>
      <c r="CP63">
        <f t="shared" si="43"/>
        <v>4.2275</v>
      </c>
      <c r="CQ63">
        <f t="shared" si="43"/>
        <v>11.077142857142857</v>
      </c>
      <c r="CR63">
        <f t="shared" si="43"/>
        <v>85.58</v>
      </c>
      <c r="CS63">
        <f t="shared" si="43"/>
        <v>6.625</v>
      </c>
      <c r="CT63">
        <f t="shared" si="43"/>
        <v>0</v>
      </c>
      <c r="CU63">
        <f t="shared" si="43"/>
        <v>10.782</v>
      </c>
      <c r="CV63">
        <f t="shared" si="43"/>
        <v>3.6714285714285717</v>
      </c>
      <c r="CW63">
        <f t="shared" si="43"/>
        <v>21.764285714285712</v>
      </c>
      <c r="CX63">
        <f t="shared" si="43"/>
        <v>11.751428571428573</v>
      </c>
      <c r="CY63">
        <f t="shared" si="43"/>
        <v>0</v>
      </c>
      <c r="CZ63">
        <f t="shared" si="43"/>
        <v>21.708571428571425</v>
      </c>
      <c r="DA63">
        <f t="shared" ref="DA63:DO63" si="44">IFERROR(AVERAGE(DA29:DA35),0)</f>
        <v>0</v>
      </c>
      <c r="DB63">
        <f t="shared" si="44"/>
        <v>26.252857142857142</v>
      </c>
      <c r="DC63">
        <f t="shared" si="44"/>
        <v>1.1625000000000001</v>
      </c>
      <c r="DD63">
        <f t="shared" si="44"/>
        <v>0</v>
      </c>
      <c r="DE63">
        <f t="shared" si="44"/>
        <v>17.921428571428571</v>
      </c>
      <c r="DF63">
        <f t="shared" si="44"/>
        <v>0</v>
      </c>
      <c r="DG63">
        <f t="shared" si="44"/>
        <v>0</v>
      </c>
      <c r="DH63">
        <f t="shared" si="44"/>
        <v>3.7</v>
      </c>
      <c r="DI63">
        <f t="shared" si="44"/>
        <v>0</v>
      </c>
      <c r="DJ63">
        <f t="shared" si="44"/>
        <v>3.4071428571428579</v>
      </c>
      <c r="DK63">
        <f t="shared" si="44"/>
        <v>86.001428571428576</v>
      </c>
      <c r="DL63">
        <f t="shared" si="44"/>
        <v>89.95</v>
      </c>
      <c r="DM63">
        <f t="shared" si="44"/>
        <v>0</v>
      </c>
      <c r="DN63">
        <f t="shared" si="44"/>
        <v>2.8099999999999996</v>
      </c>
      <c r="DO63">
        <f t="shared" si="44"/>
        <v>0</v>
      </c>
      <c r="DP63" s="27">
        <f>AVERAGE(I64:DO64)</f>
        <v>76.904749249249249</v>
      </c>
      <c r="DQ63" s="27">
        <f>_xlfn.STDEV.P(I64:DO64)</f>
        <v>311.98702231165055</v>
      </c>
      <c r="DR63">
        <v>449</v>
      </c>
    </row>
    <row r="64" spans="2:122" x14ac:dyDescent="0.25">
      <c r="F64" s="28"/>
      <c r="G64" s="27">
        <v>4</v>
      </c>
      <c r="H64">
        <v>449</v>
      </c>
      <c r="I64" s="27">
        <f t="shared" ref="I64:AN64" si="45">IFERROR(AVERAGE(I36:I41),0)</f>
        <v>0</v>
      </c>
      <c r="J64" s="27">
        <f t="shared" si="45"/>
        <v>2.8049999999999997</v>
      </c>
      <c r="K64" s="27">
        <f t="shared" si="45"/>
        <v>0</v>
      </c>
      <c r="L64" s="27">
        <f t="shared" si="45"/>
        <v>0</v>
      </c>
      <c r="M64" s="27">
        <f t="shared" si="45"/>
        <v>0</v>
      </c>
      <c r="N64" s="27">
        <f t="shared" si="45"/>
        <v>0</v>
      </c>
      <c r="O64" s="27">
        <f t="shared" si="45"/>
        <v>4.8233333333333333</v>
      </c>
      <c r="P64" s="27">
        <f t="shared" si="45"/>
        <v>23.763333333333335</v>
      </c>
      <c r="Q64" s="27">
        <f t="shared" si="45"/>
        <v>0</v>
      </c>
      <c r="R64" s="27">
        <f t="shared" si="45"/>
        <v>0</v>
      </c>
      <c r="S64" s="27">
        <f t="shared" si="45"/>
        <v>26.896666666666665</v>
      </c>
      <c r="T64" s="27">
        <f t="shared" si="45"/>
        <v>273.94333333333333</v>
      </c>
      <c r="U64" s="27">
        <f t="shared" si="45"/>
        <v>62.251666666666672</v>
      </c>
      <c r="V64" s="27">
        <f t="shared" si="45"/>
        <v>0</v>
      </c>
      <c r="W64" s="27">
        <f t="shared" si="45"/>
        <v>0</v>
      </c>
      <c r="X64" s="27">
        <f t="shared" si="45"/>
        <v>976.91</v>
      </c>
      <c r="Y64" s="27">
        <f t="shared" si="45"/>
        <v>430.03166666666658</v>
      </c>
      <c r="Z64" s="27">
        <f t="shared" si="45"/>
        <v>18.900000000000002</v>
      </c>
      <c r="AA64" s="27">
        <f t="shared" si="45"/>
        <v>10.978333333333333</v>
      </c>
      <c r="AB64" s="27">
        <f t="shared" si="45"/>
        <v>17.938333333333336</v>
      </c>
      <c r="AC64" s="27">
        <f t="shared" si="45"/>
        <v>830.41499999999996</v>
      </c>
      <c r="AD64" s="27">
        <f t="shared" si="45"/>
        <v>22.116666666666664</v>
      </c>
      <c r="AE64" s="27">
        <f t="shared" si="45"/>
        <v>0</v>
      </c>
      <c r="AF64" s="27">
        <f t="shared" si="45"/>
        <v>0</v>
      </c>
      <c r="AG64" s="27">
        <f t="shared" si="45"/>
        <v>0</v>
      </c>
      <c r="AH64" s="27">
        <f t="shared" si="45"/>
        <v>40.956666666666671</v>
      </c>
      <c r="AI64" s="27">
        <f t="shared" si="45"/>
        <v>0</v>
      </c>
      <c r="AJ64" s="27">
        <f t="shared" si="45"/>
        <v>0</v>
      </c>
      <c r="AK64" s="27">
        <f t="shared" si="45"/>
        <v>0</v>
      </c>
      <c r="AL64" s="27">
        <f t="shared" si="45"/>
        <v>0</v>
      </c>
      <c r="AM64" s="27">
        <f t="shared" si="45"/>
        <v>0.48</v>
      </c>
      <c r="AN64" s="27">
        <f t="shared" si="45"/>
        <v>0</v>
      </c>
      <c r="AO64" s="27">
        <f t="shared" ref="AO64:BT64" si="46">IFERROR(AVERAGE(AO36:AO41),0)</f>
        <v>100.26499999999999</v>
      </c>
      <c r="AP64" s="27">
        <f t="shared" si="46"/>
        <v>0</v>
      </c>
      <c r="AQ64" s="27">
        <f t="shared" si="46"/>
        <v>7.1933333333333325</v>
      </c>
      <c r="AR64" s="27">
        <f t="shared" si="46"/>
        <v>0</v>
      </c>
      <c r="AS64" s="27">
        <f t="shared" si="46"/>
        <v>0</v>
      </c>
      <c r="AT64" s="27">
        <f t="shared" si="46"/>
        <v>9.0516666666666659</v>
      </c>
      <c r="AU64" s="27">
        <f t="shared" si="46"/>
        <v>1346.9533333333334</v>
      </c>
      <c r="AV64" s="27">
        <f t="shared" si="46"/>
        <v>0</v>
      </c>
      <c r="AW64" s="27">
        <f t="shared" si="46"/>
        <v>0</v>
      </c>
      <c r="AX64" s="27">
        <f t="shared" si="46"/>
        <v>115.03833333333334</v>
      </c>
      <c r="AY64" s="27">
        <f t="shared" si="46"/>
        <v>22.931666666666668</v>
      </c>
      <c r="AZ64" s="27">
        <f t="shared" si="46"/>
        <v>0</v>
      </c>
      <c r="BA64" s="27">
        <f t="shared" si="46"/>
        <v>0</v>
      </c>
      <c r="BB64" s="27">
        <f t="shared" si="46"/>
        <v>0</v>
      </c>
      <c r="BC64" s="27">
        <f t="shared" si="46"/>
        <v>0</v>
      </c>
      <c r="BD64" s="27">
        <f t="shared" si="46"/>
        <v>0</v>
      </c>
      <c r="BE64" s="27">
        <f t="shared" si="46"/>
        <v>0</v>
      </c>
      <c r="BF64" s="27">
        <f t="shared" si="46"/>
        <v>2713.8816666666667</v>
      </c>
      <c r="BG64" s="27">
        <f t="shared" si="46"/>
        <v>13.095000000000001</v>
      </c>
      <c r="BH64" s="27">
        <f t="shared" si="46"/>
        <v>0</v>
      </c>
      <c r="BI64" s="27">
        <f t="shared" si="46"/>
        <v>0</v>
      </c>
      <c r="BJ64" s="27">
        <f t="shared" si="46"/>
        <v>0</v>
      </c>
      <c r="BK64" s="27">
        <f t="shared" si="46"/>
        <v>0</v>
      </c>
      <c r="BL64" s="27">
        <f t="shared" si="46"/>
        <v>147.38333333333333</v>
      </c>
      <c r="BM64" s="27">
        <f t="shared" si="46"/>
        <v>4.5133333333333336</v>
      </c>
      <c r="BN64" s="27">
        <f t="shared" si="46"/>
        <v>297.14333333333337</v>
      </c>
      <c r="BO64" s="27">
        <f t="shared" si="46"/>
        <v>0</v>
      </c>
      <c r="BP64" s="27">
        <f t="shared" si="46"/>
        <v>0</v>
      </c>
      <c r="BQ64" s="27">
        <f t="shared" si="46"/>
        <v>0</v>
      </c>
      <c r="BR64" s="27">
        <f t="shared" si="46"/>
        <v>134.82666666666665</v>
      </c>
      <c r="BS64" s="27">
        <f t="shared" si="46"/>
        <v>0</v>
      </c>
      <c r="BT64" s="27">
        <f t="shared" si="46"/>
        <v>0</v>
      </c>
      <c r="BU64" s="27">
        <f t="shared" ref="BU64:CZ64" si="47">IFERROR(AVERAGE(BU36:BU41),0)</f>
        <v>0</v>
      </c>
      <c r="BV64" s="27">
        <f t="shared" si="47"/>
        <v>105.59666666666668</v>
      </c>
      <c r="BW64" s="27">
        <f t="shared" si="47"/>
        <v>50.04</v>
      </c>
      <c r="BX64" s="27">
        <f t="shared" si="47"/>
        <v>38.485000000000007</v>
      </c>
      <c r="BY64" s="27">
        <f t="shared" si="47"/>
        <v>0</v>
      </c>
      <c r="BZ64" s="27">
        <f t="shared" si="47"/>
        <v>0</v>
      </c>
      <c r="CA64" s="27">
        <f t="shared" si="47"/>
        <v>0</v>
      </c>
      <c r="CB64" s="27">
        <f t="shared" si="47"/>
        <v>39.938333333333333</v>
      </c>
      <c r="CC64" s="27">
        <f t="shared" si="47"/>
        <v>3.4249999999999998</v>
      </c>
      <c r="CD64">
        <f t="shared" si="47"/>
        <v>0</v>
      </c>
      <c r="CE64" s="27">
        <f t="shared" si="47"/>
        <v>0</v>
      </c>
      <c r="CF64" s="27">
        <f t="shared" si="47"/>
        <v>9.2199999999999989</v>
      </c>
      <c r="CG64" s="27">
        <f t="shared" si="47"/>
        <v>2.5299999999999998</v>
      </c>
      <c r="CH64" s="27">
        <f t="shared" si="47"/>
        <v>2.2733333333333334</v>
      </c>
      <c r="CI64" s="27">
        <f t="shared" si="47"/>
        <v>0</v>
      </c>
      <c r="CJ64" s="27">
        <f t="shared" si="47"/>
        <v>0</v>
      </c>
      <c r="CK64" s="27">
        <f t="shared" si="47"/>
        <v>0</v>
      </c>
      <c r="CL64" s="27">
        <f t="shared" si="47"/>
        <v>11.388333333333334</v>
      </c>
      <c r="CM64" s="27">
        <f t="shared" si="47"/>
        <v>0</v>
      </c>
      <c r="CN64" s="27">
        <f t="shared" si="47"/>
        <v>14.89</v>
      </c>
      <c r="CO64" s="27">
        <f t="shared" si="47"/>
        <v>0</v>
      </c>
      <c r="CP64" s="27">
        <f t="shared" si="47"/>
        <v>0</v>
      </c>
      <c r="CQ64" s="27">
        <f t="shared" si="47"/>
        <v>441.96166666666664</v>
      </c>
      <c r="CR64" s="27">
        <f t="shared" si="47"/>
        <v>21.89</v>
      </c>
      <c r="CS64" s="27">
        <f t="shared" si="47"/>
        <v>1.25</v>
      </c>
      <c r="CT64" s="27">
        <f t="shared" si="47"/>
        <v>0</v>
      </c>
      <c r="CU64" s="27">
        <f t="shared" si="47"/>
        <v>0</v>
      </c>
      <c r="CV64" s="27">
        <f t="shared" si="47"/>
        <v>3.2125000000000004</v>
      </c>
      <c r="CW64" s="27">
        <f t="shared" si="47"/>
        <v>39.545000000000002</v>
      </c>
      <c r="CX64" s="27">
        <f t="shared" si="47"/>
        <v>18.421666666666663</v>
      </c>
      <c r="CY64" s="27">
        <f t="shared" si="47"/>
        <v>0</v>
      </c>
      <c r="CZ64" s="27">
        <f t="shared" si="47"/>
        <v>30.245000000000001</v>
      </c>
      <c r="DA64" s="27">
        <f t="shared" ref="DA64:DO64" si="48">IFERROR(AVERAGE(DA36:DA41),0)</f>
        <v>0</v>
      </c>
      <c r="DB64" s="27">
        <f t="shared" si="48"/>
        <v>28.694999999999997</v>
      </c>
      <c r="DC64" s="27">
        <f t="shared" si="48"/>
        <v>1.2749999999999999</v>
      </c>
      <c r="DD64">
        <f t="shared" si="48"/>
        <v>0</v>
      </c>
      <c r="DE64" s="27">
        <f t="shared" si="48"/>
        <v>16.657999999999998</v>
      </c>
      <c r="DF64" s="27">
        <f t="shared" si="48"/>
        <v>0</v>
      </c>
      <c r="DG64" s="27">
        <f t="shared" si="48"/>
        <v>0</v>
      </c>
      <c r="DH64" s="27">
        <f t="shared" si="48"/>
        <v>0</v>
      </c>
      <c r="DI64" s="27">
        <f t="shared" si="48"/>
        <v>0</v>
      </c>
      <c r="DJ64" s="27">
        <f t="shared" si="48"/>
        <v>0</v>
      </c>
      <c r="DK64" s="27">
        <f t="shared" si="48"/>
        <v>0</v>
      </c>
      <c r="DL64" s="27">
        <f t="shared" si="48"/>
        <v>0</v>
      </c>
      <c r="DM64" s="27">
        <f t="shared" si="48"/>
        <v>0</v>
      </c>
      <c r="DN64" s="27">
        <f t="shared" si="48"/>
        <v>0</v>
      </c>
      <c r="DO64" s="27">
        <f t="shared" si="48"/>
        <v>0</v>
      </c>
      <c r="DP64">
        <f t="shared" si="35"/>
        <v>39.762235735735729</v>
      </c>
      <c r="DQ64">
        <f t="shared" si="36"/>
        <v>215.55231242363567</v>
      </c>
      <c r="DR64">
        <v>2251</v>
      </c>
    </row>
    <row r="65" spans="3:122" x14ac:dyDescent="0.25">
      <c r="F65" s="21"/>
      <c r="G65">
        <v>5</v>
      </c>
      <c r="H65">
        <v>2251</v>
      </c>
      <c r="I65">
        <f t="shared" ref="I65:AN65" si="49">IFERROR(AVERAGE(I42:I48),0)</f>
        <v>59.086666666666666</v>
      </c>
      <c r="J65">
        <f t="shared" si="49"/>
        <v>1.3414285714285712</v>
      </c>
      <c r="K65">
        <f t="shared" si="49"/>
        <v>0</v>
      </c>
      <c r="L65">
        <f t="shared" si="49"/>
        <v>0</v>
      </c>
      <c r="M65">
        <f t="shared" si="49"/>
        <v>0</v>
      </c>
      <c r="N65">
        <f t="shared" si="49"/>
        <v>0</v>
      </c>
      <c r="O65">
        <f t="shared" si="49"/>
        <v>0.26142857142857145</v>
      </c>
      <c r="P65">
        <f t="shared" si="49"/>
        <v>106.47000000000001</v>
      </c>
      <c r="Q65">
        <f t="shared" si="49"/>
        <v>15.345714285714283</v>
      </c>
      <c r="R65">
        <f t="shared" si="49"/>
        <v>13.76</v>
      </c>
      <c r="S65">
        <f t="shared" si="49"/>
        <v>26.615714285714287</v>
      </c>
      <c r="T65">
        <f t="shared" si="49"/>
        <v>33.64142857142857</v>
      </c>
      <c r="U65">
        <f t="shared" si="49"/>
        <v>61.707142857142856</v>
      </c>
      <c r="V65">
        <f t="shared" si="49"/>
        <v>0</v>
      </c>
      <c r="W65">
        <f t="shared" si="49"/>
        <v>0.27571428571428569</v>
      </c>
      <c r="X65">
        <f t="shared" si="49"/>
        <v>751.37428571428586</v>
      </c>
      <c r="Y65">
        <f t="shared" si="49"/>
        <v>40.567142857142862</v>
      </c>
      <c r="Z65">
        <f t="shared" si="49"/>
        <v>6.4914285714285711</v>
      </c>
      <c r="AA65">
        <f t="shared" si="49"/>
        <v>0.82571428571428573</v>
      </c>
      <c r="AB65">
        <f t="shared" si="49"/>
        <v>2.5085714285714285</v>
      </c>
      <c r="AC65">
        <f t="shared" si="49"/>
        <v>0</v>
      </c>
      <c r="AD65">
        <f t="shared" si="49"/>
        <v>4.7242857142857142</v>
      </c>
      <c r="AE65">
        <f t="shared" si="49"/>
        <v>0</v>
      </c>
      <c r="AF65">
        <f t="shared" si="49"/>
        <v>0</v>
      </c>
      <c r="AG65">
        <f t="shared" si="49"/>
        <v>0.89857142857142858</v>
      </c>
      <c r="AH65">
        <f t="shared" si="49"/>
        <v>93.128571428571419</v>
      </c>
      <c r="AI65">
        <f t="shared" si="49"/>
        <v>37.464285714285715</v>
      </c>
      <c r="AJ65">
        <f t="shared" si="49"/>
        <v>4.3849999999999998</v>
      </c>
      <c r="AK65">
        <f t="shared" si="49"/>
        <v>5.612857142857143</v>
      </c>
      <c r="AL65">
        <f t="shared" si="49"/>
        <v>0</v>
      </c>
      <c r="AM65">
        <f t="shared" si="49"/>
        <v>0</v>
      </c>
      <c r="AN65">
        <f t="shared" si="49"/>
        <v>0</v>
      </c>
      <c r="AO65">
        <f t="shared" ref="AO65:BT65" si="50">IFERROR(AVERAGE(AO42:AO48),0)</f>
        <v>24.434999999999999</v>
      </c>
      <c r="AP65">
        <f t="shared" si="50"/>
        <v>8.6142857142857139</v>
      </c>
      <c r="AQ65">
        <f t="shared" si="50"/>
        <v>26.847142857142853</v>
      </c>
      <c r="AR65">
        <f t="shared" si="50"/>
        <v>1.2757142857142856</v>
      </c>
      <c r="AS65">
        <f t="shared" si="50"/>
        <v>1.6283333333333336</v>
      </c>
      <c r="AT65">
        <f t="shared" si="50"/>
        <v>3.8799999999999994</v>
      </c>
      <c r="AU65">
        <f t="shared" si="50"/>
        <v>2153.2085714285718</v>
      </c>
      <c r="AV65">
        <f t="shared" si="50"/>
        <v>1.6985714285714286</v>
      </c>
      <c r="AW65">
        <f t="shared" si="50"/>
        <v>0</v>
      </c>
      <c r="AX65">
        <f t="shared" si="50"/>
        <v>5.2542857142857144</v>
      </c>
      <c r="AY65">
        <f t="shared" si="50"/>
        <v>3.1185714285714288</v>
      </c>
      <c r="AZ65">
        <f t="shared" si="50"/>
        <v>0</v>
      </c>
      <c r="BA65">
        <f t="shared" si="50"/>
        <v>2.5299999999999998</v>
      </c>
      <c r="BB65">
        <f t="shared" si="50"/>
        <v>8.6999999999999993</v>
      </c>
      <c r="BC65">
        <f t="shared" si="50"/>
        <v>0</v>
      </c>
      <c r="BD65">
        <f t="shared" si="50"/>
        <v>0</v>
      </c>
      <c r="BE65">
        <f t="shared" si="50"/>
        <v>24.78142857142857</v>
      </c>
      <c r="BF65">
        <f t="shared" si="50"/>
        <v>8.5857142857142854</v>
      </c>
      <c r="BG65">
        <f t="shared" si="50"/>
        <v>5.234</v>
      </c>
      <c r="BH65">
        <f t="shared" si="50"/>
        <v>0</v>
      </c>
      <c r="BI65">
        <f t="shared" si="50"/>
        <v>0</v>
      </c>
      <c r="BJ65">
        <f t="shared" si="50"/>
        <v>17.130000000000003</v>
      </c>
      <c r="BK65">
        <f t="shared" si="50"/>
        <v>75.938571428571436</v>
      </c>
      <c r="BL65">
        <f t="shared" si="50"/>
        <v>196.9185714285714</v>
      </c>
      <c r="BM65">
        <f t="shared" si="50"/>
        <v>4.4414285714285713</v>
      </c>
      <c r="BN65">
        <f t="shared" si="50"/>
        <v>22.888571428571428</v>
      </c>
      <c r="BO65">
        <f t="shared" si="50"/>
        <v>0</v>
      </c>
      <c r="BP65">
        <f t="shared" si="50"/>
        <v>0</v>
      </c>
      <c r="BQ65">
        <f t="shared" si="50"/>
        <v>16.279999999999998</v>
      </c>
      <c r="BR65">
        <f t="shared" si="50"/>
        <v>12.974</v>
      </c>
      <c r="BS65">
        <f t="shared" si="50"/>
        <v>22.497142857142855</v>
      </c>
      <c r="BT65">
        <f t="shared" si="50"/>
        <v>0</v>
      </c>
      <c r="BU65">
        <f t="shared" ref="BU65:CZ65" si="51">IFERROR(AVERAGE(BU42:BU48),0)</f>
        <v>4.597142857142857</v>
      </c>
      <c r="BV65">
        <f t="shared" si="51"/>
        <v>165.3342857142857</v>
      </c>
      <c r="BW65">
        <f t="shared" si="51"/>
        <v>32.86</v>
      </c>
      <c r="BX65">
        <f t="shared" si="51"/>
        <v>2.177142857142857</v>
      </c>
      <c r="BY65">
        <f t="shared" si="51"/>
        <v>0</v>
      </c>
      <c r="BZ65">
        <f t="shared" si="51"/>
        <v>0</v>
      </c>
      <c r="CA65">
        <f t="shared" si="51"/>
        <v>0</v>
      </c>
      <c r="CB65">
        <f t="shared" si="51"/>
        <v>0</v>
      </c>
      <c r="CC65">
        <f t="shared" si="51"/>
        <v>0</v>
      </c>
      <c r="CD65" s="27">
        <f t="shared" si="51"/>
        <v>0</v>
      </c>
      <c r="CE65">
        <f t="shared" si="51"/>
        <v>0</v>
      </c>
      <c r="CF65">
        <f t="shared" si="51"/>
        <v>0</v>
      </c>
      <c r="CG65">
        <f t="shared" si="51"/>
        <v>4.8685714285714283</v>
      </c>
      <c r="CH65">
        <f t="shared" si="51"/>
        <v>1.0385714285714287</v>
      </c>
      <c r="CI65">
        <f t="shared" si="51"/>
        <v>0.61249999999999993</v>
      </c>
      <c r="CJ65">
        <f t="shared" si="51"/>
        <v>0</v>
      </c>
      <c r="CK65">
        <f t="shared" si="51"/>
        <v>0</v>
      </c>
      <c r="CL65">
        <f t="shared" si="51"/>
        <v>6.2557142857142853</v>
      </c>
      <c r="CM65">
        <f t="shared" si="51"/>
        <v>0</v>
      </c>
      <c r="CN65">
        <f t="shared" si="51"/>
        <v>1.8514285714285712</v>
      </c>
      <c r="CO65">
        <f t="shared" si="51"/>
        <v>1.1599999999999999</v>
      </c>
      <c r="CP65">
        <f t="shared" si="51"/>
        <v>0</v>
      </c>
      <c r="CQ65">
        <f t="shared" si="51"/>
        <v>25.602857142857143</v>
      </c>
      <c r="CR65">
        <f t="shared" si="51"/>
        <v>0</v>
      </c>
      <c r="CS65">
        <f t="shared" si="51"/>
        <v>1.9385714285714286</v>
      </c>
      <c r="CT65">
        <f t="shared" si="51"/>
        <v>6.88</v>
      </c>
      <c r="CU65">
        <f t="shared" si="51"/>
        <v>0</v>
      </c>
      <c r="CV65">
        <f t="shared" si="51"/>
        <v>0</v>
      </c>
      <c r="CW65">
        <f t="shared" si="51"/>
        <v>0</v>
      </c>
      <c r="CX65">
        <f t="shared" si="51"/>
        <v>2.1342857142857139</v>
      </c>
      <c r="CY65">
        <f t="shared" si="51"/>
        <v>0</v>
      </c>
      <c r="CZ65">
        <f t="shared" si="51"/>
        <v>43.455714285714286</v>
      </c>
      <c r="DA65">
        <f t="shared" ref="DA65:DO65" si="52">IFERROR(AVERAGE(DA42:DA48),0)</f>
        <v>0</v>
      </c>
      <c r="DB65">
        <f t="shared" si="52"/>
        <v>131.65857142857141</v>
      </c>
      <c r="DC65">
        <f t="shared" si="52"/>
        <v>1.9442857142857142</v>
      </c>
      <c r="DD65" s="27">
        <f t="shared" si="52"/>
        <v>45.430000000000007</v>
      </c>
      <c r="DE65">
        <f t="shared" si="52"/>
        <v>8.9466666666666672</v>
      </c>
      <c r="DF65">
        <f t="shared" si="52"/>
        <v>0.14599999999999999</v>
      </c>
      <c r="DG65">
        <f t="shared" si="52"/>
        <v>9.370000000000001</v>
      </c>
      <c r="DH65">
        <f t="shared" si="52"/>
        <v>0</v>
      </c>
      <c r="DI65">
        <f t="shared" si="52"/>
        <v>0</v>
      </c>
      <c r="DJ65">
        <f t="shared" si="52"/>
        <v>0</v>
      </c>
      <c r="DK65">
        <f t="shared" si="52"/>
        <v>0</v>
      </c>
      <c r="DL65">
        <f t="shared" si="52"/>
        <v>0</v>
      </c>
      <c r="DM65">
        <f t="shared" si="52"/>
        <v>0</v>
      </c>
      <c r="DN65">
        <f t="shared" si="52"/>
        <v>0</v>
      </c>
      <c r="DO65">
        <f t="shared" si="52"/>
        <v>0</v>
      </c>
      <c r="DP65">
        <f t="shared" si="35"/>
        <v>121.49828592878595</v>
      </c>
      <c r="DQ65">
        <f t="shared" si="36"/>
        <v>436.28725139432782</v>
      </c>
      <c r="DR65">
        <v>11257</v>
      </c>
    </row>
    <row r="66" spans="3:122" x14ac:dyDescent="0.25">
      <c r="F66" s="21"/>
      <c r="G66">
        <v>6</v>
      </c>
      <c r="H66">
        <v>11257</v>
      </c>
      <c r="I66">
        <f t="shared" ref="I66:AN66" si="53">IFERROR(AVERAGE(I49:I55),0)</f>
        <v>0</v>
      </c>
      <c r="J66">
        <f t="shared" si="53"/>
        <v>2.1857142857142855</v>
      </c>
      <c r="K66">
        <f t="shared" si="53"/>
        <v>1.2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0.75714285714285712</v>
      </c>
      <c r="P66">
        <f t="shared" si="53"/>
        <v>46.515714285714289</v>
      </c>
      <c r="Q66">
        <f t="shared" si="53"/>
        <v>13.206666666666665</v>
      </c>
      <c r="R66">
        <f t="shared" si="53"/>
        <v>0</v>
      </c>
      <c r="S66">
        <f t="shared" si="53"/>
        <v>42.298571428571435</v>
      </c>
      <c r="T66">
        <f t="shared" si="53"/>
        <v>93.695714285714303</v>
      </c>
      <c r="U66">
        <f t="shared" si="53"/>
        <v>100.52571428571427</v>
      </c>
      <c r="V66">
        <f t="shared" si="53"/>
        <v>0</v>
      </c>
      <c r="W66">
        <f t="shared" si="53"/>
        <v>0</v>
      </c>
      <c r="X66">
        <f t="shared" si="53"/>
        <v>342.27000000000004</v>
      </c>
      <c r="Y66">
        <f t="shared" si="53"/>
        <v>217.18285714285716</v>
      </c>
      <c r="Z66">
        <f t="shared" si="53"/>
        <v>23.307142857142857</v>
      </c>
      <c r="AA66">
        <f t="shared" si="53"/>
        <v>5.282857142857142</v>
      </c>
      <c r="AB66">
        <f t="shared" si="53"/>
        <v>8.0871428571428563</v>
      </c>
      <c r="AC66">
        <f t="shared" si="53"/>
        <v>651.81571428571431</v>
      </c>
      <c r="AD66">
        <f t="shared" si="53"/>
        <v>16.18</v>
      </c>
      <c r="AE66">
        <f t="shared" si="53"/>
        <v>0</v>
      </c>
      <c r="AF66">
        <f t="shared" si="53"/>
        <v>0</v>
      </c>
      <c r="AG66">
        <f t="shared" si="53"/>
        <v>0</v>
      </c>
      <c r="AH66">
        <f t="shared" si="53"/>
        <v>36.931428571428569</v>
      </c>
      <c r="AI66">
        <f t="shared" si="53"/>
        <v>14.907142857142857</v>
      </c>
      <c r="AJ66">
        <f t="shared" si="53"/>
        <v>0</v>
      </c>
      <c r="AK66">
        <f t="shared" si="53"/>
        <v>0</v>
      </c>
      <c r="AL66">
        <f t="shared" si="53"/>
        <v>0</v>
      </c>
      <c r="AM66">
        <f t="shared" si="53"/>
        <v>0</v>
      </c>
      <c r="AN66">
        <f t="shared" si="53"/>
        <v>0</v>
      </c>
      <c r="AO66">
        <f t="shared" ref="AO66:BT66" si="54">IFERROR(AVERAGE(AO49:AO55),0)</f>
        <v>20.355714285714289</v>
      </c>
      <c r="AP66">
        <f t="shared" si="54"/>
        <v>7.2457142857142864</v>
      </c>
      <c r="AQ66">
        <f t="shared" si="54"/>
        <v>40.062857142857141</v>
      </c>
      <c r="AR66">
        <f t="shared" si="54"/>
        <v>103.70571428571429</v>
      </c>
      <c r="AS66">
        <f t="shared" si="54"/>
        <v>6.9785714285714278</v>
      </c>
      <c r="AT66">
        <f t="shared" si="54"/>
        <v>9.4099999999999984</v>
      </c>
      <c r="AU66">
        <f t="shared" si="54"/>
        <v>3054.5885714285719</v>
      </c>
      <c r="AV66">
        <f t="shared" si="54"/>
        <v>11.441428571428572</v>
      </c>
      <c r="AW66">
        <f t="shared" si="54"/>
        <v>0</v>
      </c>
      <c r="AX66">
        <f t="shared" si="54"/>
        <v>68.905714285714282</v>
      </c>
      <c r="AY66">
        <f t="shared" si="54"/>
        <v>7.6385714285714288</v>
      </c>
      <c r="AZ66">
        <f t="shared" si="54"/>
        <v>0</v>
      </c>
      <c r="BA66">
        <f t="shared" si="54"/>
        <v>94.40857142857142</v>
      </c>
      <c r="BB66">
        <f t="shared" si="54"/>
        <v>8.3014285714285716</v>
      </c>
      <c r="BC66">
        <f t="shared" si="54"/>
        <v>313.2342857142857</v>
      </c>
      <c r="BD66">
        <f t="shared" si="54"/>
        <v>954.82428571428579</v>
      </c>
      <c r="BE66">
        <f t="shared" si="54"/>
        <v>13.077142857142857</v>
      </c>
      <c r="BF66">
        <f t="shared" si="54"/>
        <v>2024.2314285714288</v>
      </c>
      <c r="BG66">
        <f t="shared" si="54"/>
        <v>10.58</v>
      </c>
      <c r="BH66">
        <f t="shared" si="54"/>
        <v>0</v>
      </c>
      <c r="BI66">
        <f t="shared" si="54"/>
        <v>0</v>
      </c>
      <c r="BJ66">
        <f t="shared" si="54"/>
        <v>18.479999999999997</v>
      </c>
      <c r="BK66">
        <f t="shared" si="54"/>
        <v>0</v>
      </c>
      <c r="BL66">
        <f t="shared" si="54"/>
        <v>175.93714285714285</v>
      </c>
      <c r="BM66">
        <f t="shared" si="54"/>
        <v>2.1928571428571426</v>
      </c>
      <c r="BN66">
        <f t="shared" si="54"/>
        <v>163.39857142857142</v>
      </c>
      <c r="BO66">
        <f t="shared" si="54"/>
        <v>0</v>
      </c>
      <c r="BP66">
        <f t="shared" si="54"/>
        <v>0</v>
      </c>
      <c r="BQ66">
        <f t="shared" si="54"/>
        <v>0</v>
      </c>
      <c r="BR66">
        <f t="shared" si="54"/>
        <v>68.517142857142858</v>
      </c>
      <c r="BS66">
        <f t="shared" si="54"/>
        <v>0</v>
      </c>
      <c r="BT66">
        <f t="shared" si="54"/>
        <v>17.46</v>
      </c>
      <c r="BU66">
        <f t="shared" ref="BU66:CZ66" si="55">IFERROR(AVERAGE(BU49:BU55),0)</f>
        <v>733.89833333333343</v>
      </c>
      <c r="BV66">
        <f t="shared" si="55"/>
        <v>67.964285714285708</v>
      </c>
      <c r="BW66">
        <f t="shared" si="55"/>
        <v>118.72857142857143</v>
      </c>
      <c r="BX66">
        <f t="shared" si="55"/>
        <v>7.1557142857142848</v>
      </c>
      <c r="BY66">
        <f t="shared" si="55"/>
        <v>84.507500000000007</v>
      </c>
      <c r="BZ66">
        <f t="shared" si="55"/>
        <v>0</v>
      </c>
      <c r="CA66">
        <f t="shared" si="55"/>
        <v>0</v>
      </c>
      <c r="CB66">
        <f t="shared" si="55"/>
        <v>0</v>
      </c>
      <c r="CC66">
        <f t="shared" si="55"/>
        <v>0</v>
      </c>
      <c r="CD66">
        <f t="shared" si="55"/>
        <v>2613.42</v>
      </c>
      <c r="CE66">
        <f t="shared" si="55"/>
        <v>0</v>
      </c>
      <c r="CF66">
        <f t="shared" si="55"/>
        <v>0</v>
      </c>
      <c r="CG66">
        <f t="shared" si="55"/>
        <v>2.8266666666666667</v>
      </c>
      <c r="CH66">
        <f t="shared" si="55"/>
        <v>0.95666666666666667</v>
      </c>
      <c r="CI66">
        <f t="shared" si="55"/>
        <v>0</v>
      </c>
      <c r="CJ66">
        <f t="shared" si="55"/>
        <v>0</v>
      </c>
      <c r="CK66">
        <f t="shared" si="55"/>
        <v>0</v>
      </c>
      <c r="CL66">
        <f t="shared" si="55"/>
        <v>7.7585714285714289</v>
      </c>
      <c r="CM66">
        <f t="shared" si="55"/>
        <v>0</v>
      </c>
      <c r="CN66">
        <f t="shared" si="55"/>
        <v>1.3316666666666668</v>
      </c>
      <c r="CO66">
        <f t="shared" si="55"/>
        <v>0.91200000000000014</v>
      </c>
      <c r="CP66">
        <f t="shared" si="55"/>
        <v>3.3650000000000002</v>
      </c>
      <c r="CQ66">
        <f t="shared" si="55"/>
        <v>0</v>
      </c>
      <c r="CR66">
        <f t="shared" si="55"/>
        <v>168.56999999999996</v>
      </c>
      <c r="CS66">
        <f t="shared" si="55"/>
        <v>1.4266666666666665</v>
      </c>
      <c r="CT66">
        <f t="shared" si="55"/>
        <v>25.964285714285715</v>
      </c>
      <c r="CU66">
        <f t="shared" si="55"/>
        <v>1.6742857142857142</v>
      </c>
      <c r="CV66">
        <f t="shared" si="55"/>
        <v>3.3942857142857141</v>
      </c>
      <c r="CW66">
        <f t="shared" si="55"/>
        <v>21.172857142857143</v>
      </c>
      <c r="CX66">
        <f t="shared" si="55"/>
        <v>2.8057142857142856</v>
      </c>
      <c r="CY66">
        <f t="shared" si="55"/>
        <v>0</v>
      </c>
      <c r="CZ66">
        <f t="shared" si="55"/>
        <v>65.121428571428581</v>
      </c>
      <c r="DA66">
        <f t="shared" ref="DA66:DO66" si="56">IFERROR(AVERAGE(DA49:DA55),0)</f>
        <v>0</v>
      </c>
      <c r="DB66">
        <f t="shared" si="56"/>
        <v>183.70714285714286</v>
      </c>
      <c r="DC66">
        <f t="shared" si="56"/>
        <v>2.15</v>
      </c>
      <c r="DD66">
        <f t="shared" si="56"/>
        <v>0</v>
      </c>
      <c r="DE66">
        <f t="shared" si="56"/>
        <v>16.181428571428572</v>
      </c>
      <c r="DF66">
        <f t="shared" si="56"/>
        <v>0</v>
      </c>
      <c r="DG66">
        <f t="shared" si="56"/>
        <v>26.921666666666667</v>
      </c>
      <c r="DH66">
        <f t="shared" si="56"/>
        <v>62.888571428571431</v>
      </c>
      <c r="DI66">
        <f t="shared" si="56"/>
        <v>0</v>
      </c>
      <c r="DJ66">
        <f t="shared" si="56"/>
        <v>4.0371428571428565</v>
      </c>
      <c r="DK66">
        <f t="shared" si="56"/>
        <v>395.20571428571435</v>
      </c>
      <c r="DL66">
        <f t="shared" si="56"/>
        <v>24.194285714285712</v>
      </c>
      <c r="DM66">
        <f t="shared" si="56"/>
        <v>0.87</v>
      </c>
      <c r="DN66">
        <f t="shared" si="56"/>
        <v>3.7283333333333335</v>
      </c>
      <c r="DO66">
        <f t="shared" si="56"/>
        <v>22.145714285714284</v>
      </c>
      <c r="DP66" s="3"/>
    </row>
    <row r="67" spans="3:122" x14ac:dyDescent="0.25">
      <c r="H67" t="s">
        <v>146</v>
      </c>
      <c r="I67">
        <f>AVERAGEIF(I69:I74,"&lt;&gt;0")</f>
        <v>10.901842532138804</v>
      </c>
      <c r="J67">
        <f t="shared" ref="J67:BU67" si="57">AVERAGEIF(J69:J74,"&lt;&gt;0")</f>
        <v>0.52183400280492631</v>
      </c>
      <c r="K67">
        <f t="shared" si="57"/>
        <v>1.3348852946976417</v>
      </c>
      <c r="L67" t="e">
        <f t="shared" si="57"/>
        <v>#DIV/0!</v>
      </c>
      <c r="M67" t="e">
        <f t="shared" si="57"/>
        <v>#DIV/0!</v>
      </c>
      <c r="N67" t="e">
        <f t="shared" si="57"/>
        <v>#DIV/0!</v>
      </c>
      <c r="O67">
        <f t="shared" si="57"/>
        <v>4.0400469379369275</v>
      </c>
      <c r="P67">
        <f t="shared" si="57"/>
        <v>23.747909505230869</v>
      </c>
      <c r="Q67">
        <f t="shared" si="57"/>
        <v>3.4866840310418592</v>
      </c>
      <c r="R67">
        <f t="shared" si="57"/>
        <v>3.3499999999999996</v>
      </c>
      <c r="S67">
        <f t="shared" si="57"/>
        <v>58.387762872992056</v>
      </c>
      <c r="T67">
        <f t="shared" si="57"/>
        <v>40.547998947786432</v>
      </c>
      <c r="U67">
        <f t="shared" si="57"/>
        <v>32.468823944587179</v>
      </c>
      <c r="V67" t="e">
        <f t="shared" si="57"/>
        <v>#DIV/0!</v>
      </c>
      <c r="W67">
        <f t="shared" si="57"/>
        <v>8.8617499538690442E-2</v>
      </c>
      <c r="X67">
        <f t="shared" si="57"/>
        <v>157.85919139550413</v>
      </c>
      <c r="Y67">
        <f t="shared" si="57"/>
        <v>63.650481875856485</v>
      </c>
      <c r="Z67">
        <f t="shared" si="57"/>
        <v>2.8965187127066714</v>
      </c>
      <c r="AA67">
        <f t="shared" si="57"/>
        <v>2.1113996521231373</v>
      </c>
      <c r="AB67">
        <f t="shared" si="57"/>
        <v>4.6446488522856715</v>
      </c>
      <c r="AC67">
        <f t="shared" si="57"/>
        <v>161.96791278442231</v>
      </c>
      <c r="AD67">
        <f t="shared" si="57"/>
        <v>2.6461568014998424</v>
      </c>
      <c r="AE67">
        <f t="shared" si="57"/>
        <v>8.5000000000000214E-2</v>
      </c>
      <c r="AF67" t="e">
        <f t="shared" si="57"/>
        <v>#DIV/0!</v>
      </c>
      <c r="AG67">
        <f t="shared" si="57"/>
        <v>2.3062794334158729</v>
      </c>
      <c r="AH67">
        <f t="shared" si="57"/>
        <v>21.20072914077641</v>
      </c>
      <c r="AI67">
        <f t="shared" si="57"/>
        <v>6.6854037148258252</v>
      </c>
      <c r="AJ67">
        <f t="shared" si="57"/>
        <v>1.0150000000000026</v>
      </c>
      <c r="AK67">
        <f t="shared" si="57"/>
        <v>1.6513086955997249</v>
      </c>
      <c r="AL67" t="e">
        <f t="shared" si="57"/>
        <v>#DIV/0!</v>
      </c>
      <c r="AM67">
        <f t="shared" si="57"/>
        <v>6.6330716242555501E-2</v>
      </c>
      <c r="AN67" t="e">
        <f t="shared" si="57"/>
        <v>#DIV/0!</v>
      </c>
      <c r="AO67">
        <f t="shared" si="57"/>
        <v>17.453657135739117</v>
      </c>
      <c r="AP67">
        <f t="shared" si="57"/>
        <v>1.7160594816769354</v>
      </c>
      <c r="AQ67">
        <f t="shared" si="57"/>
        <v>24.538588379886864</v>
      </c>
      <c r="AR67">
        <f t="shared" si="57"/>
        <v>78.64624775005538</v>
      </c>
      <c r="AS67">
        <f t="shared" si="57"/>
        <v>18.7558952015378</v>
      </c>
      <c r="AT67">
        <f t="shared" si="57"/>
        <v>1.2261002734064885</v>
      </c>
      <c r="AU67">
        <f t="shared" si="57"/>
        <v>841.43730157340235</v>
      </c>
      <c r="AV67">
        <f t="shared" si="57"/>
        <v>1.2024200402469707</v>
      </c>
      <c r="AW67" t="e">
        <f t="shared" si="57"/>
        <v>#DIV/0!</v>
      </c>
      <c r="AX67">
        <f t="shared" si="57"/>
        <v>1049.6057013348945</v>
      </c>
      <c r="AY67">
        <f t="shared" si="57"/>
        <v>361.73658638974047</v>
      </c>
      <c r="AZ67" t="e">
        <f t="shared" si="57"/>
        <v>#DIV/0!</v>
      </c>
      <c r="BA67">
        <f t="shared" si="57"/>
        <v>70.800400039891159</v>
      </c>
      <c r="BB67">
        <f t="shared" si="57"/>
        <v>1.0088964318738838</v>
      </c>
      <c r="BC67">
        <f t="shared" si="57"/>
        <v>185.86670237850893</v>
      </c>
      <c r="BD67">
        <f t="shared" si="57"/>
        <v>679.49323234004214</v>
      </c>
      <c r="BE67">
        <f t="shared" si="57"/>
        <v>2.1361667992397031</v>
      </c>
      <c r="BF67">
        <f t="shared" si="57"/>
        <v>1014.4241245769173</v>
      </c>
      <c r="BG67">
        <f t="shared" si="57"/>
        <v>2.131219411557371</v>
      </c>
      <c r="BH67" t="e">
        <f t="shared" si="57"/>
        <v>#DIV/0!</v>
      </c>
      <c r="BI67">
        <f t="shared" si="57"/>
        <v>9.5524865872713971E-2</v>
      </c>
      <c r="BJ67">
        <f t="shared" si="57"/>
        <v>4.1858763615711201</v>
      </c>
      <c r="BK67">
        <f t="shared" si="57"/>
        <v>31.286522582844725</v>
      </c>
      <c r="BL67">
        <f t="shared" si="57"/>
        <v>53.374985226500883</v>
      </c>
      <c r="BM67">
        <f t="shared" si="57"/>
        <v>1.1738781718163982</v>
      </c>
      <c r="BN67">
        <f t="shared" si="57"/>
        <v>45.588721848936792</v>
      </c>
      <c r="BO67" t="e">
        <f t="shared" si="57"/>
        <v>#DIV/0!</v>
      </c>
      <c r="BP67" t="e">
        <f t="shared" si="57"/>
        <v>#DIV/0!</v>
      </c>
      <c r="BQ67">
        <f t="shared" si="57"/>
        <v>4.1191781427159331</v>
      </c>
      <c r="BR67">
        <f t="shared" si="57"/>
        <v>12.280099977632913</v>
      </c>
      <c r="BS67">
        <f t="shared" si="57"/>
        <v>5.3528836401799555</v>
      </c>
      <c r="BT67" t="e">
        <f t="shared" si="57"/>
        <v>#DIV/0!</v>
      </c>
      <c r="BU67">
        <f t="shared" si="57"/>
        <v>166.66082772019124</v>
      </c>
      <c r="BV67">
        <f t="shared" ref="BV67:DO67" si="58">AVERAGEIF(BV69:BV74,"&lt;&gt;0")</f>
        <v>51.199732763469001</v>
      </c>
      <c r="BW67">
        <f t="shared" si="58"/>
        <v>24.490961439246025</v>
      </c>
      <c r="BX67">
        <f t="shared" si="58"/>
        <v>6.8978378484337846</v>
      </c>
      <c r="BY67">
        <f t="shared" si="58"/>
        <v>9.3664937512544757</v>
      </c>
      <c r="BZ67" t="e">
        <f t="shared" si="58"/>
        <v>#DIV/0!</v>
      </c>
      <c r="CA67" t="e">
        <f t="shared" si="58"/>
        <v>#DIV/0!</v>
      </c>
      <c r="CB67">
        <f t="shared" si="58"/>
        <v>61.230764090428458</v>
      </c>
      <c r="CC67">
        <f t="shared" si="58"/>
        <v>1.6727524721279305</v>
      </c>
      <c r="CD67">
        <f t="shared" si="58"/>
        <v>1842.8400000000004</v>
      </c>
      <c r="CE67" t="e">
        <f t="shared" si="58"/>
        <v>#DIV/0!</v>
      </c>
      <c r="CF67">
        <f t="shared" si="58"/>
        <v>2.2652380323229604</v>
      </c>
      <c r="CG67">
        <f t="shared" si="58"/>
        <v>1.4636351797098308</v>
      </c>
      <c r="CH67">
        <f t="shared" si="58"/>
        <v>0.75823165442386742</v>
      </c>
      <c r="CI67">
        <f t="shared" si="58"/>
        <v>7.1195154329491181E-2</v>
      </c>
      <c r="CJ67" t="e">
        <f t="shared" si="58"/>
        <v>#DIV/0!</v>
      </c>
      <c r="CK67">
        <f t="shared" si="58"/>
        <v>1.4142135623730951E-2</v>
      </c>
      <c r="CL67">
        <f t="shared" si="58"/>
        <v>4.921658265911522</v>
      </c>
      <c r="CM67" t="e">
        <f t="shared" si="58"/>
        <v>#DIV/0!</v>
      </c>
      <c r="CN67">
        <f t="shared" si="58"/>
        <v>2.1397344204264077</v>
      </c>
      <c r="CO67">
        <f t="shared" si="58"/>
        <v>0.28364804364528751</v>
      </c>
      <c r="CP67">
        <f t="shared" si="58"/>
        <v>1.1838041964989585</v>
      </c>
      <c r="CQ67">
        <f t="shared" si="58"/>
        <v>170.29720535562771</v>
      </c>
      <c r="CR67">
        <f t="shared" si="58"/>
        <v>53.740696074036734</v>
      </c>
      <c r="CS67">
        <f t="shared" si="58"/>
        <v>0.62815948341561612</v>
      </c>
      <c r="CT67">
        <f t="shared" si="58"/>
        <v>4.659195986055213</v>
      </c>
      <c r="CU67">
        <f t="shared" si="58"/>
        <v>1.3145882085394587</v>
      </c>
      <c r="CV67">
        <f t="shared" si="58"/>
        <v>16.182666025656104</v>
      </c>
      <c r="CW67">
        <f t="shared" si="58"/>
        <v>6.3357019671823753</v>
      </c>
      <c r="CX67">
        <f t="shared" si="58"/>
        <v>2.9401687338620994</v>
      </c>
      <c r="CY67" t="e">
        <f t="shared" si="58"/>
        <v>#DIV/0!</v>
      </c>
      <c r="CZ67">
        <f t="shared" si="58"/>
        <v>23.887984299220879</v>
      </c>
      <c r="DA67" t="e">
        <f t="shared" si="58"/>
        <v>#DIV/0!</v>
      </c>
      <c r="DB67">
        <f t="shared" si="58"/>
        <v>47.807832730356218</v>
      </c>
      <c r="DC67">
        <f t="shared" si="58"/>
        <v>1.086390100686869</v>
      </c>
      <c r="DD67">
        <f t="shared" si="58"/>
        <v>11.59921918554369</v>
      </c>
      <c r="DE67">
        <f t="shared" si="58"/>
        <v>3.1006162998854747</v>
      </c>
      <c r="DF67">
        <f t="shared" si="58"/>
        <v>2.8705400188814768E-2</v>
      </c>
      <c r="DG67">
        <f t="shared" si="58"/>
        <v>5.2185752486937105</v>
      </c>
      <c r="DH67">
        <f t="shared" si="58"/>
        <v>4.8136369585563026</v>
      </c>
      <c r="DI67" t="e">
        <f t="shared" si="58"/>
        <v>#DIV/0!</v>
      </c>
      <c r="DJ67">
        <f t="shared" si="58"/>
        <v>1.3259090314638058</v>
      </c>
      <c r="DK67">
        <f t="shared" si="58"/>
        <v>119.65022237028897</v>
      </c>
      <c r="DL67">
        <f t="shared" si="58"/>
        <v>26.145458958761466</v>
      </c>
      <c r="DM67" t="e">
        <f t="shared" si="58"/>
        <v>#DIV/0!</v>
      </c>
      <c r="DN67">
        <f t="shared" si="58"/>
        <v>0.81197337478788434</v>
      </c>
      <c r="DO67">
        <f t="shared" si="58"/>
        <v>13.611595280906304</v>
      </c>
      <c r="DP67">
        <f ca="1">IFERROR(LOOKUP(MAX(DQ60:DQ65),DQ60:DQ65,$G$60:$G$64)*DQ15,"")</f>
        <v>0</v>
      </c>
      <c r="DQ67">
        <f ca="1">IFERROR(LOOKUP(MAX(DR60:DR65),DR60:DR65,$G$60:$G$64)*DR15,"")</f>
        <v>0</v>
      </c>
      <c r="DR67" t="str">
        <f>IFERROR(LOOKUP(MAX(DS60:DS65),DS60:DS65,$G$60:$G$64)*DS15,"")</f>
        <v/>
      </c>
    </row>
    <row r="68" spans="3:122" ht="14.4" thickBot="1" x14ac:dyDescent="0.3">
      <c r="H68" t="s">
        <v>288</v>
      </c>
      <c r="I68">
        <f>IF(MAX(I69:I74)=0,"NaN",MAX(I69:I74))</f>
        <v>15.041240714190513</v>
      </c>
      <c r="J68">
        <f>IF(MAX(J69:J74)=0,"NaN",MAX(J69:J74))</f>
        <v>1.2028992753621013</v>
      </c>
      <c r="K68">
        <f t="shared" ref="K68:BU68" si="59">IF(MAX(K69:K74)=0,"NaN",MAX(K69:K74))</f>
        <v>1.3348852946976417</v>
      </c>
      <c r="L68" t="str">
        <f t="shared" si="59"/>
        <v>NaN</v>
      </c>
      <c r="M68" t="str">
        <f t="shared" si="59"/>
        <v>NaN</v>
      </c>
      <c r="N68" t="str">
        <f t="shared" si="59"/>
        <v>NaN</v>
      </c>
      <c r="O68">
        <f t="shared" si="59"/>
        <v>21.839010779720233</v>
      </c>
      <c r="P68">
        <f t="shared" si="59"/>
        <v>59.057260085022577</v>
      </c>
      <c r="Q68">
        <f t="shared" si="59"/>
        <v>5.1936970347613585</v>
      </c>
      <c r="R68">
        <f t="shared" si="59"/>
        <v>3.3499999999999996</v>
      </c>
      <c r="S68">
        <f t="shared" si="59"/>
        <v>286.60042771906325</v>
      </c>
      <c r="T68">
        <f t="shared" si="59"/>
        <v>97.383547731380162</v>
      </c>
      <c r="U68">
        <f t="shared" si="59"/>
        <v>81.612051430995834</v>
      </c>
      <c r="V68" t="str">
        <f t="shared" si="59"/>
        <v>NaN</v>
      </c>
      <c r="W68">
        <f t="shared" si="59"/>
        <v>8.8617499538690442E-2</v>
      </c>
      <c r="X68">
        <f t="shared" si="59"/>
        <v>344.67145697469834</v>
      </c>
      <c r="Y68">
        <f t="shared" si="59"/>
        <v>175.4603995742344</v>
      </c>
      <c r="Z68">
        <f t="shared" si="59"/>
        <v>5.2059701305328305</v>
      </c>
      <c r="AA68">
        <f t="shared" si="59"/>
        <v>4.9545503075455803</v>
      </c>
      <c r="AB68">
        <f t="shared" si="59"/>
        <v>11.390340205630384</v>
      </c>
      <c r="AC68">
        <f t="shared" si="59"/>
        <v>374.22600252888628</v>
      </c>
      <c r="AD68">
        <f t="shared" si="59"/>
        <v>5.8444887697378549</v>
      </c>
      <c r="AE68">
        <f t="shared" si="59"/>
        <v>8.5000000000000214E-2</v>
      </c>
      <c r="AF68" t="str">
        <f t="shared" si="59"/>
        <v>NaN</v>
      </c>
      <c r="AG68">
        <f t="shared" si="59"/>
        <v>4.4408923652797485</v>
      </c>
      <c r="AH68">
        <f t="shared" si="59"/>
        <v>47.363989765755726</v>
      </c>
      <c r="AI68">
        <f t="shared" si="59"/>
        <v>11.55680857718929</v>
      </c>
      <c r="AJ68">
        <f t="shared" si="59"/>
        <v>1.0150000000000026</v>
      </c>
      <c r="AK68">
        <f t="shared" si="59"/>
        <v>1.6513086955997249</v>
      </c>
      <c r="AL68" t="str">
        <f t="shared" si="59"/>
        <v>NaN</v>
      </c>
      <c r="AM68">
        <f t="shared" si="59"/>
        <v>9.3252345814998153E-2</v>
      </c>
      <c r="AN68" t="str">
        <f t="shared" si="59"/>
        <v>NaN</v>
      </c>
      <c r="AO68">
        <f t="shared" si="59"/>
        <v>34.392084077912784</v>
      </c>
      <c r="AP68">
        <f t="shared" si="59"/>
        <v>2.5413149416499059</v>
      </c>
      <c r="AQ68">
        <f t="shared" si="59"/>
        <v>64.374447311543292</v>
      </c>
      <c r="AR68">
        <f t="shared" si="59"/>
        <v>156.76894015052332</v>
      </c>
      <c r="AS68">
        <f t="shared" si="59"/>
        <v>53.113404616913797</v>
      </c>
      <c r="AT68">
        <f t="shared" si="59"/>
        <v>1.7659535205476611</v>
      </c>
      <c r="AU68">
        <f t="shared" si="59"/>
        <v>2389.9372346211458</v>
      </c>
      <c r="AV68">
        <f t="shared" si="59"/>
        <v>1.5548580878875669</v>
      </c>
      <c r="AW68" t="str">
        <f t="shared" si="59"/>
        <v>NaN</v>
      </c>
      <c r="AX68">
        <f t="shared" si="59"/>
        <v>6128.8584395410317</v>
      </c>
      <c r="AY68">
        <f t="shared" si="59"/>
        <v>2129.2432991238925</v>
      </c>
      <c r="AZ68" t="str">
        <f t="shared" si="59"/>
        <v>NaN</v>
      </c>
      <c r="BA68">
        <f t="shared" si="59"/>
        <v>140.7708000797823</v>
      </c>
      <c r="BB68">
        <f t="shared" si="59"/>
        <v>1.0872170051680221</v>
      </c>
      <c r="BC68">
        <f t="shared" si="59"/>
        <v>185.86670237850893</v>
      </c>
      <c r="BD68">
        <f t="shared" si="59"/>
        <v>679.49323234004214</v>
      </c>
      <c r="BE68">
        <f t="shared" si="59"/>
        <v>2.963749693361093</v>
      </c>
      <c r="BF68">
        <f t="shared" si="59"/>
        <v>4983.3340011328983</v>
      </c>
      <c r="BG68">
        <f t="shared" si="59"/>
        <v>3.5600000000000009</v>
      </c>
      <c r="BH68" t="str">
        <f t="shared" si="59"/>
        <v>NaN</v>
      </c>
      <c r="BI68">
        <f t="shared" si="59"/>
        <v>9.5524865872713971E-2</v>
      </c>
      <c r="BJ68">
        <f t="shared" si="59"/>
        <v>5.0815942380320056</v>
      </c>
      <c r="BK68">
        <f t="shared" si="59"/>
        <v>45.466446475417904</v>
      </c>
      <c r="BL68">
        <f t="shared" si="59"/>
        <v>175.61143626547278</v>
      </c>
      <c r="BM68">
        <f t="shared" si="59"/>
        <v>3.2876387803406875</v>
      </c>
      <c r="BN68">
        <f t="shared" si="59"/>
        <v>119.57657575273682</v>
      </c>
      <c r="BO68" t="str">
        <f t="shared" si="59"/>
        <v>NaN</v>
      </c>
      <c r="BP68" t="str">
        <f t="shared" si="59"/>
        <v>NaN</v>
      </c>
      <c r="BQ68">
        <f t="shared" si="59"/>
        <v>4.1191781427159331</v>
      </c>
      <c r="BR68">
        <f t="shared" si="59"/>
        <v>35.287121667196871</v>
      </c>
      <c r="BS68">
        <f t="shared" si="59"/>
        <v>5.3528836401799555</v>
      </c>
      <c r="BT68" t="str">
        <f t="shared" si="59"/>
        <v>NaN</v>
      </c>
      <c r="BU68">
        <f t="shared" si="59"/>
        <v>769.20739237253531</v>
      </c>
      <c r="BV68">
        <f t="shared" ref="BV68:DO68" si="60">IF(MAX(BV69:BV74)=0,"NaN",MAX(BV69:BV74))</f>
        <v>138.28269751973073</v>
      </c>
      <c r="BW68">
        <f t="shared" si="60"/>
        <v>78.473859419840551</v>
      </c>
      <c r="BX68">
        <f t="shared" si="60"/>
        <v>20.651295964176196</v>
      </c>
      <c r="BY68">
        <f t="shared" si="60"/>
        <v>25.78607024635583</v>
      </c>
      <c r="BZ68" t="str">
        <f t="shared" si="60"/>
        <v>NaN</v>
      </c>
      <c r="CA68" t="str">
        <f t="shared" si="60"/>
        <v>NaN</v>
      </c>
      <c r="CB68">
        <f t="shared" si="60"/>
        <v>188.70876049852293</v>
      </c>
      <c r="CC68">
        <f t="shared" si="60"/>
        <v>1.9550000000000005</v>
      </c>
      <c r="CD68">
        <f t="shared" si="60"/>
        <v>1842.8400000000004</v>
      </c>
      <c r="CE68" t="str">
        <f t="shared" si="60"/>
        <v>NaN</v>
      </c>
      <c r="CF68">
        <f t="shared" si="60"/>
        <v>5.013793474007481</v>
      </c>
      <c r="CG68">
        <f t="shared" si="60"/>
        <v>3.5745354942985248</v>
      </c>
      <c r="CH68">
        <f t="shared" si="60"/>
        <v>1.6339767440205495</v>
      </c>
      <c r="CI68">
        <f t="shared" si="60"/>
        <v>7.1195154329491181E-2</v>
      </c>
      <c r="CJ68" t="str">
        <f t="shared" si="60"/>
        <v>NaN</v>
      </c>
      <c r="CK68">
        <f t="shared" si="60"/>
        <v>1.4142135623730951E-2</v>
      </c>
      <c r="CL68">
        <f t="shared" si="60"/>
        <v>12.098401753950808</v>
      </c>
      <c r="CM68" t="str">
        <f t="shared" si="60"/>
        <v>NaN</v>
      </c>
      <c r="CN68">
        <f t="shared" si="60"/>
        <v>8.3004774881094843</v>
      </c>
      <c r="CO68">
        <f t="shared" si="60"/>
        <v>0.36499999999999988</v>
      </c>
      <c r="CP68">
        <f t="shared" si="60"/>
        <v>2.3971232759288785</v>
      </c>
      <c r="CQ68">
        <f t="shared" si="60"/>
        <v>824.48765851722874</v>
      </c>
      <c r="CR68">
        <f t="shared" si="60"/>
        <v>105.67959716588088</v>
      </c>
      <c r="CS68">
        <f t="shared" si="60"/>
        <v>1.6601472491586069</v>
      </c>
      <c r="CT68">
        <f t="shared" si="60"/>
        <v>6.4571684575977955</v>
      </c>
      <c r="CU68">
        <f t="shared" si="60"/>
        <v>2.9859497651501123</v>
      </c>
      <c r="CV68">
        <f t="shared" si="60"/>
        <v>69.735725341383585</v>
      </c>
      <c r="CW68">
        <f t="shared" si="60"/>
        <v>9.0153913743471552</v>
      </c>
      <c r="CX68">
        <f t="shared" si="60"/>
        <v>6.2023528241753203</v>
      </c>
      <c r="CY68" t="str">
        <f t="shared" si="60"/>
        <v>NaN</v>
      </c>
      <c r="CZ68">
        <f t="shared" si="60"/>
        <v>52.572895903435551</v>
      </c>
      <c r="DA68" t="str">
        <f t="shared" si="60"/>
        <v>NaN</v>
      </c>
      <c r="DB68">
        <f t="shared" si="60"/>
        <v>184.63105884890194</v>
      </c>
      <c r="DC68">
        <f t="shared" si="60"/>
        <v>2.9253076761257102</v>
      </c>
      <c r="DD68">
        <f t="shared" si="60"/>
        <v>11.59921918554369</v>
      </c>
      <c r="DE68">
        <f t="shared" si="60"/>
        <v>4.0321154623895374</v>
      </c>
      <c r="DF68">
        <f t="shared" si="60"/>
        <v>2.8705400188814768E-2</v>
      </c>
      <c r="DG68">
        <f t="shared" si="60"/>
        <v>6.4505049328629243</v>
      </c>
      <c r="DH68">
        <f t="shared" si="60"/>
        <v>12.456906780200748</v>
      </c>
      <c r="DI68" t="str">
        <f t="shared" si="60"/>
        <v>NaN</v>
      </c>
      <c r="DJ68">
        <f t="shared" si="60"/>
        <v>2.2169974179101808</v>
      </c>
      <c r="DK68">
        <f t="shared" si="60"/>
        <v>391.05116361845404</v>
      </c>
      <c r="DL68">
        <f t="shared" si="60"/>
        <v>41.824999999999996</v>
      </c>
      <c r="DM68" t="str">
        <f t="shared" si="60"/>
        <v>NaN</v>
      </c>
      <c r="DN68">
        <f t="shared" si="60"/>
        <v>1.4006733074795559</v>
      </c>
      <c r="DO68">
        <f t="shared" si="60"/>
        <v>21.728097017456459</v>
      </c>
      <c r="DP68" s="3"/>
    </row>
    <row r="69" spans="3:122" ht="14.4" thickBot="1" x14ac:dyDescent="0.3">
      <c r="H69" s="35">
        <v>3</v>
      </c>
      <c r="I69">
        <f t="shared" ref="I69:AN69" si="61">IFERROR(_xlfn.STDEV.P(I19:I22),0)</f>
        <v>12.881093460960516</v>
      </c>
      <c r="J69">
        <f t="shared" si="61"/>
        <v>0.7182052283296172</v>
      </c>
      <c r="K69">
        <f t="shared" si="61"/>
        <v>1.3348852946976417</v>
      </c>
      <c r="L69">
        <f t="shared" si="61"/>
        <v>0</v>
      </c>
      <c r="M69">
        <f t="shared" si="61"/>
        <v>0</v>
      </c>
      <c r="N69">
        <f t="shared" si="61"/>
        <v>0</v>
      </c>
      <c r="O69">
        <f t="shared" si="61"/>
        <v>1.0282752549779657</v>
      </c>
      <c r="P69">
        <f t="shared" si="61"/>
        <v>59.057260085022577</v>
      </c>
      <c r="Q69">
        <f t="shared" si="61"/>
        <v>3.3499999999999912</v>
      </c>
      <c r="R69">
        <f t="shared" si="61"/>
        <v>0</v>
      </c>
      <c r="S69">
        <f t="shared" si="61"/>
        <v>286.60042771906325</v>
      </c>
      <c r="T69">
        <f t="shared" si="61"/>
        <v>97.383547731380162</v>
      </c>
      <c r="U69">
        <f t="shared" si="61"/>
        <v>18.799939328359546</v>
      </c>
      <c r="V69">
        <f t="shared" si="61"/>
        <v>0</v>
      </c>
      <c r="W69">
        <f t="shared" si="61"/>
        <v>0</v>
      </c>
      <c r="X69">
        <f t="shared" si="61"/>
        <v>133.31854041636504</v>
      </c>
      <c r="Y69">
        <f t="shared" si="61"/>
        <v>175.4603995742344</v>
      </c>
      <c r="Z69">
        <f t="shared" si="61"/>
        <v>5.2059701305328305</v>
      </c>
      <c r="AA69">
        <f t="shared" si="61"/>
        <v>4.9545503075455803</v>
      </c>
      <c r="AB69">
        <f t="shared" si="61"/>
        <v>11.390340205630384</v>
      </c>
      <c r="AC69">
        <f t="shared" si="61"/>
        <v>374.22600252888628</v>
      </c>
      <c r="AD69">
        <f t="shared" si="61"/>
        <v>2.3818165336566102</v>
      </c>
      <c r="AE69">
        <f t="shared" si="61"/>
        <v>0</v>
      </c>
      <c r="AF69">
        <f t="shared" si="61"/>
        <v>0</v>
      </c>
      <c r="AG69">
        <f t="shared" si="61"/>
        <v>4.4408923652797485</v>
      </c>
      <c r="AH69">
        <f t="shared" si="61"/>
        <v>0</v>
      </c>
      <c r="AI69">
        <f t="shared" si="61"/>
        <v>0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4.6368092477478522E-2</v>
      </c>
      <c r="AN69">
        <f t="shared" si="61"/>
        <v>0</v>
      </c>
      <c r="AO69">
        <f t="shared" ref="AO69:BT69" si="62">IFERROR(_xlfn.STDEV.P(AO19:AO22),0)</f>
        <v>17.132981898957354</v>
      </c>
      <c r="AP69">
        <f t="shared" si="62"/>
        <v>0</v>
      </c>
      <c r="AQ69">
        <f t="shared" si="62"/>
        <v>8.3568071055876363</v>
      </c>
      <c r="AR69">
        <f t="shared" si="62"/>
        <v>0</v>
      </c>
      <c r="AS69">
        <f t="shared" si="62"/>
        <v>53.113404616913797</v>
      </c>
      <c r="AT69">
        <f t="shared" si="62"/>
        <v>0.72658447547411964</v>
      </c>
      <c r="AU69">
        <f t="shared" si="62"/>
        <v>679.53599842098083</v>
      </c>
      <c r="AV69">
        <f t="shared" si="62"/>
        <v>0</v>
      </c>
      <c r="AW69">
        <f t="shared" si="62"/>
        <v>0</v>
      </c>
      <c r="AX69">
        <f t="shared" si="62"/>
        <v>102.24492420164435</v>
      </c>
      <c r="AY69">
        <f t="shared" si="62"/>
        <v>19.776844256604747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2"/>
        <v>0</v>
      </c>
      <c r="BE69">
        <f t="shared" si="62"/>
        <v>0</v>
      </c>
      <c r="BF69">
        <f t="shared" si="62"/>
        <v>1.3749999999999987</v>
      </c>
      <c r="BG69">
        <f t="shared" si="62"/>
        <v>3.5600000000000009</v>
      </c>
      <c r="BH69">
        <f t="shared" si="62"/>
        <v>0</v>
      </c>
      <c r="BI69">
        <f t="shared" si="62"/>
        <v>0</v>
      </c>
      <c r="BJ69">
        <f t="shared" si="62"/>
        <v>0</v>
      </c>
      <c r="BK69">
        <f t="shared" si="62"/>
        <v>17.106598690271543</v>
      </c>
      <c r="BL69">
        <f t="shared" si="62"/>
        <v>37.381434228771901</v>
      </c>
      <c r="BM69">
        <f t="shared" si="62"/>
        <v>3.2876387803406875</v>
      </c>
      <c r="BN69">
        <f t="shared" si="62"/>
        <v>119.57657575273682</v>
      </c>
      <c r="BO69">
        <f t="shared" si="62"/>
        <v>0</v>
      </c>
      <c r="BP69">
        <f t="shared" si="62"/>
        <v>0</v>
      </c>
      <c r="BQ69">
        <f t="shared" si="62"/>
        <v>0</v>
      </c>
      <c r="BR69">
        <f t="shared" si="62"/>
        <v>2.1278201874218641</v>
      </c>
      <c r="BS69">
        <f t="shared" si="62"/>
        <v>0</v>
      </c>
      <c r="BT69">
        <f t="shared" si="62"/>
        <v>0</v>
      </c>
      <c r="BU69">
        <f t="shared" ref="BU69:CZ69" si="63">IFERROR(_xlfn.STDEV.P(BU19:BU22),0)</f>
        <v>0.2940521495698793</v>
      </c>
      <c r="BV69">
        <f t="shared" si="63"/>
        <v>5.0937657975215123</v>
      </c>
      <c r="BW69">
        <f t="shared" si="63"/>
        <v>5.5287673807097297</v>
      </c>
      <c r="BX69">
        <f t="shared" si="63"/>
        <v>20.651295964176196</v>
      </c>
      <c r="BY69">
        <f t="shared" si="63"/>
        <v>0</v>
      </c>
      <c r="BZ69">
        <f t="shared" si="63"/>
        <v>0</v>
      </c>
      <c r="CA69">
        <f t="shared" si="63"/>
        <v>0</v>
      </c>
      <c r="CB69">
        <f t="shared" si="63"/>
        <v>188.70876049852293</v>
      </c>
      <c r="CC69">
        <f t="shared" si="63"/>
        <v>0</v>
      </c>
      <c r="CD69">
        <f t="shared" si="63"/>
        <v>0</v>
      </c>
      <c r="CE69">
        <f t="shared" si="63"/>
        <v>0</v>
      </c>
      <c r="CF69">
        <f t="shared" si="63"/>
        <v>0</v>
      </c>
      <c r="CG69">
        <f t="shared" si="63"/>
        <v>0.56688231190923066</v>
      </c>
      <c r="CH69">
        <f t="shared" si="63"/>
        <v>0</v>
      </c>
      <c r="CI69">
        <f t="shared" si="63"/>
        <v>0</v>
      </c>
      <c r="CJ69">
        <f t="shared" si="63"/>
        <v>0</v>
      </c>
      <c r="CK69">
        <f t="shared" si="63"/>
        <v>0</v>
      </c>
      <c r="CL69">
        <f t="shared" si="63"/>
        <v>12.098401753950808</v>
      </c>
      <c r="CM69">
        <f t="shared" si="63"/>
        <v>0</v>
      </c>
      <c r="CN69">
        <f t="shared" si="63"/>
        <v>1.0248262047781551</v>
      </c>
      <c r="CO69">
        <f t="shared" si="63"/>
        <v>0.36499999999999988</v>
      </c>
      <c r="CP69">
        <f t="shared" si="63"/>
        <v>0</v>
      </c>
      <c r="CQ69">
        <f t="shared" si="63"/>
        <v>16.126970228471318</v>
      </c>
      <c r="CR69">
        <f t="shared" si="63"/>
        <v>0</v>
      </c>
      <c r="CS69">
        <f t="shared" si="63"/>
        <v>2.1602468994692887E-2</v>
      </c>
      <c r="CT69">
        <f t="shared" si="63"/>
        <v>0</v>
      </c>
      <c r="CU69">
        <f t="shared" si="63"/>
        <v>0.6937338586710784</v>
      </c>
      <c r="CV69">
        <f t="shared" si="63"/>
        <v>8.89</v>
      </c>
      <c r="CW69">
        <f t="shared" si="63"/>
        <v>6.7921785083203527</v>
      </c>
      <c r="CX69">
        <f t="shared" si="63"/>
        <v>2.5299999999999994</v>
      </c>
      <c r="CY69">
        <f t="shared" si="63"/>
        <v>0</v>
      </c>
      <c r="CZ69">
        <f t="shared" si="63"/>
        <v>0</v>
      </c>
      <c r="DA69">
        <f t="shared" ref="DA69:DO69" si="64">IFERROR(_xlfn.STDEV.P(DA19:DA22),0)</f>
        <v>0</v>
      </c>
      <c r="DB69">
        <f t="shared" si="64"/>
        <v>20.115447266963759</v>
      </c>
      <c r="DC69">
        <f t="shared" si="64"/>
        <v>2.9253076761257102</v>
      </c>
      <c r="DD69">
        <f t="shared" si="64"/>
        <v>0</v>
      </c>
      <c r="DE69">
        <f t="shared" si="64"/>
        <v>3.8212156297294753</v>
      </c>
      <c r="DF69">
        <f t="shared" si="64"/>
        <v>0</v>
      </c>
      <c r="DG69">
        <f t="shared" si="64"/>
        <v>0</v>
      </c>
      <c r="DH69">
        <f t="shared" si="64"/>
        <v>0.79037262660652108</v>
      </c>
      <c r="DI69">
        <f t="shared" si="64"/>
        <v>0</v>
      </c>
      <c r="DJ69">
        <f t="shared" si="64"/>
        <v>0</v>
      </c>
      <c r="DK69">
        <f t="shared" si="64"/>
        <v>32.799254945806297</v>
      </c>
      <c r="DL69">
        <f t="shared" si="64"/>
        <v>41.824999999999996</v>
      </c>
      <c r="DM69">
        <f t="shared" si="64"/>
        <v>0</v>
      </c>
      <c r="DN69">
        <f t="shared" si="64"/>
        <v>0</v>
      </c>
      <c r="DO69">
        <f t="shared" si="64"/>
        <v>21.728097017456459</v>
      </c>
      <c r="DP69" s="3"/>
    </row>
    <row r="70" spans="3:122" x14ac:dyDescent="0.25">
      <c r="H70">
        <v>17</v>
      </c>
      <c r="I70">
        <f t="shared" ref="I70:AN70" si="65">IFERROR(_xlfn.STDEV.P(I23:I28),0)</f>
        <v>3.3017183405009001</v>
      </c>
      <c r="J70">
        <f t="shared" si="65"/>
        <v>1.2028992753621013</v>
      </c>
      <c r="K70">
        <f t="shared" si="65"/>
        <v>0</v>
      </c>
      <c r="L70">
        <f t="shared" si="65"/>
        <v>0</v>
      </c>
      <c r="M70">
        <f t="shared" si="65"/>
        <v>0</v>
      </c>
      <c r="N70">
        <f t="shared" si="65"/>
        <v>0</v>
      </c>
      <c r="O70">
        <f t="shared" si="65"/>
        <v>0.28606526061955367</v>
      </c>
      <c r="P70">
        <f t="shared" si="65"/>
        <v>2.7750775764932336</v>
      </c>
      <c r="Q70">
        <f t="shared" si="65"/>
        <v>0</v>
      </c>
      <c r="R70">
        <f t="shared" si="65"/>
        <v>0</v>
      </c>
      <c r="S70">
        <f t="shared" si="65"/>
        <v>29.250759961637449</v>
      </c>
      <c r="T70">
        <f t="shared" si="65"/>
        <v>49.34383773301608</v>
      </c>
      <c r="U70">
        <f t="shared" si="65"/>
        <v>21.536841819439438</v>
      </c>
      <c r="V70">
        <f t="shared" si="65"/>
        <v>0</v>
      </c>
      <c r="W70">
        <f t="shared" si="65"/>
        <v>0</v>
      </c>
      <c r="X70">
        <f t="shared" si="65"/>
        <v>129.1076510449065</v>
      </c>
      <c r="Y70">
        <f t="shared" si="65"/>
        <v>62.363054077625875</v>
      </c>
      <c r="Z70">
        <f t="shared" si="65"/>
        <v>4.204390562257502</v>
      </c>
      <c r="AA70">
        <f t="shared" si="65"/>
        <v>3.442341338230257</v>
      </c>
      <c r="AB70">
        <f t="shared" si="65"/>
        <v>6.9885183614904296</v>
      </c>
      <c r="AC70">
        <f t="shared" si="65"/>
        <v>185.46015175473374</v>
      </c>
      <c r="AD70">
        <f t="shared" si="65"/>
        <v>2.5840321635425152</v>
      </c>
      <c r="AE70">
        <f t="shared" si="65"/>
        <v>0</v>
      </c>
      <c r="AF70">
        <f t="shared" si="65"/>
        <v>0</v>
      </c>
      <c r="AG70">
        <f t="shared" si="65"/>
        <v>0</v>
      </c>
      <c r="AH70">
        <f t="shared" si="65"/>
        <v>29.833363687135396</v>
      </c>
      <c r="AI70">
        <f t="shared" si="65"/>
        <v>0</v>
      </c>
      <c r="AJ70">
        <f t="shared" si="65"/>
        <v>0</v>
      </c>
      <c r="AK70">
        <f t="shared" si="65"/>
        <v>0</v>
      </c>
      <c r="AL70">
        <f t="shared" si="65"/>
        <v>0</v>
      </c>
      <c r="AM70">
        <f t="shared" si="65"/>
        <v>9.3252345814998153E-2</v>
      </c>
      <c r="AN70">
        <f t="shared" si="65"/>
        <v>0</v>
      </c>
      <c r="AO70">
        <f t="shared" ref="AO70:BT70" si="66">IFERROR(_xlfn.STDEV.P(AO23:AO28),0)</f>
        <v>34.392084077912784</v>
      </c>
      <c r="AP70">
        <f t="shared" si="66"/>
        <v>1.9786394034509893</v>
      </c>
      <c r="AQ70">
        <f t="shared" si="66"/>
        <v>64.374447311543292</v>
      </c>
      <c r="AR70">
        <f t="shared" si="66"/>
        <v>0</v>
      </c>
      <c r="AS70">
        <f t="shared" si="66"/>
        <v>0</v>
      </c>
      <c r="AT70">
        <f t="shared" si="66"/>
        <v>1.3730096705979737</v>
      </c>
      <c r="AU70">
        <f t="shared" si="66"/>
        <v>171.66254947328088</v>
      </c>
      <c r="AV70">
        <f t="shared" si="66"/>
        <v>0</v>
      </c>
      <c r="AW70">
        <f t="shared" si="66"/>
        <v>0</v>
      </c>
      <c r="AX70">
        <f t="shared" si="66"/>
        <v>6128.8584395410317</v>
      </c>
      <c r="AY70">
        <f t="shared" si="66"/>
        <v>2129.2432991238925</v>
      </c>
      <c r="AZ70">
        <f t="shared" si="66"/>
        <v>0</v>
      </c>
      <c r="BA70">
        <f t="shared" si="66"/>
        <v>0</v>
      </c>
      <c r="BB70">
        <f t="shared" si="66"/>
        <v>0</v>
      </c>
      <c r="BC70">
        <f t="shared" si="66"/>
        <v>0</v>
      </c>
      <c r="BD70">
        <f t="shared" si="66"/>
        <v>0</v>
      </c>
      <c r="BE70">
        <f t="shared" si="66"/>
        <v>0</v>
      </c>
      <c r="BF70">
        <f t="shared" si="66"/>
        <v>18.198722177364235</v>
      </c>
      <c r="BG70">
        <f t="shared" si="66"/>
        <v>0.73615555421391565</v>
      </c>
      <c r="BH70">
        <f t="shared" si="66"/>
        <v>0</v>
      </c>
      <c r="BI70">
        <f t="shared" si="66"/>
        <v>0</v>
      </c>
      <c r="BJ70">
        <f t="shared" si="66"/>
        <v>0</v>
      </c>
      <c r="BK70">
        <f t="shared" si="66"/>
        <v>0</v>
      </c>
      <c r="BL70">
        <f t="shared" si="66"/>
        <v>175.61143626547278</v>
      </c>
      <c r="BM70">
        <f t="shared" si="66"/>
        <v>1.5618527459398968</v>
      </c>
      <c r="BN70">
        <f t="shared" si="66"/>
        <v>58.042919010179226</v>
      </c>
      <c r="BO70">
        <f t="shared" si="66"/>
        <v>0</v>
      </c>
      <c r="BP70">
        <f t="shared" si="66"/>
        <v>0</v>
      </c>
      <c r="BQ70">
        <f t="shared" si="66"/>
        <v>0</v>
      </c>
      <c r="BR70">
        <f t="shared" si="66"/>
        <v>6.0448952293098799</v>
      </c>
      <c r="BS70">
        <f t="shared" si="66"/>
        <v>0</v>
      </c>
      <c r="BT70">
        <f t="shared" si="66"/>
        <v>0</v>
      </c>
      <c r="BU70">
        <f t="shared" ref="BU70:CZ70" si="67">IFERROR(_xlfn.STDEV.P(BU23:BU28),0)</f>
        <v>60.667001706034576</v>
      </c>
      <c r="BV70">
        <f t="shared" si="67"/>
        <v>138.28269751973073</v>
      </c>
      <c r="BW70">
        <f t="shared" si="67"/>
        <v>42.326412852969227</v>
      </c>
      <c r="BX70">
        <f t="shared" si="67"/>
        <v>6.1936188039698443</v>
      </c>
      <c r="BY70">
        <f t="shared" si="67"/>
        <v>0.96499999999999986</v>
      </c>
      <c r="BZ70">
        <f t="shared" si="67"/>
        <v>0</v>
      </c>
      <c r="CA70">
        <f t="shared" si="67"/>
        <v>0</v>
      </c>
      <c r="CB70">
        <f t="shared" si="67"/>
        <v>26.374249857684205</v>
      </c>
      <c r="CC70">
        <f t="shared" si="67"/>
        <v>0</v>
      </c>
      <c r="CD70">
        <f t="shared" si="67"/>
        <v>0</v>
      </c>
      <c r="CE70">
        <f t="shared" si="67"/>
        <v>0</v>
      </c>
      <c r="CF70">
        <f t="shared" si="67"/>
        <v>5.013793474007481</v>
      </c>
      <c r="CG70">
        <f t="shared" si="67"/>
        <v>3.5745354942985248</v>
      </c>
      <c r="CH70">
        <f t="shared" si="67"/>
        <v>1.6339767440205495</v>
      </c>
      <c r="CI70">
        <f t="shared" si="67"/>
        <v>0</v>
      </c>
      <c r="CJ70">
        <f t="shared" si="67"/>
        <v>0</v>
      </c>
      <c r="CK70">
        <f t="shared" si="67"/>
        <v>1.4142135623730951E-2</v>
      </c>
      <c r="CL70">
        <f t="shared" si="67"/>
        <v>2.9930010951477324</v>
      </c>
      <c r="CM70">
        <f t="shared" si="67"/>
        <v>0</v>
      </c>
      <c r="CN70">
        <f t="shared" si="67"/>
        <v>1.9818509866620482</v>
      </c>
      <c r="CO70">
        <f t="shared" si="67"/>
        <v>0</v>
      </c>
      <c r="CP70">
        <f t="shared" si="67"/>
        <v>2.3971232759288785</v>
      </c>
      <c r="CQ70">
        <f t="shared" si="67"/>
        <v>1.6427086371802684</v>
      </c>
      <c r="CR70">
        <f t="shared" si="67"/>
        <v>7.0592746322361837</v>
      </c>
      <c r="CS70">
        <f t="shared" si="67"/>
        <v>0</v>
      </c>
      <c r="CT70">
        <f t="shared" si="67"/>
        <v>0</v>
      </c>
      <c r="CU70">
        <f t="shared" si="67"/>
        <v>0</v>
      </c>
      <c r="CV70">
        <f t="shared" si="67"/>
        <v>69.735725341383585</v>
      </c>
      <c r="CW70">
        <f t="shared" si="67"/>
        <v>8.2383481691147029</v>
      </c>
      <c r="CX70">
        <f t="shared" si="67"/>
        <v>6.2023528241753203</v>
      </c>
      <c r="CY70">
        <f t="shared" si="67"/>
        <v>0</v>
      </c>
      <c r="CZ70">
        <f t="shared" si="67"/>
        <v>39.510699289348615</v>
      </c>
      <c r="DA70">
        <f t="shared" ref="DA70:DO70" si="68">IFERROR(_xlfn.STDEV.P(DA23:DA28),0)</f>
        <v>0</v>
      </c>
      <c r="DB70">
        <f t="shared" si="68"/>
        <v>184.63105884890194</v>
      </c>
      <c r="DC70">
        <f t="shared" si="68"/>
        <v>2.3742624585799739</v>
      </c>
      <c r="DD70">
        <f t="shared" si="68"/>
        <v>0</v>
      </c>
      <c r="DE70">
        <f t="shared" si="68"/>
        <v>3.9412718759304153</v>
      </c>
      <c r="DF70">
        <f t="shared" si="68"/>
        <v>0</v>
      </c>
      <c r="DG70">
        <f t="shared" si="68"/>
        <v>0</v>
      </c>
      <c r="DH70">
        <f t="shared" si="68"/>
        <v>4.8531825182611383</v>
      </c>
      <c r="DI70">
        <f t="shared" si="68"/>
        <v>0</v>
      </c>
      <c r="DJ70">
        <f t="shared" si="68"/>
        <v>1.4814594905775247</v>
      </c>
      <c r="DK70">
        <f t="shared" si="68"/>
        <v>27.481932044324864</v>
      </c>
      <c r="DL70">
        <f t="shared" si="68"/>
        <v>20.373543029025562</v>
      </c>
      <c r="DM70">
        <f t="shared" si="68"/>
        <v>0</v>
      </c>
      <c r="DN70">
        <f t="shared" si="68"/>
        <v>0.71999999999999986</v>
      </c>
      <c r="DO70">
        <f t="shared" si="68"/>
        <v>0</v>
      </c>
      <c r="DP70" s="3"/>
    </row>
    <row r="71" spans="3:122" x14ac:dyDescent="0.25">
      <c r="C71" s="37"/>
      <c r="D71" s="38"/>
      <c r="E71" s="38"/>
      <c r="H71">
        <v>89</v>
      </c>
      <c r="I71">
        <f t="shared" ref="I71:AN71" si="69">IFERROR(_xlfn.STDEV.P(I29:I35),0)</f>
        <v>12.383317612903287</v>
      </c>
      <c r="J71">
        <f t="shared" si="69"/>
        <v>0.42940870593723668</v>
      </c>
      <c r="K71">
        <f t="shared" si="69"/>
        <v>0</v>
      </c>
      <c r="L71">
        <f t="shared" si="69"/>
        <v>0</v>
      </c>
      <c r="M71">
        <f t="shared" si="69"/>
        <v>0</v>
      </c>
      <c r="N71">
        <f t="shared" si="69"/>
        <v>0</v>
      </c>
      <c r="O71">
        <f t="shared" si="69"/>
        <v>21.839010779720233</v>
      </c>
      <c r="P71">
        <f t="shared" si="69"/>
        <v>49.793789466034376</v>
      </c>
      <c r="Q71">
        <f t="shared" si="69"/>
        <v>5.1936970347613585</v>
      </c>
      <c r="R71">
        <f t="shared" si="69"/>
        <v>0</v>
      </c>
      <c r="S71">
        <f t="shared" si="69"/>
        <v>5.7946893350546347</v>
      </c>
      <c r="T71">
        <f t="shared" si="69"/>
        <v>32.519799996874767</v>
      </c>
      <c r="U71">
        <f t="shared" si="69"/>
        <v>38.872515394057309</v>
      </c>
      <c r="V71">
        <f t="shared" si="69"/>
        <v>0</v>
      </c>
      <c r="W71">
        <f t="shared" si="69"/>
        <v>0</v>
      </c>
      <c r="X71">
        <f t="shared" si="69"/>
        <v>344.67145697469834</v>
      </c>
      <c r="Y71">
        <f t="shared" si="69"/>
        <v>77.840903470227104</v>
      </c>
      <c r="Z71">
        <f t="shared" si="69"/>
        <v>3.5593676347328471</v>
      </c>
      <c r="AA71">
        <f t="shared" si="69"/>
        <v>2.7665442969413587</v>
      </c>
      <c r="AB71">
        <f t="shared" si="69"/>
        <v>5.6842984597566559</v>
      </c>
      <c r="AC71">
        <f t="shared" si="69"/>
        <v>114.66975285753504</v>
      </c>
      <c r="AD71">
        <f t="shared" si="69"/>
        <v>5.8444887697378549</v>
      </c>
      <c r="AE71">
        <f t="shared" si="69"/>
        <v>8.5000000000000214E-2</v>
      </c>
      <c r="AF71">
        <f t="shared" si="69"/>
        <v>0</v>
      </c>
      <c r="AG71">
        <f t="shared" si="69"/>
        <v>0</v>
      </c>
      <c r="AH71">
        <f t="shared" si="69"/>
        <v>47.363989765755726</v>
      </c>
      <c r="AI71">
        <f t="shared" si="69"/>
        <v>0</v>
      </c>
      <c r="AJ71">
        <f t="shared" si="69"/>
        <v>0</v>
      </c>
      <c r="AK71">
        <f t="shared" si="69"/>
        <v>0</v>
      </c>
      <c r="AL71">
        <f t="shared" si="69"/>
        <v>0</v>
      </c>
      <c r="AM71">
        <f t="shared" si="69"/>
        <v>5.9371710435189823E-2</v>
      </c>
      <c r="AN71">
        <f t="shared" si="69"/>
        <v>0</v>
      </c>
      <c r="AO71">
        <f t="shared" ref="AO71:BT71" si="70">IFERROR(_xlfn.STDEV.P(AO29:AO35),0)</f>
        <v>33.235814466706032</v>
      </c>
      <c r="AP71">
        <f t="shared" si="70"/>
        <v>1.1605382284060448</v>
      </c>
      <c r="AQ71">
        <f t="shared" si="70"/>
        <v>25.867745340086984</v>
      </c>
      <c r="AR71">
        <f t="shared" si="70"/>
        <v>0</v>
      </c>
      <c r="AS71">
        <f t="shared" si="70"/>
        <v>0</v>
      </c>
      <c r="AT71">
        <f t="shared" si="70"/>
        <v>1.7659535205476611</v>
      </c>
      <c r="AU71">
        <f t="shared" si="70"/>
        <v>2389.9372346211458</v>
      </c>
      <c r="AV71">
        <f t="shared" si="70"/>
        <v>0</v>
      </c>
      <c r="AW71">
        <f t="shared" si="70"/>
        <v>0</v>
      </c>
      <c r="AX71">
        <f t="shared" si="70"/>
        <v>21.84688760348217</v>
      </c>
      <c r="AY71">
        <f t="shared" si="70"/>
        <v>8.1100262965425998</v>
      </c>
      <c r="AZ71">
        <f t="shared" si="70"/>
        <v>0</v>
      </c>
      <c r="BA71">
        <f t="shared" si="70"/>
        <v>0</v>
      </c>
      <c r="BB71">
        <f t="shared" si="70"/>
        <v>0</v>
      </c>
      <c r="BC71">
        <f t="shared" si="70"/>
        <v>0</v>
      </c>
      <c r="BD71">
        <f t="shared" si="70"/>
        <v>0</v>
      </c>
      <c r="BE71">
        <f t="shared" si="70"/>
        <v>0</v>
      </c>
      <c r="BF71">
        <f t="shared" si="70"/>
        <v>16.640636148554282</v>
      </c>
      <c r="BG71">
        <f t="shared" si="70"/>
        <v>2.9080612799876202</v>
      </c>
      <c r="BH71">
        <f t="shared" si="70"/>
        <v>0</v>
      </c>
      <c r="BI71">
        <f t="shared" si="70"/>
        <v>9.5524865872713971E-2</v>
      </c>
      <c r="BJ71">
        <f t="shared" si="70"/>
        <v>0</v>
      </c>
      <c r="BK71">
        <f t="shared" si="70"/>
        <v>0</v>
      </c>
      <c r="BL71">
        <f t="shared" si="70"/>
        <v>17.878440099968547</v>
      </c>
      <c r="BM71">
        <f t="shared" si="70"/>
        <v>0.30035353318707497</v>
      </c>
      <c r="BN71">
        <f t="shared" si="70"/>
        <v>53.119428476148428</v>
      </c>
      <c r="BO71">
        <f t="shared" si="70"/>
        <v>0</v>
      </c>
      <c r="BP71">
        <f t="shared" si="70"/>
        <v>0</v>
      </c>
      <c r="BQ71">
        <f t="shared" si="70"/>
        <v>0</v>
      </c>
      <c r="BR71">
        <f t="shared" si="70"/>
        <v>16.281057980966466</v>
      </c>
      <c r="BS71">
        <f t="shared" si="70"/>
        <v>0</v>
      </c>
      <c r="BT71">
        <f t="shared" si="70"/>
        <v>0</v>
      </c>
      <c r="BU71">
        <f t="shared" ref="BU71:CZ71" si="71">IFERROR(_xlfn.STDEV.P(BU29:BU35),0)</f>
        <v>1.0781576879102583</v>
      </c>
      <c r="BV71">
        <f t="shared" si="71"/>
        <v>111.08157991277564</v>
      </c>
      <c r="BW71">
        <f t="shared" si="71"/>
        <v>8.2819829036485242</v>
      </c>
      <c r="BX71">
        <f t="shared" si="71"/>
        <v>8.5410817553176823</v>
      </c>
      <c r="BY71">
        <f t="shared" si="71"/>
        <v>1.3484110074075979</v>
      </c>
      <c r="BZ71">
        <f t="shared" si="71"/>
        <v>0</v>
      </c>
      <c r="CA71">
        <f t="shared" si="71"/>
        <v>0</v>
      </c>
      <c r="CB71">
        <f t="shared" si="71"/>
        <v>24.45168380329515</v>
      </c>
      <c r="CC71">
        <f t="shared" si="71"/>
        <v>1.3905049442558604</v>
      </c>
      <c r="CD71">
        <f t="shared" si="71"/>
        <v>0</v>
      </c>
      <c r="CE71">
        <f t="shared" si="71"/>
        <v>0</v>
      </c>
      <c r="CF71">
        <f t="shared" si="71"/>
        <v>0.541826540509045</v>
      </c>
      <c r="CG71">
        <f t="shared" si="71"/>
        <v>0.79296395676896592</v>
      </c>
      <c r="CH71">
        <f t="shared" si="71"/>
        <v>1.1525747574142742</v>
      </c>
      <c r="CI71">
        <f t="shared" si="71"/>
        <v>0</v>
      </c>
      <c r="CJ71">
        <f t="shared" si="71"/>
        <v>0</v>
      </c>
      <c r="CK71">
        <f t="shared" si="71"/>
        <v>0</v>
      </c>
      <c r="CL71">
        <f t="shared" si="71"/>
        <v>10.483548822720641</v>
      </c>
      <c r="CM71">
        <f t="shared" si="71"/>
        <v>0</v>
      </c>
      <c r="CN71">
        <f t="shared" si="71"/>
        <v>8.3004774881094843</v>
      </c>
      <c r="CO71">
        <f t="shared" si="71"/>
        <v>0</v>
      </c>
      <c r="CP71">
        <f t="shared" si="71"/>
        <v>0.54928931356799826</v>
      </c>
      <c r="CQ71">
        <f t="shared" si="71"/>
        <v>3.2315264605610383</v>
      </c>
      <c r="CR71">
        <f t="shared" si="71"/>
        <v>105.67959716588088</v>
      </c>
      <c r="CS71">
        <f t="shared" si="71"/>
        <v>2.5000000000000355E-2</v>
      </c>
      <c r="CT71">
        <f t="shared" si="71"/>
        <v>0</v>
      </c>
      <c r="CU71">
        <f t="shared" si="71"/>
        <v>2.9859497651501123</v>
      </c>
      <c r="CV71">
        <f t="shared" si="71"/>
        <v>1.4503243831386583</v>
      </c>
      <c r="CW71">
        <f t="shared" si="71"/>
        <v>9.0153913743471552</v>
      </c>
      <c r="CX71">
        <f t="shared" si="71"/>
        <v>5.1923609509449529</v>
      </c>
      <c r="CY71">
        <f t="shared" si="71"/>
        <v>0</v>
      </c>
      <c r="CZ71">
        <f t="shared" si="71"/>
        <v>8.2184555875722847</v>
      </c>
      <c r="DA71">
        <f t="shared" ref="DA71:DO71" si="72">IFERROR(_xlfn.STDEV.P(DA29:DA35),0)</f>
        <v>0</v>
      </c>
      <c r="DB71">
        <f t="shared" si="72"/>
        <v>7.599662989305541</v>
      </c>
      <c r="DC71">
        <f t="shared" si="72"/>
        <v>0.18102140757379992</v>
      </c>
      <c r="DD71">
        <f t="shared" si="72"/>
        <v>0</v>
      </c>
      <c r="DE71">
        <f t="shared" si="72"/>
        <v>4.0321154623895374</v>
      </c>
      <c r="DF71">
        <f t="shared" si="72"/>
        <v>0</v>
      </c>
      <c r="DG71">
        <f t="shared" si="72"/>
        <v>0</v>
      </c>
      <c r="DH71">
        <f t="shared" si="72"/>
        <v>1.154085909156803</v>
      </c>
      <c r="DI71">
        <f t="shared" si="72"/>
        <v>0</v>
      </c>
      <c r="DJ71">
        <f t="shared" si="72"/>
        <v>2.2169974179101808</v>
      </c>
      <c r="DK71">
        <f t="shared" si="72"/>
        <v>27.26853887257068</v>
      </c>
      <c r="DL71">
        <f t="shared" si="72"/>
        <v>39.659929039631066</v>
      </c>
      <c r="DM71">
        <f t="shared" si="72"/>
        <v>0</v>
      </c>
      <c r="DN71">
        <f t="shared" si="72"/>
        <v>1.4006733074795559</v>
      </c>
      <c r="DO71">
        <f t="shared" si="72"/>
        <v>0</v>
      </c>
      <c r="DP71" s="3"/>
    </row>
    <row r="72" spans="3:122" x14ac:dyDescent="0.25">
      <c r="C72" s="38"/>
      <c r="D72" s="38"/>
      <c r="E72" s="38"/>
      <c r="H72">
        <v>449</v>
      </c>
      <c r="I72">
        <f t="shared" ref="I72:AN72" si="73">IFERROR(_xlfn.STDEV.P(I36:I41),0)</f>
        <v>0</v>
      </c>
      <c r="J72">
        <f t="shared" si="73"/>
        <v>0.31552865691302506</v>
      </c>
      <c r="K72" s="27">
        <f t="shared" si="73"/>
        <v>0</v>
      </c>
      <c r="L72" s="27">
        <f t="shared" si="73"/>
        <v>0</v>
      </c>
      <c r="M72" s="27">
        <f t="shared" si="73"/>
        <v>0</v>
      </c>
      <c r="N72" s="27">
        <f t="shared" si="73"/>
        <v>0</v>
      </c>
      <c r="O72">
        <f t="shared" si="73"/>
        <v>0.99120577524996889</v>
      </c>
      <c r="P72">
        <f t="shared" si="73"/>
        <v>3.2964863449166675</v>
      </c>
      <c r="Q72">
        <f t="shared" si="73"/>
        <v>0</v>
      </c>
      <c r="R72" s="27">
        <f t="shared" si="73"/>
        <v>0</v>
      </c>
      <c r="S72">
        <f t="shared" si="73"/>
        <v>4.8833003411854898</v>
      </c>
      <c r="T72">
        <f t="shared" si="73"/>
        <v>39.07514327833244</v>
      </c>
      <c r="U72">
        <f t="shared" si="73"/>
        <v>6.491711168011733</v>
      </c>
      <c r="V72" s="27">
        <f t="shared" si="73"/>
        <v>0</v>
      </c>
      <c r="W72" s="27">
        <f t="shared" si="73"/>
        <v>0</v>
      </c>
      <c r="X72" s="27">
        <f t="shared" si="73"/>
        <v>92.219526312670482</v>
      </c>
      <c r="Y72">
        <f t="shared" si="73"/>
        <v>37.98610816981504</v>
      </c>
      <c r="Z72" s="27">
        <f t="shared" si="73"/>
        <v>2.1125182444971426</v>
      </c>
      <c r="AA72" s="27">
        <f t="shared" si="73"/>
        <v>0.84450018090913148</v>
      </c>
      <c r="AB72" s="27">
        <f t="shared" si="73"/>
        <v>2.7267833104634822</v>
      </c>
      <c r="AC72" s="27">
        <f t="shared" si="73"/>
        <v>46.186569025349073</v>
      </c>
      <c r="AD72" s="27">
        <f t="shared" si="73"/>
        <v>3.2274379243535627</v>
      </c>
      <c r="AE72" s="27">
        <f t="shared" si="73"/>
        <v>0</v>
      </c>
      <c r="AF72" s="27">
        <f t="shared" si="73"/>
        <v>0</v>
      </c>
      <c r="AG72">
        <f t="shared" si="73"/>
        <v>0</v>
      </c>
      <c r="AH72" s="27">
        <f t="shared" si="73"/>
        <v>6.9489391676395851</v>
      </c>
      <c r="AI72" s="27">
        <f t="shared" si="73"/>
        <v>0</v>
      </c>
      <c r="AJ72" s="27">
        <f t="shared" si="73"/>
        <v>0</v>
      </c>
      <c r="AK72" s="27">
        <f t="shared" si="73"/>
        <v>0</v>
      </c>
      <c r="AL72" s="27">
        <f t="shared" si="73"/>
        <v>0</v>
      </c>
      <c r="AM72" s="27">
        <f t="shared" si="73"/>
        <v>0</v>
      </c>
      <c r="AN72" s="27">
        <f t="shared" si="73"/>
        <v>0</v>
      </c>
      <c r="AO72" s="27">
        <f t="shared" ref="AO72:BT72" si="74">IFERROR(_xlfn.STDEV.P(AO36:AO41),0)</f>
        <v>13.394476162458513</v>
      </c>
      <c r="AP72" s="27">
        <f t="shared" si="74"/>
        <v>0</v>
      </c>
      <c r="AQ72" s="27">
        <f t="shared" si="74"/>
        <v>1.5296477444896355</v>
      </c>
      <c r="AR72" s="27">
        <f t="shared" si="74"/>
        <v>0</v>
      </c>
      <c r="AS72" s="27">
        <f t="shared" si="74"/>
        <v>0</v>
      </c>
      <c r="AT72" s="27">
        <f t="shared" si="74"/>
        <v>1.6897180895706345</v>
      </c>
      <c r="AU72" s="27">
        <f t="shared" si="74"/>
        <v>245.92716378816021</v>
      </c>
      <c r="AV72" s="27">
        <f t="shared" si="74"/>
        <v>0</v>
      </c>
      <c r="AW72" s="27">
        <f t="shared" si="74"/>
        <v>0</v>
      </c>
      <c r="AX72" s="27">
        <f t="shared" si="74"/>
        <v>36.730465745602665</v>
      </c>
      <c r="AY72" s="27">
        <f t="shared" si="74"/>
        <v>10.066161825089484</v>
      </c>
      <c r="AZ72" s="27">
        <f t="shared" si="74"/>
        <v>0</v>
      </c>
      <c r="BA72" s="27">
        <f t="shared" si="74"/>
        <v>0</v>
      </c>
      <c r="BB72" s="27">
        <f t="shared" si="74"/>
        <v>0</v>
      </c>
      <c r="BC72" s="27">
        <f t="shared" si="74"/>
        <v>0</v>
      </c>
      <c r="BD72" s="27">
        <f t="shared" si="74"/>
        <v>0</v>
      </c>
      <c r="BE72">
        <f t="shared" si="74"/>
        <v>0</v>
      </c>
      <c r="BF72" s="27">
        <f t="shared" si="74"/>
        <v>4983.3340011328983</v>
      </c>
      <c r="BG72" s="27">
        <f t="shared" si="74"/>
        <v>1.9397744714270122</v>
      </c>
      <c r="BH72" s="27">
        <f t="shared" si="74"/>
        <v>0</v>
      </c>
      <c r="BI72" s="27">
        <f t="shared" si="74"/>
        <v>0</v>
      </c>
      <c r="BJ72" s="27">
        <f t="shared" si="74"/>
        <v>0</v>
      </c>
      <c r="BK72" s="27">
        <f t="shared" si="74"/>
        <v>0</v>
      </c>
      <c r="BL72" s="27">
        <f t="shared" si="74"/>
        <v>17.395733832050812</v>
      </c>
      <c r="BM72" s="27">
        <f t="shared" si="74"/>
        <v>0.72639903328373967</v>
      </c>
      <c r="BN72" s="27">
        <f t="shared" si="74"/>
        <v>21.464052635873671</v>
      </c>
      <c r="BO72" s="27">
        <f t="shared" si="74"/>
        <v>0</v>
      </c>
      <c r="BP72" s="27">
        <f t="shared" si="74"/>
        <v>0</v>
      </c>
      <c r="BQ72" s="27">
        <f t="shared" si="74"/>
        <v>0</v>
      </c>
      <c r="BR72" s="27">
        <f t="shared" si="74"/>
        <v>35.287121667196871</v>
      </c>
      <c r="BS72" s="27">
        <f t="shared" si="74"/>
        <v>0</v>
      </c>
      <c r="BT72" s="27">
        <f t="shared" si="74"/>
        <v>0</v>
      </c>
      <c r="BU72" s="27">
        <f t="shared" ref="BU72:CZ72" si="75">IFERROR(_xlfn.STDEV.P(BU36:BU41),0)</f>
        <v>0</v>
      </c>
      <c r="BV72" s="27">
        <f t="shared" si="75"/>
        <v>15.587941564626862</v>
      </c>
      <c r="BW72" s="27">
        <f t="shared" si="75"/>
        <v>9.6406414032815579</v>
      </c>
      <c r="BX72" s="27">
        <f t="shared" si="75"/>
        <v>5.1551875167963477</v>
      </c>
      <c r="BY72" s="27">
        <f t="shared" si="75"/>
        <v>0</v>
      </c>
      <c r="BZ72" s="27">
        <f t="shared" si="75"/>
        <v>0</v>
      </c>
      <c r="CA72" s="27">
        <f t="shared" si="75"/>
        <v>0</v>
      </c>
      <c r="CB72" s="27">
        <f t="shared" si="75"/>
        <v>5.3883622022115683</v>
      </c>
      <c r="CC72" s="27">
        <f t="shared" si="75"/>
        <v>1.9550000000000005</v>
      </c>
      <c r="CD72" s="27">
        <f t="shared" si="75"/>
        <v>0</v>
      </c>
      <c r="CE72" s="27">
        <f t="shared" si="75"/>
        <v>0</v>
      </c>
      <c r="CF72" s="27">
        <f t="shared" si="75"/>
        <v>1.240094082452355</v>
      </c>
      <c r="CG72" s="27">
        <f t="shared" si="75"/>
        <v>0.89115094119907712</v>
      </c>
      <c r="CH72" s="27">
        <f t="shared" si="75"/>
        <v>0.52152554001591189</v>
      </c>
      <c r="CI72" s="27">
        <f t="shared" si="75"/>
        <v>0</v>
      </c>
      <c r="CJ72" s="27">
        <f t="shared" si="75"/>
        <v>0</v>
      </c>
      <c r="CK72" s="27">
        <f t="shared" si="75"/>
        <v>0</v>
      </c>
      <c r="CL72">
        <f t="shared" si="75"/>
        <v>1.1591723580018598</v>
      </c>
      <c r="CM72" s="27">
        <f t="shared" si="75"/>
        <v>0</v>
      </c>
      <c r="CN72">
        <f t="shared" si="75"/>
        <v>1.1773133256133084</v>
      </c>
      <c r="CO72">
        <f t="shared" si="75"/>
        <v>0</v>
      </c>
      <c r="CP72">
        <f t="shared" si="75"/>
        <v>0</v>
      </c>
      <c r="CQ72">
        <f t="shared" si="75"/>
        <v>824.48765851722874</v>
      </c>
      <c r="CR72">
        <f t="shared" si="75"/>
        <v>3.2628872694797986</v>
      </c>
      <c r="CS72">
        <f t="shared" si="75"/>
        <v>0.26695817400234584</v>
      </c>
      <c r="CT72" s="27">
        <f t="shared" si="75"/>
        <v>0</v>
      </c>
      <c r="CU72">
        <f t="shared" si="75"/>
        <v>0</v>
      </c>
      <c r="CV72">
        <f t="shared" si="75"/>
        <v>0.50360574857719742</v>
      </c>
      <c r="CW72">
        <f t="shared" si="75"/>
        <v>4.255650165759957</v>
      </c>
      <c r="CX72">
        <f t="shared" si="75"/>
        <v>2.9883463468763174</v>
      </c>
      <c r="CY72" s="27">
        <f t="shared" si="75"/>
        <v>0</v>
      </c>
      <c r="CZ72">
        <f t="shared" si="75"/>
        <v>3.1857952957882611</v>
      </c>
      <c r="DA72" s="27">
        <f t="shared" ref="DA72:DO72" si="76">IFERROR(_xlfn.STDEV.P(DA36:DA41),0)</f>
        <v>0</v>
      </c>
      <c r="DB72">
        <f t="shared" si="76"/>
        <v>2.6125514349003733</v>
      </c>
      <c r="DC72">
        <f t="shared" si="76"/>
        <v>0.16839932699786381</v>
      </c>
      <c r="DD72" s="27">
        <f t="shared" si="76"/>
        <v>0</v>
      </c>
      <c r="DE72">
        <f t="shared" si="76"/>
        <v>3.1181622792920849</v>
      </c>
      <c r="DF72" s="27">
        <f t="shared" si="76"/>
        <v>0</v>
      </c>
      <c r="DG72" s="27">
        <f t="shared" si="76"/>
        <v>0</v>
      </c>
      <c r="DH72">
        <f t="shared" si="76"/>
        <v>0</v>
      </c>
      <c r="DI72" s="27">
        <f t="shared" si="76"/>
        <v>0</v>
      </c>
      <c r="DJ72">
        <f t="shared" si="76"/>
        <v>0</v>
      </c>
      <c r="DK72">
        <f t="shared" si="76"/>
        <v>0</v>
      </c>
      <c r="DL72">
        <f t="shared" si="76"/>
        <v>0</v>
      </c>
      <c r="DM72" s="27">
        <f t="shared" si="76"/>
        <v>0</v>
      </c>
      <c r="DN72">
        <f t="shared" si="76"/>
        <v>0</v>
      </c>
      <c r="DO72" s="27">
        <f t="shared" si="76"/>
        <v>0</v>
      </c>
      <c r="DP72" s="3"/>
    </row>
    <row r="73" spans="3:122" x14ac:dyDescent="0.25">
      <c r="C73" s="38"/>
      <c r="D73" s="38"/>
      <c r="E73" s="38"/>
      <c r="H73">
        <v>2251</v>
      </c>
      <c r="I73" s="27">
        <f t="shared" ref="I73:AN73" si="77">IFERROR(_xlfn.STDEV.P(I42:I48),0)</f>
        <v>15.041240714190513</v>
      </c>
      <c r="J73" s="27">
        <f t="shared" si="77"/>
        <v>0.18558237073205866</v>
      </c>
      <c r="K73">
        <f t="shared" si="77"/>
        <v>0</v>
      </c>
      <c r="L73">
        <f t="shared" si="77"/>
        <v>0</v>
      </c>
      <c r="M73">
        <f t="shared" si="77"/>
        <v>0</v>
      </c>
      <c r="N73">
        <f t="shared" si="77"/>
        <v>0</v>
      </c>
      <c r="O73" s="27">
        <f t="shared" si="77"/>
        <v>4.0506991082165107E-2</v>
      </c>
      <c r="P73" s="27">
        <f t="shared" si="77"/>
        <v>23.88922171787334</v>
      </c>
      <c r="Q73" s="27">
        <f t="shared" si="77"/>
        <v>3.7267866554862326</v>
      </c>
      <c r="R73">
        <f t="shared" si="77"/>
        <v>3.3499999999999996</v>
      </c>
      <c r="S73" s="27">
        <f t="shared" si="77"/>
        <v>5.9861575014906654</v>
      </c>
      <c r="T73" s="27">
        <f t="shared" si="77"/>
        <v>4.7536855733854066</v>
      </c>
      <c r="U73" s="27">
        <f t="shared" si="77"/>
        <v>27.499884526659233</v>
      </c>
      <c r="V73">
        <f t="shared" si="77"/>
        <v>0</v>
      </c>
      <c r="W73">
        <f t="shared" si="77"/>
        <v>8.8617499538690442E-2</v>
      </c>
      <c r="X73">
        <f t="shared" si="77"/>
        <v>206.64022992749892</v>
      </c>
      <c r="Y73" s="27">
        <f t="shared" si="77"/>
        <v>8.1250120251088269</v>
      </c>
      <c r="Z73">
        <f t="shared" si="77"/>
        <v>0.83023969983594026</v>
      </c>
      <c r="AA73">
        <f t="shared" si="77"/>
        <v>0.23402424433971711</v>
      </c>
      <c r="AB73">
        <f t="shared" si="77"/>
        <v>0.53642809587196005</v>
      </c>
      <c r="AC73">
        <f t="shared" si="77"/>
        <v>0</v>
      </c>
      <c r="AD73">
        <f t="shared" si="77"/>
        <v>0.72436883152274989</v>
      </c>
      <c r="AE73">
        <f t="shared" si="77"/>
        <v>0</v>
      </c>
      <c r="AF73">
        <f t="shared" si="77"/>
        <v>0</v>
      </c>
      <c r="AG73" s="27">
        <f t="shared" si="77"/>
        <v>0.17166650155199747</v>
      </c>
      <c r="AH73">
        <f t="shared" si="77"/>
        <v>12.909556182004348</v>
      </c>
      <c r="AI73">
        <f t="shared" si="77"/>
        <v>11.55680857718929</v>
      </c>
      <c r="AJ73">
        <f t="shared" si="77"/>
        <v>1.0150000000000026</v>
      </c>
      <c r="AK73">
        <f t="shared" si="77"/>
        <v>1.6513086955997249</v>
      </c>
      <c r="AL73">
        <f t="shared" si="77"/>
        <v>0</v>
      </c>
      <c r="AM73">
        <f t="shared" si="77"/>
        <v>0</v>
      </c>
      <c r="AN73">
        <f t="shared" si="77"/>
        <v>0</v>
      </c>
      <c r="AO73">
        <f t="shared" ref="AO73:BT73" si="78">IFERROR(_xlfn.STDEV.P(AO42:AO48),0)</f>
        <v>3.471120136209636</v>
      </c>
      <c r="AP73">
        <f t="shared" si="78"/>
        <v>2.5413149416499059</v>
      </c>
      <c r="AQ73">
        <f t="shared" si="78"/>
        <v>5.3987001458968074</v>
      </c>
      <c r="AR73">
        <f t="shared" si="78"/>
        <v>0.52355534958744576</v>
      </c>
      <c r="AS73">
        <f t="shared" si="78"/>
        <v>0.69559127526315456</v>
      </c>
      <c r="AT73">
        <f t="shared" si="78"/>
        <v>0.81482688783744661</v>
      </c>
      <c r="AU73">
        <f t="shared" si="78"/>
        <v>244.50090642125622</v>
      </c>
      <c r="AV73">
        <f t="shared" si="78"/>
        <v>0.84998199260637453</v>
      </c>
      <c r="AW73">
        <f t="shared" si="78"/>
        <v>0</v>
      </c>
      <c r="AX73">
        <f t="shared" si="78"/>
        <v>0.81612073936672547</v>
      </c>
      <c r="AY73">
        <f t="shared" si="78"/>
        <v>0.90149762017637836</v>
      </c>
      <c r="AZ73">
        <f t="shared" si="78"/>
        <v>0</v>
      </c>
      <c r="BA73">
        <f t="shared" si="78"/>
        <v>0.82999999999999963</v>
      </c>
      <c r="BB73">
        <f t="shared" si="78"/>
        <v>0.93057585857974545</v>
      </c>
      <c r="BC73">
        <f t="shared" si="78"/>
        <v>0</v>
      </c>
      <c r="BD73">
        <f t="shared" si="78"/>
        <v>0</v>
      </c>
      <c r="BE73">
        <f t="shared" si="78"/>
        <v>2.963749693361093</v>
      </c>
      <c r="BF73">
        <f t="shared" si="78"/>
        <v>1.7163737283908205</v>
      </c>
      <c r="BG73">
        <f t="shared" si="78"/>
        <v>1.6130542458330404</v>
      </c>
      <c r="BH73">
        <f t="shared" si="78"/>
        <v>0</v>
      </c>
      <c r="BI73">
        <f t="shared" si="78"/>
        <v>0</v>
      </c>
      <c r="BJ73">
        <f t="shared" si="78"/>
        <v>3.2901584851102341</v>
      </c>
      <c r="BK73">
        <f t="shared" si="78"/>
        <v>45.466446475417904</v>
      </c>
      <c r="BL73">
        <f t="shared" si="78"/>
        <v>31.739048697856379</v>
      </c>
      <c r="BM73">
        <f t="shared" si="78"/>
        <v>0.97889775580830229</v>
      </c>
      <c r="BN73">
        <f t="shared" si="78"/>
        <v>4.6855383242222137</v>
      </c>
      <c r="BO73">
        <f t="shared" si="78"/>
        <v>0</v>
      </c>
      <c r="BP73">
        <f t="shared" si="78"/>
        <v>0</v>
      </c>
      <c r="BQ73">
        <f t="shared" si="78"/>
        <v>4.1191781427159331</v>
      </c>
      <c r="BR73">
        <f t="shared" si="78"/>
        <v>1.7265178829076753</v>
      </c>
      <c r="BS73">
        <f t="shared" si="78"/>
        <v>5.3528836401799555</v>
      </c>
      <c r="BT73">
        <f t="shared" si="78"/>
        <v>0</v>
      </c>
      <c r="BU73">
        <f t="shared" ref="BU73:CZ73" si="79">IFERROR(_xlfn.STDEV.P(BU42:BU48),0)</f>
        <v>2.057534684906146</v>
      </c>
      <c r="BV73">
        <f t="shared" si="79"/>
        <v>19.394024747802334</v>
      </c>
      <c r="BW73">
        <f t="shared" si="79"/>
        <v>2.6941046750265678</v>
      </c>
      <c r="BX73">
        <f t="shared" si="79"/>
        <v>0.26091675113033219</v>
      </c>
      <c r="BY73">
        <f t="shared" si="79"/>
        <v>0</v>
      </c>
      <c r="BZ73">
        <f t="shared" si="79"/>
        <v>0</v>
      </c>
      <c r="CA73">
        <f t="shared" si="79"/>
        <v>0</v>
      </c>
      <c r="CB73">
        <f t="shared" si="79"/>
        <v>0</v>
      </c>
      <c r="CC73">
        <f t="shared" si="79"/>
        <v>0</v>
      </c>
      <c r="CD73">
        <f t="shared" si="79"/>
        <v>0</v>
      </c>
      <c r="CE73">
        <f t="shared" si="79"/>
        <v>0</v>
      </c>
      <c r="CF73">
        <f t="shared" si="79"/>
        <v>0</v>
      </c>
      <c r="CG73">
        <f t="shared" si="79"/>
        <v>1.1884014301504668</v>
      </c>
      <c r="CH73">
        <f t="shared" si="79"/>
        <v>0.23727190980744656</v>
      </c>
      <c r="CI73">
        <f t="shared" si="79"/>
        <v>7.1195154329491181E-2</v>
      </c>
      <c r="CJ73">
        <f t="shared" si="79"/>
        <v>0</v>
      </c>
      <c r="CK73">
        <f t="shared" si="79"/>
        <v>0</v>
      </c>
      <c r="CL73" s="27">
        <f t="shared" si="79"/>
        <v>1.8489445417230179</v>
      </c>
      <c r="CM73">
        <f t="shared" si="79"/>
        <v>0</v>
      </c>
      <c r="CN73" s="27">
        <f t="shared" si="79"/>
        <v>0.27078871950700839</v>
      </c>
      <c r="CO73" s="27">
        <f t="shared" si="79"/>
        <v>0.32514612099792878</v>
      </c>
      <c r="CP73" s="27">
        <f t="shared" si="79"/>
        <v>0</v>
      </c>
      <c r="CQ73" s="27">
        <f t="shared" si="79"/>
        <v>5.9971629346972168</v>
      </c>
      <c r="CR73" s="27">
        <f t="shared" si="79"/>
        <v>0</v>
      </c>
      <c r="CS73" s="27">
        <f t="shared" si="79"/>
        <v>1.1670895249224345</v>
      </c>
      <c r="CT73">
        <f t="shared" si="79"/>
        <v>2.8612235145126301</v>
      </c>
      <c r="CU73" s="27">
        <f t="shared" si="79"/>
        <v>0</v>
      </c>
      <c r="CV73" s="27">
        <f t="shared" si="79"/>
        <v>0</v>
      </c>
      <c r="CW73" s="27">
        <f t="shared" si="79"/>
        <v>0</v>
      </c>
      <c r="CX73" s="27">
        <f t="shared" si="79"/>
        <v>0.33856238685937706</v>
      </c>
      <c r="CY73">
        <f t="shared" si="79"/>
        <v>0</v>
      </c>
      <c r="CZ73" s="27">
        <f t="shared" si="79"/>
        <v>15.952075419959671</v>
      </c>
      <c r="DA73">
        <f t="shared" ref="DA73:DO73" si="80">IFERROR(_xlfn.STDEV.P(DA42:DA48),0)</f>
        <v>0</v>
      </c>
      <c r="DB73" s="27">
        <f t="shared" si="80"/>
        <v>49.52133549681146</v>
      </c>
      <c r="DC73" s="27">
        <f t="shared" si="80"/>
        <v>0.72170150424153201</v>
      </c>
      <c r="DD73">
        <f t="shared" si="80"/>
        <v>11.59921918554369</v>
      </c>
      <c r="DE73" s="27">
        <f t="shared" si="80"/>
        <v>1.1578236288638963</v>
      </c>
      <c r="DF73">
        <f t="shared" si="80"/>
        <v>2.8705400188814768E-2</v>
      </c>
      <c r="DG73">
        <f t="shared" si="80"/>
        <v>3.9866455645244958</v>
      </c>
      <c r="DH73" s="27">
        <f t="shared" si="80"/>
        <v>0</v>
      </c>
      <c r="DI73">
        <f t="shared" si="80"/>
        <v>0</v>
      </c>
      <c r="DJ73" s="27">
        <f t="shared" si="80"/>
        <v>0</v>
      </c>
      <c r="DK73" s="27">
        <f t="shared" si="80"/>
        <v>0</v>
      </c>
      <c r="DL73" s="27">
        <f t="shared" si="80"/>
        <v>0</v>
      </c>
      <c r="DM73">
        <f t="shared" si="80"/>
        <v>0</v>
      </c>
      <c r="DN73" s="27">
        <f t="shared" si="80"/>
        <v>0</v>
      </c>
      <c r="DO73">
        <f t="shared" si="80"/>
        <v>0</v>
      </c>
      <c r="DP73" s="3"/>
    </row>
    <row r="74" spans="3:122" x14ac:dyDescent="0.25">
      <c r="C74" s="38"/>
      <c r="D74" s="38"/>
      <c r="E74" s="38"/>
      <c r="H74">
        <v>11257</v>
      </c>
      <c r="I74">
        <f t="shared" ref="I74:AN74" si="81">IFERROR(_xlfn.STDEV.P(I49:I55),0)</f>
        <v>0</v>
      </c>
      <c r="J74">
        <f t="shared" si="81"/>
        <v>0.27937977955551913</v>
      </c>
      <c r="K74">
        <f t="shared" si="81"/>
        <v>0</v>
      </c>
      <c r="L74">
        <f t="shared" si="81"/>
        <v>0</v>
      </c>
      <c r="M74">
        <f t="shared" si="81"/>
        <v>0</v>
      </c>
      <c r="N74">
        <f t="shared" si="81"/>
        <v>0</v>
      </c>
      <c r="O74">
        <f t="shared" si="81"/>
        <v>5.5217565971679129E-2</v>
      </c>
      <c r="P74">
        <f t="shared" si="81"/>
        <v>3.6756218410450421</v>
      </c>
      <c r="Q74">
        <f t="shared" si="81"/>
        <v>1.676252433919855</v>
      </c>
      <c r="R74">
        <f t="shared" si="81"/>
        <v>0</v>
      </c>
      <c r="S74">
        <f t="shared" si="81"/>
        <v>17.811242379520873</v>
      </c>
      <c r="T74">
        <f t="shared" si="81"/>
        <v>20.211979373729783</v>
      </c>
      <c r="U74">
        <f t="shared" si="81"/>
        <v>81.612051430995834</v>
      </c>
      <c r="V74">
        <f t="shared" si="81"/>
        <v>0</v>
      </c>
      <c r="W74">
        <f t="shared" si="81"/>
        <v>0</v>
      </c>
      <c r="X74">
        <f t="shared" si="81"/>
        <v>41.197743696885432</v>
      </c>
      <c r="Y74">
        <f t="shared" si="81"/>
        <v>20.127413938127638</v>
      </c>
      <c r="Z74">
        <f t="shared" si="81"/>
        <v>1.4666260043837669</v>
      </c>
      <c r="AA74">
        <f t="shared" si="81"/>
        <v>0.42643754477278001</v>
      </c>
      <c r="AB74">
        <f t="shared" si="81"/>
        <v>0.54152468050111702</v>
      </c>
      <c r="AC74">
        <f t="shared" si="81"/>
        <v>89.297087755607407</v>
      </c>
      <c r="AD74">
        <f t="shared" si="81"/>
        <v>1.1147965861857632</v>
      </c>
      <c r="AE74">
        <f t="shared" si="81"/>
        <v>0</v>
      </c>
      <c r="AF74">
        <f t="shared" si="81"/>
        <v>0</v>
      </c>
      <c r="AG74">
        <f t="shared" si="81"/>
        <v>0</v>
      </c>
      <c r="AH74">
        <f t="shared" si="81"/>
        <v>8.947796901347008</v>
      </c>
      <c r="AI74">
        <f t="shared" si="81"/>
        <v>1.81399885246236</v>
      </c>
      <c r="AJ74">
        <f t="shared" si="81"/>
        <v>0</v>
      </c>
      <c r="AK74">
        <f t="shared" si="81"/>
        <v>0</v>
      </c>
      <c r="AL74">
        <f t="shared" si="81"/>
        <v>0</v>
      </c>
      <c r="AM74">
        <f t="shared" si="81"/>
        <v>0</v>
      </c>
      <c r="AN74">
        <f t="shared" si="81"/>
        <v>0</v>
      </c>
      <c r="AO74">
        <f t="shared" ref="AO74:BT74" si="82">IFERROR(_xlfn.STDEV.P(AO49:AO55),0)</f>
        <v>3.0954660721903697</v>
      </c>
      <c r="AP74">
        <f t="shared" si="82"/>
        <v>1.1837453532008009</v>
      </c>
      <c r="AQ74">
        <f t="shared" si="82"/>
        <v>41.704182631716819</v>
      </c>
      <c r="AR74">
        <f t="shared" si="82"/>
        <v>156.76894015052332</v>
      </c>
      <c r="AS74">
        <f t="shared" si="82"/>
        <v>2.4586897124364495</v>
      </c>
      <c r="AT74">
        <f t="shared" si="82"/>
        <v>0.98650899641109546</v>
      </c>
      <c r="AU74">
        <f t="shared" si="82"/>
        <v>1317.0599567155903</v>
      </c>
      <c r="AV74">
        <f t="shared" si="82"/>
        <v>1.5548580878875669</v>
      </c>
      <c r="AW74">
        <f t="shared" si="82"/>
        <v>0</v>
      </c>
      <c r="AX74">
        <f t="shared" si="82"/>
        <v>7.1373701782396815</v>
      </c>
      <c r="AY74">
        <f t="shared" si="82"/>
        <v>2.3216892161369311</v>
      </c>
      <c r="AZ74">
        <f t="shared" si="82"/>
        <v>0</v>
      </c>
      <c r="BA74">
        <f t="shared" si="82"/>
        <v>140.7708000797823</v>
      </c>
      <c r="BB74">
        <f t="shared" si="82"/>
        <v>1.0872170051680221</v>
      </c>
      <c r="BC74">
        <f t="shared" si="82"/>
        <v>185.86670237850893</v>
      </c>
      <c r="BD74">
        <f t="shared" si="82"/>
        <v>679.49323234004214</v>
      </c>
      <c r="BE74">
        <f t="shared" si="82"/>
        <v>1.3085839051183132</v>
      </c>
      <c r="BF74">
        <f t="shared" si="82"/>
        <v>1065.280014274296</v>
      </c>
      <c r="BG74">
        <f t="shared" si="82"/>
        <v>2.0302709178826359</v>
      </c>
      <c r="BH74">
        <f t="shared" si="82"/>
        <v>0</v>
      </c>
      <c r="BI74">
        <f t="shared" si="82"/>
        <v>0</v>
      </c>
      <c r="BJ74">
        <f t="shared" si="82"/>
        <v>5.0815942380320056</v>
      </c>
      <c r="BK74">
        <f t="shared" si="82"/>
        <v>0</v>
      </c>
      <c r="BL74">
        <f t="shared" si="82"/>
        <v>40.243818234884884</v>
      </c>
      <c r="BM74">
        <f t="shared" si="82"/>
        <v>0.18812718233868775</v>
      </c>
      <c r="BN74">
        <f t="shared" si="82"/>
        <v>16.643816894460411</v>
      </c>
      <c r="BO74">
        <f t="shared" si="82"/>
        <v>0</v>
      </c>
      <c r="BP74">
        <f t="shared" si="82"/>
        <v>0</v>
      </c>
      <c r="BQ74">
        <f t="shared" si="82"/>
        <v>0</v>
      </c>
      <c r="BR74">
        <f t="shared" si="82"/>
        <v>12.213186917994717</v>
      </c>
      <c r="BS74">
        <f t="shared" si="82"/>
        <v>0</v>
      </c>
      <c r="BT74">
        <f t="shared" si="82"/>
        <v>0</v>
      </c>
      <c r="BU74">
        <f t="shared" ref="BU74:CZ74" si="83">IFERROR(_xlfn.STDEV.P(BU49:BU55),0)</f>
        <v>769.20739237253531</v>
      </c>
      <c r="BV74">
        <f t="shared" si="83"/>
        <v>17.758387038356886</v>
      </c>
      <c r="BW74">
        <f t="shared" si="83"/>
        <v>78.473859419840551</v>
      </c>
      <c r="BX74">
        <f t="shared" si="83"/>
        <v>0.58492629921230577</v>
      </c>
      <c r="BY74">
        <f t="shared" si="83"/>
        <v>25.78607024635583</v>
      </c>
      <c r="BZ74">
        <f t="shared" si="83"/>
        <v>0</v>
      </c>
      <c r="CA74">
        <f t="shared" si="83"/>
        <v>0</v>
      </c>
      <c r="CB74">
        <f t="shared" si="83"/>
        <v>0</v>
      </c>
      <c r="CC74">
        <f t="shared" si="83"/>
        <v>0</v>
      </c>
      <c r="CD74">
        <f t="shared" si="83"/>
        <v>1842.8400000000004</v>
      </c>
      <c r="CE74">
        <f t="shared" si="83"/>
        <v>0</v>
      </c>
      <c r="CF74">
        <f t="shared" si="83"/>
        <v>0</v>
      </c>
      <c r="CG74">
        <f t="shared" si="83"/>
        <v>1.7678769439327182</v>
      </c>
      <c r="CH74">
        <f t="shared" si="83"/>
        <v>0.24580932086115476</v>
      </c>
      <c r="CI74">
        <f t="shared" si="83"/>
        <v>0</v>
      </c>
      <c r="CJ74">
        <f t="shared" si="83"/>
        <v>0</v>
      </c>
      <c r="CK74">
        <f t="shared" si="83"/>
        <v>0</v>
      </c>
      <c r="CL74">
        <f t="shared" si="83"/>
        <v>0.94688102392507034</v>
      </c>
      <c r="CM74">
        <f t="shared" si="83"/>
        <v>0</v>
      </c>
      <c r="CN74">
        <f t="shared" si="83"/>
        <v>8.3149797888442817E-2</v>
      </c>
      <c r="CO74">
        <f t="shared" si="83"/>
        <v>0.16079800993793378</v>
      </c>
      <c r="CP74">
        <f t="shared" si="83"/>
        <v>0.60499999999999898</v>
      </c>
      <c r="CQ74">
        <f t="shared" si="83"/>
        <v>0</v>
      </c>
      <c r="CR74">
        <f t="shared" si="83"/>
        <v>98.961025228550071</v>
      </c>
      <c r="CS74">
        <f t="shared" si="83"/>
        <v>1.6601472491586069</v>
      </c>
      <c r="CT74">
        <f t="shared" si="83"/>
        <v>6.4571684575977955</v>
      </c>
      <c r="CU74">
        <f t="shared" si="83"/>
        <v>0.26408100179718502</v>
      </c>
      <c r="CV74">
        <f t="shared" si="83"/>
        <v>0.3336746551810672</v>
      </c>
      <c r="CW74">
        <f t="shared" si="83"/>
        <v>3.3769416183697145</v>
      </c>
      <c r="CX74">
        <f t="shared" si="83"/>
        <v>0.38938989431663251</v>
      </c>
      <c r="CY74">
        <f t="shared" si="83"/>
        <v>0</v>
      </c>
      <c r="CZ74">
        <f t="shared" si="83"/>
        <v>52.572895903435551</v>
      </c>
      <c r="DA74">
        <f t="shared" ref="DA74:DO74" si="84">IFERROR(_xlfn.STDEV.P(DA49:DA55),0)</f>
        <v>0</v>
      </c>
      <c r="DB74">
        <f t="shared" si="84"/>
        <v>22.366940345254228</v>
      </c>
      <c r="DC74">
        <f t="shared" si="84"/>
        <v>0.14764823060233401</v>
      </c>
      <c r="DD74">
        <f t="shared" si="84"/>
        <v>0</v>
      </c>
      <c r="DE74">
        <f t="shared" si="84"/>
        <v>2.5331089231074384</v>
      </c>
      <c r="DF74">
        <f t="shared" si="84"/>
        <v>0</v>
      </c>
      <c r="DG74">
        <f t="shared" si="84"/>
        <v>6.4505049328629243</v>
      </c>
      <c r="DH74">
        <f t="shared" si="84"/>
        <v>12.456906780200748</v>
      </c>
      <c r="DI74">
        <f t="shared" si="84"/>
        <v>0</v>
      </c>
      <c r="DJ74">
        <f t="shared" si="84"/>
        <v>0.27927018590371194</v>
      </c>
      <c r="DK74">
        <f t="shared" si="84"/>
        <v>391.05116361845404</v>
      </c>
      <c r="DL74">
        <f t="shared" si="84"/>
        <v>2.7233637663892369</v>
      </c>
      <c r="DM74">
        <f t="shared" si="84"/>
        <v>0</v>
      </c>
      <c r="DN74">
        <f t="shared" si="84"/>
        <v>0.31524681688409723</v>
      </c>
      <c r="DO74">
        <f t="shared" si="84"/>
        <v>5.4950935443561484</v>
      </c>
      <c r="DP74" s="3"/>
    </row>
  </sheetData>
  <conditionalFormatting sqref="D72:E7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0 D72:E74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5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DO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theme="5" tint="-0.249977111117893"/>
        <color rgb="FFDE9BFF"/>
        <color rgb="FF00FF00"/>
      </colorScale>
    </cfRule>
    <cfRule type="colorScale" priority="66">
      <colorScale>
        <cfvo type="min"/>
        <cfvo type="percentile" val="50"/>
        <cfvo type="max"/>
        <color rgb="FF00FF00"/>
        <color rgb="FFDE9BFF"/>
        <color theme="5" tint="-0.249977111117893"/>
      </colorScale>
    </cfRule>
  </conditionalFormatting>
  <conditionalFormatting sqref="I8:DO9">
    <cfRule type="colorScale" priority="185">
      <colorScale>
        <cfvo type="min"/>
        <cfvo type="percentile" val="50"/>
        <cfvo type="max"/>
        <color rgb="FFF8696B"/>
        <color rgb="FFDE9BFF"/>
        <color rgb="FF95F997"/>
      </colorScale>
    </cfRule>
    <cfRule type="colorScale" priority="186">
      <colorScale>
        <cfvo type="min"/>
        <cfvo type="percentile" val="50"/>
        <cfvo type="max"/>
        <color theme="9" tint="-0.249977111117893"/>
        <color rgb="FFFF3399"/>
        <color theme="8"/>
      </colorScale>
    </cfRule>
  </conditionalFormatting>
  <conditionalFormatting sqref="I12:DO12">
    <cfRule type="colorScale" priority="189">
      <colorScale>
        <cfvo type="min"/>
        <cfvo type="percentile" val="50"/>
        <cfvo type="max"/>
        <color rgb="FFF8696B"/>
        <color rgb="FFDE9BFF"/>
        <color rgb="FF95F997"/>
      </colorScale>
    </cfRule>
    <cfRule type="colorScale" priority="190">
      <colorScale>
        <cfvo type="min"/>
        <cfvo type="percentile" val="50"/>
        <cfvo type="max"/>
        <color theme="9" tint="-0.249977111117893"/>
        <color rgb="FFFF3399"/>
        <color theme="8"/>
      </colorScale>
    </cfRule>
  </conditionalFormatting>
  <conditionalFormatting sqref="I18:DO55 J57 O57:U57 W57:AE57 AH57:AK57 AM57 AO57:AV57 AX57:AY57 BA57:BG57 BQ57:BY57 CG57:CI57 CK57:CX57 CZ57 DB57:DE57 DG57:DH57 DJ57:DL57 DN57 BJ57:BO5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DO66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DO74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J55 J5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5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6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5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5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N5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O55 O5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P55 P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:Q55 Q57:R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R5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S55 S5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T55 T5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U55 W57 U5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5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1:W6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X55 X5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X66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Y55 Y5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1:Y6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:Y7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9:Z55 Z5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1:Z6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7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A55 AA5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1:AA6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A7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B55 AB5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1:AB66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9:AB7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:AC55 AC5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1:AC66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:AC7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D55 AD57:AE5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:AD6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9:AD7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:AE5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1:AE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:AF5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G5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1:AG66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:AG7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9:AH55 AH5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1:AH6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9:AH7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I55 AM57 AI57:AK5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I66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I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9:AJ5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1:AJ6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:AK5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1:AK6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9:AL5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9:AM5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1:AM66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9:AN5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9:AO55 AO5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1:AO6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:AO7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9:AP55 AP5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1:AP66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9:AP7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9:AQ55 AQ5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1:AQ6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9:AQ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9:AR55 AR5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1:AR6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9:AS55 AS5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1:AS6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:AT55 AT5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1:AT6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9:AT7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9:AU55 AU5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1:AU6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9:AU7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9:AV55 AV5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1:AV6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9:AW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9:AX55 AX5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1:AX6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9:AX7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9:AY55 AY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1:AY6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9:AY7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9:AZ5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9:BA55 BA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1:BA6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9:BB55 BB5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1:BB6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9:BC55 BC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1:BC6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9:BD55 BD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61:BD6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9:BE55 BE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61:BE6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2:BE7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9:BF55 BF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61:BF6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69:BF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9:BG55 BG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61:BG6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69:BG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1:BH5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9:BI5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61:BI6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9:BJ55 BJ57:BK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61:BJ6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5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1:BK6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9:BL55 BL5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1:BL6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9:BL7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9:BL7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0:BL7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9:BM55 BM5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61:BM6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69:BM7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:BN55 BQ57 BN5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1:BN6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:BN7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9:BO55 BO5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9:BO5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9:BP5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9:BQ5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61:BQ6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9:BR55 BR57:BT5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61:BR6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69:BR7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9:BS5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61:BS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9:BT5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61:BT6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9:BU55 BU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61:BU6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69:BU7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9:BV55 BV5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61:BV6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69:BV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9:BW55 BW5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61:BW6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69:BW7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19:BX55 BX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61:BX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69:BX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1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19:BY55 BY5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1:BY6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9:BY7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:BZ5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:CA5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9:CB5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1:CB6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:CB7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9:CC5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61:CC6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69:CC7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9:CD5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62:CD6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9:CE5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9:CF5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61:CF6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69:CF7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19:CG55 CK57 CM57 CG57:CI5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61:CG6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69:CG7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9:CH5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61:CH6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69:CH7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9:CI5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61:CI6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19:CJ5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19:CK5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1:CK66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9:CL55 CL5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61:CL6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69:CL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9:CM5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61:CM6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19:CN55 CN57:CQ5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61:CN6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69:CN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9:CO5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61:CO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69:CO7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9:CP5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61:CP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69:CP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9:CQ5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1:CQ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9:CQ7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9:CR55 CR5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23:CR55 CR5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61:CR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69:CR7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19:CS55 CS5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61:CS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69:CS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19:CT55 CT5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61:CT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9:CU55 CU5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1:CU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9:CU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9:CV55 CV5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61:CV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69:CV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9:CW55 CW5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61:CW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69:CW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1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19:CX55 CX5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61:CX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69:CX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:CY5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19:CZ55 CZ5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61:CZ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69:CZ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9:DA5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19:DB55 DB5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61:DB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B69:DB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9:DC55 DC57:DD5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61:DC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69:DC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9:DD5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2:DD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19:DE55 DE5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61:DE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69:DE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9:DF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9:DG55 DG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61:DG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9:DH55 DH5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61:DH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69:DH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I19:DI5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19:DJ55 DJ5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61:DJ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69:DJ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19:DK55 DK5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61:DK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K69:DK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9:DL55 DL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61:DL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69:DL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M19:DM5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M61:DM6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19:DN55 DN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61:DN6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N69:DN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19:DO5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61:DO6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0:DP6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8:DP74 DP66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8:DP74 DP67:DR67 DP60:DP66 I61:DO6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7:DR67 I61:DO6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7:DR6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Q60:DQ6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BF8E-B434-4C9D-81AF-2C2C7388467D}">
  <dimension ref="A1:BE212"/>
  <sheetViews>
    <sheetView tabSelected="1" topLeftCell="A93" workbookViewId="0">
      <selection activeCell="O107" sqref="O107"/>
    </sheetView>
  </sheetViews>
  <sheetFormatPr defaultRowHeight="13.8" x14ac:dyDescent="0.25"/>
  <cols>
    <col min="3" max="3" width="11.3984375" customWidth="1"/>
  </cols>
  <sheetData>
    <row r="1" spans="3:18" x14ac:dyDescent="0.25">
      <c r="C1" s="21"/>
      <c r="E1">
        <f t="shared" ref="E1:E25" si="0">SUM(C1:D1)</f>
        <v>0</v>
      </c>
      <c r="F1" s="21"/>
      <c r="G1" t="s">
        <v>291</v>
      </c>
      <c r="H1" t="s">
        <v>292</v>
      </c>
      <c r="I1" t="s">
        <v>293</v>
      </c>
      <c r="J1" t="s">
        <v>294</v>
      </c>
      <c r="K1" t="s">
        <v>298</v>
      </c>
      <c r="L1" t="s">
        <v>295</v>
      </c>
      <c r="M1" t="s">
        <v>296</v>
      </c>
      <c r="Q1">
        <v>5</v>
      </c>
    </row>
    <row r="2" spans="3:18" x14ac:dyDescent="0.25">
      <c r="C2" s="21">
        <v>44160</v>
      </c>
      <c r="D2" s="17">
        <v>0.62430555555555556</v>
      </c>
      <c r="E2" s="21">
        <f t="shared" si="0"/>
        <v>44160.624305555553</v>
      </c>
      <c r="F2" s="21">
        <v>1</v>
      </c>
      <c r="M2">
        <v>815</v>
      </c>
      <c r="Q2">
        <v>5</v>
      </c>
      <c r="R2">
        <v>0</v>
      </c>
    </row>
    <row r="3" spans="3:18" x14ac:dyDescent="0.25">
      <c r="C3" s="21">
        <v>44160</v>
      </c>
      <c r="D3" s="17">
        <v>0.64513888888888893</v>
      </c>
      <c r="E3" s="21">
        <f t="shared" si="0"/>
        <v>44160.645138888889</v>
      </c>
      <c r="F3" s="21">
        <v>2</v>
      </c>
      <c r="M3">
        <v>380</v>
      </c>
      <c r="Q3">
        <v>5</v>
      </c>
      <c r="R3">
        <v>0</v>
      </c>
    </row>
    <row r="4" spans="3:18" x14ac:dyDescent="0.25">
      <c r="C4" s="21">
        <v>44160</v>
      </c>
      <c r="D4" s="17">
        <v>0.66597222222222219</v>
      </c>
      <c r="E4" s="21">
        <f t="shared" si="0"/>
        <v>44160.665972222225</v>
      </c>
      <c r="F4" s="21">
        <v>3</v>
      </c>
      <c r="M4">
        <v>221.1</v>
      </c>
      <c r="Q4">
        <v>5</v>
      </c>
      <c r="R4">
        <v>0</v>
      </c>
    </row>
    <row r="5" spans="3:18" x14ac:dyDescent="0.25">
      <c r="C5" s="21">
        <v>44160</v>
      </c>
      <c r="D5" s="17">
        <v>0.72916666666666663</v>
      </c>
      <c r="E5" s="21">
        <f t="shared" si="0"/>
        <v>44160.729166666664</v>
      </c>
      <c r="F5" s="21">
        <v>4</v>
      </c>
      <c r="G5">
        <v>4.4000000000000004</v>
      </c>
      <c r="H5">
        <v>2.2000000000000002</v>
      </c>
      <c r="I5">
        <v>955.5</v>
      </c>
      <c r="J5">
        <v>2</v>
      </c>
      <c r="K5">
        <v>0.39</v>
      </c>
      <c r="L5">
        <v>0.03</v>
      </c>
      <c r="M5">
        <v>325</v>
      </c>
      <c r="Q5">
        <v>5</v>
      </c>
      <c r="R5">
        <v>0</v>
      </c>
    </row>
    <row r="6" spans="3:18" x14ac:dyDescent="0.25">
      <c r="C6" s="21">
        <v>44160</v>
      </c>
      <c r="D6" s="17">
        <v>0.73402777777777772</v>
      </c>
      <c r="E6" s="21">
        <f t="shared" si="0"/>
        <v>44160.734027777777</v>
      </c>
      <c r="F6" s="21">
        <v>5</v>
      </c>
      <c r="M6">
        <v>969.6</v>
      </c>
      <c r="Q6">
        <v>5</v>
      </c>
      <c r="R6">
        <v>0</v>
      </c>
    </row>
    <row r="7" spans="3:18" x14ac:dyDescent="0.25">
      <c r="C7" s="21">
        <v>44160</v>
      </c>
      <c r="D7" s="17">
        <v>0.73819444444444449</v>
      </c>
      <c r="E7" s="21">
        <f t="shared" si="0"/>
        <v>44160.738194444442</v>
      </c>
      <c r="F7" s="21">
        <v>6</v>
      </c>
      <c r="M7">
        <v>953.8</v>
      </c>
      <c r="Q7">
        <v>5</v>
      </c>
      <c r="R7">
        <v>0</v>
      </c>
    </row>
    <row r="8" spans="3:18" x14ac:dyDescent="0.25">
      <c r="C8" s="21">
        <v>44160</v>
      </c>
      <c r="D8" s="17">
        <v>0.84791666666666665</v>
      </c>
      <c r="E8" s="21">
        <f t="shared" si="0"/>
        <v>44160.847916666666</v>
      </c>
      <c r="F8" s="21">
        <v>7</v>
      </c>
      <c r="M8">
        <v>445.6</v>
      </c>
      <c r="Q8">
        <v>5</v>
      </c>
      <c r="R8">
        <v>0</v>
      </c>
    </row>
    <row r="9" spans="3:18" x14ac:dyDescent="0.25">
      <c r="C9" s="21">
        <v>44160</v>
      </c>
      <c r="D9" s="17">
        <v>0.85624999999999996</v>
      </c>
      <c r="E9" s="21">
        <f t="shared" si="0"/>
        <v>44160.856249999997</v>
      </c>
      <c r="F9" s="21">
        <v>8</v>
      </c>
      <c r="G9">
        <v>11</v>
      </c>
      <c r="H9">
        <v>0.6</v>
      </c>
      <c r="I9">
        <v>934.8</v>
      </c>
      <c r="J9">
        <v>0.6</v>
      </c>
      <c r="K9">
        <v>0.38</v>
      </c>
      <c r="L9">
        <v>0.02</v>
      </c>
      <c r="M9">
        <v>373.2</v>
      </c>
      <c r="Q9">
        <v>5</v>
      </c>
      <c r="R9">
        <v>0</v>
      </c>
    </row>
    <row r="10" spans="3:18" x14ac:dyDescent="0.25">
      <c r="C10" s="21">
        <v>44160</v>
      </c>
      <c r="D10" s="17">
        <v>0.97013888888888888</v>
      </c>
      <c r="E10" s="21">
        <f t="shared" si="0"/>
        <v>44160.970138888886</v>
      </c>
      <c r="F10" s="21">
        <v>9</v>
      </c>
      <c r="I10">
        <v>955.5</v>
      </c>
      <c r="M10">
        <v>334.8</v>
      </c>
      <c r="Q10">
        <v>5</v>
      </c>
      <c r="R10">
        <v>0</v>
      </c>
    </row>
    <row r="11" spans="3:18" x14ac:dyDescent="0.25">
      <c r="C11" s="21">
        <v>44160</v>
      </c>
      <c r="D11" s="17">
        <v>0.98472222222222228</v>
      </c>
      <c r="E11" s="21">
        <f t="shared" si="0"/>
        <v>44160.984722222223</v>
      </c>
      <c r="F11" s="21">
        <v>10</v>
      </c>
      <c r="M11">
        <v>660</v>
      </c>
      <c r="Q11">
        <v>5</v>
      </c>
      <c r="R11">
        <v>0</v>
      </c>
    </row>
    <row r="12" spans="3:18" x14ac:dyDescent="0.25">
      <c r="C12" s="21">
        <v>44160</v>
      </c>
      <c r="D12" s="17">
        <v>7.2222222222222215E-2</v>
      </c>
      <c r="E12" s="21">
        <f t="shared" si="0"/>
        <v>44160.072222222225</v>
      </c>
      <c r="F12" s="21">
        <v>11</v>
      </c>
      <c r="M12">
        <v>510.5</v>
      </c>
      <c r="Q12">
        <v>5</v>
      </c>
      <c r="R12">
        <v>0</v>
      </c>
    </row>
    <row r="13" spans="3:18" x14ac:dyDescent="0.25">
      <c r="C13" s="21">
        <v>44160</v>
      </c>
      <c r="D13" s="17">
        <v>0.11041666666666666</v>
      </c>
      <c r="E13" s="21">
        <f t="shared" si="0"/>
        <v>44160.11041666667</v>
      </c>
      <c r="F13" s="21">
        <v>12</v>
      </c>
      <c r="G13">
        <v>9.3000000000000007</v>
      </c>
      <c r="H13">
        <v>2.8</v>
      </c>
      <c r="I13">
        <v>828.5</v>
      </c>
      <c r="J13">
        <v>0.7</v>
      </c>
      <c r="K13">
        <v>0.39</v>
      </c>
      <c r="L13">
        <v>0.03</v>
      </c>
      <c r="M13">
        <v>705.3</v>
      </c>
      <c r="Q13">
        <v>5</v>
      </c>
      <c r="R13">
        <v>0</v>
      </c>
    </row>
    <row r="14" spans="3:18" x14ac:dyDescent="0.25">
      <c r="C14" s="21">
        <v>44160</v>
      </c>
      <c r="D14" s="17">
        <v>0.15208333333333332</v>
      </c>
      <c r="E14" s="21">
        <f t="shared" si="0"/>
        <v>44160.152083333334</v>
      </c>
      <c r="F14" s="21">
        <v>13</v>
      </c>
      <c r="M14">
        <v>2002.6</v>
      </c>
      <c r="Q14">
        <v>5</v>
      </c>
      <c r="R14">
        <v>0</v>
      </c>
    </row>
    <row r="15" spans="3:18" x14ac:dyDescent="0.25">
      <c r="C15" s="21">
        <v>44160</v>
      </c>
      <c r="D15" s="17">
        <v>0.19375000000000001</v>
      </c>
      <c r="E15" s="21">
        <f t="shared" si="0"/>
        <v>44160.193749999999</v>
      </c>
      <c r="F15" s="21">
        <v>14</v>
      </c>
      <c r="M15">
        <v>2119.3000000000002</v>
      </c>
      <c r="Q15">
        <v>5</v>
      </c>
      <c r="R15">
        <v>0</v>
      </c>
    </row>
    <row r="16" spans="3:18" x14ac:dyDescent="0.25">
      <c r="C16" s="21">
        <v>44160</v>
      </c>
      <c r="D16" s="17">
        <v>0.23541666666666666</v>
      </c>
      <c r="E16" s="21">
        <f t="shared" si="0"/>
        <v>44160.23541666667</v>
      </c>
      <c r="F16" s="21">
        <v>15</v>
      </c>
      <c r="M16">
        <v>2079.3000000000002</v>
      </c>
      <c r="Q16">
        <v>5</v>
      </c>
      <c r="R16">
        <v>0</v>
      </c>
    </row>
    <row r="17" spans="1:57" x14ac:dyDescent="0.25">
      <c r="C17" s="21">
        <v>44160</v>
      </c>
      <c r="D17" s="17">
        <v>0.27708333333333335</v>
      </c>
      <c r="E17" s="21">
        <f t="shared" si="0"/>
        <v>44160.277083333334</v>
      </c>
      <c r="F17" s="21">
        <v>16</v>
      </c>
      <c r="G17">
        <v>1.7</v>
      </c>
      <c r="H17">
        <v>1.1000000000000001</v>
      </c>
      <c r="I17">
        <v>283.7</v>
      </c>
      <c r="J17">
        <v>0.9</v>
      </c>
      <c r="K17">
        <v>0.34</v>
      </c>
      <c r="L17">
        <v>0.04</v>
      </c>
      <c r="M17">
        <v>1723.9</v>
      </c>
      <c r="Q17">
        <v>5</v>
      </c>
      <c r="R17">
        <v>0</v>
      </c>
    </row>
    <row r="18" spans="1:57" x14ac:dyDescent="0.25">
      <c r="C18" s="21">
        <v>44160</v>
      </c>
      <c r="D18" s="17">
        <v>0.31874999999999998</v>
      </c>
      <c r="E18" s="21">
        <f t="shared" si="0"/>
        <v>44160.318749999999</v>
      </c>
      <c r="F18" s="21">
        <v>17</v>
      </c>
      <c r="M18">
        <v>1986.3</v>
      </c>
      <c r="Q18">
        <v>5</v>
      </c>
      <c r="R18">
        <v>0</v>
      </c>
    </row>
    <row r="19" spans="1:57" x14ac:dyDescent="0.25">
      <c r="C19" s="21">
        <v>44160</v>
      </c>
      <c r="D19" s="17">
        <v>0.360416666666667</v>
      </c>
      <c r="E19" s="21">
        <f t="shared" si="0"/>
        <v>44160.36041666667</v>
      </c>
      <c r="F19" s="21">
        <v>18</v>
      </c>
      <c r="M19">
        <v>2025.2</v>
      </c>
      <c r="Q19">
        <v>5</v>
      </c>
      <c r="R19">
        <v>0</v>
      </c>
    </row>
    <row r="20" spans="1:57" x14ac:dyDescent="0.25">
      <c r="C20" s="21">
        <v>44160</v>
      </c>
      <c r="D20" s="17">
        <v>0.40208333333333401</v>
      </c>
      <c r="E20" s="21">
        <f t="shared" si="0"/>
        <v>44160.402083333334</v>
      </c>
      <c r="F20" s="21">
        <v>19</v>
      </c>
      <c r="M20">
        <v>1775.9</v>
      </c>
      <c r="Q20">
        <v>5</v>
      </c>
      <c r="R20">
        <v>0</v>
      </c>
    </row>
    <row r="21" spans="1:57" x14ac:dyDescent="0.25">
      <c r="C21" s="21">
        <v>44160</v>
      </c>
      <c r="D21" s="17">
        <v>0.44374999999999998</v>
      </c>
      <c r="E21" s="21">
        <f t="shared" si="0"/>
        <v>44160.443749999999</v>
      </c>
      <c r="F21" s="21">
        <v>20</v>
      </c>
      <c r="G21">
        <v>4.0999999999999996</v>
      </c>
      <c r="H21">
        <v>0.01</v>
      </c>
      <c r="I21">
        <v>362.7</v>
      </c>
      <c r="J21">
        <v>0.6</v>
      </c>
      <c r="K21">
        <v>0.3</v>
      </c>
      <c r="L21">
        <v>0.02</v>
      </c>
      <c r="M21">
        <v>2041.1</v>
      </c>
      <c r="Q21">
        <v>5</v>
      </c>
      <c r="R21">
        <v>0</v>
      </c>
    </row>
    <row r="22" spans="1:57" x14ac:dyDescent="0.25">
      <c r="C22" s="21">
        <v>44160</v>
      </c>
      <c r="D22" s="17">
        <v>0.485416666666667</v>
      </c>
      <c r="E22" s="21">
        <f t="shared" si="0"/>
        <v>44160.48541666667</v>
      </c>
      <c r="F22" s="21">
        <v>21</v>
      </c>
      <c r="M22">
        <v>3722.8</v>
      </c>
      <c r="Q22">
        <v>5</v>
      </c>
      <c r="R22">
        <v>0</v>
      </c>
    </row>
    <row r="23" spans="1:57" x14ac:dyDescent="0.25">
      <c r="C23" s="21">
        <v>44160</v>
      </c>
      <c r="D23" s="17">
        <v>0.56874999999999998</v>
      </c>
      <c r="E23" s="21">
        <f t="shared" si="0"/>
        <v>44160.568749999999</v>
      </c>
      <c r="F23" s="21">
        <v>22</v>
      </c>
      <c r="M23">
        <v>1947.7</v>
      </c>
      <c r="Q23">
        <v>5</v>
      </c>
      <c r="R23">
        <v>0</v>
      </c>
    </row>
    <row r="24" spans="1:57" x14ac:dyDescent="0.25">
      <c r="C24" s="21">
        <v>44160</v>
      </c>
      <c r="D24" s="17">
        <v>0.65208333333333401</v>
      </c>
      <c r="E24" s="21">
        <f t="shared" si="0"/>
        <v>44160.652083333334</v>
      </c>
      <c r="F24" s="21">
        <v>23</v>
      </c>
      <c r="M24">
        <v>1941.3</v>
      </c>
      <c r="Q24">
        <v>5</v>
      </c>
      <c r="R24">
        <v>0</v>
      </c>
    </row>
    <row r="25" spans="1:57" x14ac:dyDescent="0.25">
      <c r="C25" s="21">
        <v>44160</v>
      </c>
      <c r="D25" s="17">
        <v>0.73541666666666705</v>
      </c>
      <c r="E25" s="21">
        <f t="shared" si="0"/>
        <v>44160.73541666667</v>
      </c>
      <c r="F25" s="21">
        <v>24</v>
      </c>
      <c r="G25">
        <v>3.8</v>
      </c>
      <c r="H25">
        <v>0.5</v>
      </c>
      <c r="I25">
        <v>331.5</v>
      </c>
      <c r="J25">
        <v>0.6</v>
      </c>
      <c r="K25">
        <v>0.33</v>
      </c>
      <c r="L25">
        <v>0.03</v>
      </c>
      <c r="M25">
        <v>1454.6</v>
      </c>
      <c r="N25" t="s">
        <v>166</v>
      </c>
      <c r="O25" t="s">
        <v>166</v>
      </c>
      <c r="Q25" t="s">
        <v>166</v>
      </c>
      <c r="R25" t="s">
        <v>166</v>
      </c>
      <c r="S25" t="s">
        <v>166</v>
      </c>
      <c r="T25" t="s">
        <v>166</v>
      </c>
      <c r="U25" t="s">
        <v>166</v>
      </c>
      <c r="V25" t="s">
        <v>166</v>
      </c>
      <c r="W25" t="s">
        <v>166</v>
      </c>
      <c r="X25" t="s">
        <v>166</v>
      </c>
      <c r="Y25" t="s">
        <v>166</v>
      </c>
      <c r="Z25" t="s">
        <v>166</v>
      </c>
      <c r="AA25" t="s">
        <v>166</v>
      </c>
      <c r="AB25" t="s">
        <v>166</v>
      </c>
      <c r="AC25" t="s">
        <v>166</v>
      </c>
      <c r="AD25" t="s">
        <v>166</v>
      </c>
      <c r="AE25" t="s">
        <v>166</v>
      </c>
      <c r="AF25" t="s">
        <v>166</v>
      </c>
      <c r="AG25" t="s">
        <v>166</v>
      </c>
      <c r="AH25" t="s">
        <v>166</v>
      </c>
      <c r="AI25" t="s">
        <v>166</v>
      </c>
      <c r="AJ25" t="s">
        <v>166</v>
      </c>
      <c r="AK25" t="s">
        <v>166</v>
      </c>
      <c r="AL25" t="s">
        <v>166</v>
      </c>
      <c r="AM25" t="s">
        <v>166</v>
      </c>
      <c r="AN25" t="s">
        <v>166</v>
      </c>
      <c r="AO25" t="s">
        <v>166</v>
      </c>
      <c r="AP25" t="s">
        <v>166</v>
      </c>
      <c r="AQ25" t="s">
        <v>166</v>
      </c>
      <c r="AR25" t="s">
        <v>166</v>
      </c>
      <c r="AS25" t="s">
        <v>166</v>
      </c>
      <c r="AT25" t="s">
        <v>166</v>
      </c>
      <c r="AU25" t="s">
        <v>166</v>
      </c>
      <c r="AV25" t="s">
        <v>166</v>
      </c>
      <c r="AW25" t="s">
        <v>166</v>
      </c>
      <c r="AX25" t="s">
        <v>166</v>
      </c>
      <c r="AY25" t="s">
        <v>166</v>
      </c>
      <c r="AZ25" t="s">
        <v>166</v>
      </c>
      <c r="BA25" t="s">
        <v>166</v>
      </c>
      <c r="BB25" t="s">
        <v>166</v>
      </c>
      <c r="BC25" t="s">
        <v>166</v>
      </c>
      <c r="BD25" t="s">
        <v>166</v>
      </c>
      <c r="BE25" t="s">
        <v>167</v>
      </c>
    </row>
    <row r="26" spans="1:57" x14ac:dyDescent="0.25">
      <c r="A26" s="1" t="s">
        <v>168</v>
      </c>
      <c r="B26" s="1"/>
      <c r="C26" s="21" t="s">
        <v>169</v>
      </c>
      <c r="D26" t="s">
        <v>170</v>
      </c>
      <c r="E26" t="s">
        <v>171</v>
      </c>
      <c r="F26" s="21" t="s">
        <v>172</v>
      </c>
      <c r="G26" t="s">
        <v>291</v>
      </c>
      <c r="H26" t="s">
        <v>292</v>
      </c>
      <c r="I26" t="s">
        <v>293</v>
      </c>
      <c r="J26" t="s">
        <v>294</v>
      </c>
      <c r="K26" t="s">
        <v>298</v>
      </c>
      <c r="L26" t="s">
        <v>295</v>
      </c>
      <c r="M26" t="s">
        <v>296</v>
      </c>
      <c r="Q26">
        <v>6</v>
      </c>
      <c r="R26">
        <v>1</v>
      </c>
    </row>
    <row r="27" spans="1:57" x14ac:dyDescent="0.25">
      <c r="A27" t="s">
        <v>284</v>
      </c>
      <c r="C27" s="21">
        <v>44179</v>
      </c>
      <c r="D27" s="17">
        <v>0.91666666666666663</v>
      </c>
      <c r="E27" s="21">
        <f t="shared" ref="E27:E54" si="1">SUM(C27:D27)</f>
        <v>44179.916666666664</v>
      </c>
      <c r="F27" s="21"/>
      <c r="G27">
        <v>4.0999999999999996</v>
      </c>
      <c r="H27">
        <v>0.01</v>
      </c>
      <c r="I27">
        <v>577.70000000000005</v>
      </c>
      <c r="J27">
        <v>1.48</v>
      </c>
      <c r="K27">
        <v>0.37</v>
      </c>
      <c r="L27">
        <v>1</v>
      </c>
      <c r="M27">
        <v>786.8</v>
      </c>
      <c r="Q27">
        <v>6</v>
      </c>
      <c r="R27">
        <v>1</v>
      </c>
    </row>
    <row r="28" spans="1:57" x14ac:dyDescent="0.25">
      <c r="A28" t="s">
        <v>285</v>
      </c>
      <c r="C28" s="21">
        <v>44180</v>
      </c>
      <c r="D28" s="17">
        <v>2.0833333333333332E-2</v>
      </c>
      <c r="E28" s="21">
        <f t="shared" si="1"/>
        <v>44180.020833333336</v>
      </c>
      <c r="F28" s="21"/>
      <c r="G28">
        <v>0.8</v>
      </c>
      <c r="H28">
        <v>0.1</v>
      </c>
      <c r="I28">
        <v>191.2</v>
      </c>
      <c r="J28">
        <v>2.2999999999999998</v>
      </c>
      <c r="K28">
        <v>0.22</v>
      </c>
      <c r="L28">
        <v>1.2</v>
      </c>
      <c r="Q28">
        <v>6</v>
      </c>
      <c r="R28">
        <v>1</v>
      </c>
    </row>
    <row r="29" spans="1:57" x14ac:dyDescent="0.25">
      <c r="A29" t="s">
        <v>286</v>
      </c>
      <c r="C29" s="21">
        <v>44180</v>
      </c>
      <c r="D29" s="17">
        <v>0.125</v>
      </c>
      <c r="E29" s="21">
        <f t="shared" si="1"/>
        <v>44180.125</v>
      </c>
      <c r="F29" s="21"/>
      <c r="G29">
        <v>0.5</v>
      </c>
      <c r="H29">
        <v>0.4</v>
      </c>
      <c r="I29">
        <v>89.3</v>
      </c>
      <c r="J29">
        <v>1.27</v>
      </c>
      <c r="K29">
        <v>0.16</v>
      </c>
      <c r="L29">
        <v>0.8</v>
      </c>
      <c r="Q29">
        <v>6</v>
      </c>
      <c r="R29">
        <v>1</v>
      </c>
    </row>
    <row r="30" spans="1:57" x14ac:dyDescent="0.25">
      <c r="A30" t="s">
        <v>287</v>
      </c>
      <c r="C30" s="21">
        <v>44180</v>
      </c>
      <c r="D30" s="17">
        <v>0.20833333333333334</v>
      </c>
      <c r="E30" s="21">
        <f t="shared" si="1"/>
        <v>44180.208333333336</v>
      </c>
      <c r="F30" s="21"/>
      <c r="G30">
        <v>0.2</v>
      </c>
      <c r="H30">
        <v>0.1</v>
      </c>
      <c r="I30">
        <v>118.4</v>
      </c>
      <c r="J30">
        <v>0.98</v>
      </c>
      <c r="K30">
        <v>0.11</v>
      </c>
      <c r="L30">
        <v>0.7</v>
      </c>
      <c r="M30">
        <v>6151.4</v>
      </c>
      <c r="Q30">
        <v>6</v>
      </c>
      <c r="R30">
        <v>1</v>
      </c>
    </row>
    <row r="31" spans="1:57" x14ac:dyDescent="0.25">
      <c r="C31" s="21">
        <v>44179</v>
      </c>
      <c r="D31" s="17">
        <v>0.75694444444444442</v>
      </c>
      <c r="E31" s="21">
        <f t="shared" si="1"/>
        <v>44179.756944444445</v>
      </c>
      <c r="F31" s="21" t="s">
        <v>173</v>
      </c>
      <c r="M31">
        <v>4506.8</v>
      </c>
      <c r="Q31">
        <v>6</v>
      </c>
      <c r="R31">
        <v>1</v>
      </c>
    </row>
    <row r="32" spans="1:57" x14ac:dyDescent="0.25">
      <c r="C32" s="21">
        <v>44179</v>
      </c>
      <c r="D32" s="17">
        <v>0.77777777777777779</v>
      </c>
      <c r="E32" s="21">
        <f t="shared" si="1"/>
        <v>44179.777777777781</v>
      </c>
      <c r="F32" s="21" t="s">
        <v>174</v>
      </c>
      <c r="M32">
        <v>8369</v>
      </c>
      <c r="Q32">
        <v>6</v>
      </c>
      <c r="R32">
        <v>1</v>
      </c>
    </row>
    <row r="33" spans="3:18" x14ac:dyDescent="0.25">
      <c r="C33" s="21">
        <v>44179</v>
      </c>
      <c r="D33" s="17">
        <v>0.79861111111111116</v>
      </c>
      <c r="E33" s="21">
        <f t="shared" si="1"/>
        <v>44179.798611111109</v>
      </c>
      <c r="F33" s="21" t="s">
        <v>175</v>
      </c>
      <c r="M33">
        <v>309.8</v>
      </c>
      <c r="Q33">
        <v>6</v>
      </c>
      <c r="R33">
        <v>1</v>
      </c>
    </row>
    <row r="34" spans="3:18" x14ac:dyDescent="0.25">
      <c r="C34" s="21">
        <v>44180</v>
      </c>
      <c r="D34" s="17">
        <v>0.89930555555555558</v>
      </c>
      <c r="E34" s="21">
        <f t="shared" si="1"/>
        <v>44180.899305555555</v>
      </c>
      <c r="F34" s="21" t="s">
        <v>176</v>
      </c>
      <c r="M34">
        <v>714.3</v>
      </c>
      <c r="Q34">
        <v>6</v>
      </c>
      <c r="R34">
        <v>1</v>
      </c>
    </row>
    <row r="35" spans="3:18" x14ac:dyDescent="0.25">
      <c r="C35" s="21">
        <v>44180</v>
      </c>
      <c r="D35" s="17">
        <v>0.91249999999999998</v>
      </c>
      <c r="E35" s="21">
        <f t="shared" si="1"/>
        <v>44180.912499999999</v>
      </c>
      <c r="F35" s="21" t="s">
        <v>177</v>
      </c>
      <c r="G35">
        <v>4.0999999999999996</v>
      </c>
      <c r="H35">
        <v>0.01</v>
      </c>
      <c r="I35">
        <v>577.70000000000005</v>
      </c>
      <c r="J35">
        <v>1.48</v>
      </c>
      <c r="K35">
        <v>0.37</v>
      </c>
      <c r="L35">
        <v>1</v>
      </c>
      <c r="M35">
        <v>786.8</v>
      </c>
      <c r="Q35">
        <v>6</v>
      </c>
      <c r="R35">
        <v>1</v>
      </c>
    </row>
    <row r="36" spans="3:18" x14ac:dyDescent="0.25">
      <c r="C36" s="21">
        <v>44180</v>
      </c>
      <c r="D36" s="17">
        <v>0.93333333333333335</v>
      </c>
      <c r="E36" s="21">
        <f t="shared" si="1"/>
        <v>44180.933333333334</v>
      </c>
      <c r="F36" s="21" t="s">
        <v>178</v>
      </c>
      <c r="M36">
        <v>1313.8</v>
      </c>
      <c r="Q36">
        <v>6</v>
      </c>
      <c r="R36">
        <v>1</v>
      </c>
    </row>
    <row r="37" spans="3:18" x14ac:dyDescent="0.25">
      <c r="C37" s="21">
        <v>44180</v>
      </c>
      <c r="D37" s="17">
        <v>0.97499999999999998</v>
      </c>
      <c r="E37" s="21">
        <f t="shared" si="1"/>
        <v>44180.974999999999</v>
      </c>
      <c r="F37" s="21" t="s">
        <v>179</v>
      </c>
      <c r="M37">
        <v>4541.2</v>
      </c>
      <c r="Q37">
        <v>7</v>
      </c>
      <c r="R37">
        <v>1</v>
      </c>
    </row>
    <row r="38" spans="3:18" x14ac:dyDescent="0.25">
      <c r="C38" s="21">
        <v>44181</v>
      </c>
      <c r="D38" s="17">
        <v>1.6666666666666666E-2</v>
      </c>
      <c r="E38" s="21">
        <f t="shared" si="1"/>
        <v>44181.01666666667</v>
      </c>
      <c r="F38" s="21" t="s">
        <v>180</v>
      </c>
      <c r="G38">
        <v>0.8</v>
      </c>
      <c r="H38">
        <v>0.1</v>
      </c>
      <c r="I38">
        <v>191.2</v>
      </c>
      <c r="J38">
        <v>2.2999999999999998</v>
      </c>
      <c r="K38">
        <v>0.22</v>
      </c>
      <c r="L38">
        <v>1.2</v>
      </c>
      <c r="M38" t="s">
        <v>181</v>
      </c>
      <c r="Q38">
        <v>7</v>
      </c>
      <c r="R38">
        <v>1</v>
      </c>
    </row>
    <row r="39" spans="3:18" x14ac:dyDescent="0.25">
      <c r="C39" s="21">
        <v>44181</v>
      </c>
      <c r="D39" s="17">
        <v>5.8333333333333334E-2</v>
      </c>
      <c r="E39" s="21">
        <f t="shared" si="1"/>
        <v>44181.058333333334</v>
      </c>
      <c r="F39" s="21" t="s">
        <v>182</v>
      </c>
      <c r="M39">
        <v>8042.3</v>
      </c>
      <c r="Q39">
        <v>7</v>
      </c>
      <c r="R39">
        <v>1</v>
      </c>
    </row>
    <row r="40" spans="3:18" x14ac:dyDescent="0.25">
      <c r="C40" s="21">
        <v>44181</v>
      </c>
      <c r="D40" s="17">
        <v>0.1</v>
      </c>
      <c r="E40" s="21">
        <f t="shared" si="1"/>
        <v>44181.1</v>
      </c>
      <c r="F40" s="21" t="s">
        <v>183</v>
      </c>
      <c r="M40">
        <v>1109.7</v>
      </c>
      <c r="Q40">
        <v>7</v>
      </c>
      <c r="R40">
        <v>1</v>
      </c>
    </row>
    <row r="41" spans="3:18" x14ac:dyDescent="0.25">
      <c r="C41" s="21">
        <v>44181</v>
      </c>
      <c r="D41" s="17">
        <v>0.141666666666667</v>
      </c>
      <c r="E41" s="21">
        <f t="shared" si="1"/>
        <v>44181.14166666667</v>
      </c>
      <c r="F41" s="21" t="s">
        <v>184</v>
      </c>
      <c r="G41">
        <v>0.5</v>
      </c>
      <c r="H41">
        <v>0.4</v>
      </c>
      <c r="I41">
        <v>89.3</v>
      </c>
      <c r="J41">
        <v>1.27</v>
      </c>
      <c r="K41">
        <v>0.16</v>
      </c>
      <c r="L41">
        <v>0.8</v>
      </c>
      <c r="M41" t="s">
        <v>181</v>
      </c>
      <c r="Q41">
        <v>7</v>
      </c>
      <c r="R41">
        <v>1</v>
      </c>
    </row>
    <row r="42" spans="3:18" x14ac:dyDescent="0.25">
      <c r="C42" s="21">
        <v>44181</v>
      </c>
      <c r="D42" s="17">
        <v>0.18333333333333399</v>
      </c>
      <c r="E42" s="21">
        <f t="shared" si="1"/>
        <v>44181.183333333334</v>
      </c>
      <c r="F42" s="21" t="s">
        <v>185</v>
      </c>
      <c r="M42">
        <v>7997.7</v>
      </c>
      <c r="Q42">
        <v>7</v>
      </c>
      <c r="R42">
        <v>1</v>
      </c>
    </row>
    <row r="43" spans="3:18" x14ac:dyDescent="0.25">
      <c r="C43" s="21">
        <v>44181</v>
      </c>
      <c r="D43" s="17">
        <v>0.22500000000000001</v>
      </c>
      <c r="E43" s="21">
        <f t="shared" si="1"/>
        <v>44181.224999999999</v>
      </c>
      <c r="F43" s="21" t="s">
        <v>186</v>
      </c>
      <c r="G43">
        <v>0.2</v>
      </c>
      <c r="H43">
        <v>0.1</v>
      </c>
      <c r="I43">
        <v>118.4</v>
      </c>
      <c r="J43">
        <v>0.98</v>
      </c>
      <c r="K43">
        <v>0.11</v>
      </c>
      <c r="L43">
        <v>0.7</v>
      </c>
      <c r="M43">
        <v>6151.4</v>
      </c>
      <c r="Q43">
        <v>7</v>
      </c>
      <c r="R43">
        <v>1</v>
      </c>
    </row>
    <row r="44" spans="3:18" x14ac:dyDescent="0.25">
      <c r="C44" s="21">
        <v>44181</v>
      </c>
      <c r="D44" s="17">
        <v>0.266666666666667</v>
      </c>
      <c r="E44" s="21">
        <f t="shared" si="1"/>
        <v>44181.26666666667</v>
      </c>
      <c r="F44" s="21" t="s">
        <v>187</v>
      </c>
      <c r="G44">
        <v>0.9</v>
      </c>
      <c r="H44">
        <v>0.2</v>
      </c>
      <c r="I44">
        <v>109.9</v>
      </c>
      <c r="J44">
        <v>1.07</v>
      </c>
      <c r="K44">
        <v>0.13</v>
      </c>
      <c r="L44">
        <v>0.7</v>
      </c>
      <c r="M44">
        <v>6672</v>
      </c>
      <c r="Q44">
        <v>7</v>
      </c>
      <c r="R44">
        <v>1</v>
      </c>
    </row>
    <row r="45" spans="3:18" x14ac:dyDescent="0.25">
      <c r="C45" s="21">
        <v>44181</v>
      </c>
      <c r="D45" s="17">
        <v>0.30833333333333401</v>
      </c>
      <c r="E45" s="21">
        <f t="shared" si="1"/>
        <v>44181.308333333334</v>
      </c>
      <c r="F45" s="21" t="s">
        <v>188</v>
      </c>
      <c r="G45">
        <v>1.3</v>
      </c>
      <c r="H45">
        <v>0.01</v>
      </c>
      <c r="I45">
        <v>122.8</v>
      </c>
      <c r="J45">
        <v>0.94</v>
      </c>
      <c r="K45">
        <v>0.1</v>
      </c>
      <c r="L45">
        <v>0.6</v>
      </c>
      <c r="M45">
        <v>7284.8</v>
      </c>
      <c r="Q45">
        <v>7</v>
      </c>
      <c r="R45">
        <v>1</v>
      </c>
    </row>
    <row r="46" spans="3:18" x14ac:dyDescent="0.25">
      <c r="C46" s="21">
        <v>44181</v>
      </c>
      <c r="D46" s="17">
        <v>0.35000000000000098</v>
      </c>
      <c r="E46" s="21">
        <f t="shared" si="1"/>
        <v>44181.35</v>
      </c>
      <c r="F46" s="21" t="s">
        <v>189</v>
      </c>
      <c r="G46">
        <v>1.6</v>
      </c>
      <c r="H46">
        <v>0.2</v>
      </c>
      <c r="I46">
        <v>118.3</v>
      </c>
      <c r="J46">
        <v>0.98</v>
      </c>
      <c r="K46">
        <v>0.1</v>
      </c>
      <c r="L46">
        <v>0.7</v>
      </c>
      <c r="M46">
        <v>3374.6</v>
      </c>
      <c r="Q46">
        <v>7</v>
      </c>
      <c r="R46">
        <v>1</v>
      </c>
    </row>
    <row r="47" spans="3:18" x14ac:dyDescent="0.25">
      <c r="C47" s="21">
        <v>44181</v>
      </c>
      <c r="D47" s="17">
        <v>0.43333333333333335</v>
      </c>
      <c r="E47" s="21">
        <f t="shared" si="1"/>
        <v>44181.433333333334</v>
      </c>
      <c r="F47" s="21" t="s">
        <v>190</v>
      </c>
      <c r="G47">
        <v>1.7</v>
      </c>
      <c r="H47">
        <v>0.01</v>
      </c>
      <c r="I47">
        <v>105.6</v>
      </c>
      <c r="J47">
        <v>0.82</v>
      </c>
      <c r="K47">
        <v>0.12</v>
      </c>
      <c r="L47">
        <v>0.6</v>
      </c>
      <c r="M47">
        <v>3981.4</v>
      </c>
      <c r="Q47">
        <v>7</v>
      </c>
      <c r="R47">
        <v>1</v>
      </c>
    </row>
    <row r="48" spans="3:18" x14ac:dyDescent="0.25">
      <c r="C48" s="21">
        <v>44181</v>
      </c>
      <c r="D48" s="17">
        <v>0.51666666666666672</v>
      </c>
      <c r="E48" s="21">
        <f t="shared" si="1"/>
        <v>44181.51666666667</v>
      </c>
      <c r="F48" s="21" t="s">
        <v>191</v>
      </c>
      <c r="M48">
        <v>2715.7</v>
      </c>
      <c r="Q48">
        <v>7</v>
      </c>
      <c r="R48">
        <v>1</v>
      </c>
    </row>
    <row r="49" spans="3:57" x14ac:dyDescent="0.25">
      <c r="C49" s="21">
        <v>44181</v>
      </c>
      <c r="D49" s="17">
        <v>0.59999999999999798</v>
      </c>
      <c r="E49" s="21">
        <f t="shared" si="1"/>
        <v>44181.599999999999</v>
      </c>
      <c r="F49" s="21" t="s">
        <v>192</v>
      </c>
      <c r="M49">
        <v>1982.6</v>
      </c>
      <c r="Q49">
        <v>7</v>
      </c>
      <c r="R49">
        <v>1</v>
      </c>
    </row>
    <row r="50" spans="3:57" x14ac:dyDescent="0.25">
      <c r="C50" s="21">
        <v>44181</v>
      </c>
      <c r="D50" s="17">
        <v>0.68333333333333002</v>
      </c>
      <c r="E50" s="21">
        <f t="shared" si="1"/>
        <v>44181.683333333334</v>
      </c>
      <c r="F50" s="21" t="s">
        <v>193</v>
      </c>
      <c r="M50">
        <v>3225.1</v>
      </c>
      <c r="Q50">
        <v>7</v>
      </c>
      <c r="R50">
        <v>1</v>
      </c>
    </row>
    <row r="51" spans="3:57" x14ac:dyDescent="0.25">
      <c r="C51" s="21">
        <v>44181</v>
      </c>
      <c r="D51" s="17">
        <v>0.76666666666666305</v>
      </c>
      <c r="E51" s="21">
        <f t="shared" si="1"/>
        <v>44181.76666666667</v>
      </c>
      <c r="F51" s="21" t="s">
        <v>194</v>
      </c>
      <c r="M51">
        <v>3086.9</v>
      </c>
      <c r="Q51">
        <v>7</v>
      </c>
      <c r="R51">
        <v>1</v>
      </c>
    </row>
    <row r="52" spans="3:57" x14ac:dyDescent="0.25">
      <c r="C52" s="21">
        <v>44181</v>
      </c>
      <c r="D52" s="17">
        <v>0.84999999999999498</v>
      </c>
      <c r="E52" s="21">
        <f t="shared" si="1"/>
        <v>44181.85</v>
      </c>
      <c r="F52" s="21" t="s">
        <v>195</v>
      </c>
      <c r="M52">
        <v>3196.9</v>
      </c>
      <c r="Q52">
        <v>7</v>
      </c>
      <c r="R52">
        <v>1</v>
      </c>
    </row>
    <row r="53" spans="3:57" x14ac:dyDescent="0.25">
      <c r="C53" s="21">
        <v>44181</v>
      </c>
      <c r="D53" s="17">
        <v>0.93333333333332802</v>
      </c>
      <c r="E53" s="21">
        <f t="shared" si="1"/>
        <v>44181.933333333334</v>
      </c>
      <c r="F53" s="21" t="s">
        <v>196</v>
      </c>
      <c r="M53">
        <v>2344.9</v>
      </c>
      <c r="Q53">
        <v>7</v>
      </c>
      <c r="R53">
        <v>1</v>
      </c>
    </row>
    <row r="54" spans="3:57" x14ac:dyDescent="0.25">
      <c r="C54" s="21">
        <v>44181</v>
      </c>
      <c r="D54" s="17">
        <v>1.0166666666666599</v>
      </c>
      <c r="E54" s="21">
        <f t="shared" si="1"/>
        <v>44182.01666666667</v>
      </c>
      <c r="F54" s="21" t="s">
        <v>197</v>
      </c>
      <c r="M54">
        <v>2632</v>
      </c>
      <c r="R54">
        <v>1</v>
      </c>
    </row>
    <row r="55" spans="3:57" x14ac:dyDescent="0.25">
      <c r="C55" s="21"/>
      <c r="F55" s="21"/>
      <c r="N55" t="s">
        <v>166</v>
      </c>
      <c r="O55" t="s">
        <v>166</v>
      </c>
      <c r="Q55" t="s">
        <v>166</v>
      </c>
      <c r="R55">
        <v>1</v>
      </c>
      <c r="S55" t="s">
        <v>166</v>
      </c>
      <c r="T55" t="s">
        <v>166</v>
      </c>
      <c r="U55" t="s">
        <v>166</v>
      </c>
      <c r="V55" t="s">
        <v>166</v>
      </c>
      <c r="W55" t="s">
        <v>166</v>
      </c>
      <c r="X55" t="s">
        <v>166</v>
      </c>
      <c r="Y55" t="s">
        <v>166</v>
      </c>
      <c r="Z55" t="s">
        <v>166</v>
      </c>
      <c r="AA55" t="s">
        <v>166</v>
      </c>
      <c r="AB55" t="s">
        <v>166</v>
      </c>
      <c r="AC55" t="s">
        <v>166</v>
      </c>
      <c r="AD55" t="s">
        <v>166</v>
      </c>
      <c r="AE55" t="s">
        <v>166</v>
      </c>
      <c r="AF55" t="s">
        <v>166</v>
      </c>
      <c r="AG55" t="s">
        <v>166</v>
      </c>
      <c r="AH55" t="s">
        <v>166</v>
      </c>
      <c r="AI55" t="s">
        <v>166</v>
      </c>
      <c r="AJ55" t="s">
        <v>166</v>
      </c>
      <c r="AK55" t="s">
        <v>166</v>
      </c>
      <c r="AL55" t="s">
        <v>166</v>
      </c>
      <c r="AM55" t="s">
        <v>166</v>
      </c>
      <c r="AN55" t="s">
        <v>166</v>
      </c>
      <c r="AO55" t="s">
        <v>166</v>
      </c>
      <c r="AP55" t="s">
        <v>166</v>
      </c>
      <c r="AQ55" t="s">
        <v>166</v>
      </c>
      <c r="AR55" t="s">
        <v>166</v>
      </c>
      <c r="AS55" t="s">
        <v>166</v>
      </c>
      <c r="AT55" t="s">
        <v>166</v>
      </c>
      <c r="AU55" t="s">
        <v>166</v>
      </c>
      <c r="AV55" t="s">
        <v>166</v>
      </c>
      <c r="AW55" t="s">
        <v>166</v>
      </c>
      <c r="AX55" t="s">
        <v>166</v>
      </c>
      <c r="AY55" t="s">
        <v>166</v>
      </c>
      <c r="AZ55" t="s">
        <v>166</v>
      </c>
      <c r="BA55" t="s">
        <v>166</v>
      </c>
      <c r="BB55" t="s">
        <v>166</v>
      </c>
      <c r="BC55" t="s">
        <v>166</v>
      </c>
      <c r="BD55" t="s">
        <v>166</v>
      </c>
      <c r="BE55" t="s">
        <v>167</v>
      </c>
    </row>
    <row r="56" spans="3:57" x14ac:dyDescent="0.25">
      <c r="C56" s="21" t="s">
        <v>198</v>
      </c>
      <c r="D56" t="s">
        <v>170</v>
      </c>
      <c r="E56" t="s">
        <v>171</v>
      </c>
      <c r="F56" s="21" t="s">
        <v>199</v>
      </c>
      <c r="G56" t="s">
        <v>291</v>
      </c>
      <c r="H56" t="s">
        <v>292</v>
      </c>
      <c r="I56" t="s">
        <v>293</v>
      </c>
      <c r="J56" t="s">
        <v>294</v>
      </c>
      <c r="K56" t="s">
        <v>298</v>
      </c>
      <c r="L56" t="s">
        <v>295</v>
      </c>
      <c r="M56" t="s">
        <v>296</v>
      </c>
      <c r="Q56">
        <v>8</v>
      </c>
      <c r="R56">
        <v>1</v>
      </c>
    </row>
    <row r="57" spans="3:57" x14ac:dyDescent="0.25">
      <c r="C57" s="21">
        <v>44210</v>
      </c>
      <c r="D57" s="17">
        <v>0.8125</v>
      </c>
      <c r="E57" s="21">
        <f t="shared" ref="E57:E81" si="2">SUM(C57:D57)</f>
        <v>44210.8125</v>
      </c>
      <c r="F57" s="21" t="s">
        <v>200</v>
      </c>
      <c r="G57">
        <v>4.8</v>
      </c>
      <c r="H57">
        <v>0.2</v>
      </c>
      <c r="I57">
        <v>440.1</v>
      </c>
      <c r="J57">
        <v>0.5</v>
      </c>
      <c r="K57">
        <v>0.34</v>
      </c>
      <c r="L57">
        <v>0.8</v>
      </c>
      <c r="M57">
        <f>AVERAGE(M58:M69)</f>
        <v>807.64166666666677</v>
      </c>
      <c r="Q57">
        <v>8</v>
      </c>
      <c r="R57">
        <v>1</v>
      </c>
    </row>
    <row r="58" spans="3:57" x14ac:dyDescent="0.25">
      <c r="C58" s="21">
        <v>44210</v>
      </c>
      <c r="D58" s="17">
        <v>0.58750000000000002</v>
      </c>
      <c r="E58" s="21">
        <f t="shared" si="2"/>
        <v>44210.587500000001</v>
      </c>
      <c r="F58" s="21" t="s">
        <v>201</v>
      </c>
      <c r="M58">
        <v>456.4</v>
      </c>
      <c r="Q58">
        <v>8</v>
      </c>
      <c r="R58">
        <v>1</v>
      </c>
    </row>
    <row r="59" spans="3:57" x14ac:dyDescent="0.25">
      <c r="C59" s="21">
        <v>44210</v>
      </c>
      <c r="D59" s="17">
        <v>0.60833333333333328</v>
      </c>
      <c r="E59" s="21">
        <f t="shared" si="2"/>
        <v>44210.60833333333</v>
      </c>
      <c r="F59" s="21" t="s">
        <v>202</v>
      </c>
      <c r="M59">
        <v>376.9</v>
      </c>
      <c r="Q59">
        <v>8</v>
      </c>
      <c r="R59">
        <v>1</v>
      </c>
    </row>
    <row r="60" spans="3:57" x14ac:dyDescent="0.25">
      <c r="C60" s="21">
        <v>44210</v>
      </c>
      <c r="D60" s="17">
        <v>0.62916666666666665</v>
      </c>
      <c r="E60" s="21">
        <f t="shared" si="2"/>
        <v>44210.629166666666</v>
      </c>
      <c r="F60" s="21" t="s">
        <v>203</v>
      </c>
      <c r="M60">
        <v>552.1</v>
      </c>
      <c r="Q60">
        <v>8</v>
      </c>
      <c r="R60">
        <v>1</v>
      </c>
    </row>
    <row r="61" spans="3:57" x14ac:dyDescent="0.25">
      <c r="C61" s="21">
        <v>44210</v>
      </c>
      <c r="D61" s="17">
        <v>0.65</v>
      </c>
      <c r="E61" s="21">
        <f t="shared" si="2"/>
        <v>44210.65</v>
      </c>
      <c r="F61" s="21" t="s">
        <v>204</v>
      </c>
      <c r="M61">
        <v>766.7</v>
      </c>
      <c r="Q61">
        <v>8</v>
      </c>
      <c r="R61">
        <v>1</v>
      </c>
    </row>
    <row r="62" spans="3:57" x14ac:dyDescent="0.25">
      <c r="C62" s="21">
        <v>44210</v>
      </c>
      <c r="D62" s="17">
        <v>0.67083333333333328</v>
      </c>
      <c r="E62" s="21">
        <f t="shared" si="2"/>
        <v>44210.67083333333</v>
      </c>
      <c r="F62" s="21" t="s">
        <v>205</v>
      </c>
      <c r="M62">
        <v>809.7</v>
      </c>
      <c r="Q62">
        <v>8</v>
      </c>
      <c r="R62">
        <v>1</v>
      </c>
    </row>
    <row r="63" spans="3:57" x14ac:dyDescent="0.25">
      <c r="C63" s="21">
        <v>44210</v>
      </c>
      <c r="D63" s="17">
        <v>0.71250000000000002</v>
      </c>
      <c r="E63" s="21">
        <f t="shared" si="2"/>
        <v>44210.712500000001</v>
      </c>
      <c r="F63" s="21" t="s">
        <v>206</v>
      </c>
      <c r="M63">
        <v>1170.7</v>
      </c>
      <c r="Q63">
        <v>8</v>
      </c>
      <c r="R63">
        <v>1</v>
      </c>
    </row>
    <row r="64" spans="3:57" x14ac:dyDescent="0.25">
      <c r="C64" s="21">
        <v>44210</v>
      </c>
      <c r="D64" s="17">
        <v>0.75416666666666698</v>
      </c>
      <c r="E64" s="21">
        <f t="shared" si="2"/>
        <v>44210.754166666666</v>
      </c>
      <c r="F64" s="21" t="s">
        <v>207</v>
      </c>
      <c r="M64">
        <v>1253.0999999999999</v>
      </c>
      <c r="Q64">
        <v>8</v>
      </c>
      <c r="R64">
        <v>1</v>
      </c>
    </row>
    <row r="65" spans="3:18" x14ac:dyDescent="0.25">
      <c r="C65" s="21">
        <v>44210</v>
      </c>
      <c r="D65" s="17">
        <v>0.79583333333333295</v>
      </c>
      <c r="E65" s="21">
        <f t="shared" si="2"/>
        <v>44210.79583333333</v>
      </c>
      <c r="F65" s="21" t="s">
        <v>208</v>
      </c>
      <c r="M65">
        <v>1211.4000000000001</v>
      </c>
      <c r="Q65">
        <v>8</v>
      </c>
      <c r="R65">
        <v>1</v>
      </c>
    </row>
    <row r="66" spans="3:18" x14ac:dyDescent="0.25">
      <c r="C66" s="21">
        <v>44210</v>
      </c>
      <c r="D66" s="17">
        <v>0.83750000000000002</v>
      </c>
      <c r="E66" s="21">
        <f t="shared" si="2"/>
        <v>44210.837500000001</v>
      </c>
      <c r="F66" s="21" t="s">
        <v>209</v>
      </c>
      <c r="M66">
        <v>982</v>
      </c>
      <c r="Q66">
        <v>8</v>
      </c>
      <c r="R66">
        <v>1</v>
      </c>
    </row>
    <row r="67" spans="3:18" x14ac:dyDescent="0.25">
      <c r="C67" s="21">
        <v>44210</v>
      </c>
      <c r="D67" s="17">
        <v>0.87916666666666698</v>
      </c>
      <c r="E67" s="21">
        <f t="shared" si="2"/>
        <v>44210.879166666666</v>
      </c>
      <c r="F67" s="21" t="s">
        <v>210</v>
      </c>
      <c r="M67">
        <v>780.7</v>
      </c>
      <c r="Q67">
        <v>8</v>
      </c>
      <c r="R67">
        <v>1</v>
      </c>
    </row>
    <row r="68" spans="3:18" x14ac:dyDescent="0.25">
      <c r="C68" s="21">
        <v>44210</v>
      </c>
      <c r="D68" s="17">
        <v>0.92083333333333295</v>
      </c>
      <c r="E68" s="21">
        <f t="shared" si="2"/>
        <v>44210.92083333333</v>
      </c>
      <c r="F68" s="21" t="s">
        <v>211</v>
      </c>
      <c r="M68">
        <v>709.7</v>
      </c>
      <c r="Q68">
        <v>8</v>
      </c>
      <c r="R68">
        <v>1</v>
      </c>
    </row>
    <row r="69" spans="3:18" x14ac:dyDescent="0.25">
      <c r="C69" s="21">
        <v>44210</v>
      </c>
      <c r="D69" s="17">
        <v>0.96250000000000002</v>
      </c>
      <c r="E69" s="21">
        <f t="shared" si="2"/>
        <v>44210.962500000001</v>
      </c>
      <c r="F69" s="21" t="s">
        <v>212</v>
      </c>
      <c r="M69">
        <v>622.29999999999995</v>
      </c>
      <c r="Q69">
        <v>8</v>
      </c>
      <c r="R69">
        <v>1</v>
      </c>
    </row>
    <row r="70" spans="3:18" x14ac:dyDescent="0.25">
      <c r="C70" s="21">
        <v>44210</v>
      </c>
      <c r="D70" s="17">
        <v>1.00416666666667</v>
      </c>
      <c r="E70" s="21">
        <f t="shared" si="2"/>
        <v>44211.004166666666</v>
      </c>
      <c r="F70" s="21" t="s">
        <v>213</v>
      </c>
      <c r="G70">
        <v>5.7</v>
      </c>
      <c r="H70">
        <v>0.7</v>
      </c>
      <c r="I70">
        <v>423.4</v>
      </c>
      <c r="J70">
        <v>1</v>
      </c>
      <c r="K70">
        <v>0.4</v>
      </c>
      <c r="L70">
        <v>1.2</v>
      </c>
      <c r="M70">
        <v>556.6</v>
      </c>
      <c r="Q70">
        <v>8</v>
      </c>
      <c r="R70">
        <v>1</v>
      </c>
    </row>
    <row r="71" spans="3:18" x14ac:dyDescent="0.25">
      <c r="C71" s="21">
        <v>44210</v>
      </c>
      <c r="D71" s="17">
        <v>1.0458333333333401</v>
      </c>
      <c r="E71" s="21">
        <f t="shared" si="2"/>
        <v>44211.04583333333</v>
      </c>
      <c r="F71" s="21" t="s">
        <v>214</v>
      </c>
      <c r="G71">
        <v>4.2</v>
      </c>
      <c r="H71">
        <v>0.9</v>
      </c>
      <c r="I71">
        <v>476.8</v>
      </c>
      <c r="J71">
        <v>1</v>
      </c>
      <c r="K71">
        <v>0.44</v>
      </c>
      <c r="L71">
        <v>1.3</v>
      </c>
      <c r="M71">
        <v>552.29999999999995</v>
      </c>
      <c r="Q71">
        <v>8</v>
      </c>
      <c r="R71">
        <v>1</v>
      </c>
    </row>
    <row r="72" spans="3:18" x14ac:dyDescent="0.25">
      <c r="C72" s="21">
        <v>44210</v>
      </c>
      <c r="D72" s="17">
        <v>1.0874999999999999</v>
      </c>
      <c r="E72" s="21">
        <f t="shared" si="2"/>
        <v>44211.087500000001</v>
      </c>
      <c r="F72" s="21" t="s">
        <v>215</v>
      </c>
      <c r="G72">
        <v>6.2</v>
      </c>
      <c r="H72">
        <v>0.8</v>
      </c>
      <c r="I72">
        <v>478</v>
      </c>
      <c r="J72">
        <v>1.1000000000000001</v>
      </c>
      <c r="K72">
        <v>0.44</v>
      </c>
      <c r="L72">
        <v>1.5</v>
      </c>
      <c r="M72">
        <v>558</v>
      </c>
      <c r="Q72">
        <v>8</v>
      </c>
      <c r="R72">
        <v>1</v>
      </c>
    </row>
    <row r="73" spans="3:18" x14ac:dyDescent="0.25">
      <c r="C73" s="21">
        <v>44211</v>
      </c>
      <c r="D73" s="17">
        <v>0.17083333333333334</v>
      </c>
      <c r="E73" s="21">
        <f t="shared" si="2"/>
        <v>44211.17083333333</v>
      </c>
      <c r="F73" s="21" t="s">
        <v>216</v>
      </c>
      <c r="M73">
        <v>1010</v>
      </c>
      <c r="Q73">
        <v>8</v>
      </c>
      <c r="R73">
        <v>1</v>
      </c>
    </row>
    <row r="74" spans="3:18" x14ac:dyDescent="0.25">
      <c r="C74" s="21">
        <v>44211</v>
      </c>
      <c r="D74" s="17">
        <v>0.25416666666666665</v>
      </c>
      <c r="E74" s="21">
        <f t="shared" si="2"/>
        <v>44211.254166666666</v>
      </c>
      <c r="F74" s="21" t="s">
        <v>217</v>
      </c>
      <c r="G74">
        <v>6.2</v>
      </c>
      <c r="H74">
        <v>0.3</v>
      </c>
      <c r="I74">
        <v>437.7</v>
      </c>
      <c r="J74">
        <v>0.6</v>
      </c>
      <c r="K74">
        <v>0.36</v>
      </c>
      <c r="L74">
        <v>1</v>
      </c>
      <c r="M74">
        <v>1137.3</v>
      </c>
      <c r="Q74">
        <v>8</v>
      </c>
      <c r="R74">
        <v>1</v>
      </c>
    </row>
    <row r="75" spans="3:18" x14ac:dyDescent="0.25">
      <c r="C75" s="21">
        <v>44211</v>
      </c>
      <c r="D75" s="17">
        <v>0.33750000000000002</v>
      </c>
      <c r="E75" s="21">
        <f t="shared" si="2"/>
        <v>44211.337500000001</v>
      </c>
      <c r="F75" s="21" t="s">
        <v>218</v>
      </c>
      <c r="G75">
        <v>7.4</v>
      </c>
      <c r="H75">
        <v>0.1</v>
      </c>
      <c r="I75">
        <v>418.1</v>
      </c>
      <c r="J75">
        <v>0.8</v>
      </c>
      <c r="K75">
        <v>0.35</v>
      </c>
      <c r="L75">
        <v>1</v>
      </c>
      <c r="M75">
        <v>1312</v>
      </c>
      <c r="Q75">
        <v>8</v>
      </c>
      <c r="R75">
        <v>1</v>
      </c>
    </row>
    <row r="76" spans="3:18" x14ac:dyDescent="0.25">
      <c r="C76" s="21">
        <v>44211</v>
      </c>
      <c r="D76" s="17">
        <v>0.39374999999999999</v>
      </c>
      <c r="E76" s="21">
        <f t="shared" si="2"/>
        <v>44211.393750000003</v>
      </c>
      <c r="F76" s="21" t="s">
        <v>219</v>
      </c>
      <c r="G76">
        <v>8.4</v>
      </c>
      <c r="H76">
        <v>0.1</v>
      </c>
      <c r="I76">
        <v>437</v>
      </c>
      <c r="J76">
        <v>0.8</v>
      </c>
      <c r="K76">
        <v>0.34</v>
      </c>
      <c r="L76">
        <v>1</v>
      </c>
      <c r="M76">
        <v>664.5</v>
      </c>
      <c r="Q76">
        <v>8</v>
      </c>
      <c r="R76">
        <v>1</v>
      </c>
    </row>
    <row r="77" spans="3:18" x14ac:dyDescent="0.25">
      <c r="C77" s="21">
        <v>44212</v>
      </c>
      <c r="D77" s="17">
        <v>0.97847222222222219</v>
      </c>
      <c r="E77" s="21">
        <f t="shared" si="2"/>
        <v>44212.978472222225</v>
      </c>
      <c r="F77" s="21" t="s">
        <v>220</v>
      </c>
      <c r="G77">
        <v>0.3</v>
      </c>
      <c r="H77">
        <v>0.1</v>
      </c>
      <c r="I77">
        <v>733.5</v>
      </c>
      <c r="J77">
        <v>0.7</v>
      </c>
      <c r="K77">
        <v>0.36</v>
      </c>
      <c r="L77">
        <v>1.1000000000000001</v>
      </c>
      <c r="M77">
        <v>420.3</v>
      </c>
      <c r="Q77">
        <v>8</v>
      </c>
      <c r="R77">
        <v>1</v>
      </c>
    </row>
    <row r="78" spans="3:18" x14ac:dyDescent="0.25">
      <c r="C78" s="21">
        <v>44213</v>
      </c>
      <c r="D78" s="17">
        <v>6.0416666666666667E-2</v>
      </c>
      <c r="E78" s="21">
        <f t="shared" si="2"/>
        <v>44213.060416666667</v>
      </c>
      <c r="F78" s="21" t="s">
        <v>221</v>
      </c>
      <c r="G78">
        <v>8.3000000000000007</v>
      </c>
      <c r="H78">
        <v>0.1</v>
      </c>
      <c r="I78">
        <v>627.20000000000005</v>
      </c>
      <c r="J78">
        <v>0.9</v>
      </c>
      <c r="K78">
        <v>0.36</v>
      </c>
      <c r="L78">
        <v>1.1000000000000001</v>
      </c>
      <c r="M78">
        <v>234.3</v>
      </c>
      <c r="Q78">
        <v>8</v>
      </c>
      <c r="R78">
        <v>1</v>
      </c>
    </row>
    <row r="79" spans="3:18" x14ac:dyDescent="0.25">
      <c r="C79" s="21">
        <v>44213</v>
      </c>
      <c r="D79" s="17">
        <v>7.9861111111111105E-2</v>
      </c>
      <c r="E79" s="21">
        <f t="shared" si="2"/>
        <v>44213.079861111109</v>
      </c>
      <c r="F79" s="21" t="s">
        <v>222</v>
      </c>
      <c r="G79">
        <v>10.1</v>
      </c>
      <c r="H79">
        <v>0.2</v>
      </c>
      <c r="I79">
        <v>642.20000000000005</v>
      </c>
      <c r="J79">
        <v>1</v>
      </c>
      <c r="K79">
        <v>0.36</v>
      </c>
      <c r="L79">
        <v>1.2</v>
      </c>
      <c r="M79">
        <v>167.3</v>
      </c>
      <c r="Q79">
        <v>8</v>
      </c>
      <c r="R79">
        <v>1</v>
      </c>
    </row>
    <row r="80" spans="3:18" x14ac:dyDescent="0.25">
      <c r="C80" s="21">
        <v>44213</v>
      </c>
      <c r="D80" s="17">
        <v>0.16319444444444445</v>
      </c>
      <c r="E80" s="21">
        <f t="shared" si="2"/>
        <v>44213.163194444445</v>
      </c>
      <c r="F80" s="21" t="s">
        <v>223</v>
      </c>
      <c r="G80">
        <v>7.6</v>
      </c>
      <c r="H80">
        <v>0.3</v>
      </c>
      <c r="I80">
        <v>520.6</v>
      </c>
      <c r="J80">
        <v>0.7</v>
      </c>
      <c r="K80">
        <v>0.28999999999999998</v>
      </c>
      <c r="L80">
        <v>0.9</v>
      </c>
      <c r="M80">
        <v>461</v>
      </c>
      <c r="Q80">
        <v>8</v>
      </c>
      <c r="R80">
        <v>1</v>
      </c>
    </row>
    <row r="81" spans="1:57" x14ac:dyDescent="0.25">
      <c r="C81" s="21">
        <v>44213</v>
      </c>
      <c r="D81" s="17">
        <v>0.24652777777777779</v>
      </c>
      <c r="E81" s="21">
        <f t="shared" si="2"/>
        <v>44213.246527777781</v>
      </c>
      <c r="F81" s="21" t="s">
        <v>224</v>
      </c>
      <c r="G81">
        <v>6.4</v>
      </c>
      <c r="H81">
        <v>0.4</v>
      </c>
      <c r="I81">
        <v>475.6</v>
      </c>
      <c r="J81">
        <v>0.6</v>
      </c>
      <c r="K81">
        <v>0.27</v>
      </c>
      <c r="L81">
        <v>0.8</v>
      </c>
      <c r="M81">
        <v>689.7</v>
      </c>
      <c r="N81" t="s">
        <v>166</v>
      </c>
      <c r="O81" t="s">
        <v>166</v>
      </c>
      <c r="Q81" t="s">
        <v>166</v>
      </c>
      <c r="R81">
        <v>1</v>
      </c>
      <c r="S81" t="s">
        <v>166</v>
      </c>
      <c r="T81" t="s">
        <v>166</v>
      </c>
      <c r="U81" t="s">
        <v>166</v>
      </c>
      <c r="V81" t="s">
        <v>166</v>
      </c>
      <c r="W81" t="s">
        <v>166</v>
      </c>
      <c r="X81" t="s">
        <v>166</v>
      </c>
      <c r="Y81" t="s">
        <v>166</v>
      </c>
      <c r="Z81" t="s">
        <v>166</v>
      </c>
      <c r="AA81" t="s">
        <v>166</v>
      </c>
      <c r="AB81" t="s">
        <v>166</v>
      </c>
      <c r="AC81" t="s">
        <v>166</v>
      </c>
      <c r="AD81" t="s">
        <v>166</v>
      </c>
      <c r="AE81" t="s">
        <v>166</v>
      </c>
      <c r="AF81" t="s">
        <v>166</v>
      </c>
      <c r="AG81" t="s">
        <v>166</v>
      </c>
      <c r="AH81" t="s">
        <v>166</v>
      </c>
      <c r="AI81" t="s">
        <v>166</v>
      </c>
      <c r="AJ81" t="s">
        <v>166</v>
      </c>
      <c r="AK81" t="s">
        <v>166</v>
      </c>
      <c r="AL81" t="s">
        <v>166</v>
      </c>
      <c r="AM81" t="s">
        <v>166</v>
      </c>
      <c r="AN81" t="s">
        <v>166</v>
      </c>
      <c r="AO81" t="s">
        <v>166</v>
      </c>
      <c r="AP81" t="s">
        <v>166</v>
      </c>
      <c r="AQ81" t="s">
        <v>166</v>
      </c>
      <c r="AR81" t="s">
        <v>166</v>
      </c>
      <c r="AS81" t="s">
        <v>166</v>
      </c>
      <c r="AT81" t="s">
        <v>166</v>
      </c>
      <c r="AU81" t="s">
        <v>166</v>
      </c>
      <c r="AV81" t="s">
        <v>166</v>
      </c>
      <c r="AW81" t="s">
        <v>166</v>
      </c>
      <c r="AX81" t="s">
        <v>166</v>
      </c>
      <c r="AY81" t="s">
        <v>166</v>
      </c>
      <c r="AZ81" t="s">
        <v>166</v>
      </c>
      <c r="BA81" t="s">
        <v>166</v>
      </c>
      <c r="BB81" t="s">
        <v>166</v>
      </c>
      <c r="BC81" t="s">
        <v>166</v>
      </c>
      <c r="BD81" t="s">
        <v>166</v>
      </c>
      <c r="BE81" t="s">
        <v>167</v>
      </c>
    </row>
    <row r="82" spans="1:57" x14ac:dyDescent="0.25">
      <c r="A82" t="s">
        <v>225</v>
      </c>
      <c r="C82" s="21" t="s">
        <v>198</v>
      </c>
      <c r="D82" t="s">
        <v>170</v>
      </c>
      <c r="E82" t="s">
        <v>171</v>
      </c>
      <c r="F82" s="21" t="s">
        <v>199</v>
      </c>
      <c r="H82" t="s">
        <v>166</v>
      </c>
      <c r="I82" t="s">
        <v>166</v>
      </c>
      <c r="J82" t="s">
        <v>166</v>
      </c>
      <c r="K82" t="s">
        <v>166</v>
      </c>
      <c r="L82" t="s">
        <v>166</v>
      </c>
      <c r="M82" t="s">
        <v>296</v>
      </c>
      <c r="Q82">
        <v>9</v>
      </c>
      <c r="R82">
        <v>1</v>
      </c>
    </row>
    <row r="83" spans="1:57" x14ac:dyDescent="0.25">
      <c r="A83">
        <v>59793</v>
      </c>
      <c r="C83" s="21">
        <v>44213</v>
      </c>
      <c r="D83" s="17">
        <v>0.70833333333333337</v>
      </c>
      <c r="E83" s="21">
        <f>SUM(C83:D83)</f>
        <v>44213.708333333336</v>
      </c>
      <c r="F83" s="21">
        <v>1</v>
      </c>
      <c r="M83">
        <v>1829.7</v>
      </c>
      <c r="Q83">
        <v>9</v>
      </c>
      <c r="R83">
        <v>1</v>
      </c>
    </row>
    <row r="84" spans="1:57" x14ac:dyDescent="0.25">
      <c r="A84">
        <v>59793</v>
      </c>
      <c r="C84" s="21">
        <v>44213</v>
      </c>
      <c r="D84" s="17">
        <v>0.72916666666666663</v>
      </c>
      <c r="E84" s="21">
        <f t="shared" ref="E84:E106" si="3">SUM(C84:D84)</f>
        <v>44213.729166666664</v>
      </c>
      <c r="F84" s="21">
        <v>2</v>
      </c>
      <c r="M84">
        <v>1684.7</v>
      </c>
      <c r="Q84">
        <v>9</v>
      </c>
      <c r="R84">
        <v>1</v>
      </c>
    </row>
    <row r="85" spans="1:57" x14ac:dyDescent="0.25">
      <c r="A85">
        <v>59793</v>
      </c>
      <c r="C85" s="21">
        <v>44213</v>
      </c>
      <c r="D85" s="17">
        <v>0.75</v>
      </c>
      <c r="E85" s="21">
        <f t="shared" si="3"/>
        <v>44213.75</v>
      </c>
      <c r="F85" s="21">
        <v>3</v>
      </c>
      <c r="M85">
        <v>1762.3</v>
      </c>
      <c r="Q85">
        <v>9</v>
      </c>
      <c r="R85">
        <v>1</v>
      </c>
    </row>
    <row r="86" spans="1:57" x14ac:dyDescent="0.25">
      <c r="A86">
        <v>59793</v>
      </c>
      <c r="C86" s="21">
        <v>44213</v>
      </c>
      <c r="D86" s="17">
        <v>0.77083333333333337</v>
      </c>
      <c r="E86" s="21">
        <f t="shared" si="3"/>
        <v>44213.770833333336</v>
      </c>
      <c r="F86" s="21">
        <v>4</v>
      </c>
      <c r="M86">
        <v>1887</v>
      </c>
      <c r="Q86">
        <v>9</v>
      </c>
      <c r="R86">
        <v>1</v>
      </c>
    </row>
    <row r="87" spans="1:57" x14ac:dyDescent="0.25">
      <c r="A87">
        <v>59793</v>
      </c>
      <c r="C87" s="21">
        <v>44213</v>
      </c>
      <c r="D87" s="17">
        <v>0.79166666666666663</v>
      </c>
      <c r="E87" s="21">
        <f t="shared" si="3"/>
        <v>44213.791666666664</v>
      </c>
      <c r="F87" s="21">
        <v>5</v>
      </c>
      <c r="M87">
        <v>1509.8</v>
      </c>
      <c r="Q87">
        <v>9</v>
      </c>
      <c r="R87">
        <v>1</v>
      </c>
    </row>
    <row r="88" spans="1:57" x14ac:dyDescent="0.25">
      <c r="A88">
        <v>59793</v>
      </c>
      <c r="C88" s="21">
        <v>44213</v>
      </c>
      <c r="D88" s="17">
        <v>0.86736111111111114</v>
      </c>
      <c r="E88" s="21">
        <f t="shared" si="3"/>
        <v>44213.867361111108</v>
      </c>
      <c r="F88" s="21">
        <v>6</v>
      </c>
      <c r="M88">
        <v>1267.7</v>
      </c>
      <c r="Q88">
        <v>9</v>
      </c>
      <c r="R88">
        <v>1</v>
      </c>
    </row>
    <row r="89" spans="1:57" x14ac:dyDescent="0.25">
      <c r="A89">
        <v>59793</v>
      </c>
      <c r="C89" s="21">
        <v>44213</v>
      </c>
      <c r="D89" s="17">
        <v>0.86875000000000002</v>
      </c>
      <c r="E89" s="21">
        <f t="shared" si="3"/>
        <v>44213.868750000001</v>
      </c>
      <c r="F89" s="21">
        <v>7</v>
      </c>
      <c r="M89">
        <v>1570.2</v>
      </c>
      <c r="Q89">
        <v>9</v>
      </c>
      <c r="R89">
        <v>1</v>
      </c>
    </row>
    <row r="90" spans="1:57" x14ac:dyDescent="0.25">
      <c r="A90">
        <v>59793</v>
      </c>
      <c r="C90" s="21">
        <v>44213</v>
      </c>
      <c r="D90" s="17">
        <v>0.88611111111111107</v>
      </c>
      <c r="E90" s="21">
        <f t="shared" si="3"/>
        <v>44213.886111111111</v>
      </c>
      <c r="F90" s="21">
        <v>8</v>
      </c>
      <c r="M90">
        <v>1465.5</v>
      </c>
      <c r="Q90">
        <v>9</v>
      </c>
      <c r="R90">
        <v>1</v>
      </c>
    </row>
    <row r="91" spans="1:57" x14ac:dyDescent="0.25">
      <c r="A91">
        <v>59793</v>
      </c>
      <c r="C91" s="21">
        <v>44213</v>
      </c>
      <c r="D91" s="17">
        <v>0.89375000000000004</v>
      </c>
      <c r="E91" s="21">
        <f t="shared" si="3"/>
        <v>44213.893750000003</v>
      </c>
      <c r="F91" s="21">
        <v>9</v>
      </c>
      <c r="M91">
        <v>1286.8</v>
      </c>
      <c r="Q91">
        <v>9</v>
      </c>
      <c r="R91">
        <v>1</v>
      </c>
    </row>
    <row r="92" spans="1:57" x14ac:dyDescent="0.25">
      <c r="A92">
        <v>59793</v>
      </c>
      <c r="C92" s="21">
        <v>44213</v>
      </c>
      <c r="D92" s="17">
        <v>0.90277777777777779</v>
      </c>
      <c r="E92" s="21">
        <f t="shared" si="3"/>
        <v>44213.902777777781</v>
      </c>
      <c r="F92" s="21">
        <v>10</v>
      </c>
      <c r="M92">
        <v>1213.2</v>
      </c>
      <c r="Q92">
        <v>9</v>
      </c>
      <c r="R92">
        <v>1</v>
      </c>
    </row>
    <row r="93" spans="1:57" x14ac:dyDescent="0.25">
      <c r="A93">
        <v>59793</v>
      </c>
      <c r="C93" s="21">
        <v>44213</v>
      </c>
      <c r="D93" s="17">
        <v>0.90416666666666667</v>
      </c>
      <c r="E93" s="21">
        <f t="shared" si="3"/>
        <v>44213.904166666667</v>
      </c>
      <c r="F93" s="21">
        <v>11</v>
      </c>
      <c r="M93">
        <v>1025.2</v>
      </c>
      <c r="Q93">
        <v>9</v>
      </c>
      <c r="R93">
        <v>1</v>
      </c>
    </row>
    <row r="94" spans="1:57" x14ac:dyDescent="0.25">
      <c r="A94">
        <v>59793</v>
      </c>
      <c r="C94" s="21">
        <v>44213</v>
      </c>
      <c r="D94" s="17">
        <v>0.90694444444444444</v>
      </c>
      <c r="E94" s="21">
        <f t="shared" si="3"/>
        <v>44213.906944444447</v>
      </c>
      <c r="F94" s="21">
        <v>12</v>
      </c>
      <c r="M94">
        <v>1306.8</v>
      </c>
      <c r="Q94">
        <v>9</v>
      </c>
      <c r="R94">
        <v>1</v>
      </c>
    </row>
    <row r="95" spans="1:57" x14ac:dyDescent="0.25">
      <c r="A95">
        <v>59793</v>
      </c>
      <c r="C95" s="21">
        <v>44213</v>
      </c>
      <c r="D95" s="17">
        <v>0.93055555555555558</v>
      </c>
      <c r="E95" s="21">
        <f t="shared" si="3"/>
        <v>44213.930555555555</v>
      </c>
      <c r="F95" s="21">
        <v>13</v>
      </c>
      <c r="M95">
        <v>1652.6</v>
      </c>
      <c r="Q95">
        <v>9</v>
      </c>
      <c r="R95">
        <v>1</v>
      </c>
    </row>
    <row r="96" spans="1:57" x14ac:dyDescent="0.25">
      <c r="A96">
        <v>59793</v>
      </c>
      <c r="C96" s="21">
        <v>44213</v>
      </c>
      <c r="D96" s="17">
        <v>0.97222222222222221</v>
      </c>
      <c r="E96" s="21">
        <f t="shared" si="3"/>
        <v>44213.972222222219</v>
      </c>
      <c r="F96" s="21">
        <v>14</v>
      </c>
      <c r="M96">
        <v>1390.2</v>
      </c>
      <c r="Q96">
        <v>9</v>
      </c>
      <c r="R96">
        <v>1</v>
      </c>
    </row>
    <row r="97" spans="1:57" x14ac:dyDescent="0.25">
      <c r="A97">
        <v>59793</v>
      </c>
      <c r="C97" s="21">
        <v>44214</v>
      </c>
      <c r="D97" s="17">
        <v>1.3888888888888888E-2</v>
      </c>
      <c r="E97" s="21">
        <f t="shared" si="3"/>
        <v>44214.013888888891</v>
      </c>
      <c r="F97" s="21">
        <v>15</v>
      </c>
      <c r="M97">
        <v>1199.4000000000001</v>
      </c>
      <c r="Q97">
        <v>9</v>
      </c>
      <c r="R97">
        <v>1</v>
      </c>
    </row>
    <row r="98" spans="1:57" x14ac:dyDescent="0.25">
      <c r="A98">
        <v>59793</v>
      </c>
      <c r="C98" s="21">
        <v>44214</v>
      </c>
      <c r="D98" s="17">
        <v>5.5555555555555601E-2</v>
      </c>
      <c r="E98" s="21">
        <f t="shared" si="3"/>
        <v>44214.055555555555</v>
      </c>
      <c r="F98" s="21">
        <v>16</v>
      </c>
      <c r="M98">
        <v>877.8</v>
      </c>
      <c r="Q98">
        <v>9</v>
      </c>
      <c r="R98">
        <v>1</v>
      </c>
    </row>
    <row r="99" spans="1:57" x14ac:dyDescent="0.25">
      <c r="A99">
        <v>59793</v>
      </c>
      <c r="C99" s="21">
        <v>44214</v>
      </c>
      <c r="D99" s="17">
        <v>9.7222222222222196E-2</v>
      </c>
      <c r="E99" s="21">
        <f t="shared" si="3"/>
        <v>44214.097222222219</v>
      </c>
      <c r="F99" s="21">
        <v>17</v>
      </c>
      <c r="M99">
        <v>677.5</v>
      </c>
      <c r="Q99">
        <v>9</v>
      </c>
      <c r="R99">
        <v>1</v>
      </c>
    </row>
    <row r="100" spans="1:57" x14ac:dyDescent="0.25">
      <c r="A100">
        <v>59793</v>
      </c>
      <c r="C100" s="21">
        <v>44214</v>
      </c>
      <c r="D100" s="17">
        <v>0.13888888888888901</v>
      </c>
      <c r="E100" s="21">
        <f t="shared" si="3"/>
        <v>44214.138888888891</v>
      </c>
      <c r="F100" s="21">
        <v>18</v>
      </c>
      <c r="M100">
        <v>627.1</v>
      </c>
      <c r="Q100">
        <v>9</v>
      </c>
      <c r="R100">
        <v>1</v>
      </c>
    </row>
    <row r="101" spans="1:57" x14ac:dyDescent="0.25">
      <c r="A101">
        <v>59793</v>
      </c>
      <c r="C101" s="21">
        <v>44214</v>
      </c>
      <c r="D101" s="17">
        <v>0.180555555555556</v>
      </c>
      <c r="E101" s="21">
        <f t="shared" si="3"/>
        <v>44214.180555555555</v>
      </c>
      <c r="F101" s="21">
        <v>19</v>
      </c>
      <c r="M101">
        <v>534.79999999999995</v>
      </c>
      <c r="Q101">
        <v>9</v>
      </c>
      <c r="R101">
        <v>1</v>
      </c>
    </row>
    <row r="102" spans="1:57" x14ac:dyDescent="0.25">
      <c r="A102">
        <v>59793</v>
      </c>
      <c r="C102" s="21">
        <v>44214</v>
      </c>
      <c r="D102" s="17">
        <v>0.22222222222222299</v>
      </c>
      <c r="E102" s="21">
        <f t="shared" si="3"/>
        <v>44214.222222222219</v>
      </c>
      <c r="F102" s="21">
        <v>20</v>
      </c>
      <c r="M102">
        <v>514.5</v>
      </c>
      <c r="Q102">
        <v>9</v>
      </c>
      <c r="R102">
        <v>1</v>
      </c>
    </row>
    <row r="103" spans="1:57" x14ac:dyDescent="0.25">
      <c r="A103">
        <v>59793</v>
      </c>
      <c r="C103" s="21">
        <v>44214</v>
      </c>
      <c r="D103" s="17">
        <v>0.26388888888888901</v>
      </c>
      <c r="E103" s="21">
        <f t="shared" si="3"/>
        <v>44214.263888888891</v>
      </c>
      <c r="F103" s="21">
        <v>21</v>
      </c>
      <c r="M103">
        <v>511.1</v>
      </c>
      <c r="Q103">
        <v>9</v>
      </c>
      <c r="R103">
        <v>1</v>
      </c>
    </row>
    <row r="104" spans="1:57" x14ac:dyDescent="0.25">
      <c r="A104">
        <v>59793</v>
      </c>
      <c r="C104" s="21">
        <v>44214</v>
      </c>
      <c r="D104" s="17">
        <v>0.34722222222222221</v>
      </c>
      <c r="E104" s="21">
        <f t="shared" si="3"/>
        <v>44214.347222222219</v>
      </c>
      <c r="F104" s="21">
        <v>22</v>
      </c>
      <c r="M104">
        <v>638.20000000000005</v>
      </c>
      <c r="Q104">
        <v>9</v>
      </c>
      <c r="R104">
        <v>1</v>
      </c>
    </row>
    <row r="105" spans="1:57" x14ac:dyDescent="0.25">
      <c r="A105">
        <v>59793</v>
      </c>
      <c r="C105" s="21">
        <v>44214</v>
      </c>
      <c r="D105" s="17">
        <v>0.43055555555555558</v>
      </c>
      <c r="E105" s="21">
        <f t="shared" si="3"/>
        <v>44214.430555555555</v>
      </c>
      <c r="F105" s="21">
        <v>23</v>
      </c>
      <c r="M105">
        <v>542.5</v>
      </c>
      <c r="Q105">
        <v>9</v>
      </c>
      <c r="R105">
        <v>1</v>
      </c>
    </row>
    <row r="106" spans="1:57" x14ac:dyDescent="0.25">
      <c r="A106">
        <v>59793</v>
      </c>
      <c r="C106" s="21">
        <v>44214</v>
      </c>
      <c r="D106" s="17">
        <v>0.51388888888888884</v>
      </c>
      <c r="E106" s="21">
        <f t="shared" si="3"/>
        <v>44214.513888888891</v>
      </c>
      <c r="F106" s="21">
        <v>24</v>
      </c>
      <c r="M106">
        <v>530.20000000000005</v>
      </c>
      <c r="N106" t="s">
        <v>297</v>
      </c>
      <c r="O106" t="s">
        <v>166</v>
      </c>
      <c r="Q106" t="s">
        <v>166</v>
      </c>
      <c r="R106">
        <v>1</v>
      </c>
      <c r="S106" t="s">
        <v>166</v>
      </c>
      <c r="T106" t="s">
        <v>166</v>
      </c>
      <c r="U106" t="s">
        <v>166</v>
      </c>
      <c r="V106" t="s">
        <v>166</v>
      </c>
      <c r="W106" t="s">
        <v>166</v>
      </c>
      <c r="X106" t="s">
        <v>166</v>
      </c>
      <c r="Y106" t="s">
        <v>166</v>
      </c>
      <c r="Z106" t="s">
        <v>166</v>
      </c>
      <c r="AA106" t="s">
        <v>166</v>
      </c>
      <c r="AB106" t="s">
        <v>166</v>
      </c>
      <c r="AC106" t="s">
        <v>166</v>
      </c>
      <c r="AD106" t="s">
        <v>166</v>
      </c>
      <c r="AE106" t="s">
        <v>166</v>
      </c>
      <c r="AF106" t="s">
        <v>166</v>
      </c>
      <c r="AG106" t="s">
        <v>166</v>
      </c>
      <c r="AH106" t="s">
        <v>166</v>
      </c>
      <c r="AI106" t="s">
        <v>166</v>
      </c>
      <c r="AJ106" t="s">
        <v>166</v>
      </c>
      <c r="AK106" t="s">
        <v>166</v>
      </c>
      <c r="AL106" t="s">
        <v>166</v>
      </c>
      <c r="AM106" t="s">
        <v>166</v>
      </c>
      <c r="AN106" t="s">
        <v>166</v>
      </c>
      <c r="AO106" t="s">
        <v>166</v>
      </c>
      <c r="AP106" t="s">
        <v>166</v>
      </c>
      <c r="AQ106" t="s">
        <v>166</v>
      </c>
      <c r="AR106" t="s">
        <v>166</v>
      </c>
      <c r="AS106" t="s">
        <v>166</v>
      </c>
      <c r="AT106" t="s">
        <v>166</v>
      </c>
      <c r="AU106" t="s">
        <v>166</v>
      </c>
      <c r="AV106" t="s">
        <v>166</v>
      </c>
      <c r="AW106" t="s">
        <v>166</v>
      </c>
      <c r="AX106" t="s">
        <v>166</v>
      </c>
      <c r="AY106" t="s">
        <v>166</v>
      </c>
      <c r="AZ106" t="s">
        <v>166</v>
      </c>
      <c r="BA106" t="s">
        <v>166</v>
      </c>
      <c r="BB106" t="s">
        <v>166</v>
      </c>
      <c r="BC106" t="s">
        <v>166</v>
      </c>
      <c r="BD106" t="s">
        <v>166</v>
      </c>
      <c r="BE106" t="s">
        <v>167</v>
      </c>
    </row>
    <row r="107" spans="1:57" x14ac:dyDescent="0.25">
      <c r="A107" t="s">
        <v>225</v>
      </c>
      <c r="C107" s="21" t="s">
        <v>198</v>
      </c>
      <c r="D107" s="21" t="s">
        <v>170</v>
      </c>
      <c r="E107" s="21" t="s">
        <v>171</v>
      </c>
      <c r="F107" s="21" t="s">
        <v>226</v>
      </c>
      <c r="G107" t="s">
        <v>291</v>
      </c>
      <c r="H107" t="s">
        <v>292</v>
      </c>
      <c r="I107" t="s">
        <v>293</v>
      </c>
      <c r="J107" t="s">
        <v>294</v>
      </c>
      <c r="K107" t="s">
        <v>298</v>
      </c>
      <c r="L107" t="s">
        <v>295</v>
      </c>
      <c r="M107" t="s">
        <v>296</v>
      </c>
      <c r="N107">
        <v>17</v>
      </c>
      <c r="O107" s="14" t="s">
        <v>227</v>
      </c>
      <c r="P107" s="14"/>
      <c r="Q107">
        <v>10</v>
      </c>
      <c r="R107">
        <v>1</v>
      </c>
    </row>
    <row r="108" spans="1:57" x14ac:dyDescent="0.25">
      <c r="A108">
        <v>63373</v>
      </c>
      <c r="C108" s="21">
        <v>44577</v>
      </c>
      <c r="D108" s="51">
        <v>0.4548611111111111</v>
      </c>
      <c r="E108" s="21">
        <f>SUM(C108:D108)</f>
        <v>44577.454861111109</v>
      </c>
      <c r="F108" s="21">
        <v>1</v>
      </c>
      <c r="G108">
        <v>8.6</v>
      </c>
      <c r="H108">
        <v>4.5999999999999996</v>
      </c>
      <c r="I108">
        <v>457.1</v>
      </c>
      <c r="J108">
        <v>3.7</v>
      </c>
      <c r="K108">
        <v>0.52</v>
      </c>
      <c r="L108">
        <v>4.0999999999999996</v>
      </c>
      <c r="M108">
        <v>192.9</v>
      </c>
      <c r="N108">
        <v>15.4</v>
      </c>
      <c r="Q108">
        <v>10</v>
      </c>
      <c r="R108">
        <v>1</v>
      </c>
    </row>
    <row r="109" spans="1:57" x14ac:dyDescent="0.25">
      <c r="A109">
        <v>63373</v>
      </c>
      <c r="C109" s="21">
        <v>44577</v>
      </c>
      <c r="D109" s="51">
        <v>0.47569444444444442</v>
      </c>
      <c r="E109" s="21">
        <f t="shared" ref="E109:E130" si="4">SUM(C109:D109)</f>
        <v>44577.475694444445</v>
      </c>
      <c r="F109" s="21">
        <v>2</v>
      </c>
      <c r="G109">
        <v>7.6</v>
      </c>
      <c r="H109">
        <v>4.4000000000000004</v>
      </c>
      <c r="I109">
        <v>424.2</v>
      </c>
      <c r="J109">
        <v>3.5</v>
      </c>
      <c r="K109">
        <v>0.49</v>
      </c>
      <c r="L109">
        <v>3.6</v>
      </c>
      <c r="M109">
        <v>191.3</v>
      </c>
      <c r="N109">
        <v>13.4</v>
      </c>
      <c r="Q109">
        <v>10</v>
      </c>
      <c r="R109">
        <v>1</v>
      </c>
    </row>
    <row r="110" spans="1:57" x14ac:dyDescent="0.25">
      <c r="A110">
        <v>63373</v>
      </c>
      <c r="C110" s="21">
        <v>44577</v>
      </c>
      <c r="D110" s="51">
        <v>0.49652777777777801</v>
      </c>
      <c r="E110" s="21">
        <f t="shared" si="4"/>
        <v>44577.496527777781</v>
      </c>
      <c r="F110" s="21">
        <v>3</v>
      </c>
      <c r="G110">
        <v>7.5</v>
      </c>
      <c r="H110">
        <v>3.3</v>
      </c>
      <c r="I110">
        <v>402.3</v>
      </c>
      <c r="J110">
        <v>2.8</v>
      </c>
      <c r="K110">
        <v>0.43</v>
      </c>
      <c r="L110">
        <v>2.9</v>
      </c>
      <c r="M110">
        <v>177</v>
      </c>
      <c r="N110">
        <v>10.8</v>
      </c>
      <c r="Q110">
        <v>10</v>
      </c>
      <c r="R110">
        <v>1</v>
      </c>
    </row>
    <row r="111" spans="1:57" x14ac:dyDescent="0.25">
      <c r="A111">
        <v>63373</v>
      </c>
      <c r="C111" s="21">
        <v>44577</v>
      </c>
      <c r="D111" s="51">
        <v>0.51736111111111105</v>
      </c>
      <c r="E111" s="21">
        <f t="shared" si="4"/>
        <v>44577.517361111109</v>
      </c>
      <c r="F111" s="21">
        <v>4</v>
      </c>
      <c r="G111">
        <v>7.4</v>
      </c>
      <c r="H111">
        <v>3.3</v>
      </c>
      <c r="I111">
        <v>411.4</v>
      </c>
      <c r="J111">
        <v>2.8</v>
      </c>
      <c r="K111">
        <v>0.42</v>
      </c>
      <c r="L111">
        <v>2.8</v>
      </c>
      <c r="M111">
        <v>178.6</v>
      </c>
      <c r="N111">
        <v>12</v>
      </c>
      <c r="Q111">
        <v>10</v>
      </c>
      <c r="R111">
        <v>1</v>
      </c>
    </row>
    <row r="112" spans="1:57" x14ac:dyDescent="0.25">
      <c r="A112">
        <v>63373</v>
      </c>
      <c r="C112" s="21">
        <v>44577</v>
      </c>
      <c r="D112" s="51">
        <v>0.53819444444444398</v>
      </c>
      <c r="E112" s="21">
        <f t="shared" si="4"/>
        <v>44577.538194444445</v>
      </c>
      <c r="F112" s="21">
        <v>5</v>
      </c>
      <c r="G112">
        <v>7.3</v>
      </c>
      <c r="H112">
        <v>3.2</v>
      </c>
      <c r="I112">
        <v>414.2</v>
      </c>
      <c r="J112">
        <v>2.8</v>
      </c>
      <c r="K112">
        <v>0.42</v>
      </c>
      <c r="L112">
        <v>3.1</v>
      </c>
      <c r="M112">
        <v>183.9</v>
      </c>
      <c r="N112">
        <v>15.2</v>
      </c>
      <c r="Q112">
        <v>10</v>
      </c>
      <c r="R112">
        <v>1</v>
      </c>
    </row>
    <row r="113" spans="1:18" x14ac:dyDescent="0.25">
      <c r="A113">
        <v>63373</v>
      </c>
      <c r="C113" s="21">
        <v>44577</v>
      </c>
      <c r="D113" s="51">
        <v>0.57986111111111116</v>
      </c>
      <c r="E113" s="21">
        <f t="shared" si="4"/>
        <v>44577.579861111109</v>
      </c>
      <c r="F113" s="21">
        <v>6</v>
      </c>
      <c r="G113">
        <v>7.9</v>
      </c>
      <c r="H113">
        <v>3.3</v>
      </c>
      <c r="I113">
        <v>411.2</v>
      </c>
      <c r="J113">
        <v>2.7</v>
      </c>
      <c r="K113">
        <v>0.42</v>
      </c>
      <c r="L113">
        <v>2.8</v>
      </c>
      <c r="M113">
        <v>182.4</v>
      </c>
      <c r="N113">
        <v>11</v>
      </c>
      <c r="Q113">
        <v>10</v>
      </c>
      <c r="R113">
        <v>1</v>
      </c>
    </row>
    <row r="114" spans="1:18" x14ac:dyDescent="0.25">
      <c r="A114">
        <v>63373</v>
      </c>
      <c r="C114" s="21">
        <v>44577</v>
      </c>
      <c r="D114" s="51">
        <v>0.62152777777777801</v>
      </c>
      <c r="E114" s="21">
        <f t="shared" si="4"/>
        <v>44577.621527777781</v>
      </c>
      <c r="F114" s="21">
        <v>7</v>
      </c>
      <c r="G114">
        <v>7.6</v>
      </c>
      <c r="H114">
        <v>3.2</v>
      </c>
      <c r="I114">
        <v>413.4</v>
      </c>
      <c r="J114">
        <v>2.7</v>
      </c>
      <c r="K114">
        <v>0.43</v>
      </c>
      <c r="L114">
        <v>2.8</v>
      </c>
      <c r="M114">
        <v>198</v>
      </c>
      <c r="N114">
        <v>11.1</v>
      </c>
      <c r="Q114">
        <v>10</v>
      </c>
      <c r="R114">
        <v>1</v>
      </c>
    </row>
    <row r="115" spans="1:18" x14ac:dyDescent="0.25">
      <c r="A115">
        <v>63373</v>
      </c>
      <c r="C115" s="21">
        <v>44577</v>
      </c>
      <c r="D115" s="51">
        <v>0.66319444444444597</v>
      </c>
      <c r="E115" s="21">
        <f t="shared" si="4"/>
        <v>44577.663194444445</v>
      </c>
      <c r="F115" s="21">
        <v>8</v>
      </c>
      <c r="G115">
        <v>6.8</v>
      </c>
      <c r="H115">
        <v>3.2</v>
      </c>
      <c r="I115">
        <v>399</v>
      </c>
      <c r="J115">
        <v>2.6</v>
      </c>
      <c r="K115">
        <v>0.39</v>
      </c>
      <c r="L115">
        <v>2.6</v>
      </c>
      <c r="M115">
        <v>218.7</v>
      </c>
      <c r="N115">
        <v>11.6</v>
      </c>
      <c r="Q115">
        <v>10</v>
      </c>
      <c r="R115">
        <v>1</v>
      </c>
    </row>
    <row r="116" spans="1:18" x14ac:dyDescent="0.25">
      <c r="A116">
        <v>63373</v>
      </c>
      <c r="C116" s="21">
        <v>44577</v>
      </c>
      <c r="D116" s="51">
        <v>0.70486111111111305</v>
      </c>
      <c r="E116" s="21">
        <f t="shared" si="4"/>
        <v>44577.704861111109</v>
      </c>
      <c r="F116" s="21">
        <v>9</v>
      </c>
      <c r="G116">
        <v>8.1999999999999993</v>
      </c>
      <c r="H116">
        <v>3.1</v>
      </c>
      <c r="I116">
        <v>427.4</v>
      </c>
      <c r="J116">
        <v>2.7</v>
      </c>
      <c r="K116">
        <v>0.42</v>
      </c>
      <c r="L116">
        <v>2.8</v>
      </c>
      <c r="M116">
        <v>288.5</v>
      </c>
      <c r="N116">
        <v>13.3</v>
      </c>
      <c r="Q116">
        <v>10</v>
      </c>
      <c r="R116">
        <v>1</v>
      </c>
    </row>
    <row r="117" spans="1:18" x14ac:dyDescent="0.25">
      <c r="A117">
        <v>63373</v>
      </c>
      <c r="C117" s="21">
        <v>44577</v>
      </c>
      <c r="D117" s="51">
        <v>0.74652777777778001</v>
      </c>
      <c r="E117" s="21">
        <f t="shared" si="4"/>
        <v>44577.746527777781</v>
      </c>
      <c r="F117" s="21">
        <v>10</v>
      </c>
      <c r="G117">
        <v>7.2</v>
      </c>
      <c r="H117">
        <v>3.3</v>
      </c>
      <c r="I117">
        <v>455.9</v>
      </c>
      <c r="J117">
        <v>2.8</v>
      </c>
      <c r="K117">
        <v>0.47</v>
      </c>
      <c r="L117">
        <v>3</v>
      </c>
      <c r="M117">
        <v>350.3</v>
      </c>
      <c r="N117">
        <v>12.1</v>
      </c>
      <c r="Q117">
        <v>10</v>
      </c>
      <c r="R117">
        <v>1</v>
      </c>
    </row>
    <row r="118" spans="1:18" x14ac:dyDescent="0.25">
      <c r="A118">
        <v>63373</v>
      </c>
      <c r="C118" s="21">
        <v>44577</v>
      </c>
      <c r="D118" s="51">
        <v>0.78819444444444697</v>
      </c>
      <c r="E118" s="21">
        <f t="shared" si="4"/>
        <v>44577.788194444445</v>
      </c>
      <c r="F118" s="21">
        <v>11</v>
      </c>
      <c r="G118">
        <v>6.5</v>
      </c>
      <c r="H118">
        <v>3.3</v>
      </c>
      <c r="I118">
        <v>414.7</v>
      </c>
      <c r="J118">
        <v>2.7</v>
      </c>
      <c r="K118">
        <v>0.45</v>
      </c>
      <c r="L118">
        <v>2.8</v>
      </c>
      <c r="M118">
        <v>312.89999999999998</v>
      </c>
      <c r="N118">
        <v>9.4</v>
      </c>
      <c r="Q118">
        <v>10</v>
      </c>
      <c r="R118">
        <v>1</v>
      </c>
    </row>
    <row r="119" spans="1:18" x14ac:dyDescent="0.25">
      <c r="A119">
        <v>63373</v>
      </c>
      <c r="C119" s="21">
        <v>44577</v>
      </c>
      <c r="D119" s="51">
        <v>0.82986111111111405</v>
      </c>
      <c r="E119" s="21">
        <f t="shared" si="4"/>
        <v>44577.829861111109</v>
      </c>
      <c r="F119" s="21">
        <v>12</v>
      </c>
      <c r="G119">
        <v>5.9</v>
      </c>
      <c r="H119">
        <v>2.5</v>
      </c>
      <c r="I119">
        <v>397.4</v>
      </c>
      <c r="J119">
        <v>2.2999999999999998</v>
      </c>
      <c r="K119">
        <v>0.41</v>
      </c>
      <c r="L119">
        <v>2.4</v>
      </c>
      <c r="M119">
        <v>431</v>
      </c>
      <c r="N119">
        <v>7.6</v>
      </c>
      <c r="Q119">
        <v>10</v>
      </c>
      <c r="R119">
        <v>1</v>
      </c>
    </row>
    <row r="120" spans="1:18" x14ac:dyDescent="0.25">
      <c r="A120">
        <v>63373</v>
      </c>
      <c r="C120" s="21">
        <v>44577</v>
      </c>
      <c r="D120" s="51">
        <v>0.87152777777778101</v>
      </c>
      <c r="E120" s="21">
        <f t="shared" si="4"/>
        <v>44577.871527777781</v>
      </c>
      <c r="F120" s="21">
        <v>13</v>
      </c>
      <c r="G120">
        <v>5.2</v>
      </c>
      <c r="H120">
        <v>3.4</v>
      </c>
      <c r="I120">
        <v>341.9</v>
      </c>
      <c r="J120">
        <v>2.1</v>
      </c>
      <c r="K120">
        <v>0.36</v>
      </c>
      <c r="L120">
        <v>2.2000000000000002</v>
      </c>
      <c r="M120">
        <v>336</v>
      </c>
      <c r="N120">
        <v>8.6</v>
      </c>
      <c r="Q120">
        <v>10</v>
      </c>
      <c r="R120">
        <v>1</v>
      </c>
    </row>
    <row r="121" spans="1:18" x14ac:dyDescent="0.25">
      <c r="A121">
        <v>63373</v>
      </c>
      <c r="C121" s="21">
        <v>44577</v>
      </c>
      <c r="D121" s="51">
        <v>0.91319444444444897</v>
      </c>
      <c r="E121" s="21">
        <f t="shared" si="4"/>
        <v>44577.913194444445</v>
      </c>
      <c r="F121" s="21">
        <v>14</v>
      </c>
      <c r="G121">
        <v>5.0999999999999996</v>
      </c>
      <c r="H121">
        <v>2.4</v>
      </c>
      <c r="I121">
        <v>349.8</v>
      </c>
      <c r="J121">
        <v>2</v>
      </c>
      <c r="K121">
        <v>0.36</v>
      </c>
      <c r="L121">
        <v>2.1</v>
      </c>
      <c r="M121">
        <v>264</v>
      </c>
      <c r="N121">
        <v>10</v>
      </c>
      <c r="Q121">
        <v>10</v>
      </c>
      <c r="R121">
        <v>1</v>
      </c>
    </row>
    <row r="122" spans="1:18" x14ac:dyDescent="0.25">
      <c r="A122">
        <v>63373</v>
      </c>
      <c r="C122" s="21">
        <v>44577</v>
      </c>
      <c r="D122" s="51">
        <v>0.95486111111111605</v>
      </c>
      <c r="E122" s="21">
        <f t="shared" si="4"/>
        <v>44577.954861111109</v>
      </c>
      <c r="F122" s="21">
        <v>15</v>
      </c>
      <c r="G122">
        <v>6.1</v>
      </c>
      <c r="H122">
        <v>2.5</v>
      </c>
      <c r="I122">
        <v>375</v>
      </c>
      <c r="J122">
        <v>2</v>
      </c>
      <c r="K122">
        <v>0.37</v>
      </c>
      <c r="L122">
        <v>2.2000000000000002</v>
      </c>
      <c r="M122">
        <v>262</v>
      </c>
      <c r="N122">
        <v>10.8</v>
      </c>
      <c r="Q122">
        <v>10</v>
      </c>
      <c r="R122">
        <v>1</v>
      </c>
    </row>
    <row r="123" spans="1:18" x14ac:dyDescent="0.25">
      <c r="A123">
        <v>63373</v>
      </c>
      <c r="C123" s="21">
        <v>44578</v>
      </c>
      <c r="D123" s="51">
        <v>3.8194444444444448E-2</v>
      </c>
      <c r="E123" s="21">
        <f t="shared" si="4"/>
        <v>44578.038194444445</v>
      </c>
      <c r="F123" s="21">
        <v>16</v>
      </c>
      <c r="G123">
        <v>6.3</v>
      </c>
      <c r="H123">
        <v>3</v>
      </c>
      <c r="I123">
        <v>483.4</v>
      </c>
      <c r="J123">
        <v>2.2999999999999998</v>
      </c>
      <c r="K123">
        <v>0.43</v>
      </c>
      <c r="L123">
        <v>2.4</v>
      </c>
      <c r="M123">
        <v>256</v>
      </c>
      <c r="N123">
        <v>10.7</v>
      </c>
      <c r="Q123">
        <v>10</v>
      </c>
      <c r="R123">
        <v>1</v>
      </c>
    </row>
    <row r="124" spans="1:18" x14ac:dyDescent="0.25">
      <c r="A124">
        <v>63373</v>
      </c>
      <c r="C124" s="21">
        <v>44578</v>
      </c>
      <c r="D124" s="51">
        <v>0.121527777777776</v>
      </c>
      <c r="E124" s="21">
        <f t="shared" si="4"/>
        <v>44578.121527777781</v>
      </c>
      <c r="F124" s="21">
        <v>17</v>
      </c>
      <c r="G124">
        <v>6.8</v>
      </c>
      <c r="H124">
        <v>3.8</v>
      </c>
      <c r="I124">
        <v>536.5</v>
      </c>
      <c r="J124">
        <v>2.6</v>
      </c>
      <c r="K124">
        <v>0.49</v>
      </c>
      <c r="L124">
        <v>2.7</v>
      </c>
      <c r="M124">
        <v>255</v>
      </c>
      <c r="N124">
        <v>13.2</v>
      </c>
      <c r="Q124">
        <v>10</v>
      </c>
      <c r="R124">
        <v>1</v>
      </c>
    </row>
    <row r="125" spans="1:18" x14ac:dyDescent="0.25">
      <c r="A125">
        <v>63373</v>
      </c>
      <c r="C125" s="21">
        <v>44578</v>
      </c>
      <c r="D125" s="51">
        <v>0.20486111111109601</v>
      </c>
      <c r="E125" s="21">
        <f t="shared" si="4"/>
        <v>44578.204861111109</v>
      </c>
      <c r="F125" s="21">
        <v>18</v>
      </c>
      <c r="G125">
        <v>7.2</v>
      </c>
      <c r="H125">
        <v>4.4000000000000004</v>
      </c>
      <c r="I125">
        <v>640.1</v>
      </c>
      <c r="J125">
        <v>2.8</v>
      </c>
      <c r="K125">
        <v>0.55000000000000004</v>
      </c>
      <c r="L125">
        <v>2.9</v>
      </c>
      <c r="M125">
        <v>234.3</v>
      </c>
      <c r="N125">
        <v>12.2</v>
      </c>
      <c r="Q125">
        <v>10</v>
      </c>
      <c r="R125">
        <v>1</v>
      </c>
    </row>
    <row r="126" spans="1:18" x14ac:dyDescent="0.25">
      <c r="A126">
        <v>63373</v>
      </c>
      <c r="C126" s="21">
        <v>44578</v>
      </c>
      <c r="D126" s="51">
        <v>0.28819444444442599</v>
      </c>
      <c r="E126" s="21">
        <f t="shared" si="4"/>
        <v>44578.288194444445</v>
      </c>
      <c r="F126" s="21">
        <v>19</v>
      </c>
      <c r="G126">
        <v>8</v>
      </c>
      <c r="H126">
        <v>3.9</v>
      </c>
      <c r="I126">
        <v>676.5</v>
      </c>
      <c r="J126">
        <v>2.5</v>
      </c>
      <c r="K126">
        <v>0.59</v>
      </c>
      <c r="L126">
        <v>2.6</v>
      </c>
      <c r="M126">
        <v>254.7</v>
      </c>
      <c r="N126">
        <v>12.6</v>
      </c>
      <c r="Q126">
        <v>10</v>
      </c>
      <c r="R126">
        <v>1</v>
      </c>
    </row>
    <row r="127" spans="1:18" x14ac:dyDescent="0.25">
      <c r="A127">
        <v>63373</v>
      </c>
      <c r="C127" s="21">
        <v>44578</v>
      </c>
      <c r="D127" s="51">
        <v>0.37152777777775597</v>
      </c>
      <c r="E127" s="21">
        <f t="shared" si="4"/>
        <v>44578.371527777781</v>
      </c>
      <c r="F127" s="21">
        <v>20</v>
      </c>
      <c r="G127">
        <v>7.9</v>
      </c>
      <c r="H127">
        <v>3.7</v>
      </c>
      <c r="I127">
        <v>713.1</v>
      </c>
      <c r="J127">
        <v>2.2999999999999998</v>
      </c>
      <c r="K127">
        <v>0.57999999999999996</v>
      </c>
      <c r="L127">
        <v>2.6</v>
      </c>
      <c r="M127">
        <v>258</v>
      </c>
      <c r="N127">
        <v>11.3</v>
      </c>
      <c r="Q127">
        <v>10</v>
      </c>
      <c r="R127">
        <v>1</v>
      </c>
    </row>
    <row r="128" spans="1:18" x14ac:dyDescent="0.25">
      <c r="A128">
        <v>63373</v>
      </c>
      <c r="C128" s="21">
        <v>44578</v>
      </c>
      <c r="D128" s="51">
        <v>0.45486111111108601</v>
      </c>
      <c r="E128" s="21">
        <f t="shared" si="4"/>
        <v>44578.454861111109</v>
      </c>
      <c r="F128" s="21">
        <v>21</v>
      </c>
      <c r="G128">
        <v>7.3</v>
      </c>
      <c r="H128">
        <v>3.8</v>
      </c>
      <c r="I128">
        <v>735.3</v>
      </c>
      <c r="J128">
        <v>2.2999999999999998</v>
      </c>
      <c r="K128">
        <v>0.6</v>
      </c>
      <c r="L128">
        <v>2.5</v>
      </c>
      <c r="M128">
        <v>283.2</v>
      </c>
      <c r="N128">
        <v>12.8</v>
      </c>
      <c r="Q128">
        <v>10</v>
      </c>
      <c r="R128">
        <v>1</v>
      </c>
    </row>
    <row r="129" spans="1:56" x14ac:dyDescent="0.25">
      <c r="A129">
        <v>63373</v>
      </c>
      <c r="C129" s="21">
        <v>44579</v>
      </c>
      <c r="D129" s="51">
        <v>0.75</v>
      </c>
      <c r="E129" s="21">
        <f t="shared" si="4"/>
        <v>44579.75</v>
      </c>
      <c r="F129" s="21">
        <v>22</v>
      </c>
      <c r="G129">
        <v>8</v>
      </c>
      <c r="H129">
        <v>4</v>
      </c>
      <c r="I129">
        <v>746.5</v>
      </c>
      <c r="J129">
        <v>2.4</v>
      </c>
      <c r="K129">
        <v>0.56999999999999995</v>
      </c>
      <c r="L129">
        <v>2.6</v>
      </c>
      <c r="M129">
        <v>287.5</v>
      </c>
      <c r="N129">
        <v>12.3</v>
      </c>
      <c r="Q129">
        <v>10</v>
      </c>
      <c r="R129">
        <v>1</v>
      </c>
    </row>
    <row r="130" spans="1:56" x14ac:dyDescent="0.25">
      <c r="A130">
        <v>63373</v>
      </c>
      <c r="C130" s="21">
        <v>44579</v>
      </c>
      <c r="D130" s="51">
        <v>0.83333333333333337</v>
      </c>
      <c r="E130" s="21">
        <f t="shared" si="4"/>
        <v>44579.833333333336</v>
      </c>
      <c r="F130" s="21">
        <v>23</v>
      </c>
      <c r="G130">
        <v>6.5</v>
      </c>
      <c r="H130">
        <v>4</v>
      </c>
      <c r="I130">
        <v>772.8</v>
      </c>
      <c r="J130">
        <v>2.4</v>
      </c>
      <c r="K130">
        <v>0.56999999999999995</v>
      </c>
      <c r="L130">
        <v>2.5</v>
      </c>
      <c r="M130">
        <v>341.3</v>
      </c>
      <c r="N130" t="s">
        <v>297</v>
      </c>
      <c r="O130" t="s">
        <v>228</v>
      </c>
      <c r="P130" t="s">
        <v>166</v>
      </c>
      <c r="R130" t="s">
        <v>166</v>
      </c>
      <c r="S130" t="s">
        <v>166</v>
      </c>
      <c r="U130" t="s">
        <v>166</v>
      </c>
      <c r="V130" t="s">
        <v>166</v>
      </c>
      <c r="W130" t="s">
        <v>166</v>
      </c>
      <c r="X130" t="s">
        <v>166</v>
      </c>
      <c r="Y130" t="s">
        <v>166</v>
      </c>
      <c r="Z130" t="s">
        <v>166</v>
      </c>
      <c r="AA130" t="s">
        <v>166</v>
      </c>
      <c r="AB130" t="s">
        <v>166</v>
      </c>
      <c r="AC130" t="s">
        <v>166</v>
      </c>
      <c r="AD130" t="s">
        <v>166</v>
      </c>
      <c r="AE130" t="s">
        <v>166</v>
      </c>
      <c r="AF130" t="s">
        <v>166</v>
      </c>
      <c r="AG130" t="s">
        <v>166</v>
      </c>
      <c r="AH130" t="s">
        <v>166</v>
      </c>
      <c r="AI130" t="s">
        <v>166</v>
      </c>
      <c r="AJ130" t="s">
        <v>166</v>
      </c>
      <c r="AK130" t="s">
        <v>166</v>
      </c>
      <c r="AL130" t="s">
        <v>166</v>
      </c>
      <c r="AM130" t="s">
        <v>166</v>
      </c>
      <c r="AN130" t="s">
        <v>166</v>
      </c>
      <c r="AO130" t="s">
        <v>166</v>
      </c>
      <c r="AP130" t="s">
        <v>166</v>
      </c>
      <c r="AQ130" t="s">
        <v>166</v>
      </c>
      <c r="AR130" t="s">
        <v>166</v>
      </c>
      <c r="AS130" t="s">
        <v>166</v>
      </c>
      <c r="AT130" t="s">
        <v>166</v>
      </c>
      <c r="AU130" t="s">
        <v>166</v>
      </c>
      <c r="AV130" t="s">
        <v>166</v>
      </c>
      <c r="AW130" t="s">
        <v>166</v>
      </c>
      <c r="AX130" t="s">
        <v>166</v>
      </c>
      <c r="AY130" t="s">
        <v>166</v>
      </c>
      <c r="AZ130" t="s">
        <v>166</v>
      </c>
      <c r="BA130" t="s">
        <v>166</v>
      </c>
      <c r="BB130" t="s">
        <v>166</v>
      </c>
      <c r="BC130" t="s">
        <v>167</v>
      </c>
    </row>
    <row r="131" spans="1:56" x14ac:dyDescent="0.25">
      <c r="A131" t="s">
        <v>225</v>
      </c>
      <c r="C131" s="21" t="s">
        <v>198</v>
      </c>
      <c r="D131" t="s">
        <v>170</v>
      </c>
      <c r="E131" t="s">
        <v>171</v>
      </c>
      <c r="F131" s="21" t="s">
        <v>199</v>
      </c>
      <c r="G131" t="s">
        <v>291</v>
      </c>
      <c r="H131" t="s">
        <v>292</v>
      </c>
      <c r="I131" t="s">
        <v>166</v>
      </c>
      <c r="J131" t="s">
        <v>166</v>
      </c>
      <c r="K131" t="s">
        <v>299</v>
      </c>
      <c r="L131" t="s">
        <v>295</v>
      </c>
      <c r="M131" t="s">
        <v>296</v>
      </c>
      <c r="N131">
        <v>13.27</v>
      </c>
      <c r="O131">
        <v>340</v>
      </c>
      <c r="P131">
        <v>11</v>
      </c>
      <c r="Q131">
        <v>2</v>
      </c>
    </row>
    <row r="132" spans="1:56" x14ac:dyDescent="0.25">
      <c r="A132" s="1" t="s">
        <v>168</v>
      </c>
      <c r="B132" s="1"/>
      <c r="C132" s="21">
        <v>44963</v>
      </c>
      <c r="D132" s="17">
        <v>0.62986111111111109</v>
      </c>
      <c r="E132" s="21">
        <f>SUM(C132:D132)</f>
        <v>44963.629861111112</v>
      </c>
      <c r="F132" s="21" t="s">
        <v>229</v>
      </c>
      <c r="G132">
        <v>3.3</v>
      </c>
      <c r="H132">
        <f t="shared" ref="H132:H138" si="5">N131-G132</f>
        <v>9.9699999999999989</v>
      </c>
      <c r="K132">
        <v>1.1000000000000001</v>
      </c>
      <c r="L132">
        <v>0.8</v>
      </c>
      <c r="M132">
        <v>2907.9</v>
      </c>
      <c r="N132">
        <v>12.11</v>
      </c>
      <c r="O132">
        <v>335</v>
      </c>
      <c r="P132">
        <v>11</v>
      </c>
      <c r="Q132">
        <v>2</v>
      </c>
    </row>
    <row r="133" spans="1:56" x14ac:dyDescent="0.25">
      <c r="A133">
        <v>67173</v>
      </c>
      <c r="C133" s="21">
        <v>44963</v>
      </c>
      <c r="D133" s="17">
        <v>0.75486111111111109</v>
      </c>
      <c r="E133" s="21">
        <f t="shared" ref="E133:E138" si="6">SUM(C133:D133)</f>
        <v>44963.754861111112</v>
      </c>
      <c r="F133" s="21" t="s">
        <v>230</v>
      </c>
      <c r="G133">
        <v>2.7</v>
      </c>
      <c r="H133">
        <f t="shared" si="5"/>
        <v>9.41</v>
      </c>
      <c r="K133">
        <v>0.8</v>
      </c>
      <c r="L133">
        <v>0.7</v>
      </c>
      <c r="M133">
        <v>1861.5</v>
      </c>
      <c r="N133">
        <v>12.3</v>
      </c>
      <c r="O133">
        <v>325</v>
      </c>
      <c r="P133">
        <v>11</v>
      </c>
      <c r="Q133">
        <v>2</v>
      </c>
    </row>
    <row r="134" spans="1:56" x14ac:dyDescent="0.25">
      <c r="A134">
        <v>67173</v>
      </c>
      <c r="C134" s="21">
        <v>44963</v>
      </c>
      <c r="D134" s="17">
        <v>0.83819444444444446</v>
      </c>
      <c r="E134" s="21">
        <f t="shared" si="6"/>
        <v>44963.838194444441</v>
      </c>
      <c r="F134" s="21" t="s">
        <v>231</v>
      </c>
      <c r="G134">
        <v>3</v>
      </c>
      <c r="H134">
        <f t="shared" si="5"/>
        <v>9.3000000000000007</v>
      </c>
      <c r="K134">
        <v>0.9</v>
      </c>
      <c r="L134">
        <v>0.6</v>
      </c>
      <c r="M134">
        <v>2046.2</v>
      </c>
      <c r="N134">
        <v>12.43</v>
      </c>
      <c r="O134">
        <v>345</v>
      </c>
      <c r="P134">
        <v>11</v>
      </c>
      <c r="Q134">
        <v>2</v>
      </c>
    </row>
    <row r="135" spans="1:56" x14ac:dyDescent="0.25">
      <c r="A135" s="23">
        <v>67173</v>
      </c>
      <c r="B135" s="23" t="s">
        <v>232</v>
      </c>
      <c r="C135" s="24">
        <v>44963</v>
      </c>
      <c r="D135" s="25">
        <v>0.92152777777777772</v>
      </c>
      <c r="E135" s="24">
        <f t="shared" si="6"/>
        <v>44963.921527777777</v>
      </c>
      <c r="F135" s="24" t="s">
        <v>233</v>
      </c>
      <c r="G135">
        <v>2.8</v>
      </c>
      <c r="H135">
        <f t="shared" si="5"/>
        <v>9.629999999999999</v>
      </c>
      <c r="K135">
        <v>0.9</v>
      </c>
      <c r="L135">
        <v>0.7</v>
      </c>
      <c r="M135">
        <v>1900.5</v>
      </c>
      <c r="N135">
        <v>14.06</v>
      </c>
      <c r="O135">
        <v>310</v>
      </c>
      <c r="P135">
        <v>11</v>
      </c>
      <c r="Q135">
        <v>2</v>
      </c>
    </row>
    <row r="136" spans="1:56" x14ac:dyDescent="0.25">
      <c r="A136">
        <v>67173</v>
      </c>
      <c r="C136" s="21">
        <v>44963</v>
      </c>
      <c r="D136" s="17">
        <v>0.96319444444444446</v>
      </c>
      <c r="E136" s="21">
        <f t="shared" si="6"/>
        <v>44963.963194444441</v>
      </c>
      <c r="F136" s="21" t="s">
        <v>234</v>
      </c>
      <c r="G136">
        <v>2.2999999999999998</v>
      </c>
      <c r="H136">
        <f t="shared" si="5"/>
        <v>11.760000000000002</v>
      </c>
      <c r="K136">
        <v>0.6</v>
      </c>
      <c r="L136">
        <v>0.5</v>
      </c>
      <c r="M136">
        <v>3276.1</v>
      </c>
      <c r="N136">
        <v>15.65</v>
      </c>
      <c r="O136">
        <v>220</v>
      </c>
      <c r="P136">
        <v>11</v>
      </c>
      <c r="Q136">
        <v>2</v>
      </c>
    </row>
    <row r="137" spans="1:56" x14ac:dyDescent="0.25">
      <c r="A137">
        <v>67173</v>
      </c>
      <c r="C137" s="21">
        <v>44964</v>
      </c>
      <c r="D137" s="17">
        <v>4.6527777777777779E-2</v>
      </c>
      <c r="E137" s="21">
        <f t="shared" si="6"/>
        <v>44964.046527777777</v>
      </c>
      <c r="F137" s="21" t="s">
        <v>235</v>
      </c>
      <c r="G137">
        <v>2.1</v>
      </c>
      <c r="H137">
        <f t="shared" si="5"/>
        <v>13.55</v>
      </c>
      <c r="K137">
        <v>0.6</v>
      </c>
      <c r="L137">
        <v>0.5</v>
      </c>
      <c r="M137">
        <v>2240.5</v>
      </c>
      <c r="N137">
        <v>15.72</v>
      </c>
      <c r="O137">
        <v>325</v>
      </c>
      <c r="P137">
        <v>11</v>
      </c>
      <c r="Q137">
        <v>2</v>
      </c>
    </row>
    <row r="138" spans="1:56" x14ac:dyDescent="0.25">
      <c r="A138">
        <v>67173</v>
      </c>
      <c r="C138" s="21">
        <v>44964</v>
      </c>
      <c r="D138" s="17">
        <v>0.12986111111111112</v>
      </c>
      <c r="E138" s="21">
        <f t="shared" si="6"/>
        <v>44964.129861111112</v>
      </c>
      <c r="F138" s="21" t="s">
        <v>236</v>
      </c>
      <c r="G138">
        <v>3.4</v>
      </c>
      <c r="H138">
        <f t="shared" si="5"/>
        <v>12.32</v>
      </c>
      <c r="K138">
        <v>0.8</v>
      </c>
      <c r="L138">
        <v>0.6</v>
      </c>
      <c r="M138">
        <v>1206.2</v>
      </c>
      <c r="N138" t="s">
        <v>297</v>
      </c>
      <c r="O138" t="s">
        <v>228</v>
      </c>
      <c r="Q138" t="s">
        <v>166</v>
      </c>
      <c r="S138" t="s">
        <v>166</v>
      </c>
      <c r="T138" t="s">
        <v>166</v>
      </c>
      <c r="V138" t="s">
        <v>166</v>
      </c>
      <c r="W138" t="s">
        <v>166</v>
      </c>
      <c r="X138" t="s">
        <v>166</v>
      </c>
      <c r="Y138" t="s">
        <v>166</v>
      </c>
      <c r="Z138" t="s">
        <v>166</v>
      </c>
      <c r="AA138" t="s">
        <v>166</v>
      </c>
      <c r="AB138" t="s">
        <v>166</v>
      </c>
      <c r="AC138" t="s">
        <v>166</v>
      </c>
      <c r="AD138" t="s">
        <v>166</v>
      </c>
      <c r="AE138" t="s">
        <v>166</v>
      </c>
      <c r="AF138" t="s">
        <v>166</v>
      </c>
      <c r="AG138" t="s">
        <v>166</v>
      </c>
      <c r="AH138" t="s">
        <v>166</v>
      </c>
      <c r="AI138" t="s">
        <v>166</v>
      </c>
      <c r="AJ138" t="s">
        <v>166</v>
      </c>
      <c r="AK138" t="s">
        <v>166</v>
      </c>
      <c r="AL138" t="s">
        <v>166</v>
      </c>
      <c r="AM138" t="s">
        <v>166</v>
      </c>
      <c r="AN138" t="s">
        <v>166</v>
      </c>
      <c r="AO138" t="s">
        <v>166</v>
      </c>
      <c r="AP138" t="s">
        <v>166</v>
      </c>
      <c r="AQ138" t="s">
        <v>166</v>
      </c>
      <c r="AR138" t="s">
        <v>166</v>
      </c>
      <c r="AS138" t="s">
        <v>166</v>
      </c>
      <c r="AT138" t="s">
        <v>166</v>
      </c>
      <c r="AU138" t="s">
        <v>166</v>
      </c>
      <c r="AV138" t="s">
        <v>166</v>
      </c>
      <c r="AW138" t="s">
        <v>166</v>
      </c>
      <c r="AX138" t="s">
        <v>166</v>
      </c>
      <c r="AY138" t="s">
        <v>166</v>
      </c>
      <c r="AZ138" t="s">
        <v>166</v>
      </c>
      <c r="BA138" t="s">
        <v>166</v>
      </c>
      <c r="BB138" t="s">
        <v>166</v>
      </c>
      <c r="BC138" t="s">
        <v>166</v>
      </c>
      <c r="BD138" t="s">
        <v>167</v>
      </c>
    </row>
    <row r="139" spans="1:56" x14ac:dyDescent="0.25">
      <c r="A139" t="s">
        <v>225</v>
      </c>
      <c r="C139" s="21" t="s">
        <v>198</v>
      </c>
      <c r="D139" t="s">
        <v>170</v>
      </c>
      <c r="E139" t="s">
        <v>171</v>
      </c>
      <c r="F139" s="21" t="s">
        <v>199</v>
      </c>
      <c r="G139" t="s">
        <v>291</v>
      </c>
      <c r="H139" t="s">
        <v>166</v>
      </c>
      <c r="I139" t="s">
        <v>166</v>
      </c>
      <c r="J139" t="s">
        <v>166</v>
      </c>
      <c r="K139" t="s">
        <v>166</v>
      </c>
      <c r="L139" t="s">
        <v>295</v>
      </c>
      <c r="M139" t="s">
        <v>296</v>
      </c>
      <c r="N139">
        <v>1</v>
      </c>
      <c r="O139">
        <v>295</v>
      </c>
      <c r="P139">
        <v>12</v>
      </c>
      <c r="Q139">
        <v>3</v>
      </c>
    </row>
    <row r="140" spans="1:56" x14ac:dyDescent="0.25">
      <c r="A140" s="1" t="s">
        <v>168</v>
      </c>
      <c r="B140" s="1"/>
      <c r="C140" s="21">
        <v>45008</v>
      </c>
      <c r="D140" s="17">
        <v>0.5</v>
      </c>
      <c r="E140" s="21">
        <f>SUM(C140:D140)</f>
        <v>45008.5</v>
      </c>
      <c r="F140" s="21">
        <v>1</v>
      </c>
      <c r="G140">
        <v>0.1</v>
      </c>
      <c r="L140">
        <v>1.5</v>
      </c>
      <c r="M140">
        <v>306.39999999999998</v>
      </c>
      <c r="N140">
        <v>4.9000000000000004</v>
      </c>
      <c r="O140">
        <v>295</v>
      </c>
      <c r="P140">
        <v>12</v>
      </c>
      <c r="Q140">
        <v>3</v>
      </c>
    </row>
    <row r="141" spans="1:56" x14ac:dyDescent="0.25">
      <c r="A141">
        <v>67431</v>
      </c>
      <c r="C141" s="21">
        <v>45008</v>
      </c>
      <c r="D141" s="17">
        <v>0.52083333333333337</v>
      </c>
      <c r="E141" s="21">
        <f t="shared" ref="E141:E161" si="7">SUM(C141:D141)</f>
        <v>45008.520833333336</v>
      </c>
      <c r="F141" s="21">
        <v>2</v>
      </c>
      <c r="G141">
        <v>4.4000000000000004</v>
      </c>
      <c r="L141">
        <v>1.5</v>
      </c>
      <c r="M141">
        <v>294.2</v>
      </c>
      <c r="N141">
        <v>6.1</v>
      </c>
      <c r="O141">
        <v>295</v>
      </c>
      <c r="P141">
        <v>12</v>
      </c>
      <c r="Q141">
        <v>3</v>
      </c>
    </row>
    <row r="142" spans="1:56" x14ac:dyDescent="0.25">
      <c r="A142">
        <v>67431</v>
      </c>
      <c r="C142" s="21">
        <v>45008</v>
      </c>
      <c r="D142" s="17">
        <v>0.54166666666666663</v>
      </c>
      <c r="E142" s="21">
        <f t="shared" si="7"/>
        <v>45008.541666666664</v>
      </c>
      <c r="F142" s="21">
        <v>3</v>
      </c>
      <c r="G142">
        <v>5.6</v>
      </c>
      <c r="L142">
        <v>1.5</v>
      </c>
      <c r="M142">
        <v>307.5</v>
      </c>
      <c r="N142">
        <v>5.4</v>
      </c>
      <c r="O142">
        <v>300</v>
      </c>
      <c r="P142">
        <v>12</v>
      </c>
      <c r="Q142">
        <v>3</v>
      </c>
    </row>
    <row r="143" spans="1:56" x14ac:dyDescent="0.25">
      <c r="A143">
        <v>67431</v>
      </c>
      <c r="C143" s="21">
        <v>45008</v>
      </c>
      <c r="D143" s="17">
        <v>0.5625</v>
      </c>
      <c r="E143" s="21">
        <f t="shared" si="7"/>
        <v>45008.5625</v>
      </c>
      <c r="F143" s="21">
        <v>4</v>
      </c>
      <c r="G143">
        <v>4.9000000000000004</v>
      </c>
      <c r="L143">
        <v>1.5</v>
      </c>
      <c r="M143">
        <v>294</v>
      </c>
      <c r="N143">
        <v>6.5</v>
      </c>
      <c r="O143">
        <v>305</v>
      </c>
      <c r="P143">
        <v>12</v>
      </c>
      <c r="Q143">
        <v>3</v>
      </c>
    </row>
    <row r="144" spans="1:56" x14ac:dyDescent="0.25">
      <c r="A144">
        <v>67431</v>
      </c>
      <c r="C144" s="21">
        <v>45008</v>
      </c>
      <c r="D144" s="17">
        <v>0.58333333333333337</v>
      </c>
      <c r="E144" s="21">
        <f t="shared" si="7"/>
        <v>45008.583333333336</v>
      </c>
      <c r="F144" s="21">
        <v>5</v>
      </c>
      <c r="G144">
        <v>5.6</v>
      </c>
      <c r="L144">
        <v>1.6</v>
      </c>
      <c r="M144">
        <v>248.9</v>
      </c>
      <c r="N144">
        <v>6</v>
      </c>
      <c r="O144">
        <v>305</v>
      </c>
      <c r="P144">
        <v>12</v>
      </c>
      <c r="Q144">
        <v>3</v>
      </c>
    </row>
    <row r="145" spans="1:17" x14ac:dyDescent="0.25">
      <c r="A145">
        <v>67431</v>
      </c>
      <c r="C145" s="21">
        <v>45008</v>
      </c>
      <c r="D145" s="17">
        <v>0.625</v>
      </c>
      <c r="E145" s="21">
        <f t="shared" si="7"/>
        <v>45008.625</v>
      </c>
      <c r="F145" s="21">
        <v>6</v>
      </c>
      <c r="G145">
        <v>5.5</v>
      </c>
      <c r="L145">
        <v>1.7</v>
      </c>
      <c r="M145">
        <v>269.8</v>
      </c>
      <c r="N145">
        <v>6.8</v>
      </c>
      <c r="O145">
        <v>300</v>
      </c>
      <c r="P145">
        <v>12</v>
      </c>
      <c r="Q145">
        <v>3</v>
      </c>
    </row>
    <row r="146" spans="1:17" x14ac:dyDescent="0.25">
      <c r="A146">
        <v>67431</v>
      </c>
      <c r="C146" s="21">
        <v>45008</v>
      </c>
      <c r="D146" s="17">
        <v>0.66666666666666696</v>
      </c>
      <c r="E146" s="21">
        <f t="shared" si="7"/>
        <v>45008.666666666664</v>
      </c>
      <c r="F146" s="21">
        <v>7</v>
      </c>
      <c r="G146">
        <v>5.5</v>
      </c>
      <c r="L146">
        <v>1.7</v>
      </c>
      <c r="M146">
        <v>292.7</v>
      </c>
      <c r="N146">
        <v>4.3</v>
      </c>
      <c r="O146">
        <v>295</v>
      </c>
      <c r="P146">
        <v>12</v>
      </c>
      <c r="Q146">
        <v>3</v>
      </c>
    </row>
    <row r="147" spans="1:17" x14ac:dyDescent="0.25">
      <c r="A147">
        <v>67431</v>
      </c>
      <c r="C147" s="21">
        <v>45008</v>
      </c>
      <c r="D147" s="17">
        <v>0.70833333333333304</v>
      </c>
      <c r="E147" s="21">
        <f t="shared" si="7"/>
        <v>45008.708333333336</v>
      </c>
      <c r="F147" s="21">
        <v>8</v>
      </c>
      <c r="G147">
        <v>3.4</v>
      </c>
      <c r="L147">
        <v>1.6</v>
      </c>
      <c r="M147">
        <v>303.10000000000002</v>
      </c>
      <c r="N147">
        <v>6.8</v>
      </c>
      <c r="O147">
        <v>300</v>
      </c>
      <c r="P147">
        <v>12</v>
      </c>
      <c r="Q147">
        <v>3</v>
      </c>
    </row>
    <row r="148" spans="1:17" x14ac:dyDescent="0.25">
      <c r="A148">
        <v>67431</v>
      </c>
      <c r="C148" s="21">
        <v>45008</v>
      </c>
      <c r="D148" s="17">
        <v>0.75</v>
      </c>
      <c r="E148" s="21">
        <f t="shared" si="7"/>
        <v>45008.75</v>
      </c>
      <c r="F148" s="21">
        <v>9</v>
      </c>
      <c r="G148">
        <v>5.9</v>
      </c>
      <c r="L148">
        <v>1.7</v>
      </c>
      <c r="M148">
        <v>349.7</v>
      </c>
      <c r="N148">
        <v>6.2</v>
      </c>
      <c r="O148">
        <v>320</v>
      </c>
      <c r="P148">
        <v>12</v>
      </c>
      <c r="Q148">
        <v>3</v>
      </c>
    </row>
    <row r="149" spans="1:17" x14ac:dyDescent="0.25">
      <c r="A149">
        <v>67431</v>
      </c>
      <c r="C149" s="21">
        <v>45008</v>
      </c>
      <c r="D149" s="17">
        <v>0.79166666666666596</v>
      </c>
      <c r="E149" s="21">
        <f t="shared" si="7"/>
        <v>45008.791666666664</v>
      </c>
      <c r="F149" s="21">
        <v>10</v>
      </c>
      <c r="G149">
        <v>5.3</v>
      </c>
      <c r="L149">
        <v>1.5</v>
      </c>
      <c r="M149">
        <v>420.3</v>
      </c>
      <c r="N149">
        <v>5</v>
      </c>
      <c r="O149">
        <v>300</v>
      </c>
      <c r="P149">
        <v>12</v>
      </c>
      <c r="Q149">
        <v>3</v>
      </c>
    </row>
    <row r="150" spans="1:17" x14ac:dyDescent="0.25">
      <c r="A150">
        <v>67431</v>
      </c>
      <c r="C150" s="21">
        <v>45008</v>
      </c>
      <c r="D150" s="17">
        <v>0.83333333333333304</v>
      </c>
      <c r="E150" s="21">
        <f t="shared" si="7"/>
        <v>45008.833333333336</v>
      </c>
      <c r="F150" s="21">
        <v>11</v>
      </c>
      <c r="G150">
        <v>4.5</v>
      </c>
      <c r="L150">
        <v>1.5</v>
      </c>
      <c r="M150">
        <v>418</v>
      </c>
      <c r="N150">
        <v>5.7</v>
      </c>
      <c r="O150">
        <v>295</v>
      </c>
      <c r="P150">
        <v>12</v>
      </c>
      <c r="Q150">
        <v>3</v>
      </c>
    </row>
    <row r="151" spans="1:17" x14ac:dyDescent="0.25">
      <c r="A151">
        <v>67431</v>
      </c>
      <c r="C151" s="21">
        <v>45008</v>
      </c>
      <c r="D151" s="17">
        <v>0.874999999999999</v>
      </c>
      <c r="E151" s="21">
        <f t="shared" si="7"/>
        <v>45008.875</v>
      </c>
      <c r="F151" s="21">
        <v>12</v>
      </c>
      <c r="G151">
        <v>4.8</v>
      </c>
      <c r="L151">
        <v>1.4</v>
      </c>
      <c r="M151">
        <v>359.3</v>
      </c>
      <c r="N151">
        <v>6.9</v>
      </c>
      <c r="O151">
        <v>310</v>
      </c>
      <c r="P151">
        <v>12</v>
      </c>
      <c r="Q151">
        <v>3</v>
      </c>
    </row>
    <row r="152" spans="1:17" x14ac:dyDescent="0.25">
      <c r="A152">
        <v>67431</v>
      </c>
      <c r="C152" s="21">
        <v>45008</v>
      </c>
      <c r="D152" s="17">
        <v>0.91666666666666596</v>
      </c>
      <c r="E152" s="21">
        <f t="shared" si="7"/>
        <v>45008.916666666664</v>
      </c>
      <c r="F152" s="21">
        <v>13</v>
      </c>
      <c r="G152">
        <v>6</v>
      </c>
      <c r="L152">
        <v>1.5</v>
      </c>
      <c r="M152">
        <v>334.2</v>
      </c>
      <c r="N152">
        <v>6.6</v>
      </c>
      <c r="O152">
        <v>295</v>
      </c>
      <c r="P152">
        <v>12</v>
      </c>
      <c r="Q152">
        <v>3</v>
      </c>
    </row>
    <row r="153" spans="1:17" x14ac:dyDescent="0.25">
      <c r="A153">
        <v>67431</v>
      </c>
      <c r="C153" s="21">
        <v>45008</v>
      </c>
      <c r="D153" s="17">
        <v>0.95833333333333304</v>
      </c>
      <c r="E153" s="21">
        <f t="shared" si="7"/>
        <v>45008.958333333336</v>
      </c>
      <c r="F153" s="21">
        <v>14</v>
      </c>
      <c r="G153">
        <v>5.7</v>
      </c>
      <c r="L153">
        <v>1.4</v>
      </c>
      <c r="M153">
        <v>353.9</v>
      </c>
      <c r="N153">
        <v>6.3</v>
      </c>
      <c r="O153">
        <v>295</v>
      </c>
      <c r="P153">
        <v>12</v>
      </c>
      <c r="Q153">
        <v>3</v>
      </c>
    </row>
    <row r="154" spans="1:17" x14ac:dyDescent="0.25">
      <c r="A154">
        <v>67431</v>
      </c>
      <c r="C154" s="21">
        <v>45009</v>
      </c>
      <c r="D154" s="17">
        <v>0</v>
      </c>
      <c r="E154" s="21">
        <f t="shared" si="7"/>
        <v>45009</v>
      </c>
      <c r="F154" s="21">
        <v>15</v>
      </c>
      <c r="G154">
        <v>5.8</v>
      </c>
      <c r="L154">
        <v>1.8</v>
      </c>
      <c r="M154">
        <v>356.3</v>
      </c>
      <c r="N154">
        <v>6.6</v>
      </c>
      <c r="O154">
        <v>290</v>
      </c>
      <c r="P154">
        <v>12</v>
      </c>
      <c r="Q154">
        <v>3</v>
      </c>
    </row>
    <row r="155" spans="1:17" x14ac:dyDescent="0.25">
      <c r="A155">
        <v>67431</v>
      </c>
      <c r="C155" s="21">
        <v>45009</v>
      </c>
      <c r="D155" s="17">
        <v>8.3333333333333329E-2</v>
      </c>
      <c r="E155" s="21">
        <f t="shared" si="7"/>
        <v>45009.083333333336</v>
      </c>
      <c r="F155" s="21">
        <v>16</v>
      </c>
      <c r="G155">
        <v>6.1</v>
      </c>
      <c r="L155">
        <v>1.5</v>
      </c>
      <c r="M155">
        <v>427.2</v>
      </c>
      <c r="N155">
        <v>7.3</v>
      </c>
      <c r="O155">
        <v>300</v>
      </c>
      <c r="P155">
        <v>12</v>
      </c>
      <c r="Q155">
        <v>3</v>
      </c>
    </row>
    <row r="156" spans="1:17" x14ac:dyDescent="0.25">
      <c r="A156">
        <v>67431</v>
      </c>
      <c r="C156" s="21">
        <v>45009</v>
      </c>
      <c r="D156" s="17">
        <v>0.16666666666666666</v>
      </c>
      <c r="E156" s="21">
        <f t="shared" si="7"/>
        <v>45009.166666666664</v>
      </c>
      <c r="F156" s="21">
        <v>17</v>
      </c>
      <c r="G156">
        <v>6.4</v>
      </c>
      <c r="L156">
        <v>1.5</v>
      </c>
      <c r="M156">
        <v>402.3</v>
      </c>
      <c r="N156">
        <v>7</v>
      </c>
      <c r="O156">
        <v>305</v>
      </c>
      <c r="P156">
        <v>12</v>
      </c>
      <c r="Q156">
        <v>3</v>
      </c>
    </row>
    <row r="157" spans="1:17" x14ac:dyDescent="0.25">
      <c r="A157">
        <v>67431</v>
      </c>
      <c r="C157" s="21">
        <v>45009</v>
      </c>
      <c r="D157" s="17">
        <v>0.25</v>
      </c>
      <c r="E157" s="21">
        <f t="shared" si="7"/>
        <v>45009.25</v>
      </c>
      <c r="F157" s="21">
        <v>18</v>
      </c>
      <c r="G157">
        <v>6.5</v>
      </c>
      <c r="L157">
        <v>1.5</v>
      </c>
      <c r="M157">
        <v>422</v>
      </c>
      <c r="N157">
        <v>11.5</v>
      </c>
      <c r="O157">
        <v>300</v>
      </c>
      <c r="P157">
        <v>12</v>
      </c>
      <c r="Q157">
        <v>3</v>
      </c>
    </row>
    <row r="158" spans="1:17" x14ac:dyDescent="0.25">
      <c r="A158">
        <v>67431</v>
      </c>
      <c r="C158" s="21">
        <v>45009</v>
      </c>
      <c r="D158" s="17">
        <v>0.33333333333333398</v>
      </c>
      <c r="E158" s="21">
        <f t="shared" si="7"/>
        <v>45009.333333333336</v>
      </c>
      <c r="F158" s="21">
        <v>19</v>
      </c>
      <c r="G158">
        <v>6.8</v>
      </c>
      <c r="L158">
        <v>1.4</v>
      </c>
      <c r="M158">
        <v>342.3</v>
      </c>
      <c r="N158">
        <v>7</v>
      </c>
      <c r="O158">
        <v>300</v>
      </c>
      <c r="P158">
        <v>12</v>
      </c>
      <c r="Q158">
        <v>3</v>
      </c>
    </row>
    <row r="159" spans="1:17" x14ac:dyDescent="0.25">
      <c r="A159">
        <v>67431</v>
      </c>
      <c r="C159" s="21">
        <v>45009</v>
      </c>
      <c r="D159" s="17">
        <v>0.41666666666666702</v>
      </c>
      <c r="E159" s="21">
        <f t="shared" si="7"/>
        <v>45009.416666666664</v>
      </c>
      <c r="F159" s="21">
        <v>20</v>
      </c>
      <c r="G159">
        <v>6.5</v>
      </c>
      <c r="L159">
        <v>1.7</v>
      </c>
      <c r="M159">
        <v>299.3</v>
      </c>
      <c r="N159">
        <v>6.8</v>
      </c>
      <c r="O159">
        <v>300</v>
      </c>
      <c r="P159">
        <v>12</v>
      </c>
      <c r="Q159">
        <v>3</v>
      </c>
    </row>
    <row r="160" spans="1:17" x14ac:dyDescent="0.25">
      <c r="A160">
        <v>67431</v>
      </c>
      <c r="C160" s="21">
        <v>45009</v>
      </c>
      <c r="D160" s="17">
        <v>0.5</v>
      </c>
      <c r="E160" s="21">
        <f t="shared" si="7"/>
        <v>45009.5</v>
      </c>
      <c r="F160" s="21">
        <v>21</v>
      </c>
      <c r="G160">
        <v>5.9</v>
      </c>
      <c r="L160">
        <v>1.5</v>
      </c>
      <c r="M160">
        <v>220</v>
      </c>
      <c r="N160">
        <v>12</v>
      </c>
      <c r="O160">
        <v>300</v>
      </c>
      <c r="P160">
        <v>12</v>
      </c>
      <c r="Q160">
        <v>3</v>
      </c>
    </row>
    <row r="161" spans="1:18" x14ac:dyDescent="0.25">
      <c r="A161">
        <v>67431</v>
      </c>
      <c r="C161" s="21">
        <v>45009</v>
      </c>
      <c r="D161" s="17">
        <v>0.58333333333333404</v>
      </c>
      <c r="E161" s="21">
        <f t="shared" si="7"/>
        <v>45009.583333333336</v>
      </c>
      <c r="F161" s="21">
        <v>22</v>
      </c>
      <c r="G161">
        <v>6.6</v>
      </c>
      <c r="L161">
        <v>1.6</v>
      </c>
      <c r="M161">
        <v>183.7</v>
      </c>
    </row>
    <row r="162" spans="1:18" x14ac:dyDescent="0.25">
      <c r="C162" s="21"/>
      <c r="D162" s="17"/>
      <c r="E162" s="21"/>
      <c r="F162" s="21"/>
      <c r="G162" t="s">
        <v>291</v>
      </c>
      <c r="H162" t="s">
        <v>292</v>
      </c>
      <c r="I162" t="s">
        <v>293</v>
      </c>
      <c r="L162" t="s">
        <v>295</v>
      </c>
      <c r="M162" t="s">
        <v>296</v>
      </c>
      <c r="P162">
        <v>13</v>
      </c>
    </row>
    <row r="163" spans="1:18" x14ac:dyDescent="0.25">
      <c r="A163">
        <v>69855</v>
      </c>
      <c r="C163" s="21">
        <v>45265</v>
      </c>
      <c r="D163" s="17">
        <v>0.9458333333333333</v>
      </c>
      <c r="E163" s="21">
        <f>SUM(C163:D163)</f>
        <v>45265.945833333331</v>
      </c>
      <c r="F163" s="21" t="s">
        <v>237</v>
      </c>
      <c r="G163">
        <v>1.9</v>
      </c>
      <c r="H163">
        <v>0.4</v>
      </c>
      <c r="I163">
        <v>853.7</v>
      </c>
      <c r="L163">
        <v>0.8</v>
      </c>
      <c r="M163">
        <v>165.9</v>
      </c>
      <c r="P163">
        <v>13</v>
      </c>
    </row>
    <row r="164" spans="1:18" x14ac:dyDescent="0.25">
      <c r="A164">
        <v>69855</v>
      </c>
      <c r="C164" s="21">
        <v>45265</v>
      </c>
      <c r="D164" s="17">
        <v>0.96666666666666667</v>
      </c>
      <c r="E164" s="21">
        <f t="shared" ref="E164:E186" si="8">SUM(C164:D164)</f>
        <v>45265.966666666667</v>
      </c>
      <c r="F164" s="21" t="s">
        <v>238</v>
      </c>
      <c r="G164">
        <v>11.1</v>
      </c>
      <c r="H164">
        <v>0.36</v>
      </c>
      <c r="I164">
        <v>593.5</v>
      </c>
      <c r="L164">
        <v>0.6</v>
      </c>
      <c r="M164">
        <v>1009.7</v>
      </c>
      <c r="P164">
        <v>13</v>
      </c>
    </row>
    <row r="165" spans="1:18" x14ac:dyDescent="0.25">
      <c r="A165">
        <v>69855</v>
      </c>
      <c r="C165" s="21">
        <v>45265</v>
      </c>
      <c r="D165" s="17">
        <v>0.98750000000000004</v>
      </c>
      <c r="E165" s="21">
        <f t="shared" si="8"/>
        <v>45265.987500000003</v>
      </c>
      <c r="F165" s="21" t="s">
        <v>239</v>
      </c>
      <c r="G165">
        <v>11</v>
      </c>
      <c r="H165">
        <v>0.43</v>
      </c>
      <c r="I165">
        <v>533.29999999999995</v>
      </c>
      <c r="L165">
        <v>0.7</v>
      </c>
      <c r="M165">
        <v>4931.5</v>
      </c>
      <c r="P165">
        <v>13</v>
      </c>
    </row>
    <row r="166" spans="1:18" x14ac:dyDescent="0.25">
      <c r="A166">
        <v>69855</v>
      </c>
      <c r="C166" s="21">
        <v>45266</v>
      </c>
      <c r="D166" s="17">
        <v>8.3333333333333332E-3</v>
      </c>
      <c r="E166" s="21">
        <f t="shared" si="8"/>
        <v>45266.008333333331</v>
      </c>
      <c r="F166" s="21" t="s">
        <v>240</v>
      </c>
      <c r="G166">
        <v>4.5999999999999996</v>
      </c>
      <c r="H166">
        <v>0.33</v>
      </c>
      <c r="I166">
        <v>174.8</v>
      </c>
      <c r="L166">
        <v>0.6</v>
      </c>
      <c r="M166">
        <v>5481.6</v>
      </c>
      <c r="P166">
        <v>13</v>
      </c>
    </row>
    <row r="167" spans="1:18" x14ac:dyDescent="0.25">
      <c r="A167">
        <v>69855</v>
      </c>
      <c r="C167" s="21">
        <v>45265</v>
      </c>
      <c r="D167" s="17">
        <v>2.9166666666666667E-2</v>
      </c>
      <c r="E167" s="21">
        <f t="shared" si="8"/>
        <v>45265.029166666667</v>
      </c>
      <c r="F167" s="21" t="s">
        <v>241</v>
      </c>
      <c r="G167">
        <v>2.2000000000000002</v>
      </c>
      <c r="H167">
        <v>0.27</v>
      </c>
      <c r="I167">
        <v>85.4</v>
      </c>
      <c r="L167">
        <v>1.7</v>
      </c>
      <c r="M167">
        <v>4473.2</v>
      </c>
      <c r="P167">
        <v>13</v>
      </c>
    </row>
    <row r="168" spans="1:18" x14ac:dyDescent="0.25">
      <c r="A168">
        <v>69855</v>
      </c>
      <c r="C168" s="21">
        <v>45265</v>
      </c>
      <c r="D168" s="17">
        <v>7.0833333333333331E-2</v>
      </c>
      <c r="E168" s="21">
        <f t="shared" si="8"/>
        <v>45265.070833333331</v>
      </c>
      <c r="F168" s="21" t="s">
        <v>242</v>
      </c>
      <c r="G168">
        <v>4.8</v>
      </c>
      <c r="H168">
        <v>0.31</v>
      </c>
      <c r="I168">
        <v>226</v>
      </c>
      <c r="L168">
        <v>1</v>
      </c>
      <c r="M168">
        <v>3014.3</v>
      </c>
      <c r="P168">
        <v>13</v>
      </c>
    </row>
    <row r="169" spans="1:18" x14ac:dyDescent="0.25">
      <c r="A169">
        <v>69855</v>
      </c>
      <c r="C169" s="21">
        <v>45265</v>
      </c>
      <c r="D169" s="17">
        <v>0.1125</v>
      </c>
      <c r="E169" s="21">
        <f t="shared" si="8"/>
        <v>45265.112500000003</v>
      </c>
      <c r="F169" s="21" t="s">
        <v>243</v>
      </c>
      <c r="G169">
        <v>6.8</v>
      </c>
      <c r="H169">
        <v>0.33</v>
      </c>
      <c r="I169">
        <v>156</v>
      </c>
      <c r="L169">
        <v>1.5</v>
      </c>
      <c r="M169">
        <v>13920</v>
      </c>
      <c r="P169">
        <v>13</v>
      </c>
    </row>
    <row r="170" spans="1:18" x14ac:dyDescent="0.25">
      <c r="A170">
        <v>69855</v>
      </c>
      <c r="C170" s="21">
        <v>45265</v>
      </c>
      <c r="D170" s="17">
        <v>0.15416666666666701</v>
      </c>
      <c r="E170" s="21">
        <f t="shared" si="8"/>
        <v>45265.154166666667</v>
      </c>
      <c r="F170" s="21" t="s">
        <v>244</v>
      </c>
      <c r="G170">
        <v>4.5</v>
      </c>
      <c r="H170">
        <v>0.3</v>
      </c>
      <c r="I170">
        <v>116.5</v>
      </c>
      <c r="L170">
        <v>1.5</v>
      </c>
      <c r="M170">
        <v>2473.8000000000002</v>
      </c>
      <c r="P170">
        <v>13</v>
      </c>
    </row>
    <row r="171" spans="1:18" x14ac:dyDescent="0.25">
      <c r="A171">
        <v>69855</v>
      </c>
      <c r="C171" s="21">
        <v>45265</v>
      </c>
      <c r="D171" s="17">
        <v>0.195833333333334</v>
      </c>
      <c r="E171" s="21">
        <f t="shared" si="8"/>
        <v>45265.195833333331</v>
      </c>
      <c r="F171" s="21" t="s">
        <v>245</v>
      </c>
      <c r="G171">
        <v>4</v>
      </c>
      <c r="H171">
        <v>0.18</v>
      </c>
      <c r="I171">
        <v>110.7</v>
      </c>
      <c r="L171">
        <v>1.1000000000000001</v>
      </c>
      <c r="M171">
        <v>2960.4</v>
      </c>
      <c r="P171">
        <v>13</v>
      </c>
    </row>
    <row r="172" spans="1:18" x14ac:dyDescent="0.25">
      <c r="A172">
        <v>69855</v>
      </c>
      <c r="C172" s="21">
        <v>45265</v>
      </c>
      <c r="D172" s="17">
        <v>0.23749999999999999</v>
      </c>
      <c r="E172" s="21">
        <f t="shared" si="8"/>
        <v>45265.237500000003</v>
      </c>
      <c r="F172" s="21" t="s">
        <v>246</v>
      </c>
      <c r="G172">
        <v>3.8</v>
      </c>
      <c r="H172">
        <v>0.3</v>
      </c>
      <c r="I172">
        <v>117.1</v>
      </c>
      <c r="L172">
        <v>1.2</v>
      </c>
      <c r="M172">
        <v>2900.7</v>
      </c>
      <c r="P172">
        <v>13</v>
      </c>
    </row>
    <row r="173" spans="1:18" x14ac:dyDescent="0.25">
      <c r="A173">
        <v>69855</v>
      </c>
      <c r="C173" s="21">
        <v>45265</v>
      </c>
      <c r="D173" s="17">
        <v>0.27916666666666701</v>
      </c>
      <c r="E173" s="21">
        <f t="shared" si="8"/>
        <v>45265.279166666667</v>
      </c>
      <c r="F173" s="21" t="s">
        <v>247</v>
      </c>
      <c r="G173">
        <v>0.4</v>
      </c>
      <c r="H173">
        <v>0.28999999999999998</v>
      </c>
      <c r="I173">
        <v>108.1</v>
      </c>
      <c r="L173">
        <v>0.8</v>
      </c>
      <c r="M173">
        <v>1586.7</v>
      </c>
      <c r="P173">
        <v>14</v>
      </c>
    </row>
    <row r="174" spans="1:18" x14ac:dyDescent="0.25">
      <c r="A174">
        <v>69855</v>
      </c>
      <c r="C174" s="21">
        <v>45282</v>
      </c>
      <c r="D174" s="17">
        <v>0.86250000000000004</v>
      </c>
      <c r="E174" s="21">
        <f t="shared" si="8"/>
        <v>45282.862500000003</v>
      </c>
      <c r="F174" s="21" t="s">
        <v>248</v>
      </c>
      <c r="G174">
        <v>0.3</v>
      </c>
      <c r="H174">
        <v>0.79</v>
      </c>
      <c r="I174">
        <v>614.9</v>
      </c>
      <c r="L174">
        <v>0.6</v>
      </c>
      <c r="M174">
        <v>263.60000000000002</v>
      </c>
      <c r="P174">
        <v>14</v>
      </c>
      <c r="R174">
        <f>AVERAGE(M163:M168,M170:M1954)</f>
        <v>1965.9379773944222</v>
      </c>
    </row>
    <row r="175" spans="1:18" x14ac:dyDescent="0.25">
      <c r="A175">
        <v>69855</v>
      </c>
      <c r="C175" s="21">
        <v>45282</v>
      </c>
      <c r="D175" s="17">
        <v>0.89027777777777772</v>
      </c>
      <c r="E175" s="21">
        <f t="shared" si="8"/>
        <v>45282.890277777777</v>
      </c>
      <c r="F175" s="21" t="s">
        <v>249</v>
      </c>
      <c r="P175">
        <v>14</v>
      </c>
    </row>
    <row r="176" spans="1:18" x14ac:dyDescent="0.25">
      <c r="A176">
        <v>69855</v>
      </c>
      <c r="C176" s="21">
        <v>45282</v>
      </c>
      <c r="D176" s="17">
        <v>0.93194444444444446</v>
      </c>
      <c r="E176" s="21">
        <f t="shared" si="8"/>
        <v>45282.931944444441</v>
      </c>
      <c r="F176" s="21" t="s">
        <v>250</v>
      </c>
      <c r="G176">
        <v>9.8000000000000007</v>
      </c>
      <c r="H176">
        <v>0.39</v>
      </c>
      <c r="I176">
        <v>445.1</v>
      </c>
      <c r="L176">
        <v>1.5</v>
      </c>
      <c r="M176">
        <v>2180.8000000000002</v>
      </c>
      <c r="P176">
        <v>14</v>
      </c>
    </row>
    <row r="177" spans="1:16" x14ac:dyDescent="0.25">
      <c r="A177">
        <v>69855</v>
      </c>
      <c r="C177" s="21">
        <v>45282</v>
      </c>
      <c r="D177" s="17">
        <v>0.97361111111111109</v>
      </c>
      <c r="E177" s="21">
        <f t="shared" si="8"/>
        <v>45282.973611111112</v>
      </c>
      <c r="F177" s="21" t="s">
        <v>251</v>
      </c>
      <c r="G177">
        <v>10.9</v>
      </c>
      <c r="H177">
        <v>0.28000000000000003</v>
      </c>
      <c r="I177">
        <v>120.2</v>
      </c>
      <c r="L177">
        <v>0.7</v>
      </c>
      <c r="M177">
        <v>2416.3000000000002</v>
      </c>
      <c r="P177">
        <v>14</v>
      </c>
    </row>
    <row r="178" spans="1:16" x14ac:dyDescent="0.25">
      <c r="A178">
        <v>69855</v>
      </c>
      <c r="C178" s="21">
        <v>45282</v>
      </c>
      <c r="D178" s="17">
        <v>1.5277777777777777E-2</v>
      </c>
      <c r="E178" s="21">
        <f t="shared" si="8"/>
        <v>45282.015277777777</v>
      </c>
      <c r="F178" s="21" t="s">
        <v>252</v>
      </c>
      <c r="G178">
        <v>5.4</v>
      </c>
      <c r="H178">
        <v>0.45</v>
      </c>
      <c r="I178">
        <v>158.80000000000001</v>
      </c>
      <c r="L178">
        <v>0.8</v>
      </c>
      <c r="M178">
        <v>1773.5</v>
      </c>
      <c r="P178">
        <v>14</v>
      </c>
    </row>
    <row r="179" spans="1:16" x14ac:dyDescent="0.25">
      <c r="A179">
        <v>69855</v>
      </c>
      <c r="C179" s="21">
        <v>45283</v>
      </c>
      <c r="D179" s="17">
        <v>9.8611111111111108E-2</v>
      </c>
      <c r="E179" s="21">
        <f t="shared" si="8"/>
        <v>45283.098611111112</v>
      </c>
      <c r="F179" s="21" t="s">
        <v>253</v>
      </c>
      <c r="G179">
        <v>3.1</v>
      </c>
      <c r="H179">
        <v>0.06</v>
      </c>
      <c r="I179">
        <v>122.5</v>
      </c>
      <c r="L179">
        <v>0.8</v>
      </c>
      <c r="M179">
        <v>1094</v>
      </c>
      <c r="P179">
        <v>14</v>
      </c>
    </row>
    <row r="180" spans="1:16" x14ac:dyDescent="0.25">
      <c r="A180">
        <v>69855</v>
      </c>
      <c r="C180" s="21">
        <v>45283</v>
      </c>
      <c r="D180" s="17">
        <v>0.18194444444444444</v>
      </c>
      <c r="E180" s="21">
        <f t="shared" si="8"/>
        <v>45283.181944444441</v>
      </c>
      <c r="F180" s="21" t="s">
        <v>254</v>
      </c>
      <c r="G180">
        <v>6.4</v>
      </c>
      <c r="H180">
        <v>0.28000000000000003</v>
      </c>
      <c r="I180">
        <v>217.4</v>
      </c>
      <c r="L180">
        <v>0.7</v>
      </c>
      <c r="M180">
        <v>755.1</v>
      </c>
      <c r="P180">
        <v>14</v>
      </c>
    </row>
    <row r="181" spans="1:16" x14ac:dyDescent="0.25">
      <c r="A181">
        <v>69855</v>
      </c>
      <c r="C181" s="21">
        <v>45283</v>
      </c>
      <c r="D181" s="17">
        <v>0.26527777777777778</v>
      </c>
      <c r="E181" s="21">
        <f t="shared" si="8"/>
        <v>45283.265277777777</v>
      </c>
      <c r="F181" s="21" t="s">
        <v>255</v>
      </c>
      <c r="G181">
        <v>4.9000000000000004</v>
      </c>
      <c r="H181">
        <v>0.21</v>
      </c>
      <c r="I181">
        <v>152.19999999999999</v>
      </c>
      <c r="L181">
        <v>1.1000000000000001</v>
      </c>
      <c r="M181">
        <v>1282.3</v>
      </c>
      <c r="P181">
        <v>14</v>
      </c>
    </row>
    <row r="182" spans="1:16" x14ac:dyDescent="0.25">
      <c r="A182">
        <v>69855</v>
      </c>
      <c r="C182" s="21">
        <v>45283</v>
      </c>
      <c r="D182" s="17">
        <v>0.34861111111111098</v>
      </c>
      <c r="E182" s="21">
        <f t="shared" si="8"/>
        <v>45283.348611111112</v>
      </c>
      <c r="F182" s="21" t="s">
        <v>256</v>
      </c>
      <c r="G182">
        <v>2.2000000000000002</v>
      </c>
      <c r="H182">
        <v>0.24</v>
      </c>
      <c r="I182">
        <v>107.5</v>
      </c>
      <c r="L182">
        <v>0.5</v>
      </c>
      <c r="M182">
        <v>5083.8</v>
      </c>
      <c r="P182">
        <v>14</v>
      </c>
    </row>
    <row r="183" spans="1:16" x14ac:dyDescent="0.25">
      <c r="A183">
        <v>69855</v>
      </c>
      <c r="C183" s="21">
        <v>45283</v>
      </c>
      <c r="D183" s="17">
        <v>0.43194444444444402</v>
      </c>
      <c r="E183" s="21">
        <f t="shared" si="8"/>
        <v>45283.431944444441</v>
      </c>
      <c r="F183" s="21" t="s">
        <v>257</v>
      </c>
      <c r="G183">
        <v>4.2</v>
      </c>
      <c r="H183">
        <v>0.27</v>
      </c>
      <c r="I183">
        <v>93.8</v>
      </c>
      <c r="L183">
        <v>0.6</v>
      </c>
      <c r="M183">
        <v>3779.9</v>
      </c>
      <c r="P183">
        <v>14</v>
      </c>
    </row>
    <row r="184" spans="1:16" x14ac:dyDescent="0.25">
      <c r="A184">
        <v>69855</v>
      </c>
      <c r="C184" s="21">
        <v>45283</v>
      </c>
      <c r="D184" s="17">
        <v>0.51527777777777695</v>
      </c>
      <c r="E184" s="21">
        <f t="shared" si="8"/>
        <v>45283.515277777777</v>
      </c>
      <c r="F184" s="21" t="s">
        <v>258</v>
      </c>
      <c r="G184">
        <v>4.4000000000000004</v>
      </c>
      <c r="H184">
        <v>0.26</v>
      </c>
      <c r="I184">
        <v>87.6</v>
      </c>
      <c r="L184">
        <v>0.7</v>
      </c>
      <c r="M184">
        <v>3862.7</v>
      </c>
      <c r="P184">
        <v>14</v>
      </c>
    </row>
    <row r="185" spans="1:16" x14ac:dyDescent="0.25">
      <c r="A185">
        <v>69855</v>
      </c>
      <c r="C185" s="21">
        <v>45283</v>
      </c>
      <c r="D185" s="17">
        <v>0.59861111111111098</v>
      </c>
      <c r="E185" s="21">
        <f t="shared" si="8"/>
        <v>45283.598611111112</v>
      </c>
      <c r="F185" s="21" t="s">
        <v>259</v>
      </c>
      <c r="G185">
        <v>2.4</v>
      </c>
      <c r="H185">
        <v>0.25</v>
      </c>
      <c r="I185">
        <v>63.4</v>
      </c>
      <c r="L185">
        <v>0.7</v>
      </c>
      <c r="M185">
        <v>2964.4</v>
      </c>
      <c r="P185">
        <v>14</v>
      </c>
    </row>
    <row r="186" spans="1:16" x14ac:dyDescent="0.25">
      <c r="A186">
        <v>69855</v>
      </c>
      <c r="C186" s="21">
        <v>45283</v>
      </c>
      <c r="D186" s="17">
        <v>0.68194444444444446</v>
      </c>
      <c r="E186" s="21">
        <f t="shared" si="8"/>
        <v>45283.681944444441</v>
      </c>
      <c r="F186" s="21" t="s">
        <v>260</v>
      </c>
      <c r="G186">
        <v>1.7</v>
      </c>
      <c r="H186">
        <v>0.23</v>
      </c>
      <c r="I186">
        <v>59.6</v>
      </c>
      <c r="L186">
        <v>0.8</v>
      </c>
      <c r="M186">
        <v>4486.5</v>
      </c>
    </row>
    <row r="187" spans="1:16" x14ac:dyDescent="0.25">
      <c r="C187" s="21"/>
      <c r="F187" s="21"/>
      <c r="G187" t="s">
        <v>291</v>
      </c>
      <c r="H187" s="52" t="s">
        <v>292</v>
      </c>
      <c r="I187" t="s">
        <v>293</v>
      </c>
      <c r="J187" s="52" t="s">
        <v>294</v>
      </c>
      <c r="K187" t="s">
        <v>283</v>
      </c>
      <c r="L187" t="s">
        <v>295</v>
      </c>
      <c r="M187" s="53" t="s">
        <v>296</v>
      </c>
      <c r="N187" s="53"/>
    </row>
    <row r="188" spans="1:16" x14ac:dyDescent="0.25">
      <c r="C188" s="21"/>
      <c r="E188">
        <v>1</v>
      </c>
      <c r="F188" s="21">
        <v>44155</v>
      </c>
      <c r="G188" s="52">
        <f t="shared" ref="G188" si="9">IFERROR(AVERAGE(#REF!),0)</f>
        <v>0</v>
      </c>
      <c r="H188" s="52">
        <f t="shared" ref="H188" si="10">IFERROR(AVERAGE(#REF!),0)</f>
        <v>0</v>
      </c>
      <c r="I188" s="52">
        <f t="shared" ref="I188" si="11">IFERROR(AVERAGE(#REF!),0)</f>
        <v>0</v>
      </c>
      <c r="J188" s="52">
        <f t="shared" ref="J188" si="12">IFERROR(AVERAGE(#REF!),0)</f>
        <v>0</v>
      </c>
      <c r="K188" s="52">
        <f t="shared" ref="K188" si="13">IFERROR(AVERAGE(#REF!),0)</f>
        <v>0</v>
      </c>
      <c r="L188" s="52">
        <f t="shared" ref="L188" si="14">IFERROR(AVERAGE(#REF!),0)</f>
        <v>0</v>
      </c>
      <c r="M188" s="52">
        <f t="shared" ref="M188" si="15">IFERROR(AVERAGE(#REF!),0)</f>
        <v>0</v>
      </c>
      <c r="N188" s="53">
        <f t="shared" ref="N188" si="16">IFERROR(AVERAGE(#REF!),0)</f>
        <v>0</v>
      </c>
      <c r="O188" s="53">
        <f>AVERAGE(G188:N188)</f>
        <v>0</v>
      </c>
      <c r="P188" s="53">
        <f>AVERAGE(G188:L198,N188:N198)</f>
        <v>29.991225809763357</v>
      </c>
    </row>
    <row r="189" spans="1:16" x14ac:dyDescent="0.25">
      <c r="C189" s="21"/>
      <c r="F189" s="21">
        <v>44156</v>
      </c>
      <c r="G189" s="52">
        <f>IFERROR(AVERAGE(#REF!),0)</f>
        <v>0</v>
      </c>
      <c r="H189" s="52">
        <f t="shared" ref="H189" si="17">IFERROR(AVERAGE(#REF!),0)</f>
        <v>0</v>
      </c>
      <c r="I189" s="52">
        <f t="shared" ref="I189" si="18">IFERROR(AVERAGE(#REF!),0)</f>
        <v>0</v>
      </c>
      <c r="J189" s="52">
        <f t="shared" ref="J189" si="19">IFERROR(AVERAGE(#REF!),0)</f>
        <v>0</v>
      </c>
      <c r="K189" s="52">
        <f t="shared" ref="K189" si="20">IFERROR(AVERAGE(#REF!),0)</f>
        <v>0</v>
      </c>
      <c r="L189" s="52">
        <f t="shared" ref="L189" si="21">IFERROR(AVERAGE(#REF!),0)</f>
        <v>0</v>
      </c>
      <c r="M189" s="52">
        <f t="shared" ref="M189" si="22">IFERROR(AVERAGE(#REF!),0)</f>
        <v>0</v>
      </c>
      <c r="N189" s="53">
        <f>IFERROR(AVERAGE(#REF!),0)</f>
        <v>0</v>
      </c>
      <c r="O189" s="53">
        <f t="shared" ref="O189:O198" si="23">AVERAGE(G189:N189)</f>
        <v>0</v>
      </c>
      <c r="P189" s="54">
        <f>AVERAGE(G189:L199,N189:N199)</f>
        <v>32.99034839073969</v>
      </c>
    </row>
    <row r="190" spans="1:16" x14ac:dyDescent="0.25">
      <c r="C190" s="21"/>
      <c r="F190" s="21">
        <v>44160</v>
      </c>
      <c r="G190">
        <f t="shared" ref="G190" si="24">IFERROR(AVERAGE(#REF!),0)</f>
        <v>0</v>
      </c>
      <c r="H190">
        <f t="shared" ref="H190" si="25">IFERROR(AVERAGE(#REF!),0)</f>
        <v>0</v>
      </c>
      <c r="I190">
        <f t="shared" ref="I190" si="26">IFERROR(AVERAGE(#REF!),0)</f>
        <v>0</v>
      </c>
      <c r="J190">
        <f t="shared" ref="J190" si="27">IFERROR(AVERAGE(#REF!),0)</f>
        <v>0</v>
      </c>
      <c r="K190">
        <f t="shared" ref="K190" si="28">IFERROR(AVERAGE(#REF!),0)</f>
        <v>0</v>
      </c>
      <c r="L190">
        <f t="shared" ref="L190" si="29">IFERROR(AVERAGE(#REF!),0)</f>
        <v>0</v>
      </c>
      <c r="M190">
        <f>IFERROR(AVERAGE(#REF!),0)</f>
        <v>0</v>
      </c>
      <c r="N190" s="53">
        <f>IFERROR(AVERAGE(#REF!),0)</f>
        <v>0</v>
      </c>
      <c r="O190" s="53">
        <f t="shared" si="23"/>
        <v>0</v>
      </c>
      <c r="P190" s="54">
        <f>AVERAGE(G190:L200,N190:N200)</f>
        <v>36.655942656377441</v>
      </c>
    </row>
    <row r="191" spans="1:16" x14ac:dyDescent="0.25">
      <c r="C191" s="21"/>
      <c r="F191" s="21">
        <v>44179</v>
      </c>
      <c r="G191">
        <f>IFERROR(AVERAGE(G27:G30),0)</f>
        <v>1.4</v>
      </c>
      <c r="H191">
        <f t="shared" ref="H191:L191" si="30">IFERROR(AVERAGE(H27:H30),0)</f>
        <v>0.1525</v>
      </c>
      <c r="I191">
        <f t="shared" si="30"/>
        <v>244.15</v>
      </c>
      <c r="J191">
        <f t="shared" si="30"/>
        <v>1.5074999999999998</v>
      </c>
      <c r="K191">
        <f t="shared" si="30"/>
        <v>0.215</v>
      </c>
      <c r="L191">
        <f t="shared" si="30"/>
        <v>0.92500000000000004</v>
      </c>
      <c r="M191">
        <f>IFERROR(AVERAGE(M27:M30),0)</f>
        <v>3469.1</v>
      </c>
      <c r="N191" s="53">
        <f>IFERROR(AVERAGE(N26:N29),0)</f>
        <v>0</v>
      </c>
      <c r="O191" s="53">
        <f>AVERAGE(G191:N191)</f>
        <v>464.68124999999998</v>
      </c>
      <c r="P191" s="2">
        <f>AVERAGE(G191:L201,N191:N201)</f>
        <v>36.655942656377441</v>
      </c>
    </row>
    <row r="192" spans="1:16" x14ac:dyDescent="0.25">
      <c r="C192" t="s">
        <v>261</v>
      </c>
      <c r="E192" t="s">
        <v>262</v>
      </c>
      <c r="F192" s="21">
        <v>44181</v>
      </c>
      <c r="G192">
        <f>IFERROR(AVERAGE(G27:G47),0)</f>
        <v>1.3916666666666666</v>
      </c>
      <c r="H192">
        <f t="shared" ref="H192:L192" si="31">IFERROR(AVERAGE(H27:H47),0)</f>
        <v>0.13666666666666669</v>
      </c>
      <c r="I192">
        <f t="shared" si="31"/>
        <v>200.81666666666672</v>
      </c>
      <c r="J192">
        <f t="shared" si="31"/>
        <v>1.3225</v>
      </c>
      <c r="K192">
        <f t="shared" si="31"/>
        <v>0.18083333333333337</v>
      </c>
      <c r="L192">
        <f t="shared" si="31"/>
        <v>0.83333333333333315</v>
      </c>
      <c r="M192">
        <f>IFERROR(AVERAGE(M27:M47),0)</f>
        <v>4240.8117647058816</v>
      </c>
      <c r="N192" s="52">
        <f>IFERROR(AVERAGE(#REF!),0)</f>
        <v>0</v>
      </c>
      <c r="O192" s="53">
        <f t="shared" si="23"/>
        <v>555.6866789215685</v>
      </c>
      <c r="P192" s="2">
        <f>AVERAGE(G192:L201,N192:N201)</f>
        <v>36.803114059853179</v>
      </c>
    </row>
    <row r="193" spans="3:16" x14ac:dyDescent="0.25">
      <c r="C193" s="21"/>
      <c r="D193" t="s">
        <v>263</v>
      </c>
      <c r="F193" s="21">
        <v>45265</v>
      </c>
      <c r="G193">
        <f t="shared" ref="G193:M193" si="32">IFERROR(AVERAGE(G156:G166),0)</f>
        <v>6.7299999999999995</v>
      </c>
      <c r="H193">
        <f t="shared" si="32"/>
        <v>0.38</v>
      </c>
      <c r="I193">
        <f t="shared" si="32"/>
        <v>538.82500000000005</v>
      </c>
      <c r="J193">
        <f t="shared" si="32"/>
        <v>0</v>
      </c>
      <c r="K193">
        <f t="shared" si="32"/>
        <v>0</v>
      </c>
      <c r="L193">
        <f t="shared" si="32"/>
        <v>1.19</v>
      </c>
      <c r="M193">
        <f t="shared" si="32"/>
        <v>1345.83</v>
      </c>
      <c r="N193" s="52">
        <f>IFERROR(AVERAGE(N155:N165),0)</f>
        <v>8.6</v>
      </c>
      <c r="O193" s="53">
        <f>AVERAGE(G193:N193)</f>
        <v>237.69437499999998</v>
      </c>
      <c r="P193" s="2">
        <f>AVERAGE(G193:L205,N193:N205)</f>
        <v>29.941177241112271</v>
      </c>
    </row>
    <row r="194" spans="3:16" x14ac:dyDescent="0.25">
      <c r="C194" s="21"/>
      <c r="D194" t="s">
        <v>264</v>
      </c>
      <c r="F194" s="21">
        <v>45282</v>
      </c>
      <c r="G194">
        <f t="shared" ref="G194:L194" si="33">IFERROR(AVERAGE(G167:G179),0)</f>
        <v>4.666666666666667</v>
      </c>
      <c r="H194">
        <f t="shared" si="33"/>
        <v>0.32916666666666672</v>
      </c>
      <c r="I194">
        <f t="shared" si="33"/>
        <v>198.44166666666669</v>
      </c>
      <c r="J194">
        <f t="shared" si="33"/>
        <v>0</v>
      </c>
      <c r="K194">
        <f t="shared" si="33"/>
        <v>0</v>
      </c>
      <c r="L194">
        <f t="shared" si="33"/>
        <v>1.1000000000000001</v>
      </c>
      <c r="M194">
        <f>IFERROR(AVERAGE(M167:M179),0)</f>
        <v>3254.7750000000001</v>
      </c>
      <c r="N194" s="52">
        <f>IFERROR(AVERAGE(N166:N178),0)</f>
        <v>0</v>
      </c>
      <c r="O194" s="53">
        <f>AVERAGE(G194:N194)</f>
        <v>432.4140625</v>
      </c>
      <c r="P194" s="2">
        <f>AVERAGE(G194:L205,N194:N205)</f>
        <v>24.99636639379494</v>
      </c>
    </row>
    <row r="195" spans="3:16" x14ac:dyDescent="0.25">
      <c r="C195" s="21"/>
      <c r="D195" t="s">
        <v>265</v>
      </c>
      <c r="F195" s="21">
        <v>44210</v>
      </c>
      <c r="G195">
        <f t="shared" ref="G195:M195" si="34">IFERROR(AVERAGE(G57:G81),0)</f>
        <v>6.3000000000000007</v>
      </c>
      <c r="H195">
        <f t="shared" si="34"/>
        <v>0.35000000000000003</v>
      </c>
      <c r="I195">
        <f t="shared" si="34"/>
        <v>509.18333333333339</v>
      </c>
      <c r="J195">
        <f t="shared" si="34"/>
        <v>0.80833333333333324</v>
      </c>
      <c r="K195">
        <f t="shared" si="34"/>
        <v>0.35916666666666658</v>
      </c>
      <c r="L195">
        <f t="shared" si="34"/>
        <v>1.075</v>
      </c>
      <c r="M195">
        <f t="shared" si="34"/>
        <v>730.50566666666668</v>
      </c>
      <c r="N195" s="53">
        <f>IFERROR(AVERAGE(N56:N129),0)</f>
        <v>11.930434782608694</v>
      </c>
      <c r="O195" s="53">
        <f t="shared" si="23"/>
        <v>157.56399184782609</v>
      </c>
      <c r="P195" s="2">
        <f>AVERAGE(G195:L202,N195:N202)</f>
        <v>26.095957635359792</v>
      </c>
    </row>
    <row r="196" spans="3:16" x14ac:dyDescent="0.25">
      <c r="C196" s="21" t="s">
        <v>266</v>
      </c>
      <c r="E196" t="s">
        <v>267</v>
      </c>
      <c r="F196" s="21">
        <v>44577</v>
      </c>
      <c r="G196">
        <f t="shared" ref="G196:M196" si="35">IFERROR(AVERAGE(G108:G130),0)</f>
        <v>7.0826086956521745</v>
      </c>
      <c r="H196">
        <f t="shared" si="35"/>
        <v>3.4608695652173909</v>
      </c>
      <c r="I196">
        <f t="shared" si="35"/>
        <v>495.61304347826075</v>
      </c>
      <c r="J196">
        <f t="shared" si="35"/>
        <v>2.5999999999999996</v>
      </c>
      <c r="K196">
        <f t="shared" si="35"/>
        <v>0.46695652173913055</v>
      </c>
      <c r="L196">
        <f t="shared" si="35"/>
        <v>2.7391304347826093</v>
      </c>
      <c r="M196">
        <f t="shared" si="35"/>
        <v>258.1521739130435</v>
      </c>
      <c r="N196" s="52">
        <f>IFERROR(AVERAGE(N107:N129),0)</f>
        <v>11.930434782608694</v>
      </c>
      <c r="O196" s="53">
        <f t="shared" si="23"/>
        <v>97.755652173913035</v>
      </c>
      <c r="P196" s="2">
        <f>AVERAGE(G196:L202,N196:N202)</f>
        <v>16.172112930547708</v>
      </c>
    </row>
    <row r="197" spans="3:16" x14ac:dyDescent="0.25">
      <c r="C197" s="21"/>
      <c r="F197" s="21">
        <v>44963</v>
      </c>
      <c r="G197">
        <f t="shared" ref="G197:M197" si="36">IFERROR(AVERAGE(G132:G138),0)</f>
        <v>2.8000000000000003</v>
      </c>
      <c r="H197">
        <f t="shared" si="36"/>
        <v>10.848571428571429</v>
      </c>
      <c r="I197">
        <f t="shared" si="36"/>
        <v>0</v>
      </c>
      <c r="J197">
        <f t="shared" si="36"/>
        <v>0</v>
      </c>
      <c r="K197">
        <f t="shared" si="36"/>
        <v>0.81428571428571417</v>
      </c>
      <c r="L197">
        <f t="shared" si="36"/>
        <v>0.62857142857142845</v>
      </c>
      <c r="M197">
        <f t="shared" si="36"/>
        <v>2205.5571428571429</v>
      </c>
      <c r="N197" s="52">
        <f>IFERROR(AVERAGE(N131:N137),0)</f>
        <v>13.648571428571429</v>
      </c>
      <c r="O197" s="53">
        <f t="shared" si="23"/>
        <v>279.28714285714284</v>
      </c>
      <c r="P197" s="2">
        <f>AVERAGE(G197:L206,N197:N206)</f>
        <v>11.736566240508669</v>
      </c>
    </row>
    <row r="198" spans="3:16" x14ac:dyDescent="0.25">
      <c r="C198" s="21"/>
      <c r="F198" s="21">
        <v>45008</v>
      </c>
      <c r="G198">
        <f t="shared" ref="G198:M198" si="37">IFERROR(AVERAGE(G140:G161),0)</f>
        <v>5.3545454545454536</v>
      </c>
      <c r="H198">
        <f t="shared" si="37"/>
        <v>0</v>
      </c>
      <c r="I198">
        <f t="shared" si="37"/>
        <v>0</v>
      </c>
      <c r="J198">
        <f t="shared" si="37"/>
        <v>0</v>
      </c>
      <c r="K198">
        <f t="shared" si="37"/>
        <v>0</v>
      </c>
      <c r="L198">
        <f t="shared" si="37"/>
        <v>1.5499999999999998</v>
      </c>
      <c r="M198">
        <f t="shared" si="37"/>
        <v>327.50454545454545</v>
      </c>
      <c r="N198" s="52">
        <f>IFERROR(AVERAGE(N139:N160),0)</f>
        <v>6.4863636363636354</v>
      </c>
      <c r="O198" s="53">
        <f t="shared" si="23"/>
        <v>42.611931818181816</v>
      </c>
      <c r="P198" s="2">
        <f>AVERAGE(G198:L208,N198:N208)</f>
        <v>14.644034632032316</v>
      </c>
    </row>
    <row r="199" spans="3:16" x14ac:dyDescent="0.25">
      <c r="C199" s="21"/>
      <c r="D199" t="s">
        <v>268</v>
      </c>
      <c r="F199" s="21"/>
      <c r="G199" s="52"/>
      <c r="I199" s="52"/>
      <c r="N199" s="54"/>
    </row>
    <row r="200" spans="3:16" x14ac:dyDescent="0.25">
      <c r="C200" s="21"/>
      <c r="D200" t="s">
        <v>269</v>
      </c>
      <c r="F200" s="21"/>
      <c r="G200" s="52" t="s">
        <v>270</v>
      </c>
      <c r="H200" t="s">
        <v>271</v>
      </c>
      <c r="I200" s="52" t="s">
        <v>272</v>
      </c>
      <c r="J200" s="53" t="s">
        <v>273</v>
      </c>
      <c r="K200" t="s">
        <v>274</v>
      </c>
      <c r="L200" t="s">
        <v>275</v>
      </c>
      <c r="M200" t="s">
        <v>276</v>
      </c>
      <c r="N200" t="s">
        <v>277</v>
      </c>
    </row>
    <row r="201" spans="3:16" x14ac:dyDescent="0.25">
      <c r="C201" s="21"/>
      <c r="D201">
        <v>1</v>
      </c>
      <c r="F201" s="21">
        <v>44155</v>
      </c>
      <c r="G201" s="52">
        <f t="shared" ref="G201" si="38">IFERROR(_xlfn.STDEV.P(#REF!),0)</f>
        <v>0</v>
      </c>
      <c r="H201" s="52">
        <f t="shared" ref="H201" si="39">IFERROR(_xlfn.STDEV.P(#REF!),0)</f>
        <v>0</v>
      </c>
      <c r="I201" s="52">
        <f t="shared" ref="I201" si="40">IFERROR(_xlfn.STDEV.P(#REF!),0)</f>
        <v>0</v>
      </c>
      <c r="J201" s="52">
        <f t="shared" ref="J201" si="41">IFERROR(_xlfn.STDEV.P(#REF!),0)</f>
        <v>0</v>
      </c>
      <c r="K201" s="52">
        <f t="shared" ref="K201" si="42">IFERROR(_xlfn.STDEV.P(#REF!),0)</f>
        <v>0</v>
      </c>
      <c r="L201" s="52">
        <f t="shared" ref="L201" si="43">IFERROR(_xlfn.STDEV.P(#REF!),0)</f>
        <v>0</v>
      </c>
      <c r="M201" s="52">
        <f t="shared" ref="M201" si="44">IFERROR(_xlfn.STDEV.P(#REF!),0)</f>
        <v>0</v>
      </c>
      <c r="N201" s="52">
        <f t="shared" ref="N201" si="45">IFERROR(_xlfn.STDEV.P(#REF!),0)</f>
        <v>0</v>
      </c>
    </row>
    <row r="202" spans="3:16" x14ac:dyDescent="0.25">
      <c r="C202" s="21"/>
      <c r="D202">
        <v>4.7</v>
      </c>
      <c r="F202" s="21">
        <v>21</v>
      </c>
      <c r="G202" s="52">
        <f t="shared" ref="G202" si="46">IFERROR(_xlfn.STDEV.P(#REF!),0)</f>
        <v>0</v>
      </c>
      <c r="H202" s="52">
        <f t="shared" ref="H202" si="47">IFERROR(_xlfn.STDEV.P(#REF!),0)</f>
        <v>0</v>
      </c>
      <c r="I202" s="52">
        <f t="shared" ref="I202" si="48">IFERROR(_xlfn.STDEV.P(#REF!),0)</f>
        <v>0</v>
      </c>
      <c r="J202" s="52">
        <f t="shared" ref="J202" si="49">IFERROR(_xlfn.STDEV.P(#REF!),0)</f>
        <v>0</v>
      </c>
      <c r="K202" s="52">
        <f t="shared" ref="K202" si="50">IFERROR(_xlfn.STDEV.P(#REF!),0)</f>
        <v>0</v>
      </c>
      <c r="L202" s="52">
        <f t="shared" ref="L202" si="51">IFERROR(_xlfn.STDEV.P(#REF!),0)</f>
        <v>0</v>
      </c>
      <c r="M202" s="52">
        <f t="shared" ref="M202" si="52">IFERROR(_xlfn.STDEV.P(#REF!),0)</f>
        <v>0</v>
      </c>
      <c r="N202" s="52">
        <f t="shared" ref="N202" si="53">IFERROR(_xlfn.STDEV.P(#REF!),0)</f>
        <v>0</v>
      </c>
    </row>
    <row r="203" spans="3:16" x14ac:dyDescent="0.25">
      <c r="C203" s="21"/>
      <c r="D203">
        <v>3.57</v>
      </c>
      <c r="F203" s="21">
        <v>44190</v>
      </c>
      <c r="G203">
        <f t="shared" ref="G203" si="54">IFERROR(_xlfn.STDEV.P(#REF!),0)</f>
        <v>0</v>
      </c>
      <c r="H203">
        <f t="shared" ref="H203" si="55">IFERROR(_xlfn.STDEV.P(#REF!),0)</f>
        <v>0</v>
      </c>
      <c r="I203">
        <f t="shared" ref="I203" si="56">IFERROR(_xlfn.STDEV.P(#REF!),0)</f>
        <v>0</v>
      </c>
      <c r="J203">
        <f t="shared" ref="J203" si="57">IFERROR(_xlfn.STDEV.P(#REF!),0)</f>
        <v>0</v>
      </c>
      <c r="K203">
        <f t="shared" ref="K203" si="58">IFERROR(_xlfn.STDEV.P(#REF!),0)</f>
        <v>0</v>
      </c>
      <c r="L203">
        <f t="shared" ref="L203" si="59">IFERROR(_xlfn.STDEV.P(#REF!),0)</f>
        <v>0</v>
      </c>
      <c r="M203">
        <f t="shared" ref="M203" si="60">IFERROR(_xlfn.STDEV.P(#REF!),0)</f>
        <v>0</v>
      </c>
      <c r="N203">
        <f>IFERROR(_xlfn.STDEV.P(#REF!),0)</f>
        <v>0</v>
      </c>
    </row>
    <row r="204" spans="3:16" x14ac:dyDescent="0.25">
      <c r="C204" s="21"/>
      <c r="F204" s="21">
        <v>45265</v>
      </c>
      <c r="G204">
        <f>IFERROR(_xlfn.STDEV.P(G163:G173),0)</f>
        <v>3.2745449497753403</v>
      </c>
      <c r="H204">
        <f t="shared" ref="H204:N204" si="61">IFERROR(_xlfn.STDEV.P(H163:H173),0)</f>
        <v>6.3363049429914955E-2</v>
      </c>
      <c r="I204">
        <f t="shared" si="61"/>
        <v>246.8495322463624</v>
      </c>
      <c r="J204">
        <f t="shared" si="61"/>
        <v>0</v>
      </c>
      <c r="K204">
        <f t="shared" si="61"/>
        <v>0</v>
      </c>
      <c r="L204">
        <f t="shared" si="61"/>
        <v>0.37016860130004287</v>
      </c>
      <c r="M204">
        <f t="shared" si="61"/>
        <v>3524.4991084016424</v>
      </c>
      <c r="N204">
        <f t="shared" si="61"/>
        <v>0</v>
      </c>
    </row>
    <row r="205" spans="3:16" x14ac:dyDescent="0.25">
      <c r="C205" s="21"/>
      <c r="E205" s="21">
        <v>43813</v>
      </c>
      <c r="F205" s="21">
        <v>44180</v>
      </c>
      <c r="G205">
        <f>IFERROR(_xlfn.STDEV.P(G27:G30),0)</f>
        <v>1.5732132722552272</v>
      </c>
      <c r="H205">
        <f t="shared" ref="H205:N205" si="62">IFERROR(_xlfn.STDEV.P(H27:H30),0)</f>
        <v>0.14754236679679505</v>
      </c>
      <c r="I205">
        <f t="shared" si="62"/>
        <v>196.11915383256172</v>
      </c>
      <c r="J205">
        <f t="shared" si="62"/>
        <v>0.49078381187647191</v>
      </c>
      <c r="K205">
        <f t="shared" si="62"/>
        <v>9.75961064797157E-2</v>
      </c>
      <c r="L205">
        <f t="shared" si="62"/>
        <v>0.19202864369671488</v>
      </c>
      <c r="M205">
        <f t="shared" si="62"/>
        <v>2682.2999999999997</v>
      </c>
      <c r="N205">
        <f t="shared" si="62"/>
        <v>0</v>
      </c>
    </row>
    <row r="206" spans="3:16" x14ac:dyDescent="0.25">
      <c r="C206" s="21" t="s">
        <v>278</v>
      </c>
      <c r="D206">
        <v>186</v>
      </c>
      <c r="E206" s="21">
        <v>44181</v>
      </c>
      <c r="F206" s="21" t="s">
        <v>279</v>
      </c>
      <c r="G206">
        <f>IFERROR(STDEV(G35:G47),0)</f>
        <v>1.2123619214456665</v>
      </c>
      <c r="H206">
        <f t="shared" ref="H206:N206" si="63">IFERROR(STDEV(H35:H47),0)</f>
        <v>0.13505951069277364</v>
      </c>
      <c r="I206">
        <f t="shared" si="63"/>
        <v>163.80916597413858</v>
      </c>
      <c r="J206">
        <f t="shared" si="63"/>
        <v>0.47985116740208383</v>
      </c>
      <c r="K206">
        <f t="shared" si="63"/>
        <v>9.241791724861273E-2</v>
      </c>
      <c r="L206">
        <f t="shared" si="63"/>
        <v>0.21001700611413107</v>
      </c>
      <c r="M206">
        <f t="shared" si="63"/>
        <v>2768.9783897511893</v>
      </c>
      <c r="N206">
        <f t="shared" si="63"/>
        <v>0</v>
      </c>
    </row>
    <row r="207" spans="3:16" x14ac:dyDescent="0.25">
      <c r="C207" s="21"/>
      <c r="E207" s="21">
        <v>45282</v>
      </c>
      <c r="F207" s="21"/>
      <c r="G207">
        <f>IFERROR(AVERAGE(G174:G186),0)</f>
        <v>4.6416666666666666</v>
      </c>
      <c r="H207">
        <f t="shared" ref="H207:N207" si="64">IFERROR(AVERAGE(H174:H186),0)</f>
        <v>0.3091666666666667</v>
      </c>
      <c r="I207">
        <f t="shared" si="64"/>
        <v>186.91666666666666</v>
      </c>
      <c r="J207">
        <f t="shared" si="64"/>
        <v>0</v>
      </c>
      <c r="K207">
        <f t="shared" si="64"/>
        <v>0</v>
      </c>
      <c r="L207">
        <f t="shared" si="64"/>
        <v>0.79166666666666663</v>
      </c>
      <c r="M207">
        <f t="shared" si="64"/>
        <v>2495.2416666666672</v>
      </c>
      <c r="N207">
        <f t="shared" si="64"/>
        <v>0</v>
      </c>
    </row>
    <row r="208" spans="3:16" x14ac:dyDescent="0.25">
      <c r="C208" t="s">
        <v>280</v>
      </c>
      <c r="D208">
        <v>0.3</v>
      </c>
      <c r="E208" s="21"/>
      <c r="F208" s="21">
        <v>44210</v>
      </c>
      <c r="G208">
        <f>IFERROR(_xlfn.STDEV.P(G57:G81),0)</f>
        <v>2.3944379994757288</v>
      </c>
      <c r="H208">
        <f t="shared" ref="H208:N208" si="65">IFERROR(_xlfn.STDEV.P(H57:H81),0)</f>
        <v>0.278388218141501</v>
      </c>
      <c r="I208">
        <f t="shared" si="65"/>
        <v>98.304949293285645</v>
      </c>
      <c r="J208">
        <f t="shared" si="65"/>
        <v>0.18465433171800302</v>
      </c>
      <c r="K208">
        <f t="shared" si="65"/>
        <v>4.8555523773191299E-2</v>
      </c>
      <c r="L208">
        <f t="shared" si="65"/>
        <v>0.19632031648982981</v>
      </c>
      <c r="M208">
        <f t="shared" si="65"/>
        <v>311.98545324635444</v>
      </c>
      <c r="N208">
        <f t="shared" si="65"/>
        <v>0</v>
      </c>
    </row>
    <row r="209" spans="1:14" x14ac:dyDescent="0.25">
      <c r="A209" t="s">
        <v>267</v>
      </c>
      <c r="C209" t="s">
        <v>281</v>
      </c>
      <c r="D209">
        <v>4</v>
      </c>
      <c r="E209" s="21"/>
      <c r="F209" s="21">
        <v>44577</v>
      </c>
      <c r="G209">
        <f>IFERROR(_xlfn.STDEV.P(G108:G130),0)</f>
        <v>0.9039296692115546</v>
      </c>
      <c r="H209">
        <f t="shared" ref="H209:N209" si="66">IFERROR(_xlfn.STDEV.P(H108:H130),0)</f>
        <v>0.58140693706304325</v>
      </c>
      <c r="I209">
        <f t="shared" si="66"/>
        <v>137.37179415683482</v>
      </c>
      <c r="J209">
        <f t="shared" si="66"/>
        <v>0.40000000000000185</v>
      </c>
      <c r="K209">
        <f t="shared" si="66"/>
        <v>7.5839348660790104E-2</v>
      </c>
      <c r="L209">
        <f t="shared" si="66"/>
        <v>0.43111496543444794</v>
      </c>
      <c r="M209">
        <f t="shared" si="66"/>
        <v>64.424103439394116</v>
      </c>
      <c r="N209">
        <f t="shared" si="66"/>
        <v>1.8434158017609188</v>
      </c>
    </row>
    <row r="210" spans="1:14" x14ac:dyDescent="0.25">
      <c r="C210" t="s">
        <v>282</v>
      </c>
      <c r="D210">
        <v>4.4800000000000004</v>
      </c>
      <c r="F210" s="21">
        <v>2</v>
      </c>
      <c r="G210">
        <f>IFERROR(_xlfn.STDEV.P(G132:G138),0)</f>
        <v>0.44721359549995687</v>
      </c>
      <c r="H210">
        <f t="shared" ref="H210:N210" si="67">IFERROR(_xlfn.STDEV.P(H132:H138),0)</f>
        <v>1.5592070198059884</v>
      </c>
      <c r="I210">
        <f t="shared" si="67"/>
        <v>0</v>
      </c>
      <c r="J210">
        <f t="shared" si="67"/>
        <v>0</v>
      </c>
      <c r="K210">
        <f t="shared" si="67"/>
        <v>0.16413036132965841</v>
      </c>
      <c r="L210">
        <f t="shared" si="67"/>
        <v>0.10301575072754321</v>
      </c>
      <c r="M210">
        <f t="shared" si="67"/>
        <v>640.99399118454642</v>
      </c>
      <c r="N210">
        <f t="shared" si="67"/>
        <v>1.5336602912277639</v>
      </c>
    </row>
    <row r="211" spans="1:14" x14ac:dyDescent="0.25">
      <c r="C211" s="21"/>
      <c r="F211" s="21">
        <v>3</v>
      </c>
      <c r="G211">
        <f>IFERROR(_xlfn.STDEV.P(G140:G161),0)</f>
        <v>1.3979619167420703</v>
      </c>
      <c r="H211">
        <f t="shared" ref="H211:N211" si="68">IFERROR(_xlfn.STDEV.P(H140:H161),0)</f>
        <v>0</v>
      </c>
      <c r="I211">
        <f t="shared" si="68"/>
        <v>0</v>
      </c>
      <c r="J211">
        <f t="shared" si="68"/>
        <v>0</v>
      </c>
      <c r="K211">
        <f t="shared" si="68"/>
        <v>0</v>
      </c>
      <c r="L211">
        <f t="shared" si="68"/>
        <v>0.10766108438479102</v>
      </c>
      <c r="M211">
        <f t="shared" si="68"/>
        <v>64.660585699289769</v>
      </c>
      <c r="N211">
        <f t="shared" si="68"/>
        <v>1.7940693429341714</v>
      </c>
    </row>
    <row r="212" spans="1:14" x14ac:dyDescent="0.25">
      <c r="C212" s="21"/>
      <c r="F212" s="21"/>
      <c r="G212">
        <f t="shared" ref="G212:N212" si="69">AVERAGE(G201:G211)</f>
        <v>1.440484544642928</v>
      </c>
      <c r="H212">
        <f t="shared" si="69"/>
        <v>0.27946670623606207</v>
      </c>
      <c r="I212">
        <f t="shared" si="69"/>
        <v>93.579205651804529</v>
      </c>
      <c r="J212">
        <f t="shared" si="69"/>
        <v>0.1413899373633237</v>
      </c>
      <c r="K212">
        <f t="shared" si="69"/>
        <v>4.3503568862906204E-2</v>
      </c>
      <c r="L212">
        <f t="shared" si="69"/>
        <v>0.21836300316492432</v>
      </c>
      <c r="M212">
        <f t="shared" si="69"/>
        <v>1141.1893907626438</v>
      </c>
      <c r="N212">
        <f t="shared" si="69"/>
        <v>0.4701041305384413</v>
      </c>
    </row>
  </sheetData>
  <conditionalFormatting sqref="G188:G1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G202 G188:G189 H201:N20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G202 M187:N187 I199:I202 J200:J202 G188:G189 H187:H189 I188:I189 J187:J189 N188:N198 K188:M189 H201:H202 K201:N20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G2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N2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:H1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:H19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H20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H21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:I18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:I19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9:I2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:I20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:I2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:J1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:J19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9:J20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1:J20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1:J2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:K1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:K19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:K20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:K2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8:L1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8:L1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1:L20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1:L2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M1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M1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0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8:N19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3:N19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5:N19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6:N19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:N20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:N2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8:O19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:O212 O207 O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P19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63D-5CCD-4A1D-B0B3-5E398630D759}">
  <dimension ref="A1:CK15"/>
  <sheetViews>
    <sheetView workbookViewId="0">
      <selection activeCell="A19" sqref="A19"/>
    </sheetView>
  </sheetViews>
  <sheetFormatPr defaultRowHeight="13.8" x14ac:dyDescent="0.25"/>
  <cols>
    <col min="1" max="1" width="16.8984375" customWidth="1"/>
    <col min="2" max="2" width="19.69921875" customWidth="1"/>
  </cols>
  <sheetData>
    <row r="1" spans="1:89" ht="28.2" thickBot="1" x14ac:dyDescent="0.3">
      <c r="A1" t="s">
        <v>153</v>
      </c>
      <c r="B1" s="50" t="s">
        <v>155</v>
      </c>
      <c r="C1">
        <v>0</v>
      </c>
      <c r="D1">
        <v>1</v>
      </c>
      <c r="E1">
        <v>2</v>
      </c>
      <c r="F1">
        <v>3</v>
      </c>
      <c r="G1">
        <v>2</v>
      </c>
      <c r="H1">
        <v>3</v>
      </c>
      <c r="I1">
        <v>3</v>
      </c>
      <c r="J1">
        <v>3</v>
      </c>
      <c r="K1">
        <v>3</v>
      </c>
      <c r="L1">
        <v>4</v>
      </c>
      <c r="M1">
        <v>1</v>
      </c>
      <c r="N1">
        <v>4</v>
      </c>
      <c r="O1">
        <v>4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4</v>
      </c>
      <c r="W1">
        <v>2</v>
      </c>
      <c r="X1">
        <v>1</v>
      </c>
      <c r="Y1">
        <v>2</v>
      </c>
      <c r="Z1">
        <v>4</v>
      </c>
      <c r="AA1">
        <v>2</v>
      </c>
      <c r="AB1">
        <v>2</v>
      </c>
      <c r="AC1">
        <v>1</v>
      </c>
      <c r="AD1">
        <v>4</v>
      </c>
      <c r="AE1">
        <v>3</v>
      </c>
      <c r="AF1">
        <v>2</v>
      </c>
      <c r="AG1">
        <v>4</v>
      </c>
      <c r="AH1">
        <v>3</v>
      </c>
      <c r="AI1">
        <v>2</v>
      </c>
      <c r="AJ1">
        <v>2</v>
      </c>
      <c r="AK1">
        <v>4</v>
      </c>
      <c r="AL1">
        <v>3</v>
      </c>
      <c r="AM1">
        <v>4</v>
      </c>
      <c r="AN1">
        <v>2</v>
      </c>
      <c r="AO1">
        <v>3</v>
      </c>
      <c r="AP1">
        <v>3</v>
      </c>
      <c r="AQ1">
        <v>2</v>
      </c>
      <c r="AR1">
        <v>3</v>
      </c>
      <c r="AS1">
        <v>1</v>
      </c>
      <c r="AT1">
        <v>3</v>
      </c>
      <c r="AU1">
        <v>1</v>
      </c>
      <c r="AV1">
        <v>4</v>
      </c>
      <c r="AW1">
        <v>3</v>
      </c>
      <c r="AX1">
        <v>2</v>
      </c>
      <c r="AY1">
        <v>2</v>
      </c>
      <c r="AZ1">
        <v>3</v>
      </c>
      <c r="BA1">
        <v>1</v>
      </c>
      <c r="BB1">
        <v>3</v>
      </c>
      <c r="BC1">
        <v>3</v>
      </c>
      <c r="BD1">
        <v>3</v>
      </c>
      <c r="BE1">
        <v>3</v>
      </c>
      <c r="BF1">
        <v>2</v>
      </c>
      <c r="BG1">
        <v>4</v>
      </c>
      <c r="BH1">
        <v>3</v>
      </c>
      <c r="BI1">
        <v>2</v>
      </c>
      <c r="BJ1">
        <v>4</v>
      </c>
      <c r="BK1">
        <v>3</v>
      </c>
      <c r="BL1">
        <v>3</v>
      </c>
      <c r="BM1">
        <v>3</v>
      </c>
      <c r="BN1">
        <v>4</v>
      </c>
      <c r="BO1">
        <v>3</v>
      </c>
      <c r="BP1">
        <v>4</v>
      </c>
      <c r="BQ1">
        <v>2</v>
      </c>
      <c r="BR1">
        <v>3</v>
      </c>
      <c r="BS1">
        <v>4</v>
      </c>
      <c r="BT1">
        <v>1</v>
      </c>
      <c r="BU1">
        <v>3</v>
      </c>
      <c r="BV1">
        <v>3</v>
      </c>
      <c r="BW1">
        <v>1</v>
      </c>
      <c r="BX1">
        <v>2</v>
      </c>
      <c r="BY1">
        <v>4</v>
      </c>
      <c r="BZ1">
        <v>3</v>
      </c>
      <c r="CA1">
        <v>3</v>
      </c>
      <c r="CB1">
        <v>2</v>
      </c>
      <c r="CC1">
        <v>4</v>
      </c>
      <c r="CD1">
        <v>1</v>
      </c>
      <c r="CE1">
        <v>1</v>
      </c>
      <c r="CF1">
        <v>1</v>
      </c>
      <c r="CG1">
        <v>1</v>
      </c>
      <c r="CH1">
        <v>1</v>
      </c>
      <c r="CI1">
        <v>2</v>
      </c>
      <c r="CJ1">
        <v>3</v>
      </c>
      <c r="CK1">
        <v>3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289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747C-EA83-4F62-8176-476271125C47}">
  <dimension ref="A1:CK15"/>
  <sheetViews>
    <sheetView workbookViewId="0">
      <selection activeCell="A13" sqref="A13"/>
    </sheetView>
  </sheetViews>
  <sheetFormatPr defaultRowHeight="13.8" x14ac:dyDescent="0.25"/>
  <cols>
    <col min="1" max="2" width="16.8984375" customWidth="1"/>
  </cols>
  <sheetData>
    <row r="1" spans="1:89" ht="42" thickBot="1" x14ac:dyDescent="0.3">
      <c r="A1" t="s">
        <v>153</v>
      </c>
      <c r="B1" s="50" t="s">
        <v>156</v>
      </c>
      <c r="C1">
        <v>0</v>
      </c>
      <c r="D1">
        <v>1</v>
      </c>
      <c r="E1">
        <v>2</v>
      </c>
      <c r="F1">
        <v>3</v>
      </c>
      <c r="G1">
        <v>1</v>
      </c>
      <c r="H1">
        <v>5</v>
      </c>
      <c r="I1">
        <v>2</v>
      </c>
      <c r="J1" t="s">
        <v>12</v>
      </c>
      <c r="K1" t="s">
        <v>12</v>
      </c>
      <c r="L1">
        <v>3</v>
      </c>
      <c r="M1" t="s">
        <v>12</v>
      </c>
      <c r="N1">
        <v>5</v>
      </c>
      <c r="O1" t="s">
        <v>12</v>
      </c>
      <c r="P1">
        <v>5</v>
      </c>
      <c r="Q1">
        <v>3</v>
      </c>
      <c r="R1" t="s">
        <v>12</v>
      </c>
      <c r="S1" t="s">
        <v>12</v>
      </c>
      <c r="T1" t="s">
        <v>12</v>
      </c>
      <c r="U1" t="s">
        <v>12</v>
      </c>
      <c r="V1">
        <v>2</v>
      </c>
      <c r="W1">
        <v>1</v>
      </c>
      <c r="X1" t="s">
        <v>12</v>
      </c>
      <c r="Y1">
        <v>3</v>
      </c>
      <c r="Z1">
        <v>4</v>
      </c>
      <c r="AA1">
        <v>3</v>
      </c>
      <c r="AB1">
        <v>2</v>
      </c>
      <c r="AC1">
        <v>2</v>
      </c>
      <c r="AD1">
        <v>5</v>
      </c>
      <c r="AE1">
        <v>4</v>
      </c>
      <c r="AF1">
        <v>1</v>
      </c>
      <c r="AG1">
        <v>3</v>
      </c>
      <c r="AH1">
        <v>3</v>
      </c>
      <c r="AI1">
        <v>1</v>
      </c>
      <c r="AJ1" t="s">
        <v>12</v>
      </c>
      <c r="AK1">
        <v>3</v>
      </c>
      <c r="AL1">
        <v>1</v>
      </c>
      <c r="AM1">
        <v>2</v>
      </c>
      <c r="AN1">
        <v>5</v>
      </c>
      <c r="AO1">
        <v>1</v>
      </c>
      <c r="AP1">
        <v>2</v>
      </c>
      <c r="AQ1">
        <v>2</v>
      </c>
      <c r="AR1">
        <v>3</v>
      </c>
      <c r="AS1">
        <v>4</v>
      </c>
      <c r="AT1">
        <v>3</v>
      </c>
      <c r="AU1">
        <v>3</v>
      </c>
      <c r="AV1">
        <v>2</v>
      </c>
      <c r="AW1">
        <v>1</v>
      </c>
      <c r="AX1">
        <v>1</v>
      </c>
      <c r="AY1">
        <v>2</v>
      </c>
      <c r="AZ1">
        <v>2</v>
      </c>
      <c r="BA1">
        <v>1</v>
      </c>
      <c r="BB1">
        <v>1</v>
      </c>
      <c r="BC1">
        <v>1</v>
      </c>
      <c r="BD1">
        <v>4</v>
      </c>
      <c r="BE1">
        <v>4</v>
      </c>
      <c r="BF1">
        <v>1</v>
      </c>
      <c r="BG1">
        <v>4</v>
      </c>
      <c r="BH1">
        <v>5</v>
      </c>
      <c r="BI1">
        <v>3</v>
      </c>
      <c r="BJ1">
        <v>4</v>
      </c>
      <c r="BK1">
        <v>1</v>
      </c>
      <c r="BL1">
        <v>5</v>
      </c>
      <c r="BM1">
        <v>1</v>
      </c>
      <c r="BN1">
        <v>1</v>
      </c>
      <c r="BO1">
        <v>2</v>
      </c>
      <c r="BP1">
        <v>3</v>
      </c>
      <c r="BQ1">
        <v>1</v>
      </c>
      <c r="BR1">
        <v>4</v>
      </c>
      <c r="BS1">
        <v>5</v>
      </c>
      <c r="BT1">
        <v>5</v>
      </c>
      <c r="BU1">
        <v>3</v>
      </c>
      <c r="BV1">
        <v>1</v>
      </c>
      <c r="BW1">
        <v>2</v>
      </c>
      <c r="BX1">
        <v>3</v>
      </c>
      <c r="BY1">
        <v>3</v>
      </c>
      <c r="BZ1">
        <v>1</v>
      </c>
      <c r="CA1">
        <v>3</v>
      </c>
      <c r="CB1">
        <v>3</v>
      </c>
      <c r="CC1">
        <v>3</v>
      </c>
      <c r="CD1">
        <v>1</v>
      </c>
      <c r="CE1" t="s">
        <v>12</v>
      </c>
      <c r="CF1">
        <v>3</v>
      </c>
      <c r="CG1">
        <v>5</v>
      </c>
      <c r="CH1">
        <v>3</v>
      </c>
      <c r="CI1">
        <v>1</v>
      </c>
      <c r="CJ1">
        <v>1</v>
      </c>
      <c r="CK1">
        <v>1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289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68C7-B114-4FB1-845A-7354DAD9FC43}">
  <dimension ref="A1:CK15"/>
  <sheetViews>
    <sheetView workbookViewId="0">
      <selection activeCell="B1" sqref="B1"/>
    </sheetView>
  </sheetViews>
  <sheetFormatPr defaultRowHeight="13.8" x14ac:dyDescent="0.25"/>
  <cols>
    <col min="1" max="1" width="16.8984375" customWidth="1"/>
    <col min="2" max="2" width="18.69921875" customWidth="1"/>
  </cols>
  <sheetData>
    <row r="1" spans="1:89" ht="28.2" thickBot="1" x14ac:dyDescent="0.3">
      <c r="A1" t="s">
        <v>153</v>
      </c>
      <c r="B1" s="50" t="s">
        <v>290</v>
      </c>
      <c r="C1">
        <v>0</v>
      </c>
      <c r="D1">
        <v>2</v>
      </c>
      <c r="E1">
        <v>1</v>
      </c>
      <c r="F1">
        <v>2</v>
      </c>
      <c r="G1" t="s">
        <v>12</v>
      </c>
      <c r="H1">
        <v>2</v>
      </c>
      <c r="I1">
        <v>3</v>
      </c>
      <c r="J1">
        <v>2</v>
      </c>
      <c r="K1">
        <v>2</v>
      </c>
      <c r="L1">
        <v>3</v>
      </c>
      <c r="M1">
        <v>3</v>
      </c>
      <c r="N1">
        <v>3</v>
      </c>
      <c r="O1" t="s">
        <v>12</v>
      </c>
      <c r="P1">
        <v>4</v>
      </c>
      <c r="Q1">
        <v>3</v>
      </c>
      <c r="R1">
        <v>2</v>
      </c>
      <c r="S1">
        <v>2</v>
      </c>
      <c r="T1">
        <v>2</v>
      </c>
      <c r="U1">
        <v>4</v>
      </c>
      <c r="V1">
        <v>2</v>
      </c>
      <c r="W1">
        <v>1</v>
      </c>
      <c r="X1">
        <v>2</v>
      </c>
      <c r="Y1">
        <v>3</v>
      </c>
      <c r="Z1" t="s">
        <v>12</v>
      </c>
      <c r="AA1">
        <v>1</v>
      </c>
      <c r="AB1" t="s">
        <v>12</v>
      </c>
      <c r="AC1">
        <v>3</v>
      </c>
      <c r="AD1">
        <v>2</v>
      </c>
      <c r="AE1">
        <v>2</v>
      </c>
      <c r="AF1">
        <v>3</v>
      </c>
      <c r="AG1">
        <v>2</v>
      </c>
      <c r="AH1">
        <v>5</v>
      </c>
      <c r="AI1">
        <v>5</v>
      </c>
      <c r="AJ1">
        <v>5</v>
      </c>
      <c r="AK1" t="s">
        <v>12</v>
      </c>
      <c r="AL1">
        <v>5</v>
      </c>
      <c r="AM1">
        <v>2</v>
      </c>
      <c r="AN1" t="s">
        <v>12</v>
      </c>
      <c r="AO1">
        <v>1</v>
      </c>
      <c r="AP1">
        <v>2</v>
      </c>
      <c r="AQ1">
        <v>3</v>
      </c>
      <c r="AR1">
        <v>2</v>
      </c>
      <c r="AS1">
        <v>3</v>
      </c>
      <c r="AT1" t="s">
        <v>12</v>
      </c>
      <c r="AU1" t="s">
        <v>12</v>
      </c>
      <c r="AV1">
        <v>3</v>
      </c>
      <c r="AW1">
        <v>2</v>
      </c>
      <c r="AX1">
        <v>4</v>
      </c>
      <c r="AY1">
        <v>3</v>
      </c>
      <c r="AZ1">
        <v>3</v>
      </c>
      <c r="BA1">
        <v>2</v>
      </c>
      <c r="BB1">
        <v>3</v>
      </c>
      <c r="BC1" t="s">
        <v>12</v>
      </c>
      <c r="BD1" t="s">
        <v>12</v>
      </c>
      <c r="BE1">
        <v>3</v>
      </c>
      <c r="BF1">
        <v>2</v>
      </c>
      <c r="BG1">
        <v>2</v>
      </c>
      <c r="BH1">
        <v>1</v>
      </c>
      <c r="BI1">
        <v>1</v>
      </c>
      <c r="BJ1" t="s">
        <v>12</v>
      </c>
      <c r="BK1">
        <v>1</v>
      </c>
      <c r="BL1">
        <v>2</v>
      </c>
      <c r="BM1">
        <v>2</v>
      </c>
      <c r="BN1">
        <v>2</v>
      </c>
      <c r="BO1">
        <v>1</v>
      </c>
      <c r="BP1">
        <v>2</v>
      </c>
      <c r="BQ1">
        <v>3</v>
      </c>
      <c r="BR1">
        <v>3</v>
      </c>
      <c r="BS1">
        <v>2</v>
      </c>
      <c r="BT1">
        <v>2</v>
      </c>
      <c r="BU1">
        <v>2</v>
      </c>
      <c r="BV1">
        <v>2</v>
      </c>
      <c r="BW1">
        <v>2</v>
      </c>
      <c r="BX1" t="s">
        <v>12</v>
      </c>
      <c r="BY1">
        <v>2</v>
      </c>
      <c r="BZ1" t="s">
        <v>12</v>
      </c>
      <c r="CA1">
        <v>3</v>
      </c>
      <c r="CB1">
        <v>2</v>
      </c>
      <c r="CC1">
        <v>2</v>
      </c>
      <c r="CD1">
        <v>2</v>
      </c>
      <c r="CE1" t="s">
        <v>12</v>
      </c>
      <c r="CF1">
        <v>1</v>
      </c>
      <c r="CG1">
        <v>3</v>
      </c>
      <c r="CH1">
        <v>3</v>
      </c>
      <c r="CI1">
        <v>1</v>
      </c>
      <c r="CJ1">
        <v>1</v>
      </c>
      <c r="CK1">
        <v>3</v>
      </c>
    </row>
    <row r="2" spans="1:89" ht="14.4" thickTop="1" x14ac:dyDescent="0.25">
      <c r="A2">
        <v>1</v>
      </c>
      <c r="C2">
        <v>3</v>
      </c>
      <c r="D2" s="42">
        <v>39.982500000000002</v>
      </c>
      <c r="E2" s="43">
        <v>4.9975000000000005</v>
      </c>
      <c r="F2" s="43">
        <v>6.8674999999999997</v>
      </c>
      <c r="G2" s="43">
        <v>0</v>
      </c>
      <c r="H2" s="43">
        <v>1.7999999999999998</v>
      </c>
      <c r="I2" s="43">
        <v>115.44250000000001</v>
      </c>
      <c r="J2" s="43">
        <v>13.48</v>
      </c>
      <c r="K2" s="43">
        <v>0</v>
      </c>
      <c r="L2" s="43">
        <v>351.27750000000003</v>
      </c>
      <c r="M2" s="43">
        <v>91.992500000000007</v>
      </c>
      <c r="N2" s="43">
        <v>48.8675</v>
      </c>
      <c r="O2" s="43">
        <v>0</v>
      </c>
      <c r="P2" s="43">
        <v>480.10750000000002</v>
      </c>
      <c r="Q2" s="43">
        <v>195.26750000000001</v>
      </c>
      <c r="R2" s="43">
        <v>8.2449999999999992</v>
      </c>
      <c r="S2" s="43">
        <v>5.1574999999999998</v>
      </c>
      <c r="T2" s="43">
        <v>11.19</v>
      </c>
      <c r="U2" s="43">
        <v>326.76249999999999</v>
      </c>
      <c r="V2" s="43">
        <v>9.31</v>
      </c>
      <c r="W2" s="43">
        <v>0</v>
      </c>
      <c r="X2" s="43">
        <v>14.275</v>
      </c>
      <c r="Y2" s="43">
        <v>0</v>
      </c>
      <c r="Z2" s="43">
        <v>0</v>
      </c>
      <c r="AA2" s="43">
        <v>0.6</v>
      </c>
      <c r="AB2" s="43">
        <v>0</v>
      </c>
      <c r="AC2" s="43">
        <v>37.222499999999997</v>
      </c>
      <c r="AD2" s="43">
        <v>0</v>
      </c>
      <c r="AE2" s="43">
        <v>23.734999999999999</v>
      </c>
      <c r="AF2" s="43">
        <v>80.63000000000001</v>
      </c>
      <c r="AG2" s="43">
        <v>3.0549999999999997</v>
      </c>
      <c r="AH2" s="43">
        <v>2738.21</v>
      </c>
      <c r="AI2" s="43">
        <v>110.74499999999999</v>
      </c>
      <c r="AJ2" s="43">
        <v>26.467499999999998</v>
      </c>
      <c r="AK2" s="43">
        <v>0</v>
      </c>
      <c r="AL2" s="43">
        <v>5.085</v>
      </c>
      <c r="AM2" s="43">
        <v>6.6099999999999994</v>
      </c>
      <c r="AN2" s="43">
        <v>0</v>
      </c>
      <c r="AO2" s="43">
        <v>0</v>
      </c>
      <c r="AP2" s="43">
        <v>35.602499999999999</v>
      </c>
      <c r="AQ2" s="43">
        <v>183.52500000000001</v>
      </c>
      <c r="AR2" s="43">
        <v>4.6475</v>
      </c>
      <c r="AS2" s="43">
        <v>110.7175</v>
      </c>
      <c r="AT2" s="43">
        <v>0</v>
      </c>
      <c r="AU2" s="43">
        <v>0</v>
      </c>
      <c r="AV2" s="43">
        <v>13.532499999999999</v>
      </c>
      <c r="AW2" s="43">
        <v>0</v>
      </c>
      <c r="AX2" s="43">
        <v>3.69</v>
      </c>
      <c r="AY2" s="43">
        <v>21.28</v>
      </c>
      <c r="AZ2" s="43">
        <v>30.4375</v>
      </c>
      <c r="BA2" s="43">
        <v>19.835000000000001</v>
      </c>
      <c r="BB2" s="43">
        <v>0</v>
      </c>
      <c r="BC2" s="43">
        <v>0</v>
      </c>
      <c r="BD2" s="43">
        <v>0</v>
      </c>
      <c r="BE2" s="43">
        <v>212.11666666666667</v>
      </c>
      <c r="BF2" s="43">
        <v>0</v>
      </c>
      <c r="BG2" s="43">
        <v>0</v>
      </c>
      <c r="BH2" s="43">
        <v>3.6666666666666665</v>
      </c>
      <c r="BI2" s="43">
        <v>0</v>
      </c>
      <c r="BJ2" s="43">
        <v>0</v>
      </c>
      <c r="BK2" s="43">
        <v>0</v>
      </c>
      <c r="BL2" s="43">
        <v>10.195</v>
      </c>
      <c r="BM2" s="43">
        <v>0</v>
      </c>
      <c r="BN2" s="43">
        <v>4.1675000000000004</v>
      </c>
      <c r="BO2" s="43">
        <v>0.96500000000000008</v>
      </c>
      <c r="BP2" s="43">
        <v>5.3</v>
      </c>
      <c r="BQ2" s="43">
        <v>42.892499999999998</v>
      </c>
      <c r="BR2" s="43">
        <v>0</v>
      </c>
      <c r="BS2" s="43">
        <v>0.51</v>
      </c>
      <c r="BT2" s="43">
        <v>3.6</v>
      </c>
      <c r="BU2" s="43">
        <v>11.48</v>
      </c>
      <c r="BV2" s="43">
        <v>6.8533333333333326</v>
      </c>
      <c r="BW2" s="43">
        <v>27.759999999999998</v>
      </c>
      <c r="BX2" s="43">
        <v>0</v>
      </c>
      <c r="BY2" s="43">
        <v>0</v>
      </c>
      <c r="BZ2" s="43">
        <v>0</v>
      </c>
      <c r="CA2" s="43">
        <v>52.932499999999997</v>
      </c>
      <c r="CB2" s="43">
        <v>5.7350000000000003</v>
      </c>
      <c r="CC2" s="43">
        <v>20.333333333333332</v>
      </c>
      <c r="CD2" s="43">
        <v>4.6466666666666665</v>
      </c>
      <c r="CE2" s="43">
        <v>0</v>
      </c>
      <c r="CF2" s="43">
        <v>0.59</v>
      </c>
      <c r="CG2" s="43">
        <v>60.695000000000007</v>
      </c>
      <c r="CH2" s="43">
        <v>65.125</v>
      </c>
      <c r="CI2" s="43">
        <v>0.82</v>
      </c>
      <c r="CJ2" s="43">
        <v>0</v>
      </c>
      <c r="CK2" s="44">
        <v>104.66000000000001</v>
      </c>
    </row>
    <row r="3" spans="1:89" x14ac:dyDescent="0.25">
      <c r="A3">
        <v>2</v>
      </c>
      <c r="C3">
        <v>17</v>
      </c>
      <c r="D3" s="45">
        <v>8.8759999999999994</v>
      </c>
      <c r="E3" s="2">
        <v>4.6000000000000005</v>
      </c>
      <c r="F3" s="2">
        <v>0</v>
      </c>
      <c r="G3" s="2">
        <v>0</v>
      </c>
      <c r="H3" s="2">
        <v>0.69000000000000006</v>
      </c>
      <c r="I3" s="2">
        <v>4.5466666666666669</v>
      </c>
      <c r="J3" s="2">
        <v>0</v>
      </c>
      <c r="K3" s="2">
        <v>21.51</v>
      </c>
      <c r="L3" s="2">
        <v>36.315000000000005</v>
      </c>
      <c r="M3" s="2">
        <v>94.283333333333346</v>
      </c>
      <c r="N3" s="2">
        <v>37.726666666666667</v>
      </c>
      <c r="O3" s="2">
        <v>0</v>
      </c>
      <c r="P3" s="2">
        <v>210.30499999999998</v>
      </c>
      <c r="Q3" s="2">
        <v>157.10166666666666</v>
      </c>
      <c r="R3" s="2">
        <v>12.33</v>
      </c>
      <c r="S3" s="2">
        <v>6.3183333333333342</v>
      </c>
      <c r="T3" s="2">
        <v>12.293333333333335</v>
      </c>
      <c r="U3" s="2">
        <v>351.74666666666667</v>
      </c>
      <c r="V3" s="2">
        <v>6.6866666666666674</v>
      </c>
      <c r="W3" s="2">
        <v>0.61</v>
      </c>
      <c r="X3" s="2">
        <v>0</v>
      </c>
      <c r="Y3" s="2">
        <v>59.436666666666667</v>
      </c>
      <c r="Z3" s="2">
        <v>0</v>
      </c>
      <c r="AA3" s="2">
        <v>0.34199999999999997</v>
      </c>
      <c r="AB3" s="2">
        <v>0</v>
      </c>
      <c r="AC3" s="2">
        <v>60.638333333333343</v>
      </c>
      <c r="AD3" s="2">
        <v>4.748333333333334</v>
      </c>
      <c r="AE3" s="2">
        <v>72.570000000000007</v>
      </c>
      <c r="AF3" s="2">
        <v>0</v>
      </c>
      <c r="AG3" s="2">
        <v>3.2666666666666662</v>
      </c>
      <c r="AH3" s="2">
        <v>727.84500000000014</v>
      </c>
      <c r="AI3" s="2">
        <v>4216.43</v>
      </c>
      <c r="AJ3" s="2">
        <v>1066.4939999999999</v>
      </c>
      <c r="AK3" s="2">
        <v>0</v>
      </c>
      <c r="AL3" s="2">
        <v>36.696666666666665</v>
      </c>
      <c r="AM3" s="2">
        <v>3.085</v>
      </c>
      <c r="AN3" s="2">
        <v>0</v>
      </c>
      <c r="AO3" s="2">
        <v>0.87</v>
      </c>
      <c r="AP3" s="2">
        <v>0</v>
      </c>
      <c r="AQ3" s="2">
        <v>289.25833333333333</v>
      </c>
      <c r="AR3" s="2">
        <v>5.4459999999999997</v>
      </c>
      <c r="AS3" s="2">
        <v>113.25166666666667</v>
      </c>
      <c r="AT3" s="2">
        <v>0</v>
      </c>
      <c r="AU3" s="2">
        <v>0</v>
      </c>
      <c r="AV3" s="2">
        <v>8.8149999999999995</v>
      </c>
      <c r="AW3" s="2">
        <v>0</v>
      </c>
      <c r="AX3" s="2">
        <v>96.907999999999987</v>
      </c>
      <c r="AY3" s="2">
        <v>195.80999999999997</v>
      </c>
      <c r="AZ3" s="2">
        <v>68.394999999999996</v>
      </c>
      <c r="BA3" s="2">
        <v>12.721666666666669</v>
      </c>
      <c r="BB3" s="2">
        <v>10.065</v>
      </c>
      <c r="BC3" s="2">
        <v>0</v>
      </c>
      <c r="BD3" s="2">
        <v>0</v>
      </c>
      <c r="BE3" s="2">
        <v>47.893333333333338</v>
      </c>
      <c r="BF3" s="2">
        <v>0</v>
      </c>
      <c r="BG3" s="2">
        <v>6.6849999999999996</v>
      </c>
      <c r="BH3" s="2">
        <v>4.056</v>
      </c>
      <c r="BI3" s="2">
        <v>3.6900000000000004</v>
      </c>
      <c r="BJ3" s="2">
        <v>0</v>
      </c>
      <c r="BK3" s="2">
        <v>0.18000000000000002</v>
      </c>
      <c r="BL3" s="2">
        <v>8.8333333333333339</v>
      </c>
      <c r="BM3" s="2">
        <v>12</v>
      </c>
      <c r="BN3" s="2">
        <v>4.66</v>
      </c>
      <c r="BO3" s="2">
        <v>0</v>
      </c>
      <c r="BP3" s="2">
        <v>4.45</v>
      </c>
      <c r="BQ3" s="2">
        <v>6.7650000000000006</v>
      </c>
      <c r="BR3" s="2">
        <v>14.675000000000002</v>
      </c>
      <c r="BS3" s="2">
        <v>0</v>
      </c>
      <c r="BT3" s="2">
        <v>0</v>
      </c>
      <c r="BU3" s="2">
        <v>72.856666666666669</v>
      </c>
      <c r="BV3" s="2">
        <v>15.321666666666664</v>
      </c>
      <c r="BW3" s="2">
        <v>9.5183333333333326</v>
      </c>
      <c r="BX3" s="2">
        <v>0</v>
      </c>
      <c r="BY3" s="2">
        <v>58.965000000000003</v>
      </c>
      <c r="BZ3" s="2">
        <v>0</v>
      </c>
      <c r="CA3" s="2">
        <v>358.21499999999997</v>
      </c>
      <c r="CB3" s="2">
        <v>3.6566666666666667</v>
      </c>
      <c r="CC3" s="2">
        <v>19.844000000000001</v>
      </c>
      <c r="CD3" s="2">
        <v>12.301666666666668</v>
      </c>
      <c r="CE3" s="2">
        <v>0</v>
      </c>
      <c r="CF3" s="2">
        <v>3.6933333333333334</v>
      </c>
      <c r="CG3" s="2">
        <v>50.983333333333327</v>
      </c>
      <c r="CH3" s="2">
        <v>37.413333333333334</v>
      </c>
      <c r="CI3" s="2">
        <v>0</v>
      </c>
      <c r="CJ3" s="2">
        <v>1.3099999999999998</v>
      </c>
      <c r="CK3" s="46">
        <v>0</v>
      </c>
    </row>
    <row r="4" spans="1:89" x14ac:dyDescent="0.25">
      <c r="A4">
        <v>3</v>
      </c>
      <c r="C4">
        <v>89</v>
      </c>
      <c r="D4" s="45">
        <v>21.728571428571431</v>
      </c>
      <c r="E4" s="2">
        <v>2.4428571428571431</v>
      </c>
      <c r="F4" s="2">
        <v>0</v>
      </c>
      <c r="G4" s="2">
        <v>0</v>
      </c>
      <c r="H4" s="2">
        <v>74.937142857142845</v>
      </c>
      <c r="I4" s="2">
        <v>68.771428571428572</v>
      </c>
      <c r="J4" s="2">
        <v>18.213333333333335</v>
      </c>
      <c r="K4" s="2">
        <v>10.42</v>
      </c>
      <c r="L4" s="2">
        <v>18.284285714285712</v>
      </c>
      <c r="M4" s="2">
        <v>135.65714285714287</v>
      </c>
      <c r="N4" s="2">
        <v>63.22571428571429</v>
      </c>
      <c r="O4" s="2">
        <v>0</v>
      </c>
      <c r="P4" s="2">
        <v>661.06428571428569</v>
      </c>
      <c r="Q4" s="2">
        <v>197.9757142857143</v>
      </c>
      <c r="R4" s="2">
        <v>13.851428571428571</v>
      </c>
      <c r="S4" s="2">
        <v>6.9657142857142862</v>
      </c>
      <c r="T4" s="2">
        <v>13.552857142857141</v>
      </c>
      <c r="U4" s="2">
        <v>328.79285714285714</v>
      </c>
      <c r="V4" s="2">
        <v>19.257142857142856</v>
      </c>
      <c r="W4" s="2">
        <v>0.77499999999999991</v>
      </c>
      <c r="X4" s="2">
        <v>0</v>
      </c>
      <c r="Y4" s="2">
        <v>78.891428571428577</v>
      </c>
      <c r="Z4" s="2">
        <v>0</v>
      </c>
      <c r="AA4" s="2">
        <v>0.36499999999999999</v>
      </c>
      <c r="AB4" s="2">
        <v>0</v>
      </c>
      <c r="AC4" s="2">
        <v>86.077142857142846</v>
      </c>
      <c r="AD4" s="2">
        <v>4.9071428571428566</v>
      </c>
      <c r="AE4" s="2">
        <v>31.702857142857145</v>
      </c>
      <c r="AF4" s="2">
        <v>0</v>
      </c>
      <c r="AG4" s="2">
        <v>7.1171428571428583</v>
      </c>
      <c r="AH4" s="2">
        <v>4599.8900000000003</v>
      </c>
      <c r="AI4" s="2">
        <v>102.65857142857143</v>
      </c>
      <c r="AJ4" s="2">
        <v>29.721428571428568</v>
      </c>
      <c r="AK4" s="2">
        <v>0</v>
      </c>
      <c r="AL4" s="2">
        <v>31.330000000000002</v>
      </c>
      <c r="AM4" s="2">
        <v>12.027142857142858</v>
      </c>
      <c r="AN4" s="2">
        <v>0</v>
      </c>
      <c r="AO4" s="2">
        <v>0.44500000000000001</v>
      </c>
      <c r="AP4" s="2">
        <v>0</v>
      </c>
      <c r="AQ4" s="2">
        <v>185.6828571428571</v>
      </c>
      <c r="AR4" s="2">
        <v>1.0785714285714285</v>
      </c>
      <c r="AS4" s="2">
        <v>139.91571428571427</v>
      </c>
      <c r="AT4" s="2">
        <v>0</v>
      </c>
      <c r="AU4" s="2">
        <v>0</v>
      </c>
      <c r="AV4" s="2">
        <v>33.287142857142854</v>
      </c>
      <c r="AW4" s="2">
        <v>0</v>
      </c>
      <c r="AX4" s="2">
        <v>3.5740000000000007</v>
      </c>
      <c r="AY4" s="2">
        <v>206.57571428571433</v>
      </c>
      <c r="AZ4" s="2">
        <v>30.398571428571426</v>
      </c>
      <c r="BA4" s="2">
        <v>24.627142857142854</v>
      </c>
      <c r="BB4" s="2">
        <v>6.4385714285714277</v>
      </c>
      <c r="BC4" s="2">
        <v>0</v>
      </c>
      <c r="BD4" s="2">
        <v>0</v>
      </c>
      <c r="BE4" s="2">
        <v>55.428571428571431</v>
      </c>
      <c r="BF4" s="2">
        <v>6.854000000000001</v>
      </c>
      <c r="BG4" s="2">
        <v>5.8079999999999998</v>
      </c>
      <c r="BH4" s="2">
        <v>2.0428571428571431</v>
      </c>
      <c r="BI4" s="2">
        <v>4.78</v>
      </c>
      <c r="BJ4" s="2">
        <v>0</v>
      </c>
      <c r="BK4" s="2">
        <v>0</v>
      </c>
      <c r="BL4" s="2">
        <v>15.255714285714287</v>
      </c>
      <c r="BM4" s="2">
        <v>0</v>
      </c>
      <c r="BN4" s="2">
        <v>18.481428571428573</v>
      </c>
      <c r="BO4" s="2">
        <v>1.1000000000000001</v>
      </c>
      <c r="BP4" s="2">
        <v>4.2275</v>
      </c>
      <c r="BQ4" s="2">
        <v>11.077142857142857</v>
      </c>
      <c r="BR4" s="2">
        <v>85.58</v>
      </c>
      <c r="BS4" s="2">
        <v>6.625</v>
      </c>
      <c r="BT4" s="2">
        <v>10.782</v>
      </c>
      <c r="BU4" s="2">
        <v>3.6714285714285717</v>
      </c>
      <c r="BV4" s="2">
        <v>21.764285714285712</v>
      </c>
      <c r="BW4" s="2">
        <v>11.751428571428573</v>
      </c>
      <c r="BX4" s="2">
        <v>0</v>
      </c>
      <c r="BY4" s="2">
        <v>21.708571428571425</v>
      </c>
      <c r="BZ4" s="2">
        <v>0</v>
      </c>
      <c r="CA4" s="2">
        <v>26.252857142857142</v>
      </c>
      <c r="CB4" s="2">
        <v>1.1625000000000001</v>
      </c>
      <c r="CC4" s="2">
        <v>17.921428571428571</v>
      </c>
      <c r="CD4" s="2">
        <v>3.7</v>
      </c>
      <c r="CE4" s="2">
        <v>0</v>
      </c>
      <c r="CF4" s="2">
        <v>3.4071428571428579</v>
      </c>
      <c r="CG4" s="2">
        <v>86.001428571428576</v>
      </c>
      <c r="CH4" s="2">
        <v>89.95</v>
      </c>
      <c r="CI4" s="2">
        <v>0</v>
      </c>
      <c r="CJ4" s="2">
        <v>2.8099999999999996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2.8049999999999997</v>
      </c>
      <c r="F5" s="2">
        <v>0</v>
      </c>
      <c r="G5" s="2">
        <v>0</v>
      </c>
      <c r="H5" s="2">
        <v>4.8233333333333333</v>
      </c>
      <c r="I5" s="2">
        <v>23.763333333333335</v>
      </c>
      <c r="J5" s="2">
        <v>0</v>
      </c>
      <c r="K5" s="2">
        <v>0</v>
      </c>
      <c r="L5" s="2">
        <v>26.896666666666665</v>
      </c>
      <c r="M5" s="2">
        <v>273.94333333333333</v>
      </c>
      <c r="N5" s="2">
        <v>62.251666666666672</v>
      </c>
      <c r="O5" s="2">
        <v>0</v>
      </c>
      <c r="P5" s="2">
        <v>976.91</v>
      </c>
      <c r="Q5" s="2">
        <v>430.03166666666658</v>
      </c>
      <c r="R5" s="2">
        <v>18.900000000000002</v>
      </c>
      <c r="S5" s="2">
        <v>10.978333333333333</v>
      </c>
      <c r="T5" s="2">
        <v>17.938333333333336</v>
      </c>
      <c r="U5" s="2">
        <v>830.41499999999996</v>
      </c>
      <c r="V5" s="2">
        <v>22.116666666666664</v>
      </c>
      <c r="W5" s="2">
        <v>0</v>
      </c>
      <c r="X5" s="2">
        <v>0</v>
      </c>
      <c r="Y5" s="2">
        <v>40.956666666666671</v>
      </c>
      <c r="Z5" s="2">
        <v>0</v>
      </c>
      <c r="AA5" s="2">
        <v>0.48</v>
      </c>
      <c r="AB5" s="2">
        <v>0</v>
      </c>
      <c r="AC5" s="2">
        <v>100.26499999999999</v>
      </c>
      <c r="AD5" s="2">
        <v>0</v>
      </c>
      <c r="AE5" s="2">
        <v>7.1933333333333325</v>
      </c>
      <c r="AF5" s="2">
        <v>0</v>
      </c>
      <c r="AG5" s="2">
        <v>9.0516666666666659</v>
      </c>
      <c r="AH5" s="2">
        <v>1346.9533333333334</v>
      </c>
      <c r="AI5" s="2">
        <v>115.03833333333334</v>
      </c>
      <c r="AJ5" s="2">
        <v>22.931666666666668</v>
      </c>
      <c r="AK5" s="2">
        <v>0</v>
      </c>
      <c r="AL5" s="2">
        <v>2713.8816666666667</v>
      </c>
      <c r="AM5" s="2">
        <v>13.095000000000001</v>
      </c>
      <c r="AN5" s="2">
        <v>0</v>
      </c>
      <c r="AO5" s="2">
        <v>0</v>
      </c>
      <c r="AP5" s="2">
        <v>0</v>
      </c>
      <c r="AQ5" s="2">
        <v>147.38333333333333</v>
      </c>
      <c r="AR5" s="2">
        <v>4.5133333333333336</v>
      </c>
      <c r="AS5" s="2">
        <v>297.14333333333337</v>
      </c>
      <c r="AT5" s="2">
        <v>0</v>
      </c>
      <c r="AU5" s="2">
        <v>0</v>
      </c>
      <c r="AV5" s="2">
        <v>134.82666666666665</v>
      </c>
      <c r="AW5" s="2">
        <v>0</v>
      </c>
      <c r="AX5" s="2">
        <v>0</v>
      </c>
      <c r="AY5" s="2">
        <v>105.59666666666668</v>
      </c>
      <c r="AZ5" s="2">
        <v>50.04</v>
      </c>
      <c r="BA5" s="2">
        <v>38.485000000000007</v>
      </c>
      <c r="BB5" s="2">
        <v>0</v>
      </c>
      <c r="BC5" s="2">
        <v>0</v>
      </c>
      <c r="BD5" s="2">
        <v>0</v>
      </c>
      <c r="BE5" s="2">
        <v>39.938333333333333</v>
      </c>
      <c r="BF5" s="2">
        <v>3.4249999999999998</v>
      </c>
      <c r="BG5" s="2">
        <v>9.2199999999999989</v>
      </c>
      <c r="BH5" s="2">
        <v>2.5299999999999998</v>
      </c>
      <c r="BI5" s="2">
        <v>2.2733333333333334</v>
      </c>
      <c r="BJ5" s="2">
        <v>0</v>
      </c>
      <c r="BK5" s="2">
        <v>0</v>
      </c>
      <c r="BL5" s="2">
        <v>11.388333333333334</v>
      </c>
      <c r="BM5" s="2">
        <v>0</v>
      </c>
      <c r="BN5" s="2">
        <v>14.89</v>
      </c>
      <c r="BO5" s="2">
        <v>0</v>
      </c>
      <c r="BP5" s="2">
        <v>0</v>
      </c>
      <c r="BQ5" s="2">
        <v>441.96166666666664</v>
      </c>
      <c r="BR5" s="2">
        <v>21.89</v>
      </c>
      <c r="BS5" s="2">
        <v>1.25</v>
      </c>
      <c r="BT5" s="2">
        <v>0</v>
      </c>
      <c r="BU5" s="2">
        <v>3.2125000000000004</v>
      </c>
      <c r="BV5" s="2">
        <v>39.545000000000002</v>
      </c>
      <c r="BW5" s="2">
        <v>18.421666666666663</v>
      </c>
      <c r="BX5" s="2">
        <v>0</v>
      </c>
      <c r="BY5" s="2">
        <v>30.245000000000001</v>
      </c>
      <c r="BZ5" s="2">
        <v>0</v>
      </c>
      <c r="CA5" s="2">
        <v>28.694999999999997</v>
      </c>
      <c r="CB5" s="2">
        <v>1.2749999999999999</v>
      </c>
      <c r="CC5" s="2">
        <v>16.657999999999998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59.086666666666666</v>
      </c>
      <c r="E6" s="2">
        <v>1.3414285714285712</v>
      </c>
      <c r="F6" s="2">
        <v>0</v>
      </c>
      <c r="G6" s="2">
        <v>0</v>
      </c>
      <c r="H6" s="2">
        <v>0.26142857142857145</v>
      </c>
      <c r="I6" s="2">
        <v>106.47000000000001</v>
      </c>
      <c r="J6" s="2">
        <v>15.345714285714283</v>
      </c>
      <c r="K6" s="2">
        <v>13.76</v>
      </c>
      <c r="L6" s="2">
        <v>26.615714285714287</v>
      </c>
      <c r="M6" s="2">
        <v>33.64142857142857</v>
      </c>
      <c r="N6" s="2">
        <v>61.707142857142856</v>
      </c>
      <c r="O6" s="2">
        <v>0</v>
      </c>
      <c r="P6" s="2">
        <v>751.37428571428586</v>
      </c>
      <c r="Q6" s="2">
        <v>40.567142857142862</v>
      </c>
      <c r="R6" s="2">
        <v>6.4914285714285711</v>
      </c>
      <c r="S6" s="2">
        <v>0.82571428571428573</v>
      </c>
      <c r="T6" s="2">
        <v>2.5085714285714285</v>
      </c>
      <c r="U6" s="2">
        <v>0</v>
      </c>
      <c r="V6" s="2">
        <v>4.7242857142857142</v>
      </c>
      <c r="W6" s="2">
        <v>0</v>
      </c>
      <c r="X6" s="2">
        <v>0.89857142857142858</v>
      </c>
      <c r="Y6" s="2">
        <v>93.128571428571419</v>
      </c>
      <c r="Z6" s="2">
        <v>0</v>
      </c>
      <c r="AA6" s="2">
        <v>0</v>
      </c>
      <c r="AB6" s="2">
        <v>0</v>
      </c>
      <c r="AC6" s="2">
        <v>24.434999999999999</v>
      </c>
      <c r="AD6" s="2">
        <v>8.6142857142857139</v>
      </c>
      <c r="AE6" s="2">
        <v>26.847142857142853</v>
      </c>
      <c r="AF6" s="2">
        <v>1.6283333333333336</v>
      </c>
      <c r="AG6" s="2">
        <v>3.8799999999999994</v>
      </c>
      <c r="AH6" s="2">
        <v>2153.2085714285718</v>
      </c>
      <c r="AI6" s="2">
        <v>5.2542857142857144</v>
      </c>
      <c r="AJ6" s="2">
        <v>3.1185714285714288</v>
      </c>
      <c r="AK6" s="2">
        <v>0</v>
      </c>
      <c r="AL6" s="2">
        <v>8.5857142857142854</v>
      </c>
      <c r="AM6" s="2">
        <v>5.234</v>
      </c>
      <c r="AN6" s="2">
        <v>0</v>
      </c>
      <c r="AO6" s="2">
        <v>0</v>
      </c>
      <c r="AP6" s="2">
        <v>75.938571428571436</v>
      </c>
      <c r="AQ6" s="2">
        <v>196.9185714285714</v>
      </c>
      <c r="AR6" s="2">
        <v>4.4414285714285713</v>
      </c>
      <c r="AS6" s="2">
        <v>22.888571428571428</v>
      </c>
      <c r="AT6" s="2">
        <v>0</v>
      </c>
      <c r="AU6" s="2">
        <v>0</v>
      </c>
      <c r="AV6" s="2">
        <v>12.974</v>
      </c>
      <c r="AW6" s="2">
        <v>0</v>
      </c>
      <c r="AX6" s="2">
        <v>4.597142857142857</v>
      </c>
      <c r="AY6" s="2">
        <v>165.3342857142857</v>
      </c>
      <c r="AZ6" s="2">
        <v>32.86</v>
      </c>
      <c r="BA6" s="2">
        <v>2.177142857142857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4.8685714285714283</v>
      </c>
      <c r="BI6" s="2">
        <v>1.0385714285714287</v>
      </c>
      <c r="BJ6" s="2">
        <v>0</v>
      </c>
      <c r="BK6" s="2">
        <v>0</v>
      </c>
      <c r="BL6" s="2">
        <v>6.2557142857142853</v>
      </c>
      <c r="BM6" s="2">
        <v>0</v>
      </c>
      <c r="BN6" s="2">
        <v>1.8514285714285712</v>
      </c>
      <c r="BO6" s="2">
        <v>1.1599999999999999</v>
      </c>
      <c r="BP6" s="2">
        <v>0</v>
      </c>
      <c r="BQ6" s="2">
        <v>25.602857142857143</v>
      </c>
      <c r="BR6" s="2">
        <v>0</v>
      </c>
      <c r="BS6" s="2">
        <v>1.9385714285714286</v>
      </c>
      <c r="BT6" s="2">
        <v>0</v>
      </c>
      <c r="BU6" s="2">
        <v>0</v>
      </c>
      <c r="BV6" s="2">
        <v>0</v>
      </c>
      <c r="BW6" s="2">
        <v>2.1342857142857139</v>
      </c>
      <c r="BX6" s="2">
        <v>0</v>
      </c>
      <c r="BY6" s="2">
        <v>43.455714285714286</v>
      </c>
      <c r="BZ6" s="2">
        <v>0</v>
      </c>
      <c r="CA6" s="2">
        <v>131.65857142857141</v>
      </c>
      <c r="CB6" s="2">
        <v>1.9442857142857142</v>
      </c>
      <c r="CC6" s="2">
        <v>8.9466666666666672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2.1857142857142855</v>
      </c>
      <c r="F7" s="48">
        <v>1.2</v>
      </c>
      <c r="G7" s="48">
        <v>0</v>
      </c>
      <c r="H7" s="48">
        <v>0.75714285714285712</v>
      </c>
      <c r="I7" s="48">
        <v>46.515714285714289</v>
      </c>
      <c r="J7" s="48">
        <v>13.206666666666665</v>
      </c>
      <c r="K7" s="48">
        <v>0</v>
      </c>
      <c r="L7" s="48">
        <v>42.298571428571435</v>
      </c>
      <c r="M7" s="48">
        <v>93.695714285714303</v>
      </c>
      <c r="N7" s="48">
        <v>100.52571428571427</v>
      </c>
      <c r="O7" s="48">
        <v>0</v>
      </c>
      <c r="P7" s="48">
        <v>342.27000000000004</v>
      </c>
      <c r="Q7" s="48">
        <v>217.18285714285716</v>
      </c>
      <c r="R7" s="48">
        <v>23.307142857142857</v>
      </c>
      <c r="S7" s="48">
        <v>5.282857142857142</v>
      </c>
      <c r="T7" s="48">
        <v>8.0871428571428563</v>
      </c>
      <c r="U7" s="48">
        <v>651.81571428571431</v>
      </c>
      <c r="V7" s="48">
        <v>16.18</v>
      </c>
      <c r="W7" s="48">
        <v>0</v>
      </c>
      <c r="X7" s="48">
        <v>0</v>
      </c>
      <c r="Y7" s="48">
        <v>36.931428571428569</v>
      </c>
      <c r="Z7" s="48">
        <v>0</v>
      </c>
      <c r="AA7" s="48">
        <v>0</v>
      </c>
      <c r="AB7" s="48">
        <v>0</v>
      </c>
      <c r="AC7" s="48">
        <v>20.355714285714289</v>
      </c>
      <c r="AD7" s="48">
        <v>7.2457142857142864</v>
      </c>
      <c r="AE7" s="48">
        <v>40.062857142857141</v>
      </c>
      <c r="AF7" s="48">
        <v>6.9785714285714278</v>
      </c>
      <c r="AG7" s="48">
        <v>9.4099999999999984</v>
      </c>
      <c r="AH7" s="48">
        <v>3054.5885714285719</v>
      </c>
      <c r="AI7" s="48">
        <v>68.905714285714282</v>
      </c>
      <c r="AJ7" s="48">
        <v>7.6385714285714288</v>
      </c>
      <c r="AK7" s="48">
        <v>0</v>
      </c>
      <c r="AL7" s="48">
        <v>2024.2314285714288</v>
      </c>
      <c r="AM7" s="48">
        <v>10.58</v>
      </c>
      <c r="AN7" s="48">
        <v>0</v>
      </c>
      <c r="AO7" s="48">
        <v>0</v>
      </c>
      <c r="AP7" s="48">
        <v>0</v>
      </c>
      <c r="AQ7" s="48">
        <v>175.93714285714285</v>
      </c>
      <c r="AR7" s="48">
        <v>2.1928571428571426</v>
      </c>
      <c r="AS7" s="48">
        <v>163.39857142857142</v>
      </c>
      <c r="AT7" s="48">
        <v>0</v>
      </c>
      <c r="AU7" s="48">
        <v>0</v>
      </c>
      <c r="AV7" s="48">
        <v>68.517142857142858</v>
      </c>
      <c r="AW7" s="48">
        <v>17.46</v>
      </c>
      <c r="AX7" s="48">
        <v>733.89833333333343</v>
      </c>
      <c r="AY7" s="48">
        <v>67.964285714285708</v>
      </c>
      <c r="AZ7" s="48">
        <v>118.72857142857143</v>
      </c>
      <c r="BA7" s="48">
        <v>7.1557142857142848</v>
      </c>
      <c r="BB7" s="48">
        <v>84.507500000000007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2.8266666666666667</v>
      </c>
      <c r="BI7" s="48">
        <v>0.95666666666666667</v>
      </c>
      <c r="BJ7" s="48">
        <v>0</v>
      </c>
      <c r="BK7" s="48">
        <v>0</v>
      </c>
      <c r="BL7" s="48">
        <v>7.7585714285714289</v>
      </c>
      <c r="BM7" s="48">
        <v>0</v>
      </c>
      <c r="BN7" s="48">
        <v>1.3316666666666668</v>
      </c>
      <c r="BO7" s="48">
        <v>0.91200000000000014</v>
      </c>
      <c r="BP7" s="48">
        <v>3.3650000000000002</v>
      </c>
      <c r="BQ7" s="48">
        <v>0</v>
      </c>
      <c r="BR7" s="48">
        <v>168.56999999999996</v>
      </c>
      <c r="BS7" s="48">
        <v>1.4266666666666665</v>
      </c>
      <c r="BT7" s="48">
        <v>1.6742857142857142</v>
      </c>
      <c r="BU7" s="48">
        <v>3.3942857142857141</v>
      </c>
      <c r="BV7" s="48">
        <v>21.172857142857143</v>
      </c>
      <c r="BW7" s="48">
        <v>2.8057142857142856</v>
      </c>
      <c r="BX7" s="48">
        <v>0</v>
      </c>
      <c r="BY7" s="48">
        <v>65.121428571428581</v>
      </c>
      <c r="BZ7" s="48">
        <v>0</v>
      </c>
      <c r="CA7" s="48">
        <v>183.70714285714286</v>
      </c>
      <c r="CB7" s="48">
        <v>2.15</v>
      </c>
      <c r="CC7" s="48">
        <v>16.181428571428572</v>
      </c>
      <c r="CD7" s="48">
        <v>62.888571428571431</v>
      </c>
      <c r="CE7" s="48">
        <v>0</v>
      </c>
      <c r="CF7" s="48">
        <v>4.0371428571428565</v>
      </c>
      <c r="CG7" s="48">
        <v>395.20571428571435</v>
      </c>
      <c r="CH7" s="48">
        <v>24.194285714285712</v>
      </c>
      <c r="CI7" s="48">
        <v>0.87</v>
      </c>
      <c r="CJ7" s="48">
        <v>3.7283333333333335</v>
      </c>
      <c r="CK7" s="49">
        <v>22.145714285714284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154</v>
      </c>
    </row>
    <row r="12" spans="1:89" x14ac:dyDescent="0.25">
      <c r="A12" s="40" t="s">
        <v>289</v>
      </c>
    </row>
    <row r="13" spans="1:89" x14ac:dyDescent="0.25">
      <c r="A13" s="40" t="s">
        <v>151</v>
      </c>
    </row>
    <row r="14" spans="1:89" ht="14.4" thickBot="1" x14ac:dyDescent="0.3">
      <c r="A14" s="41" t="s">
        <v>152</v>
      </c>
    </row>
    <row r="15" spans="1:89" ht="14.4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8CB0-6298-4CC9-B757-424381905421}">
  <dimension ref="A1:CK16"/>
  <sheetViews>
    <sheetView workbookViewId="0">
      <selection activeCell="B1" sqref="B1"/>
    </sheetView>
  </sheetViews>
  <sheetFormatPr defaultRowHeight="13.8" x14ac:dyDescent="0.25"/>
  <cols>
    <col min="1" max="2" width="16.8984375" customWidth="1"/>
  </cols>
  <sheetData>
    <row r="1" spans="1:89" ht="14.4" thickBot="1" x14ac:dyDescent="0.3">
      <c r="A1" t="s">
        <v>153</v>
      </c>
      <c r="B1" t="s">
        <v>158</v>
      </c>
      <c r="C1">
        <v>0</v>
      </c>
      <c r="D1">
        <v>1</v>
      </c>
      <c r="E1">
        <v>2</v>
      </c>
      <c r="F1">
        <v>3</v>
      </c>
      <c r="G1">
        <v>1</v>
      </c>
      <c r="H1">
        <v>5</v>
      </c>
      <c r="I1">
        <v>2</v>
      </c>
      <c r="J1">
        <v>1</v>
      </c>
      <c r="K1">
        <v>1</v>
      </c>
      <c r="L1">
        <v>3</v>
      </c>
      <c r="M1">
        <v>1</v>
      </c>
      <c r="N1">
        <v>5</v>
      </c>
      <c r="O1">
        <v>1</v>
      </c>
      <c r="P1">
        <v>5</v>
      </c>
      <c r="Q1">
        <v>3</v>
      </c>
      <c r="R1">
        <v>1</v>
      </c>
      <c r="S1">
        <v>1</v>
      </c>
      <c r="T1">
        <v>1</v>
      </c>
      <c r="U1">
        <v>1</v>
      </c>
      <c r="V1">
        <v>2</v>
      </c>
      <c r="W1">
        <v>1</v>
      </c>
      <c r="X1">
        <v>1</v>
      </c>
      <c r="Y1">
        <v>3</v>
      </c>
      <c r="Z1">
        <v>4</v>
      </c>
      <c r="AA1">
        <v>3</v>
      </c>
      <c r="AB1">
        <v>2</v>
      </c>
      <c r="AC1">
        <v>2</v>
      </c>
      <c r="AD1">
        <v>5</v>
      </c>
      <c r="AE1">
        <v>4</v>
      </c>
      <c r="AF1">
        <v>1</v>
      </c>
      <c r="AG1">
        <v>3</v>
      </c>
      <c r="AH1">
        <v>3</v>
      </c>
      <c r="AI1">
        <v>1</v>
      </c>
      <c r="AJ1">
        <v>1</v>
      </c>
      <c r="AK1">
        <v>3</v>
      </c>
      <c r="AL1">
        <v>1</v>
      </c>
      <c r="AM1">
        <v>2</v>
      </c>
      <c r="AN1">
        <v>5</v>
      </c>
      <c r="AO1">
        <v>1</v>
      </c>
      <c r="AP1">
        <v>2</v>
      </c>
      <c r="AQ1">
        <v>2</v>
      </c>
      <c r="AR1">
        <v>3</v>
      </c>
      <c r="AS1">
        <v>4</v>
      </c>
      <c r="AT1">
        <v>3</v>
      </c>
      <c r="AU1">
        <v>3</v>
      </c>
      <c r="AV1">
        <v>2</v>
      </c>
      <c r="AW1">
        <v>1</v>
      </c>
      <c r="AX1">
        <v>1</v>
      </c>
      <c r="AY1">
        <v>2</v>
      </c>
      <c r="AZ1">
        <v>2</v>
      </c>
      <c r="BA1">
        <v>1</v>
      </c>
      <c r="BB1">
        <v>1</v>
      </c>
      <c r="BC1">
        <v>1</v>
      </c>
      <c r="BD1">
        <v>4</v>
      </c>
      <c r="BE1">
        <v>4</v>
      </c>
      <c r="BF1">
        <v>1</v>
      </c>
      <c r="BG1">
        <v>4</v>
      </c>
      <c r="BH1">
        <v>5</v>
      </c>
      <c r="BI1">
        <v>3</v>
      </c>
      <c r="BJ1">
        <v>4</v>
      </c>
      <c r="BK1">
        <v>1</v>
      </c>
      <c r="BL1">
        <v>5</v>
      </c>
      <c r="BM1">
        <v>1</v>
      </c>
      <c r="BN1">
        <v>1</v>
      </c>
      <c r="BO1">
        <v>2</v>
      </c>
      <c r="BP1">
        <v>3</v>
      </c>
      <c r="BQ1">
        <v>1</v>
      </c>
      <c r="BR1">
        <v>4</v>
      </c>
      <c r="BS1">
        <v>5</v>
      </c>
      <c r="BT1">
        <v>5</v>
      </c>
      <c r="BU1">
        <v>3</v>
      </c>
      <c r="BV1">
        <v>1</v>
      </c>
      <c r="BW1">
        <v>2</v>
      </c>
      <c r="BX1">
        <v>3</v>
      </c>
      <c r="BY1">
        <v>3</v>
      </c>
      <c r="BZ1">
        <v>1</v>
      </c>
      <c r="CA1">
        <v>3</v>
      </c>
      <c r="CB1">
        <v>3</v>
      </c>
      <c r="CC1">
        <v>3</v>
      </c>
      <c r="CD1">
        <v>1</v>
      </c>
      <c r="CE1">
        <v>1</v>
      </c>
      <c r="CF1">
        <v>3</v>
      </c>
      <c r="CG1">
        <v>5</v>
      </c>
      <c r="CH1">
        <v>3</v>
      </c>
      <c r="CI1">
        <v>1</v>
      </c>
      <c r="CJ1">
        <v>1</v>
      </c>
      <c r="CK1">
        <v>1</v>
      </c>
    </row>
    <row r="2" spans="1:89" ht="14.4" thickTop="1" x14ac:dyDescent="0.25">
      <c r="A2">
        <v>1</v>
      </c>
      <c r="C2">
        <v>3</v>
      </c>
      <c r="D2" s="42">
        <v>12.881093460960516</v>
      </c>
      <c r="E2" s="43">
        <v>0.7182052283296172</v>
      </c>
      <c r="F2" s="43">
        <v>1.3348852946976417</v>
      </c>
      <c r="G2" s="43">
        <v>0</v>
      </c>
      <c r="H2" s="43">
        <v>1.0282752549779657</v>
      </c>
      <c r="I2" s="43">
        <v>59.057260085022577</v>
      </c>
      <c r="J2" s="43">
        <v>3.3499999999999912</v>
      </c>
      <c r="K2" s="43">
        <v>0</v>
      </c>
      <c r="L2" s="43">
        <v>286.60042771906325</v>
      </c>
      <c r="M2" s="43">
        <v>97.383547731380162</v>
      </c>
      <c r="N2" s="43">
        <v>18.799939328359546</v>
      </c>
      <c r="O2" s="43">
        <v>0</v>
      </c>
      <c r="P2" s="43">
        <v>133.31854041636504</v>
      </c>
      <c r="Q2" s="43">
        <v>175.4603995742344</v>
      </c>
      <c r="R2" s="43">
        <v>5.2059701305328305</v>
      </c>
      <c r="S2" s="43">
        <v>4.9545503075455803</v>
      </c>
      <c r="T2" s="43">
        <v>11.390340205630384</v>
      </c>
      <c r="U2" s="43">
        <v>374.22600252888628</v>
      </c>
      <c r="V2" s="43">
        <v>2.3818165336566102</v>
      </c>
      <c r="W2" s="43">
        <v>0</v>
      </c>
      <c r="X2" s="43">
        <v>4.4408923652797485</v>
      </c>
      <c r="Y2" s="43">
        <v>0</v>
      </c>
      <c r="Z2" s="43">
        <v>0</v>
      </c>
      <c r="AA2" s="43">
        <v>4.6368092477478522E-2</v>
      </c>
      <c r="AB2" s="43">
        <v>0</v>
      </c>
      <c r="AC2" s="43">
        <v>17.132981898957354</v>
      </c>
      <c r="AD2" s="43">
        <v>0</v>
      </c>
      <c r="AE2" s="43">
        <v>8.3568071055876363</v>
      </c>
      <c r="AF2" s="43">
        <v>53.113404616913797</v>
      </c>
      <c r="AG2" s="43">
        <v>0.72658447547411964</v>
      </c>
      <c r="AH2" s="43">
        <v>679.53599842098083</v>
      </c>
      <c r="AI2" s="43">
        <v>102.24492420164435</v>
      </c>
      <c r="AJ2" s="43">
        <v>19.776844256604747</v>
      </c>
      <c r="AK2" s="43">
        <v>0</v>
      </c>
      <c r="AL2" s="43">
        <v>1.3749999999999987</v>
      </c>
      <c r="AM2" s="43">
        <v>3.5600000000000009</v>
      </c>
      <c r="AN2" s="43">
        <v>0</v>
      </c>
      <c r="AO2" s="43">
        <v>0</v>
      </c>
      <c r="AP2" s="43">
        <v>0</v>
      </c>
      <c r="AQ2" s="43">
        <v>37.381434228771901</v>
      </c>
      <c r="AR2" s="43">
        <v>3.2876387803406875</v>
      </c>
      <c r="AS2" s="43">
        <v>119.57657575273682</v>
      </c>
      <c r="AT2" s="43">
        <v>0</v>
      </c>
      <c r="AU2" s="43">
        <v>0</v>
      </c>
      <c r="AV2" s="43">
        <v>2.1278201874218641</v>
      </c>
      <c r="AW2" s="43">
        <v>0</v>
      </c>
      <c r="AX2" s="43">
        <v>0.2940521495698793</v>
      </c>
      <c r="AY2" s="43">
        <v>5.0937657975215123</v>
      </c>
      <c r="AZ2" s="43">
        <v>5.5287673807097297</v>
      </c>
      <c r="BA2" s="43">
        <v>20.651295964176196</v>
      </c>
      <c r="BB2" s="43">
        <v>0</v>
      </c>
      <c r="BC2" s="43">
        <v>0</v>
      </c>
      <c r="BD2" s="43">
        <v>0</v>
      </c>
      <c r="BE2" s="43">
        <v>188.70876049852293</v>
      </c>
      <c r="BF2" s="43">
        <v>0</v>
      </c>
      <c r="BG2" s="43">
        <v>0</v>
      </c>
      <c r="BH2" s="43">
        <v>0.56688231190923066</v>
      </c>
      <c r="BI2" s="43">
        <v>0</v>
      </c>
      <c r="BJ2" s="43">
        <v>0</v>
      </c>
      <c r="BK2" s="43">
        <v>0</v>
      </c>
      <c r="BL2" s="43">
        <v>12.098401753950808</v>
      </c>
      <c r="BM2" s="43">
        <v>0</v>
      </c>
      <c r="BN2" s="43">
        <v>1.0248262047781551</v>
      </c>
      <c r="BO2" s="43">
        <v>0.36499999999999988</v>
      </c>
      <c r="BP2" s="43">
        <v>0</v>
      </c>
      <c r="BQ2" s="43">
        <v>16.126970228471318</v>
      </c>
      <c r="BR2" s="43">
        <v>0</v>
      </c>
      <c r="BS2" s="43">
        <v>2.1602468994692887E-2</v>
      </c>
      <c r="BT2" s="43">
        <v>0.6937338586710784</v>
      </c>
      <c r="BU2" s="43">
        <v>8.89</v>
      </c>
      <c r="BV2" s="43">
        <v>6.7921785083203527</v>
      </c>
      <c r="BW2" s="43">
        <v>2.5299999999999994</v>
      </c>
      <c r="BX2" s="43">
        <v>0</v>
      </c>
      <c r="BY2" s="43">
        <v>0</v>
      </c>
      <c r="BZ2" s="43">
        <v>0</v>
      </c>
      <c r="CA2" s="43">
        <v>20.115447266963759</v>
      </c>
      <c r="CB2" s="43">
        <v>2.9253076761257102</v>
      </c>
      <c r="CC2" s="43">
        <v>3.8212156297294753</v>
      </c>
      <c r="CD2" s="43">
        <v>0.79037262660652108</v>
      </c>
      <c r="CE2" s="43">
        <v>0</v>
      </c>
      <c r="CF2" s="43">
        <v>0</v>
      </c>
      <c r="CG2" s="43">
        <v>32.799254945806297</v>
      </c>
      <c r="CH2" s="43">
        <v>41.824999999999996</v>
      </c>
      <c r="CI2" s="43">
        <v>0</v>
      </c>
      <c r="CJ2" s="43">
        <v>0</v>
      </c>
      <c r="CK2" s="44">
        <v>21.728097017456459</v>
      </c>
    </row>
    <row r="3" spans="1:89" x14ac:dyDescent="0.25">
      <c r="A3">
        <v>2</v>
      </c>
      <c r="C3">
        <v>17</v>
      </c>
      <c r="D3" s="45">
        <v>3.3017183405009001</v>
      </c>
      <c r="E3" s="2">
        <v>1.2028992753621013</v>
      </c>
      <c r="F3" s="2">
        <v>0</v>
      </c>
      <c r="G3" s="2">
        <v>0</v>
      </c>
      <c r="H3" s="2">
        <v>0.28606526061955367</v>
      </c>
      <c r="I3" s="2">
        <v>2.7750775764932336</v>
      </c>
      <c r="J3" s="2">
        <v>0</v>
      </c>
      <c r="K3" s="2">
        <v>0</v>
      </c>
      <c r="L3" s="2">
        <v>29.250759961637449</v>
      </c>
      <c r="M3" s="2">
        <v>49.34383773301608</v>
      </c>
      <c r="N3" s="2">
        <v>21.536841819439438</v>
      </c>
      <c r="O3" s="2">
        <v>0</v>
      </c>
      <c r="P3" s="2">
        <v>129.1076510449065</v>
      </c>
      <c r="Q3" s="2">
        <v>62.363054077625875</v>
      </c>
      <c r="R3" s="2">
        <v>4.204390562257502</v>
      </c>
      <c r="S3" s="2">
        <v>3.442341338230257</v>
      </c>
      <c r="T3" s="2">
        <v>6.9885183614904296</v>
      </c>
      <c r="U3" s="2">
        <v>185.46015175473374</v>
      </c>
      <c r="V3" s="2">
        <v>2.5840321635425152</v>
      </c>
      <c r="W3" s="2">
        <v>0</v>
      </c>
      <c r="X3" s="2">
        <v>0</v>
      </c>
      <c r="Y3" s="2">
        <v>29.833363687135396</v>
      </c>
      <c r="Z3" s="2">
        <v>0</v>
      </c>
      <c r="AA3" s="2">
        <v>9.3252345814998153E-2</v>
      </c>
      <c r="AB3" s="2">
        <v>0</v>
      </c>
      <c r="AC3" s="2">
        <v>34.392084077912784</v>
      </c>
      <c r="AD3" s="2">
        <v>1.9786394034509893</v>
      </c>
      <c r="AE3" s="2">
        <v>64.374447311543292</v>
      </c>
      <c r="AF3" s="2">
        <v>0</v>
      </c>
      <c r="AG3" s="2">
        <v>1.3730096705979737</v>
      </c>
      <c r="AH3" s="2">
        <v>171.66254947328088</v>
      </c>
      <c r="AI3" s="2">
        <v>6128.8584395410317</v>
      </c>
      <c r="AJ3" s="2">
        <v>2129.2432991238925</v>
      </c>
      <c r="AK3" s="2">
        <v>0</v>
      </c>
      <c r="AL3" s="2">
        <v>18.198722177364235</v>
      </c>
      <c r="AM3" s="2">
        <v>0.73615555421391565</v>
      </c>
      <c r="AN3" s="2">
        <v>0</v>
      </c>
      <c r="AO3" s="2">
        <v>0</v>
      </c>
      <c r="AP3" s="2">
        <v>0</v>
      </c>
      <c r="AQ3" s="2">
        <v>175.61143626547278</v>
      </c>
      <c r="AR3" s="2">
        <v>1.5618527459398968</v>
      </c>
      <c r="AS3" s="2">
        <v>58.042919010179226</v>
      </c>
      <c r="AT3" s="2">
        <v>0</v>
      </c>
      <c r="AU3" s="2">
        <v>0</v>
      </c>
      <c r="AV3" s="2">
        <v>6.0448952293098799</v>
      </c>
      <c r="AW3" s="2">
        <v>0</v>
      </c>
      <c r="AX3" s="2">
        <v>60.667001706034576</v>
      </c>
      <c r="AY3" s="2">
        <v>138.28269751973073</v>
      </c>
      <c r="AZ3" s="2">
        <v>42.326412852969227</v>
      </c>
      <c r="BA3" s="2">
        <v>6.1936188039698443</v>
      </c>
      <c r="BB3" s="2">
        <v>0.96499999999999986</v>
      </c>
      <c r="BC3" s="2">
        <v>0</v>
      </c>
      <c r="BD3" s="2">
        <v>0</v>
      </c>
      <c r="BE3" s="2">
        <v>26.374249857684205</v>
      </c>
      <c r="BF3" s="2">
        <v>0</v>
      </c>
      <c r="BG3" s="2">
        <v>5.013793474007481</v>
      </c>
      <c r="BH3" s="2">
        <v>3.5745354942985248</v>
      </c>
      <c r="BI3" s="2">
        <v>1.6339767440205495</v>
      </c>
      <c r="BJ3" s="2">
        <v>0</v>
      </c>
      <c r="BK3" s="2">
        <v>1.4142135623730951E-2</v>
      </c>
      <c r="BL3" s="2">
        <v>2.9930010951477324</v>
      </c>
      <c r="BM3" s="2">
        <v>0</v>
      </c>
      <c r="BN3" s="2">
        <v>1.9818509866620482</v>
      </c>
      <c r="BO3" s="2">
        <v>0</v>
      </c>
      <c r="BP3" s="2">
        <v>2.3971232759288785</v>
      </c>
      <c r="BQ3" s="2">
        <v>1.6427086371802684</v>
      </c>
      <c r="BR3" s="2">
        <v>7.0592746322361837</v>
      </c>
      <c r="BS3" s="2">
        <v>0</v>
      </c>
      <c r="BT3" s="2">
        <v>0</v>
      </c>
      <c r="BU3" s="2">
        <v>69.735725341383585</v>
      </c>
      <c r="BV3" s="2">
        <v>8.2383481691147029</v>
      </c>
      <c r="BW3" s="2">
        <v>6.2023528241753203</v>
      </c>
      <c r="BX3" s="2">
        <v>0</v>
      </c>
      <c r="BY3" s="2">
        <v>39.510699289348615</v>
      </c>
      <c r="BZ3" s="2">
        <v>0</v>
      </c>
      <c r="CA3" s="2">
        <v>184.63105884890194</v>
      </c>
      <c r="CB3" s="2">
        <v>2.3742624585799739</v>
      </c>
      <c r="CC3" s="2">
        <v>3.9412718759304153</v>
      </c>
      <c r="CD3" s="2">
        <v>4.8531825182611383</v>
      </c>
      <c r="CE3" s="2">
        <v>0</v>
      </c>
      <c r="CF3" s="2">
        <v>1.4814594905775247</v>
      </c>
      <c r="CG3" s="2">
        <v>27.481932044324864</v>
      </c>
      <c r="CH3" s="2">
        <v>20.373543029025562</v>
      </c>
      <c r="CI3" s="2">
        <v>0</v>
      </c>
      <c r="CJ3" s="2">
        <v>0.71999999999999986</v>
      </c>
      <c r="CK3" s="46">
        <v>0</v>
      </c>
    </row>
    <row r="4" spans="1:89" x14ac:dyDescent="0.25">
      <c r="A4">
        <v>3</v>
      </c>
      <c r="C4">
        <v>89</v>
      </c>
      <c r="D4" s="45">
        <v>12.383317612903287</v>
      </c>
      <c r="E4" s="2">
        <v>0.42940870593723668</v>
      </c>
      <c r="F4" s="2">
        <v>0</v>
      </c>
      <c r="G4" s="2">
        <v>0</v>
      </c>
      <c r="H4" s="2">
        <v>21.839010779720233</v>
      </c>
      <c r="I4" s="2">
        <v>49.793789466034376</v>
      </c>
      <c r="J4" s="2">
        <v>5.1936970347613585</v>
      </c>
      <c r="K4" s="2">
        <v>0</v>
      </c>
      <c r="L4" s="2">
        <v>5.7946893350546347</v>
      </c>
      <c r="M4" s="2">
        <v>32.519799996874767</v>
      </c>
      <c r="N4" s="2">
        <v>38.872515394057309</v>
      </c>
      <c r="O4" s="2">
        <v>0</v>
      </c>
      <c r="P4" s="2">
        <v>344.67145697469834</v>
      </c>
      <c r="Q4" s="2">
        <v>77.840903470227104</v>
      </c>
      <c r="R4" s="2">
        <v>3.5593676347328471</v>
      </c>
      <c r="S4" s="2">
        <v>2.7665442969413587</v>
      </c>
      <c r="T4" s="2">
        <v>5.6842984597566559</v>
      </c>
      <c r="U4" s="2">
        <v>114.66975285753504</v>
      </c>
      <c r="V4" s="2">
        <v>5.8444887697378549</v>
      </c>
      <c r="W4" s="2">
        <v>8.5000000000000214E-2</v>
      </c>
      <c r="X4" s="2">
        <v>0</v>
      </c>
      <c r="Y4" s="2">
        <v>47.363989765755726</v>
      </c>
      <c r="Z4" s="2">
        <v>0</v>
      </c>
      <c r="AA4" s="2">
        <v>5.9371710435189823E-2</v>
      </c>
      <c r="AB4" s="2">
        <v>0</v>
      </c>
      <c r="AC4" s="2">
        <v>33.235814466706032</v>
      </c>
      <c r="AD4" s="2">
        <v>1.1605382284060448</v>
      </c>
      <c r="AE4" s="2">
        <v>25.867745340086984</v>
      </c>
      <c r="AF4" s="2">
        <v>0</v>
      </c>
      <c r="AG4" s="2">
        <v>1.7659535205476611</v>
      </c>
      <c r="AH4" s="2">
        <v>2389.9372346211458</v>
      </c>
      <c r="AI4" s="2">
        <v>21.84688760348217</v>
      </c>
      <c r="AJ4" s="2">
        <v>8.1100262965425998</v>
      </c>
      <c r="AK4" s="2">
        <v>0</v>
      </c>
      <c r="AL4" s="2">
        <v>16.640636148554282</v>
      </c>
      <c r="AM4" s="2">
        <v>2.9080612799876202</v>
      </c>
      <c r="AN4" s="2">
        <v>0</v>
      </c>
      <c r="AO4" s="2">
        <v>9.5524865872713971E-2</v>
      </c>
      <c r="AP4" s="2">
        <v>0</v>
      </c>
      <c r="AQ4" s="2">
        <v>17.878440099968547</v>
      </c>
      <c r="AR4" s="2">
        <v>0.30035353318707497</v>
      </c>
      <c r="AS4" s="2">
        <v>53.119428476148428</v>
      </c>
      <c r="AT4" s="2">
        <v>0</v>
      </c>
      <c r="AU4" s="2">
        <v>0</v>
      </c>
      <c r="AV4" s="2">
        <v>16.281057980966466</v>
      </c>
      <c r="AW4" s="2">
        <v>0</v>
      </c>
      <c r="AX4" s="2">
        <v>1.0781576879102583</v>
      </c>
      <c r="AY4" s="2">
        <v>111.08157991277564</v>
      </c>
      <c r="AZ4" s="2">
        <v>8.2819829036485242</v>
      </c>
      <c r="BA4" s="2">
        <v>8.5410817553176823</v>
      </c>
      <c r="BB4" s="2">
        <v>1.3484110074075979</v>
      </c>
      <c r="BC4" s="2">
        <v>0</v>
      </c>
      <c r="BD4" s="2">
        <v>0</v>
      </c>
      <c r="BE4" s="2">
        <v>24.45168380329515</v>
      </c>
      <c r="BF4" s="2">
        <v>1.3905049442558604</v>
      </c>
      <c r="BG4" s="2">
        <v>0.541826540509045</v>
      </c>
      <c r="BH4" s="2">
        <v>0.79296395676896592</v>
      </c>
      <c r="BI4" s="2">
        <v>1.1525747574142742</v>
      </c>
      <c r="BJ4" s="2">
        <v>0</v>
      </c>
      <c r="BK4" s="2">
        <v>0</v>
      </c>
      <c r="BL4" s="2">
        <v>10.483548822720641</v>
      </c>
      <c r="BM4" s="2">
        <v>0</v>
      </c>
      <c r="BN4" s="2">
        <v>8.3004774881094843</v>
      </c>
      <c r="BO4" s="2">
        <v>0</v>
      </c>
      <c r="BP4" s="2">
        <v>0.54928931356799826</v>
      </c>
      <c r="BQ4" s="2">
        <v>3.2315264605610383</v>
      </c>
      <c r="BR4" s="2">
        <v>105.67959716588088</v>
      </c>
      <c r="BS4" s="2">
        <v>2.5000000000000355E-2</v>
      </c>
      <c r="BT4" s="2">
        <v>2.9859497651501123</v>
      </c>
      <c r="BU4" s="2">
        <v>1.4503243831386583</v>
      </c>
      <c r="BV4" s="2">
        <v>9.0153913743471552</v>
      </c>
      <c r="BW4" s="2">
        <v>5.1923609509449529</v>
      </c>
      <c r="BX4" s="2">
        <v>0</v>
      </c>
      <c r="BY4" s="2">
        <v>8.2184555875722847</v>
      </c>
      <c r="BZ4" s="2">
        <v>0</v>
      </c>
      <c r="CA4" s="2">
        <v>7.599662989305541</v>
      </c>
      <c r="CB4" s="2">
        <v>0.18102140757379992</v>
      </c>
      <c r="CC4" s="2">
        <v>4.0321154623895374</v>
      </c>
      <c r="CD4" s="2">
        <v>1.154085909156803</v>
      </c>
      <c r="CE4" s="2">
        <v>0</v>
      </c>
      <c r="CF4" s="2">
        <v>2.2169974179101808</v>
      </c>
      <c r="CG4" s="2">
        <v>27.26853887257068</v>
      </c>
      <c r="CH4" s="2">
        <v>39.659929039631066</v>
      </c>
      <c r="CI4" s="2">
        <v>0</v>
      </c>
      <c r="CJ4" s="2">
        <v>1.4006733074795559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0.31552865691302506</v>
      </c>
      <c r="F5" s="2">
        <v>0</v>
      </c>
      <c r="G5" s="2">
        <v>0</v>
      </c>
      <c r="H5" s="2">
        <v>0.99120577524996889</v>
      </c>
      <c r="I5" s="2">
        <v>3.2964863449166675</v>
      </c>
      <c r="J5" s="2">
        <v>0</v>
      </c>
      <c r="K5" s="2">
        <v>0</v>
      </c>
      <c r="L5" s="2">
        <v>4.8833003411854898</v>
      </c>
      <c r="M5" s="2">
        <v>39.07514327833244</v>
      </c>
      <c r="N5" s="2">
        <v>6.491711168011733</v>
      </c>
      <c r="O5" s="2">
        <v>0</v>
      </c>
      <c r="P5" s="2">
        <v>92.219526312670482</v>
      </c>
      <c r="Q5" s="2">
        <v>37.98610816981504</v>
      </c>
      <c r="R5" s="2">
        <v>2.1125182444971426</v>
      </c>
      <c r="S5" s="2">
        <v>0.84450018090913148</v>
      </c>
      <c r="T5" s="2">
        <v>2.7267833104634822</v>
      </c>
      <c r="U5" s="2">
        <v>46.186569025349073</v>
      </c>
      <c r="V5" s="2">
        <v>3.2274379243535627</v>
      </c>
      <c r="W5" s="2">
        <v>0</v>
      </c>
      <c r="X5" s="2">
        <v>0</v>
      </c>
      <c r="Y5" s="2">
        <v>6.9489391676395851</v>
      </c>
      <c r="Z5" s="2">
        <v>0</v>
      </c>
      <c r="AA5" s="2">
        <v>0</v>
      </c>
      <c r="AB5" s="2">
        <v>0</v>
      </c>
      <c r="AC5" s="2">
        <v>13.394476162458513</v>
      </c>
      <c r="AD5" s="2">
        <v>0</v>
      </c>
      <c r="AE5" s="2">
        <v>1.5296477444896355</v>
      </c>
      <c r="AF5" s="2">
        <v>0</v>
      </c>
      <c r="AG5" s="2">
        <v>1.6897180895706345</v>
      </c>
      <c r="AH5" s="2">
        <v>245.92716378816021</v>
      </c>
      <c r="AI5" s="2">
        <v>36.730465745602665</v>
      </c>
      <c r="AJ5" s="2">
        <v>10.066161825089484</v>
      </c>
      <c r="AK5" s="2">
        <v>0</v>
      </c>
      <c r="AL5" s="2">
        <v>4983.3340011328983</v>
      </c>
      <c r="AM5" s="2">
        <v>1.9397744714270122</v>
      </c>
      <c r="AN5" s="2">
        <v>0</v>
      </c>
      <c r="AO5" s="2">
        <v>0</v>
      </c>
      <c r="AP5" s="2">
        <v>0</v>
      </c>
      <c r="AQ5" s="2">
        <v>17.395733832050812</v>
      </c>
      <c r="AR5" s="2">
        <v>0.72639903328373967</v>
      </c>
      <c r="AS5" s="2">
        <v>21.464052635873671</v>
      </c>
      <c r="AT5" s="2">
        <v>0</v>
      </c>
      <c r="AU5" s="2">
        <v>0</v>
      </c>
      <c r="AV5" s="2">
        <v>35.287121667196871</v>
      </c>
      <c r="AW5" s="2">
        <v>0</v>
      </c>
      <c r="AX5" s="2">
        <v>0</v>
      </c>
      <c r="AY5" s="2">
        <v>15.587941564626862</v>
      </c>
      <c r="AZ5" s="2">
        <v>9.6406414032815579</v>
      </c>
      <c r="BA5" s="2">
        <v>5.1551875167963477</v>
      </c>
      <c r="BB5" s="2">
        <v>0</v>
      </c>
      <c r="BC5" s="2">
        <v>0</v>
      </c>
      <c r="BD5" s="2">
        <v>0</v>
      </c>
      <c r="BE5" s="2">
        <v>5.3883622022115683</v>
      </c>
      <c r="BF5" s="2">
        <v>1.9550000000000005</v>
      </c>
      <c r="BG5" s="2">
        <v>1.240094082452355</v>
      </c>
      <c r="BH5" s="2">
        <v>0.89115094119907712</v>
      </c>
      <c r="BI5" s="2">
        <v>0.52152554001591189</v>
      </c>
      <c r="BJ5" s="2">
        <v>0</v>
      </c>
      <c r="BK5" s="2">
        <v>0</v>
      </c>
      <c r="BL5" s="2">
        <v>1.1591723580018598</v>
      </c>
      <c r="BM5" s="2">
        <v>0</v>
      </c>
      <c r="BN5" s="2">
        <v>1.1773133256133084</v>
      </c>
      <c r="BO5" s="2">
        <v>0</v>
      </c>
      <c r="BP5" s="2">
        <v>0</v>
      </c>
      <c r="BQ5" s="2">
        <v>824.48765851722874</v>
      </c>
      <c r="BR5" s="2">
        <v>3.2628872694797986</v>
      </c>
      <c r="BS5" s="2">
        <v>0.26695817400234584</v>
      </c>
      <c r="BT5" s="2">
        <v>0</v>
      </c>
      <c r="BU5" s="2">
        <v>0.50360574857719742</v>
      </c>
      <c r="BV5" s="2">
        <v>4.255650165759957</v>
      </c>
      <c r="BW5" s="2">
        <v>2.9883463468763174</v>
      </c>
      <c r="BX5" s="2">
        <v>0</v>
      </c>
      <c r="BY5" s="2">
        <v>3.1857952957882611</v>
      </c>
      <c r="BZ5" s="2">
        <v>0</v>
      </c>
      <c r="CA5" s="2">
        <v>2.6125514349003733</v>
      </c>
      <c r="CB5" s="2">
        <v>0.16839932699786381</v>
      </c>
      <c r="CC5" s="2">
        <v>3.1181622792920849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15.041240714190513</v>
      </c>
      <c r="E6" s="2">
        <v>0.18558237073205866</v>
      </c>
      <c r="F6" s="2">
        <v>0</v>
      </c>
      <c r="G6" s="2">
        <v>0</v>
      </c>
      <c r="H6" s="2">
        <v>4.0506991082165107E-2</v>
      </c>
      <c r="I6" s="2">
        <v>23.88922171787334</v>
      </c>
      <c r="J6" s="2">
        <v>3.7267866554862326</v>
      </c>
      <c r="K6" s="2">
        <v>3.3499999999999996</v>
      </c>
      <c r="L6" s="2">
        <v>5.9861575014906654</v>
      </c>
      <c r="M6" s="2">
        <v>4.7536855733854066</v>
      </c>
      <c r="N6" s="2">
        <v>27.499884526659233</v>
      </c>
      <c r="O6" s="2">
        <v>0</v>
      </c>
      <c r="P6" s="2">
        <v>206.64022992749892</v>
      </c>
      <c r="Q6" s="2">
        <v>8.1250120251088269</v>
      </c>
      <c r="R6" s="2">
        <v>0.83023969983594026</v>
      </c>
      <c r="S6" s="2">
        <v>0.23402424433971711</v>
      </c>
      <c r="T6" s="2">
        <v>0.53642809587196005</v>
      </c>
      <c r="U6" s="2">
        <v>0</v>
      </c>
      <c r="V6" s="2">
        <v>0.72436883152274989</v>
      </c>
      <c r="W6" s="2">
        <v>0</v>
      </c>
      <c r="X6" s="2">
        <v>0.17166650155199747</v>
      </c>
      <c r="Y6" s="2">
        <v>12.909556182004348</v>
      </c>
      <c r="Z6" s="2">
        <v>0</v>
      </c>
      <c r="AA6" s="2">
        <v>0</v>
      </c>
      <c r="AB6" s="2">
        <v>0</v>
      </c>
      <c r="AC6" s="2">
        <v>3.471120136209636</v>
      </c>
      <c r="AD6" s="2">
        <v>2.5413149416499059</v>
      </c>
      <c r="AE6" s="2">
        <v>5.3987001458968074</v>
      </c>
      <c r="AF6" s="2">
        <v>0.69559127526315456</v>
      </c>
      <c r="AG6" s="2">
        <v>0.81482688783744661</v>
      </c>
      <c r="AH6" s="2">
        <v>244.50090642125622</v>
      </c>
      <c r="AI6" s="2">
        <v>0.81612073936672547</v>
      </c>
      <c r="AJ6" s="2">
        <v>0.90149762017637836</v>
      </c>
      <c r="AK6" s="2">
        <v>0</v>
      </c>
      <c r="AL6" s="2">
        <v>1.7163737283908205</v>
      </c>
      <c r="AM6" s="2">
        <v>1.6130542458330404</v>
      </c>
      <c r="AN6" s="2">
        <v>0</v>
      </c>
      <c r="AO6" s="2">
        <v>0</v>
      </c>
      <c r="AP6" s="2">
        <v>3.2901584851102341</v>
      </c>
      <c r="AQ6" s="2">
        <v>31.739048697856379</v>
      </c>
      <c r="AR6" s="2">
        <v>0.97889775580830229</v>
      </c>
      <c r="AS6" s="2">
        <v>4.6855383242222137</v>
      </c>
      <c r="AT6" s="2">
        <v>0</v>
      </c>
      <c r="AU6" s="2">
        <v>0</v>
      </c>
      <c r="AV6" s="2">
        <v>1.7265178829076753</v>
      </c>
      <c r="AW6" s="2">
        <v>0</v>
      </c>
      <c r="AX6" s="2">
        <v>2.057534684906146</v>
      </c>
      <c r="AY6" s="2">
        <v>19.394024747802334</v>
      </c>
      <c r="AZ6" s="2">
        <v>2.6941046750265678</v>
      </c>
      <c r="BA6" s="2">
        <v>0.26091675113033219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1.1884014301504668</v>
      </c>
      <c r="BI6" s="2">
        <v>0.23727190980744656</v>
      </c>
      <c r="BJ6" s="2">
        <v>0</v>
      </c>
      <c r="BK6" s="2">
        <v>0</v>
      </c>
      <c r="BL6" s="2">
        <v>1.8489445417230179</v>
      </c>
      <c r="BM6" s="2">
        <v>0</v>
      </c>
      <c r="BN6" s="2">
        <v>0.27078871950700839</v>
      </c>
      <c r="BO6" s="2">
        <v>0.32514612099792878</v>
      </c>
      <c r="BP6" s="2">
        <v>0</v>
      </c>
      <c r="BQ6" s="2">
        <v>5.9971629346972168</v>
      </c>
      <c r="BR6" s="2">
        <v>0</v>
      </c>
      <c r="BS6" s="2">
        <v>1.1670895249224345</v>
      </c>
      <c r="BT6" s="2">
        <v>0</v>
      </c>
      <c r="BU6" s="2">
        <v>0</v>
      </c>
      <c r="BV6" s="2">
        <v>0</v>
      </c>
      <c r="BW6" s="2">
        <v>0.33856238685937706</v>
      </c>
      <c r="BX6" s="2">
        <v>0</v>
      </c>
      <c r="BY6" s="2">
        <v>15.952075419959671</v>
      </c>
      <c r="BZ6" s="2">
        <v>0</v>
      </c>
      <c r="CA6" s="2">
        <v>49.52133549681146</v>
      </c>
      <c r="CB6" s="2">
        <v>0.72170150424153201</v>
      </c>
      <c r="CC6" s="2">
        <v>1.1578236288638963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0.27937977955551913</v>
      </c>
      <c r="F7" s="48">
        <v>0</v>
      </c>
      <c r="G7" s="48">
        <v>0</v>
      </c>
      <c r="H7" s="48">
        <v>5.5217565971679129E-2</v>
      </c>
      <c r="I7" s="48">
        <v>3.6756218410450421</v>
      </c>
      <c r="J7" s="48">
        <v>1.676252433919855</v>
      </c>
      <c r="K7" s="48">
        <v>0</v>
      </c>
      <c r="L7" s="48">
        <v>17.811242379520873</v>
      </c>
      <c r="M7" s="48">
        <v>20.211979373729783</v>
      </c>
      <c r="N7" s="48">
        <v>81.612051430995834</v>
      </c>
      <c r="O7" s="48">
        <v>0</v>
      </c>
      <c r="P7" s="48">
        <v>41.197743696885432</v>
      </c>
      <c r="Q7" s="48">
        <v>20.127413938127638</v>
      </c>
      <c r="R7" s="48">
        <v>1.4666260043837669</v>
      </c>
      <c r="S7" s="48">
        <v>0.42643754477278001</v>
      </c>
      <c r="T7" s="48">
        <v>0.54152468050111702</v>
      </c>
      <c r="U7" s="48">
        <v>89.297087755607407</v>
      </c>
      <c r="V7" s="48">
        <v>1.1147965861857632</v>
      </c>
      <c r="W7" s="48">
        <v>0</v>
      </c>
      <c r="X7" s="48">
        <v>0</v>
      </c>
      <c r="Y7" s="48">
        <v>8.947796901347008</v>
      </c>
      <c r="Z7" s="48">
        <v>0</v>
      </c>
      <c r="AA7" s="48">
        <v>0</v>
      </c>
      <c r="AB7" s="48">
        <v>0</v>
      </c>
      <c r="AC7" s="48">
        <v>3.0954660721903697</v>
      </c>
      <c r="AD7" s="48">
        <v>1.1837453532008009</v>
      </c>
      <c r="AE7" s="48">
        <v>41.704182631716819</v>
      </c>
      <c r="AF7" s="48">
        <v>2.4586897124364495</v>
      </c>
      <c r="AG7" s="48">
        <v>0.98650899641109546</v>
      </c>
      <c r="AH7" s="48">
        <v>1317.0599567155903</v>
      </c>
      <c r="AI7" s="48">
        <v>7.1373701782396815</v>
      </c>
      <c r="AJ7" s="48">
        <v>2.3216892161369311</v>
      </c>
      <c r="AK7" s="48">
        <v>0</v>
      </c>
      <c r="AL7" s="48">
        <v>1065.280014274296</v>
      </c>
      <c r="AM7" s="48">
        <v>2.0302709178826359</v>
      </c>
      <c r="AN7" s="48">
        <v>0</v>
      </c>
      <c r="AO7" s="48">
        <v>0</v>
      </c>
      <c r="AP7" s="48">
        <v>5.0815942380320056</v>
      </c>
      <c r="AQ7" s="48">
        <v>40.243818234884884</v>
      </c>
      <c r="AR7" s="48">
        <v>0.18812718233868775</v>
      </c>
      <c r="AS7" s="48">
        <v>16.643816894460411</v>
      </c>
      <c r="AT7" s="48">
        <v>0</v>
      </c>
      <c r="AU7" s="48">
        <v>0</v>
      </c>
      <c r="AV7" s="48">
        <v>12.213186917994717</v>
      </c>
      <c r="AW7" s="48">
        <v>0</v>
      </c>
      <c r="AX7" s="48">
        <v>769.20739237253531</v>
      </c>
      <c r="AY7" s="48">
        <v>17.758387038356886</v>
      </c>
      <c r="AZ7" s="48">
        <v>78.473859419840551</v>
      </c>
      <c r="BA7" s="48">
        <v>0.58492629921230577</v>
      </c>
      <c r="BB7" s="48">
        <v>25.78607024635583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1.7678769439327182</v>
      </c>
      <c r="BI7" s="48">
        <v>0.24580932086115476</v>
      </c>
      <c r="BJ7" s="48">
        <v>0</v>
      </c>
      <c r="BK7" s="48">
        <v>0</v>
      </c>
      <c r="BL7" s="48">
        <v>0.94688102392507034</v>
      </c>
      <c r="BM7" s="48">
        <v>0</v>
      </c>
      <c r="BN7" s="48">
        <v>8.3149797888442817E-2</v>
      </c>
      <c r="BO7" s="48">
        <v>0.16079800993793378</v>
      </c>
      <c r="BP7" s="48">
        <v>0.60499999999999898</v>
      </c>
      <c r="BQ7" s="48">
        <v>0</v>
      </c>
      <c r="BR7" s="48">
        <v>98.961025228550071</v>
      </c>
      <c r="BS7" s="48">
        <v>1.6601472491586069</v>
      </c>
      <c r="BT7" s="48">
        <v>0.26408100179718502</v>
      </c>
      <c r="BU7" s="48">
        <v>0.3336746551810672</v>
      </c>
      <c r="BV7" s="48">
        <v>3.3769416183697145</v>
      </c>
      <c r="BW7" s="48">
        <v>0.38938989431663251</v>
      </c>
      <c r="BX7" s="48">
        <v>0</v>
      </c>
      <c r="BY7" s="48">
        <v>52.572895903435551</v>
      </c>
      <c r="BZ7" s="48">
        <v>0</v>
      </c>
      <c r="CA7" s="48">
        <v>22.366940345254228</v>
      </c>
      <c r="CB7" s="48">
        <v>0.14764823060233401</v>
      </c>
      <c r="CC7" s="48">
        <v>2.5331089231074384</v>
      </c>
      <c r="CD7" s="48">
        <v>12.456906780200748</v>
      </c>
      <c r="CE7" s="48">
        <v>0</v>
      </c>
      <c r="CF7" s="48">
        <v>0.27927018590371194</v>
      </c>
      <c r="CG7" s="48">
        <v>391.05116361845404</v>
      </c>
      <c r="CH7" s="48">
        <v>2.7233637663892369</v>
      </c>
      <c r="CI7" s="48">
        <v>0</v>
      </c>
      <c r="CJ7" s="48">
        <v>0.31524681688409723</v>
      </c>
      <c r="CK7" s="49">
        <v>5.4950935443561484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150</v>
      </c>
    </row>
    <row r="12" spans="1:89" x14ac:dyDescent="0.25">
      <c r="A12" s="40" t="s">
        <v>148</v>
      </c>
    </row>
    <row r="13" spans="1:89" x14ac:dyDescent="0.25">
      <c r="A13" s="40" t="s">
        <v>149</v>
      </c>
    </row>
    <row r="14" spans="1:89" x14ac:dyDescent="0.25">
      <c r="A14" s="40" t="s">
        <v>151</v>
      </c>
    </row>
    <row r="15" spans="1:89" ht="14.4" thickBot="1" x14ac:dyDescent="0.3">
      <c r="A15" s="41" t="s">
        <v>152</v>
      </c>
    </row>
    <row r="16" spans="1:89" ht="14.4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6DE-CC9B-4EC4-A257-04C38FF2671C}">
  <dimension ref="A1:CK16"/>
  <sheetViews>
    <sheetView workbookViewId="0">
      <selection activeCell="E13" sqref="E13"/>
    </sheetView>
  </sheetViews>
  <sheetFormatPr defaultRowHeight="13.8" x14ac:dyDescent="0.25"/>
  <cols>
    <col min="1" max="2" width="16.8984375" customWidth="1"/>
  </cols>
  <sheetData>
    <row r="1" spans="1:89" ht="42" thickBot="1" x14ac:dyDescent="0.3">
      <c r="A1" t="s">
        <v>153</v>
      </c>
      <c r="B1" s="50" t="s">
        <v>159</v>
      </c>
      <c r="C1">
        <v>0</v>
      </c>
      <c r="D1">
        <v>3</v>
      </c>
      <c r="E1">
        <v>2</v>
      </c>
      <c r="F1">
        <v>2</v>
      </c>
      <c r="G1" t="s">
        <v>12</v>
      </c>
      <c r="H1">
        <v>3</v>
      </c>
      <c r="I1">
        <v>4</v>
      </c>
      <c r="J1">
        <v>3</v>
      </c>
      <c r="K1">
        <v>2</v>
      </c>
      <c r="L1">
        <v>5</v>
      </c>
      <c r="M1">
        <v>4</v>
      </c>
      <c r="N1">
        <v>4</v>
      </c>
      <c r="O1" t="s">
        <v>12</v>
      </c>
      <c r="P1">
        <v>5</v>
      </c>
      <c r="Q1">
        <v>5</v>
      </c>
      <c r="R1">
        <v>3</v>
      </c>
      <c r="S1">
        <v>2</v>
      </c>
      <c r="T1">
        <v>3</v>
      </c>
      <c r="U1">
        <v>5</v>
      </c>
      <c r="V1">
        <v>3</v>
      </c>
      <c r="W1">
        <v>1</v>
      </c>
      <c r="X1">
        <v>2</v>
      </c>
      <c r="Y1">
        <v>4</v>
      </c>
      <c r="Z1" t="s">
        <v>12</v>
      </c>
      <c r="AA1">
        <v>1</v>
      </c>
      <c r="AB1" t="s">
        <v>12</v>
      </c>
      <c r="AC1">
        <v>4</v>
      </c>
      <c r="AD1">
        <v>2</v>
      </c>
      <c r="AE1">
        <v>4</v>
      </c>
      <c r="AF1">
        <v>4</v>
      </c>
      <c r="AG1">
        <v>2</v>
      </c>
      <c r="AH1">
        <v>5</v>
      </c>
      <c r="AI1">
        <v>5</v>
      </c>
      <c r="AJ1">
        <v>5</v>
      </c>
      <c r="AK1" t="s">
        <v>12</v>
      </c>
      <c r="AL1">
        <v>5</v>
      </c>
      <c r="AM1">
        <v>2</v>
      </c>
      <c r="AN1" t="s">
        <v>12</v>
      </c>
      <c r="AO1">
        <v>1</v>
      </c>
      <c r="AP1">
        <v>4</v>
      </c>
      <c r="AQ1">
        <v>5</v>
      </c>
      <c r="AR1">
        <v>2</v>
      </c>
      <c r="AS1">
        <v>5</v>
      </c>
      <c r="AT1" t="s">
        <v>12</v>
      </c>
      <c r="AU1" t="s">
        <v>12</v>
      </c>
      <c r="AV1">
        <v>4</v>
      </c>
      <c r="AW1" t="s">
        <v>12</v>
      </c>
      <c r="AX1">
        <v>5</v>
      </c>
      <c r="AY1">
        <v>5</v>
      </c>
      <c r="AZ1">
        <v>4</v>
      </c>
      <c r="BA1">
        <v>3</v>
      </c>
      <c r="BB1">
        <v>3</v>
      </c>
      <c r="BC1" t="s">
        <v>12</v>
      </c>
      <c r="BD1" t="s">
        <v>12</v>
      </c>
      <c r="BE1">
        <v>5</v>
      </c>
      <c r="BF1">
        <v>2</v>
      </c>
      <c r="BG1">
        <v>3</v>
      </c>
      <c r="BH1">
        <v>2</v>
      </c>
      <c r="BI1">
        <v>2</v>
      </c>
      <c r="BJ1" t="s">
        <v>12</v>
      </c>
      <c r="BK1">
        <v>1</v>
      </c>
      <c r="BL1">
        <v>3</v>
      </c>
      <c r="BM1" t="s">
        <v>12</v>
      </c>
      <c r="BN1">
        <v>3</v>
      </c>
      <c r="BO1">
        <v>1</v>
      </c>
      <c r="BP1">
        <v>2</v>
      </c>
      <c r="BQ1">
        <v>5</v>
      </c>
      <c r="BR1">
        <v>5</v>
      </c>
      <c r="BS1">
        <v>2</v>
      </c>
      <c r="BT1">
        <v>2</v>
      </c>
      <c r="BU1">
        <v>4</v>
      </c>
      <c r="BV1">
        <v>3</v>
      </c>
      <c r="BW1">
        <v>3</v>
      </c>
      <c r="BX1" t="s">
        <v>12</v>
      </c>
      <c r="BY1">
        <v>4</v>
      </c>
      <c r="BZ1" t="s">
        <v>12</v>
      </c>
      <c r="CA1">
        <v>5</v>
      </c>
      <c r="CB1">
        <v>2</v>
      </c>
      <c r="CC1">
        <v>2</v>
      </c>
      <c r="CD1">
        <v>3</v>
      </c>
      <c r="CE1" t="s">
        <v>12</v>
      </c>
      <c r="CF1">
        <v>2</v>
      </c>
      <c r="CG1">
        <v>5</v>
      </c>
      <c r="CH1">
        <v>4</v>
      </c>
      <c r="CI1" t="s">
        <v>12</v>
      </c>
      <c r="CJ1">
        <v>2</v>
      </c>
      <c r="CK1">
        <v>3</v>
      </c>
    </row>
    <row r="2" spans="1:89" ht="14.4" thickTop="1" x14ac:dyDescent="0.25">
      <c r="A2">
        <v>1</v>
      </c>
      <c r="C2">
        <v>3</v>
      </c>
      <c r="D2" s="42">
        <v>12.881093460960516</v>
      </c>
      <c r="E2" s="43">
        <v>0.7182052283296172</v>
      </c>
      <c r="F2" s="43">
        <v>1.3348852946976417</v>
      </c>
      <c r="G2" s="43">
        <v>0</v>
      </c>
      <c r="H2" s="43">
        <v>1.0282752549779657</v>
      </c>
      <c r="I2" s="43">
        <v>59.057260085022577</v>
      </c>
      <c r="J2" s="43">
        <v>3.3499999999999912</v>
      </c>
      <c r="K2" s="43">
        <v>0</v>
      </c>
      <c r="L2" s="43">
        <v>286.60042771906325</v>
      </c>
      <c r="M2" s="43">
        <v>97.383547731380162</v>
      </c>
      <c r="N2" s="43">
        <v>18.799939328359546</v>
      </c>
      <c r="O2" s="43">
        <v>0</v>
      </c>
      <c r="P2" s="43">
        <v>133.31854041636504</v>
      </c>
      <c r="Q2" s="43">
        <v>175.4603995742344</v>
      </c>
      <c r="R2" s="43">
        <v>5.2059701305328305</v>
      </c>
      <c r="S2" s="43">
        <v>4.9545503075455803</v>
      </c>
      <c r="T2" s="43">
        <v>11.390340205630384</v>
      </c>
      <c r="U2" s="43">
        <v>374.22600252888628</v>
      </c>
      <c r="V2" s="43">
        <v>2.3818165336566102</v>
      </c>
      <c r="W2" s="43">
        <v>0</v>
      </c>
      <c r="X2" s="43">
        <v>4.4408923652797485</v>
      </c>
      <c r="Y2" s="43">
        <v>0</v>
      </c>
      <c r="Z2" s="43">
        <v>0</v>
      </c>
      <c r="AA2" s="43">
        <v>4.6368092477478522E-2</v>
      </c>
      <c r="AB2" s="43">
        <v>0</v>
      </c>
      <c r="AC2" s="43">
        <v>17.132981898957354</v>
      </c>
      <c r="AD2" s="43">
        <v>0</v>
      </c>
      <c r="AE2" s="43">
        <v>8.3568071055876363</v>
      </c>
      <c r="AF2" s="43">
        <v>53.113404616913797</v>
      </c>
      <c r="AG2" s="43">
        <v>0.72658447547411964</v>
      </c>
      <c r="AH2" s="43">
        <v>679.53599842098083</v>
      </c>
      <c r="AI2" s="43">
        <v>102.24492420164435</v>
      </c>
      <c r="AJ2" s="43">
        <v>19.776844256604747</v>
      </c>
      <c r="AK2" s="43">
        <v>0</v>
      </c>
      <c r="AL2" s="43">
        <v>1.3749999999999987</v>
      </c>
      <c r="AM2" s="43">
        <v>3.5600000000000009</v>
      </c>
      <c r="AN2" s="43">
        <v>0</v>
      </c>
      <c r="AO2" s="43">
        <v>0</v>
      </c>
      <c r="AP2" s="43">
        <v>17.106598690271543</v>
      </c>
      <c r="AQ2" s="43">
        <v>37.381434228771901</v>
      </c>
      <c r="AR2" s="43">
        <v>3.2876387803406875</v>
      </c>
      <c r="AS2" s="43">
        <v>119.57657575273682</v>
      </c>
      <c r="AT2" s="43">
        <v>0</v>
      </c>
      <c r="AU2" s="43">
        <v>0</v>
      </c>
      <c r="AV2" s="43">
        <v>2.1278201874218641</v>
      </c>
      <c r="AW2" s="43">
        <v>0</v>
      </c>
      <c r="AX2" s="43">
        <v>0.2940521495698793</v>
      </c>
      <c r="AY2" s="43">
        <v>5.0937657975215123</v>
      </c>
      <c r="AZ2" s="43">
        <v>5.5287673807097297</v>
      </c>
      <c r="BA2" s="43">
        <v>20.651295964176196</v>
      </c>
      <c r="BB2" s="43">
        <v>0</v>
      </c>
      <c r="BC2" s="43">
        <v>0</v>
      </c>
      <c r="BD2" s="43">
        <v>0</v>
      </c>
      <c r="BE2" s="43">
        <v>188.70876049852293</v>
      </c>
      <c r="BF2" s="43">
        <v>0</v>
      </c>
      <c r="BG2" s="43">
        <v>0</v>
      </c>
      <c r="BH2" s="43">
        <v>0.56688231190923066</v>
      </c>
      <c r="BI2" s="43">
        <v>0</v>
      </c>
      <c r="BJ2" s="43">
        <v>0</v>
      </c>
      <c r="BK2" s="43">
        <v>0</v>
      </c>
      <c r="BL2" s="43">
        <v>12.098401753950808</v>
      </c>
      <c r="BM2" s="43">
        <v>0</v>
      </c>
      <c r="BN2" s="43">
        <v>1.0248262047781551</v>
      </c>
      <c r="BO2" s="43">
        <v>0.36499999999999988</v>
      </c>
      <c r="BP2" s="43">
        <v>0</v>
      </c>
      <c r="BQ2" s="43">
        <v>16.126970228471318</v>
      </c>
      <c r="BR2" s="43">
        <v>0</v>
      </c>
      <c r="BS2" s="43">
        <v>2.1602468994692887E-2</v>
      </c>
      <c r="BT2" s="43">
        <v>0.6937338586710784</v>
      </c>
      <c r="BU2" s="43">
        <v>8.89</v>
      </c>
      <c r="BV2" s="43">
        <v>6.7921785083203527</v>
      </c>
      <c r="BW2" s="43">
        <v>2.5299999999999994</v>
      </c>
      <c r="BX2" s="43">
        <v>0</v>
      </c>
      <c r="BY2" s="43">
        <v>0</v>
      </c>
      <c r="BZ2" s="43">
        <v>0</v>
      </c>
      <c r="CA2" s="43">
        <v>20.115447266963759</v>
      </c>
      <c r="CB2" s="43">
        <v>2.9253076761257102</v>
      </c>
      <c r="CC2" s="43">
        <v>3.8212156297294753</v>
      </c>
      <c r="CD2" s="43">
        <v>0.79037262660652108</v>
      </c>
      <c r="CE2" s="43">
        <v>0</v>
      </c>
      <c r="CF2" s="43">
        <v>0</v>
      </c>
      <c r="CG2" s="43">
        <v>32.799254945806297</v>
      </c>
      <c r="CH2" s="43">
        <v>41.824999999999996</v>
      </c>
      <c r="CI2" s="43">
        <v>0</v>
      </c>
      <c r="CJ2" s="43">
        <v>0</v>
      </c>
      <c r="CK2" s="44">
        <v>21.728097017456459</v>
      </c>
    </row>
    <row r="3" spans="1:89" x14ac:dyDescent="0.25">
      <c r="A3">
        <v>2</v>
      </c>
      <c r="C3">
        <v>17</v>
      </c>
      <c r="D3" s="45">
        <v>3.3017183405009001</v>
      </c>
      <c r="E3" s="2">
        <v>1.2028992753621013</v>
      </c>
      <c r="F3" s="2">
        <v>0</v>
      </c>
      <c r="G3" s="2">
        <v>0</v>
      </c>
      <c r="H3" s="2">
        <v>0.28606526061955367</v>
      </c>
      <c r="I3" s="2">
        <v>2.7750775764932336</v>
      </c>
      <c r="J3" s="2">
        <v>0</v>
      </c>
      <c r="K3" s="2">
        <v>0</v>
      </c>
      <c r="L3" s="2">
        <v>29.250759961637449</v>
      </c>
      <c r="M3" s="2">
        <v>49.34383773301608</v>
      </c>
      <c r="N3" s="2">
        <v>21.536841819439438</v>
      </c>
      <c r="O3" s="2">
        <v>0</v>
      </c>
      <c r="P3" s="2">
        <v>129.1076510449065</v>
      </c>
      <c r="Q3" s="2">
        <v>62.363054077625875</v>
      </c>
      <c r="R3" s="2">
        <v>4.204390562257502</v>
      </c>
      <c r="S3" s="2">
        <v>3.442341338230257</v>
      </c>
      <c r="T3" s="2">
        <v>6.9885183614904296</v>
      </c>
      <c r="U3" s="2">
        <v>185.46015175473374</v>
      </c>
      <c r="V3" s="2">
        <v>2.5840321635425152</v>
      </c>
      <c r="W3" s="2">
        <v>0</v>
      </c>
      <c r="X3" s="2">
        <v>0</v>
      </c>
      <c r="Y3" s="2">
        <v>29.833363687135396</v>
      </c>
      <c r="Z3" s="2">
        <v>0</v>
      </c>
      <c r="AA3" s="2">
        <v>9.3252345814998153E-2</v>
      </c>
      <c r="AB3" s="2">
        <v>0</v>
      </c>
      <c r="AC3" s="2">
        <v>34.392084077912784</v>
      </c>
      <c r="AD3" s="2">
        <v>1.9786394034509893</v>
      </c>
      <c r="AE3" s="2">
        <v>64.374447311543292</v>
      </c>
      <c r="AF3" s="2">
        <v>0</v>
      </c>
      <c r="AG3" s="2">
        <v>1.3730096705979737</v>
      </c>
      <c r="AH3" s="2">
        <v>171.66254947328088</v>
      </c>
      <c r="AI3" s="2">
        <v>6128.8584395410317</v>
      </c>
      <c r="AJ3" s="2">
        <v>2129.2432991238925</v>
      </c>
      <c r="AK3" s="2">
        <v>0</v>
      </c>
      <c r="AL3" s="2">
        <v>18.198722177364235</v>
      </c>
      <c r="AM3" s="2">
        <v>0.73615555421391565</v>
      </c>
      <c r="AN3" s="2">
        <v>0</v>
      </c>
      <c r="AO3" s="2">
        <v>0</v>
      </c>
      <c r="AP3" s="2">
        <v>0</v>
      </c>
      <c r="AQ3" s="2">
        <v>175.61143626547278</v>
      </c>
      <c r="AR3" s="2">
        <v>1.5618527459398968</v>
      </c>
      <c r="AS3" s="2">
        <v>58.042919010179226</v>
      </c>
      <c r="AT3" s="2">
        <v>0</v>
      </c>
      <c r="AU3" s="2">
        <v>0</v>
      </c>
      <c r="AV3" s="2">
        <v>6.0448952293098799</v>
      </c>
      <c r="AW3" s="2">
        <v>0</v>
      </c>
      <c r="AX3" s="2">
        <v>60.667001706034576</v>
      </c>
      <c r="AY3" s="2">
        <v>138.28269751973073</v>
      </c>
      <c r="AZ3" s="2">
        <v>42.326412852969227</v>
      </c>
      <c r="BA3" s="2">
        <v>6.1936188039698443</v>
      </c>
      <c r="BB3" s="2">
        <v>0.96499999999999986</v>
      </c>
      <c r="BC3" s="2">
        <v>0</v>
      </c>
      <c r="BD3" s="2">
        <v>0</v>
      </c>
      <c r="BE3" s="2">
        <v>26.374249857684205</v>
      </c>
      <c r="BF3" s="2">
        <v>0</v>
      </c>
      <c r="BG3" s="2">
        <v>5.013793474007481</v>
      </c>
      <c r="BH3" s="2">
        <v>3.5745354942985248</v>
      </c>
      <c r="BI3" s="2">
        <v>1.6339767440205495</v>
      </c>
      <c r="BJ3" s="2">
        <v>0</v>
      </c>
      <c r="BK3" s="2">
        <v>1.4142135623730951E-2</v>
      </c>
      <c r="BL3" s="2">
        <v>2.9930010951477324</v>
      </c>
      <c r="BM3" s="2">
        <v>0</v>
      </c>
      <c r="BN3" s="2">
        <v>1.9818509866620482</v>
      </c>
      <c r="BO3" s="2">
        <v>0</v>
      </c>
      <c r="BP3" s="2">
        <v>2.3971232759288785</v>
      </c>
      <c r="BQ3" s="2">
        <v>1.6427086371802684</v>
      </c>
      <c r="BR3" s="2">
        <v>7.0592746322361837</v>
      </c>
      <c r="BS3" s="2">
        <v>0</v>
      </c>
      <c r="BT3" s="2">
        <v>0</v>
      </c>
      <c r="BU3" s="2">
        <v>69.735725341383585</v>
      </c>
      <c r="BV3" s="2">
        <v>8.2383481691147029</v>
      </c>
      <c r="BW3" s="2">
        <v>6.2023528241753203</v>
      </c>
      <c r="BX3" s="2">
        <v>0</v>
      </c>
      <c r="BY3" s="2">
        <v>39.510699289348615</v>
      </c>
      <c r="BZ3" s="2">
        <v>0</v>
      </c>
      <c r="CA3" s="2">
        <v>184.63105884890194</v>
      </c>
      <c r="CB3" s="2">
        <v>2.3742624585799739</v>
      </c>
      <c r="CC3" s="2">
        <v>3.9412718759304153</v>
      </c>
      <c r="CD3" s="2">
        <v>4.8531825182611383</v>
      </c>
      <c r="CE3" s="2">
        <v>0</v>
      </c>
      <c r="CF3" s="2">
        <v>1.4814594905775247</v>
      </c>
      <c r="CG3" s="2">
        <v>27.481932044324864</v>
      </c>
      <c r="CH3" s="2">
        <v>20.373543029025562</v>
      </c>
      <c r="CI3" s="2">
        <v>0</v>
      </c>
      <c r="CJ3" s="2">
        <v>0.71999999999999986</v>
      </c>
      <c r="CK3" s="46">
        <v>0</v>
      </c>
    </row>
    <row r="4" spans="1:89" x14ac:dyDescent="0.25">
      <c r="A4">
        <v>3</v>
      </c>
      <c r="C4">
        <v>89</v>
      </c>
      <c r="D4" s="45">
        <v>12.383317612903287</v>
      </c>
      <c r="E4" s="2">
        <v>0.42940870593723668</v>
      </c>
      <c r="F4" s="2">
        <v>0</v>
      </c>
      <c r="G4" s="2">
        <v>0</v>
      </c>
      <c r="H4" s="2">
        <v>21.839010779720233</v>
      </c>
      <c r="I4" s="2">
        <v>49.793789466034376</v>
      </c>
      <c r="J4" s="2">
        <v>5.1936970347613585</v>
      </c>
      <c r="K4" s="2">
        <v>0</v>
      </c>
      <c r="L4" s="2">
        <v>5.7946893350546347</v>
      </c>
      <c r="M4" s="2">
        <v>32.519799996874767</v>
      </c>
      <c r="N4" s="2">
        <v>38.872515394057309</v>
      </c>
      <c r="O4" s="2">
        <v>0</v>
      </c>
      <c r="P4" s="2">
        <v>344.67145697469834</v>
      </c>
      <c r="Q4" s="2">
        <v>77.840903470227104</v>
      </c>
      <c r="R4" s="2">
        <v>3.5593676347328471</v>
      </c>
      <c r="S4" s="2">
        <v>2.7665442969413587</v>
      </c>
      <c r="T4" s="2">
        <v>5.6842984597566559</v>
      </c>
      <c r="U4" s="2">
        <v>114.66975285753504</v>
      </c>
      <c r="V4" s="2">
        <v>5.8444887697378549</v>
      </c>
      <c r="W4" s="2">
        <v>8.5000000000000214E-2</v>
      </c>
      <c r="X4" s="2">
        <v>0</v>
      </c>
      <c r="Y4" s="2">
        <v>47.363989765755726</v>
      </c>
      <c r="Z4" s="2">
        <v>0</v>
      </c>
      <c r="AA4" s="2">
        <v>5.9371710435189823E-2</v>
      </c>
      <c r="AB4" s="2">
        <v>0</v>
      </c>
      <c r="AC4" s="2">
        <v>33.235814466706032</v>
      </c>
      <c r="AD4" s="2">
        <v>1.1605382284060448</v>
      </c>
      <c r="AE4" s="2">
        <v>25.867745340086984</v>
      </c>
      <c r="AF4" s="2">
        <v>0</v>
      </c>
      <c r="AG4" s="2">
        <v>1.7659535205476611</v>
      </c>
      <c r="AH4" s="2">
        <v>2389.9372346211458</v>
      </c>
      <c r="AI4" s="2">
        <v>21.84688760348217</v>
      </c>
      <c r="AJ4" s="2">
        <v>8.1100262965425998</v>
      </c>
      <c r="AK4" s="2">
        <v>0</v>
      </c>
      <c r="AL4" s="2">
        <v>16.640636148554282</v>
      </c>
      <c r="AM4" s="2">
        <v>2.9080612799876202</v>
      </c>
      <c r="AN4" s="2">
        <v>0</v>
      </c>
      <c r="AO4" s="2">
        <v>9.5524865872713971E-2</v>
      </c>
      <c r="AP4" s="2">
        <v>0</v>
      </c>
      <c r="AQ4" s="2">
        <v>17.878440099968547</v>
      </c>
      <c r="AR4" s="2">
        <v>0.30035353318707497</v>
      </c>
      <c r="AS4" s="2">
        <v>53.119428476148428</v>
      </c>
      <c r="AT4" s="2">
        <v>0</v>
      </c>
      <c r="AU4" s="2">
        <v>0</v>
      </c>
      <c r="AV4" s="2">
        <v>16.281057980966466</v>
      </c>
      <c r="AW4" s="2">
        <v>0</v>
      </c>
      <c r="AX4" s="2">
        <v>1.0781576879102583</v>
      </c>
      <c r="AY4" s="2">
        <v>111.08157991277564</v>
      </c>
      <c r="AZ4" s="2">
        <v>8.2819829036485242</v>
      </c>
      <c r="BA4" s="2">
        <v>8.5410817553176823</v>
      </c>
      <c r="BB4" s="2">
        <v>1.3484110074075979</v>
      </c>
      <c r="BC4" s="2">
        <v>0</v>
      </c>
      <c r="BD4" s="2">
        <v>0</v>
      </c>
      <c r="BE4" s="2">
        <v>24.45168380329515</v>
      </c>
      <c r="BF4" s="2">
        <v>1.3905049442558604</v>
      </c>
      <c r="BG4" s="2">
        <v>0.541826540509045</v>
      </c>
      <c r="BH4" s="2">
        <v>0.79296395676896592</v>
      </c>
      <c r="BI4" s="2">
        <v>1.1525747574142742</v>
      </c>
      <c r="BJ4" s="2">
        <v>0</v>
      </c>
      <c r="BK4" s="2">
        <v>0</v>
      </c>
      <c r="BL4" s="2">
        <v>10.483548822720641</v>
      </c>
      <c r="BM4" s="2">
        <v>0</v>
      </c>
      <c r="BN4" s="2">
        <v>8.3004774881094843</v>
      </c>
      <c r="BO4" s="2">
        <v>0</v>
      </c>
      <c r="BP4" s="2">
        <v>0.54928931356799826</v>
      </c>
      <c r="BQ4" s="2">
        <v>3.2315264605610383</v>
      </c>
      <c r="BR4" s="2">
        <v>105.67959716588088</v>
      </c>
      <c r="BS4" s="2">
        <v>2.5000000000000355E-2</v>
      </c>
      <c r="BT4" s="2">
        <v>2.9859497651501123</v>
      </c>
      <c r="BU4" s="2">
        <v>1.4503243831386583</v>
      </c>
      <c r="BV4" s="2">
        <v>9.0153913743471552</v>
      </c>
      <c r="BW4" s="2">
        <v>5.1923609509449529</v>
      </c>
      <c r="BX4" s="2">
        <v>0</v>
      </c>
      <c r="BY4" s="2">
        <v>8.2184555875722847</v>
      </c>
      <c r="BZ4" s="2">
        <v>0</v>
      </c>
      <c r="CA4" s="2">
        <v>7.599662989305541</v>
      </c>
      <c r="CB4" s="2">
        <v>0.18102140757379992</v>
      </c>
      <c r="CC4" s="2">
        <v>4.0321154623895374</v>
      </c>
      <c r="CD4" s="2">
        <v>1.154085909156803</v>
      </c>
      <c r="CE4" s="2">
        <v>0</v>
      </c>
      <c r="CF4" s="2">
        <v>2.2169974179101808</v>
      </c>
      <c r="CG4" s="2">
        <v>27.26853887257068</v>
      </c>
      <c r="CH4" s="2">
        <v>39.659929039631066</v>
      </c>
      <c r="CI4" s="2">
        <v>0</v>
      </c>
      <c r="CJ4" s="2">
        <v>1.4006733074795559</v>
      </c>
      <c r="CK4" s="46">
        <v>0</v>
      </c>
    </row>
    <row r="5" spans="1:89" x14ac:dyDescent="0.25">
      <c r="A5">
        <v>4</v>
      </c>
      <c r="C5">
        <v>449</v>
      </c>
      <c r="D5" s="45">
        <v>0</v>
      </c>
      <c r="E5" s="2">
        <v>0.31552865691302506</v>
      </c>
      <c r="F5" s="2">
        <v>0</v>
      </c>
      <c r="G5" s="2">
        <v>0</v>
      </c>
      <c r="H5" s="2">
        <v>0.99120577524996889</v>
      </c>
      <c r="I5" s="2">
        <v>3.2964863449166675</v>
      </c>
      <c r="J5" s="2">
        <v>0</v>
      </c>
      <c r="K5" s="2">
        <v>0</v>
      </c>
      <c r="L5" s="2">
        <v>4.8833003411854898</v>
      </c>
      <c r="M5" s="2">
        <v>39.07514327833244</v>
      </c>
      <c r="N5" s="2">
        <v>6.491711168011733</v>
      </c>
      <c r="O5" s="2">
        <v>0</v>
      </c>
      <c r="P5" s="2">
        <v>92.219526312670482</v>
      </c>
      <c r="Q5" s="2">
        <v>37.98610816981504</v>
      </c>
      <c r="R5" s="2">
        <v>2.1125182444971426</v>
      </c>
      <c r="S5" s="2">
        <v>0.84450018090913148</v>
      </c>
      <c r="T5" s="2">
        <v>2.7267833104634822</v>
      </c>
      <c r="U5" s="2">
        <v>46.186569025349073</v>
      </c>
      <c r="V5" s="2">
        <v>3.2274379243535627</v>
      </c>
      <c r="W5" s="2">
        <v>0</v>
      </c>
      <c r="X5" s="2">
        <v>0</v>
      </c>
      <c r="Y5" s="2">
        <v>6.9489391676395851</v>
      </c>
      <c r="Z5" s="2">
        <v>0</v>
      </c>
      <c r="AA5" s="2">
        <v>0</v>
      </c>
      <c r="AB5" s="2">
        <v>0</v>
      </c>
      <c r="AC5" s="2">
        <v>13.394476162458513</v>
      </c>
      <c r="AD5" s="2">
        <v>0</v>
      </c>
      <c r="AE5" s="2">
        <v>1.5296477444896355</v>
      </c>
      <c r="AF5" s="2">
        <v>0</v>
      </c>
      <c r="AG5" s="2">
        <v>1.6897180895706345</v>
      </c>
      <c r="AH5" s="2">
        <v>245.92716378816021</v>
      </c>
      <c r="AI5" s="2">
        <v>36.730465745602665</v>
      </c>
      <c r="AJ5" s="2">
        <v>10.066161825089484</v>
      </c>
      <c r="AK5" s="2">
        <v>0</v>
      </c>
      <c r="AL5" s="2">
        <v>4983.3340011328983</v>
      </c>
      <c r="AM5" s="2">
        <v>1.9397744714270122</v>
      </c>
      <c r="AN5" s="2">
        <v>0</v>
      </c>
      <c r="AO5" s="2">
        <v>0</v>
      </c>
      <c r="AP5" s="2">
        <v>0</v>
      </c>
      <c r="AQ5" s="2">
        <v>17.395733832050812</v>
      </c>
      <c r="AR5" s="2">
        <v>0.72639903328373967</v>
      </c>
      <c r="AS5" s="2">
        <v>21.464052635873671</v>
      </c>
      <c r="AT5" s="2">
        <v>0</v>
      </c>
      <c r="AU5" s="2">
        <v>0</v>
      </c>
      <c r="AV5" s="2">
        <v>35.287121667196871</v>
      </c>
      <c r="AW5" s="2">
        <v>0</v>
      </c>
      <c r="AX5" s="2">
        <v>0</v>
      </c>
      <c r="AY5" s="2">
        <v>15.587941564626862</v>
      </c>
      <c r="AZ5" s="2">
        <v>9.6406414032815579</v>
      </c>
      <c r="BA5" s="2">
        <v>5.1551875167963477</v>
      </c>
      <c r="BB5" s="2">
        <v>0</v>
      </c>
      <c r="BC5" s="2">
        <v>0</v>
      </c>
      <c r="BD5" s="2">
        <v>0</v>
      </c>
      <c r="BE5" s="2">
        <v>5.3883622022115683</v>
      </c>
      <c r="BF5" s="2">
        <v>1.9550000000000005</v>
      </c>
      <c r="BG5" s="2">
        <v>1.240094082452355</v>
      </c>
      <c r="BH5" s="2">
        <v>0.89115094119907712</v>
      </c>
      <c r="BI5" s="2">
        <v>0.52152554001591189</v>
      </c>
      <c r="BJ5" s="2">
        <v>0</v>
      </c>
      <c r="BK5" s="2">
        <v>0</v>
      </c>
      <c r="BL5" s="2">
        <v>1.1591723580018598</v>
      </c>
      <c r="BM5" s="2">
        <v>0</v>
      </c>
      <c r="BN5" s="2">
        <v>1.1773133256133084</v>
      </c>
      <c r="BO5" s="2">
        <v>0</v>
      </c>
      <c r="BP5" s="2">
        <v>0</v>
      </c>
      <c r="BQ5" s="2">
        <v>824.48765851722874</v>
      </c>
      <c r="BR5" s="2">
        <v>3.2628872694797986</v>
      </c>
      <c r="BS5" s="2">
        <v>0.26695817400234584</v>
      </c>
      <c r="BT5" s="2">
        <v>0</v>
      </c>
      <c r="BU5" s="2">
        <v>0.50360574857719742</v>
      </c>
      <c r="BV5" s="2">
        <v>4.255650165759957</v>
      </c>
      <c r="BW5" s="2">
        <v>2.9883463468763174</v>
      </c>
      <c r="BX5" s="2">
        <v>0</v>
      </c>
      <c r="BY5" s="2">
        <v>3.1857952957882611</v>
      </c>
      <c r="BZ5" s="2">
        <v>0</v>
      </c>
      <c r="CA5" s="2">
        <v>2.6125514349003733</v>
      </c>
      <c r="CB5" s="2">
        <v>0.16839932699786381</v>
      </c>
      <c r="CC5" s="2">
        <v>3.1181622792920849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46">
        <v>0</v>
      </c>
    </row>
    <row r="6" spans="1:89" x14ac:dyDescent="0.25">
      <c r="A6">
        <v>5</v>
      </c>
      <c r="C6">
        <v>2251</v>
      </c>
      <c r="D6" s="45">
        <v>15.041240714190513</v>
      </c>
      <c r="E6" s="2">
        <v>0.18558237073205866</v>
      </c>
      <c r="F6" s="2">
        <v>0</v>
      </c>
      <c r="G6" s="2">
        <v>0</v>
      </c>
      <c r="H6" s="2">
        <v>4.0506991082165107E-2</v>
      </c>
      <c r="I6" s="2">
        <v>23.88922171787334</v>
      </c>
      <c r="J6" s="2">
        <v>3.7267866554862326</v>
      </c>
      <c r="K6" s="2">
        <v>3.3499999999999996</v>
      </c>
      <c r="L6" s="2">
        <v>5.9861575014906654</v>
      </c>
      <c r="M6" s="2">
        <v>4.7536855733854066</v>
      </c>
      <c r="N6" s="2">
        <v>27.499884526659233</v>
      </c>
      <c r="O6" s="2">
        <v>0</v>
      </c>
      <c r="P6" s="2">
        <v>206.64022992749892</v>
      </c>
      <c r="Q6" s="2">
        <v>8.1250120251088269</v>
      </c>
      <c r="R6" s="2">
        <v>0.83023969983594026</v>
      </c>
      <c r="S6" s="2">
        <v>0.23402424433971711</v>
      </c>
      <c r="T6" s="2">
        <v>0.53642809587196005</v>
      </c>
      <c r="U6" s="2">
        <v>0</v>
      </c>
      <c r="V6" s="2">
        <v>0.72436883152274989</v>
      </c>
      <c r="W6" s="2">
        <v>0</v>
      </c>
      <c r="X6" s="2">
        <v>0.17166650155199747</v>
      </c>
      <c r="Y6" s="2">
        <v>12.909556182004348</v>
      </c>
      <c r="Z6" s="2">
        <v>0</v>
      </c>
      <c r="AA6" s="2">
        <v>0</v>
      </c>
      <c r="AB6" s="2">
        <v>0</v>
      </c>
      <c r="AC6" s="2">
        <v>3.471120136209636</v>
      </c>
      <c r="AD6" s="2">
        <v>2.5413149416499059</v>
      </c>
      <c r="AE6" s="2">
        <v>5.3987001458968074</v>
      </c>
      <c r="AF6" s="2">
        <v>0.69559127526315456</v>
      </c>
      <c r="AG6" s="2">
        <v>0.81482688783744661</v>
      </c>
      <c r="AH6" s="2">
        <v>244.50090642125622</v>
      </c>
      <c r="AI6" s="2">
        <v>0.81612073936672547</v>
      </c>
      <c r="AJ6" s="2">
        <v>0.90149762017637836</v>
      </c>
      <c r="AK6" s="2">
        <v>0</v>
      </c>
      <c r="AL6" s="2">
        <v>1.7163737283908205</v>
      </c>
      <c r="AM6" s="2">
        <v>1.6130542458330404</v>
      </c>
      <c r="AN6" s="2">
        <v>0</v>
      </c>
      <c r="AO6" s="2">
        <v>0</v>
      </c>
      <c r="AP6" s="2">
        <v>45.466446475417904</v>
      </c>
      <c r="AQ6" s="2">
        <v>31.739048697856379</v>
      </c>
      <c r="AR6" s="2">
        <v>0.97889775580830229</v>
      </c>
      <c r="AS6" s="2">
        <v>4.6855383242222137</v>
      </c>
      <c r="AT6" s="2">
        <v>0</v>
      </c>
      <c r="AU6" s="2">
        <v>0</v>
      </c>
      <c r="AV6" s="2">
        <v>1.7265178829076753</v>
      </c>
      <c r="AW6" s="2">
        <v>0</v>
      </c>
      <c r="AX6" s="2">
        <v>2.057534684906146</v>
      </c>
      <c r="AY6" s="2">
        <v>19.394024747802334</v>
      </c>
      <c r="AZ6" s="2">
        <v>2.6941046750265678</v>
      </c>
      <c r="BA6" s="2">
        <v>0.26091675113033219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1.1884014301504668</v>
      </c>
      <c r="BI6" s="2">
        <v>0.23727190980744656</v>
      </c>
      <c r="BJ6" s="2">
        <v>0</v>
      </c>
      <c r="BK6" s="2">
        <v>0</v>
      </c>
      <c r="BL6" s="2">
        <v>1.8489445417230179</v>
      </c>
      <c r="BM6" s="2">
        <v>0</v>
      </c>
      <c r="BN6" s="2">
        <v>0.27078871950700839</v>
      </c>
      <c r="BO6" s="2">
        <v>0.32514612099792878</v>
      </c>
      <c r="BP6" s="2">
        <v>0</v>
      </c>
      <c r="BQ6" s="2">
        <v>5.9971629346972168</v>
      </c>
      <c r="BR6" s="2">
        <v>0</v>
      </c>
      <c r="BS6" s="2">
        <v>1.1670895249224345</v>
      </c>
      <c r="BT6" s="2">
        <v>0</v>
      </c>
      <c r="BU6" s="2">
        <v>0</v>
      </c>
      <c r="BV6" s="2">
        <v>0</v>
      </c>
      <c r="BW6" s="2">
        <v>0.33856238685937706</v>
      </c>
      <c r="BX6" s="2">
        <v>0</v>
      </c>
      <c r="BY6" s="2">
        <v>15.952075419959671</v>
      </c>
      <c r="BZ6" s="2">
        <v>0</v>
      </c>
      <c r="CA6" s="2">
        <v>49.52133549681146</v>
      </c>
      <c r="CB6" s="2">
        <v>0.72170150424153201</v>
      </c>
      <c r="CC6" s="2">
        <v>1.1578236288638963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46">
        <v>0</v>
      </c>
    </row>
    <row r="7" spans="1:89" ht="14.4" thickBot="1" x14ac:dyDescent="0.3">
      <c r="A7">
        <v>6</v>
      </c>
      <c r="C7">
        <v>11257</v>
      </c>
      <c r="D7" s="47">
        <v>0</v>
      </c>
      <c r="E7" s="48">
        <v>0.27937977955551913</v>
      </c>
      <c r="F7" s="48">
        <v>0</v>
      </c>
      <c r="G7" s="48">
        <v>0</v>
      </c>
      <c r="H7" s="48">
        <v>5.5217565971679129E-2</v>
      </c>
      <c r="I7" s="48">
        <v>3.6756218410450421</v>
      </c>
      <c r="J7" s="48">
        <v>1.676252433919855</v>
      </c>
      <c r="K7" s="48">
        <v>0</v>
      </c>
      <c r="L7" s="48">
        <v>17.811242379520873</v>
      </c>
      <c r="M7" s="48">
        <v>20.211979373729783</v>
      </c>
      <c r="N7" s="48">
        <v>81.612051430995834</v>
      </c>
      <c r="O7" s="48">
        <v>0</v>
      </c>
      <c r="P7" s="48">
        <v>41.197743696885432</v>
      </c>
      <c r="Q7" s="48">
        <v>20.127413938127638</v>
      </c>
      <c r="R7" s="48">
        <v>1.4666260043837669</v>
      </c>
      <c r="S7" s="48">
        <v>0.42643754477278001</v>
      </c>
      <c r="T7" s="48">
        <v>0.54152468050111702</v>
      </c>
      <c r="U7" s="48">
        <v>89.297087755607407</v>
      </c>
      <c r="V7" s="48">
        <v>1.1147965861857632</v>
      </c>
      <c r="W7" s="48">
        <v>0</v>
      </c>
      <c r="X7" s="48">
        <v>0</v>
      </c>
      <c r="Y7" s="48">
        <v>8.947796901347008</v>
      </c>
      <c r="Z7" s="48">
        <v>0</v>
      </c>
      <c r="AA7" s="48">
        <v>0</v>
      </c>
      <c r="AB7" s="48">
        <v>0</v>
      </c>
      <c r="AC7" s="48">
        <v>3.0954660721903697</v>
      </c>
      <c r="AD7" s="48">
        <v>1.1837453532008009</v>
      </c>
      <c r="AE7" s="48">
        <v>41.704182631716819</v>
      </c>
      <c r="AF7" s="48">
        <v>2.4586897124364495</v>
      </c>
      <c r="AG7" s="48">
        <v>0.98650899641109546</v>
      </c>
      <c r="AH7" s="48">
        <v>1317.0599567155903</v>
      </c>
      <c r="AI7" s="48">
        <v>7.1373701782396815</v>
      </c>
      <c r="AJ7" s="48">
        <v>2.3216892161369311</v>
      </c>
      <c r="AK7" s="48">
        <v>0</v>
      </c>
      <c r="AL7" s="48">
        <v>1065.280014274296</v>
      </c>
      <c r="AM7" s="48">
        <v>2.0302709178826359</v>
      </c>
      <c r="AN7" s="48">
        <v>0</v>
      </c>
      <c r="AO7" s="48">
        <v>0</v>
      </c>
      <c r="AP7" s="48">
        <v>0</v>
      </c>
      <c r="AQ7" s="48">
        <v>40.243818234884884</v>
      </c>
      <c r="AR7" s="48">
        <v>0.18812718233868775</v>
      </c>
      <c r="AS7" s="48">
        <v>16.643816894460411</v>
      </c>
      <c r="AT7" s="48">
        <v>0</v>
      </c>
      <c r="AU7" s="48">
        <v>0</v>
      </c>
      <c r="AV7" s="48">
        <v>12.213186917994717</v>
      </c>
      <c r="AW7" s="48">
        <v>0</v>
      </c>
      <c r="AX7" s="48">
        <v>769.20739237253531</v>
      </c>
      <c r="AY7" s="48">
        <v>17.758387038356886</v>
      </c>
      <c r="AZ7" s="48">
        <v>78.473859419840551</v>
      </c>
      <c r="BA7" s="48">
        <v>0.58492629921230577</v>
      </c>
      <c r="BB7" s="48">
        <v>25.78607024635583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1.7678769439327182</v>
      </c>
      <c r="BI7" s="48">
        <v>0.24580932086115476</v>
      </c>
      <c r="BJ7" s="48">
        <v>0</v>
      </c>
      <c r="BK7" s="48">
        <v>0</v>
      </c>
      <c r="BL7" s="48">
        <v>0.94688102392507034</v>
      </c>
      <c r="BM7" s="48">
        <v>0</v>
      </c>
      <c r="BN7" s="48">
        <v>8.3149797888442817E-2</v>
      </c>
      <c r="BO7" s="48">
        <v>0.16079800993793378</v>
      </c>
      <c r="BP7" s="48">
        <v>0.60499999999999898</v>
      </c>
      <c r="BQ7" s="48">
        <v>0</v>
      </c>
      <c r="BR7" s="48">
        <v>98.961025228550071</v>
      </c>
      <c r="BS7" s="48">
        <v>1.6601472491586069</v>
      </c>
      <c r="BT7" s="48">
        <v>0.26408100179718502</v>
      </c>
      <c r="BU7" s="48">
        <v>0.3336746551810672</v>
      </c>
      <c r="BV7" s="48">
        <v>3.3769416183697145</v>
      </c>
      <c r="BW7" s="48">
        <v>0.38938989431663251</v>
      </c>
      <c r="BX7" s="48">
        <v>0</v>
      </c>
      <c r="BY7" s="48">
        <v>52.572895903435551</v>
      </c>
      <c r="BZ7" s="48">
        <v>0</v>
      </c>
      <c r="CA7" s="48">
        <v>22.366940345254228</v>
      </c>
      <c r="CB7" s="48">
        <v>0.14764823060233401</v>
      </c>
      <c r="CC7" s="48">
        <v>2.5331089231074384</v>
      </c>
      <c r="CD7" s="48">
        <v>12.456906780200748</v>
      </c>
      <c r="CE7" s="48">
        <v>0</v>
      </c>
      <c r="CF7" s="48">
        <v>0.27927018590371194</v>
      </c>
      <c r="CG7" s="48">
        <v>391.05116361845404</v>
      </c>
      <c r="CH7" s="48">
        <v>2.7233637663892369</v>
      </c>
      <c r="CI7" s="48">
        <v>0</v>
      </c>
      <c r="CJ7" s="48">
        <v>0.31524681688409723</v>
      </c>
      <c r="CK7" s="49">
        <v>5.4950935443561484</v>
      </c>
    </row>
    <row r="8" spans="1:89" ht="14.4" thickTop="1" x14ac:dyDescent="0.25"/>
    <row r="10" spans="1:89" ht="14.4" thickBot="1" x14ac:dyDescent="0.3"/>
    <row r="11" spans="1:89" ht="14.4" thickTop="1" x14ac:dyDescent="0.25">
      <c r="A11" s="39" t="s">
        <v>150</v>
      </c>
    </row>
    <row r="12" spans="1:89" x14ac:dyDescent="0.25">
      <c r="A12" s="40" t="s">
        <v>148</v>
      </c>
    </row>
    <row r="13" spans="1:89" x14ac:dyDescent="0.25">
      <c r="A13" s="40" t="s">
        <v>149</v>
      </c>
    </row>
    <row r="14" spans="1:89" x14ac:dyDescent="0.25">
      <c r="A14" s="40" t="s">
        <v>151</v>
      </c>
    </row>
    <row r="15" spans="1:89" ht="14.4" thickBot="1" x14ac:dyDescent="0.3">
      <c r="A15" s="41" t="s">
        <v>152</v>
      </c>
    </row>
    <row r="16" spans="1:89" ht="14.4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Research data</vt:lpstr>
      <vt:lpstr>Nutrients data</vt:lpstr>
      <vt:lpstr>storm analysis avg_type1</vt:lpstr>
      <vt:lpstr>storm analysis avg_mob1</vt:lpstr>
      <vt:lpstr>storm analysis avg_avg1</vt:lpstr>
      <vt:lpstr>storm analysis stdv_mob1</vt:lpstr>
      <vt:lpstr>storm analysis stdv_stdv1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Shulamit Nussboim</dc:creator>
  <cp:lastModifiedBy>Shulamit Nussboim</cp:lastModifiedBy>
  <dcterms:created xsi:type="dcterms:W3CDTF">2025-03-02T11:31:30Z</dcterms:created>
  <dcterms:modified xsi:type="dcterms:W3CDTF">2025-03-20T08:48:22Z</dcterms:modified>
</cp:coreProperties>
</file>